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0" windowWidth="13140" windowHeight="8868" firstSheet="2" activeTab="3"/>
  </bookViews>
  <sheets>
    <sheet name="Inventario" sheetId="4" state="hidden" r:id="rId1"/>
    <sheet name="Paralizados" sheetId="12" state="hidden" r:id="rId2"/>
    <sheet name="Desplegables" sheetId="16" r:id="rId3"/>
    <sheet name="Inventario Completo" sheetId="20" r:id="rId4"/>
    <sheet name="Reportes" sheetId="28" r:id="rId5"/>
    <sheet name="Pruebas" sheetId="2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0" hidden="1">Inventario!$B$1:$U$670</definedName>
    <definedName name="_xlnm._FilterDatabase" localSheetId="3" hidden="1">'Inventario Completo'!$A$3:$AQ$940</definedName>
    <definedName name="_xlnm._FilterDatabase" localSheetId="5" hidden="1">Pruebas!$A$3:$AQ$1605</definedName>
    <definedName name="_xlnm._FilterDatabase" localSheetId="4" hidden="1">Reportes!$A$361:$B$459</definedName>
    <definedName name="_xlnm.Print_Area" localSheetId="3">'Inventario Completo'!$A$1:$AQ$940</definedName>
    <definedName name="_xlnm.Print_Titles" localSheetId="3">'Inventario Completo'!$1:$3</definedName>
  </definedNames>
  <calcPr calcId="145621"/>
  <pivotCaches>
    <pivotCache cacheId="0" r:id="rId17"/>
  </pivotCaches>
</workbook>
</file>

<file path=xl/calcChain.xml><?xml version="1.0" encoding="utf-8"?>
<calcChain xmlns="http://schemas.openxmlformats.org/spreadsheetml/2006/main">
  <c r="AF939" i="29" l="1"/>
  <c r="AE939" i="29"/>
  <c r="AD939" i="29"/>
  <c r="M939" i="29"/>
  <c r="AF938" i="29"/>
  <c r="AE938" i="29"/>
  <c r="AD938" i="29"/>
  <c r="M938" i="29"/>
  <c r="AF937" i="29"/>
  <c r="AE937" i="29"/>
  <c r="AD937" i="29"/>
  <c r="AF936" i="29"/>
  <c r="AE936" i="29"/>
  <c r="AD936" i="29"/>
  <c r="S936" i="29"/>
  <c r="Q936" i="29"/>
  <c r="AF935" i="29"/>
  <c r="AE935" i="29"/>
  <c r="AD935" i="29"/>
  <c r="S935" i="29"/>
  <c r="Q935" i="29"/>
  <c r="M935" i="29"/>
  <c r="AF934" i="29"/>
  <c r="AE934" i="29"/>
  <c r="AD934" i="29"/>
  <c r="M934" i="29"/>
  <c r="AF933" i="29"/>
  <c r="AE933" i="29"/>
  <c r="AD933" i="29"/>
  <c r="M933" i="29"/>
  <c r="AF932" i="29"/>
  <c r="AE932" i="29"/>
  <c r="AD932" i="29"/>
  <c r="AF931" i="29"/>
  <c r="AE931" i="29"/>
  <c r="AD931" i="29"/>
  <c r="S931" i="29"/>
  <c r="Q931" i="29"/>
  <c r="AF930" i="29"/>
  <c r="AE930" i="29"/>
  <c r="AD930" i="29"/>
  <c r="AF929" i="29"/>
  <c r="AE929" i="29"/>
  <c r="AD929" i="29"/>
  <c r="M929" i="29"/>
  <c r="AF928" i="29"/>
  <c r="AE928" i="29"/>
  <c r="AD928" i="29"/>
  <c r="S928" i="29"/>
  <c r="Q928" i="29"/>
  <c r="M928" i="29"/>
  <c r="AF927" i="29"/>
  <c r="AE927" i="29"/>
  <c r="AD927" i="29"/>
  <c r="M927" i="29"/>
  <c r="AF926" i="29"/>
  <c r="AE926" i="29"/>
  <c r="AD926" i="29"/>
  <c r="S926" i="29"/>
  <c r="Q926" i="29"/>
  <c r="AF925" i="29"/>
  <c r="AE925" i="29"/>
  <c r="AD925" i="29"/>
  <c r="S925" i="29"/>
  <c r="Q925" i="29"/>
  <c r="AF924" i="29"/>
  <c r="AE924" i="29"/>
  <c r="AD924" i="29"/>
  <c r="S924" i="29"/>
  <c r="Q924" i="29"/>
  <c r="AF923" i="29"/>
  <c r="AE923" i="29"/>
  <c r="AD923" i="29"/>
  <c r="AF922" i="29"/>
  <c r="AE922" i="29"/>
  <c r="AD922" i="29"/>
  <c r="S922" i="29"/>
  <c r="Q922" i="29"/>
  <c r="AF921" i="29"/>
  <c r="AE921" i="29"/>
  <c r="AD921" i="29"/>
  <c r="S921" i="29"/>
  <c r="Q921" i="29"/>
  <c r="AF920" i="29"/>
  <c r="AE920" i="29"/>
  <c r="AD920" i="29"/>
  <c r="S920" i="29"/>
  <c r="Q920" i="29"/>
  <c r="AF919" i="29"/>
  <c r="AE919" i="29"/>
  <c r="AD919" i="29"/>
  <c r="S919" i="29"/>
  <c r="Q919" i="29"/>
  <c r="AF918" i="29"/>
  <c r="AE918" i="29"/>
  <c r="AD918" i="29"/>
  <c r="AF917" i="29"/>
  <c r="AE917" i="29"/>
  <c r="AD917" i="29"/>
  <c r="AF916" i="29"/>
  <c r="AE916" i="29"/>
  <c r="AD916" i="29"/>
  <c r="S916" i="29"/>
  <c r="Q916" i="29"/>
  <c r="AF915" i="29"/>
  <c r="AE915" i="29"/>
  <c r="AD915" i="29"/>
  <c r="AF914" i="29"/>
  <c r="AE914" i="29"/>
  <c r="AD914" i="29"/>
  <c r="AF913" i="29"/>
  <c r="AE913" i="29"/>
  <c r="AD913" i="29"/>
  <c r="S913" i="29"/>
  <c r="Q913" i="29"/>
  <c r="AF912" i="29"/>
  <c r="AE912" i="29"/>
  <c r="AD912" i="29"/>
  <c r="AF911" i="29"/>
  <c r="AE911" i="29"/>
  <c r="AD911" i="29"/>
  <c r="S911" i="29"/>
  <c r="Q911" i="29"/>
  <c r="AF910" i="29"/>
  <c r="AE910" i="29"/>
  <c r="AD910" i="29"/>
  <c r="AF909" i="29"/>
  <c r="AE909" i="29"/>
  <c r="AD909" i="29"/>
  <c r="S909" i="29"/>
  <c r="Q909" i="29"/>
  <c r="AF908" i="29"/>
  <c r="AE908" i="29"/>
  <c r="AD908" i="29"/>
  <c r="AF907" i="29"/>
  <c r="AE907" i="29"/>
  <c r="AD907" i="29"/>
  <c r="AF906" i="29"/>
  <c r="AE906" i="29"/>
  <c r="AD906" i="29"/>
  <c r="AF905" i="29"/>
  <c r="AE905" i="29"/>
  <c r="AD905" i="29"/>
  <c r="AF904" i="29"/>
  <c r="AE904" i="29"/>
  <c r="AD904" i="29"/>
  <c r="AF902" i="29"/>
  <c r="AE902" i="29"/>
  <c r="AD902" i="29"/>
  <c r="S902" i="29"/>
  <c r="Q902" i="29"/>
  <c r="AF901" i="29"/>
  <c r="AE901" i="29"/>
  <c r="AD901" i="29"/>
  <c r="AF900" i="29"/>
  <c r="AE900" i="29"/>
  <c r="AD900" i="29"/>
  <c r="AF899" i="29"/>
  <c r="AE899" i="29"/>
  <c r="AD899" i="29"/>
  <c r="AF898" i="29"/>
  <c r="AE898" i="29"/>
  <c r="AD898" i="29"/>
  <c r="AF897" i="29"/>
  <c r="AE897" i="29"/>
  <c r="AD897" i="29"/>
  <c r="AF896" i="29"/>
  <c r="AE896" i="29"/>
  <c r="AD896" i="29"/>
  <c r="AF895" i="29"/>
  <c r="AE895" i="29"/>
  <c r="AD895" i="29"/>
  <c r="S895" i="29"/>
  <c r="Q895" i="29"/>
  <c r="AF894" i="29"/>
  <c r="AE894" i="29"/>
  <c r="AD894" i="29"/>
  <c r="S894" i="29"/>
  <c r="Q894" i="29"/>
  <c r="AF893" i="29"/>
  <c r="AE893" i="29"/>
  <c r="AD893" i="29"/>
  <c r="AF892" i="29"/>
  <c r="AE892" i="29"/>
  <c r="AD892" i="29"/>
  <c r="AF891" i="29"/>
  <c r="AE891" i="29"/>
  <c r="AD891" i="29"/>
  <c r="AF890" i="29"/>
  <c r="AE890" i="29"/>
  <c r="AD890" i="29"/>
  <c r="AF889" i="29"/>
  <c r="AE889" i="29"/>
  <c r="AD889" i="29"/>
  <c r="S889" i="29"/>
  <c r="Q889" i="29"/>
  <c r="AF888" i="29"/>
  <c r="AE888" i="29"/>
  <c r="AD888" i="29"/>
  <c r="AF887" i="29"/>
  <c r="AE887" i="29"/>
  <c r="AD887" i="29"/>
  <c r="AF886" i="29"/>
  <c r="AE886" i="29"/>
  <c r="AD886" i="29"/>
  <c r="S886" i="29"/>
  <c r="Q886" i="29"/>
  <c r="AF885" i="29"/>
  <c r="AE885" i="29"/>
  <c r="AD885" i="29"/>
  <c r="AF884" i="29"/>
  <c r="AE884" i="29"/>
  <c r="AD884" i="29"/>
  <c r="AF883" i="29"/>
  <c r="AE883" i="29"/>
  <c r="AD883" i="29"/>
  <c r="S883" i="29"/>
  <c r="Q883" i="29"/>
  <c r="AF882" i="29"/>
  <c r="AE882" i="29"/>
  <c r="AD882" i="29"/>
  <c r="AF881" i="29"/>
  <c r="AE881" i="29"/>
  <c r="AD881" i="29"/>
  <c r="AF880" i="29"/>
  <c r="AE880" i="29"/>
  <c r="AD880" i="29"/>
  <c r="AF879" i="29"/>
  <c r="AE879" i="29"/>
  <c r="AD879" i="29"/>
  <c r="AF878" i="29"/>
  <c r="AE878" i="29"/>
  <c r="AD878" i="29"/>
  <c r="AF877" i="29"/>
  <c r="AE877" i="29"/>
  <c r="AD877" i="29"/>
  <c r="S877" i="29"/>
  <c r="Q877" i="29"/>
  <c r="AF876" i="29"/>
  <c r="AE876" i="29"/>
  <c r="AD876" i="29"/>
  <c r="S876" i="29"/>
  <c r="Q876" i="29"/>
  <c r="AF875" i="29"/>
  <c r="AE875" i="29"/>
  <c r="AD875" i="29"/>
  <c r="AF874" i="29"/>
  <c r="AE874" i="29"/>
  <c r="AD874" i="29"/>
  <c r="AF873" i="29"/>
  <c r="AE873" i="29"/>
  <c r="AD873" i="29"/>
  <c r="AF872" i="29"/>
  <c r="AE872" i="29"/>
  <c r="AD872" i="29"/>
  <c r="S872" i="29"/>
  <c r="Q872" i="29"/>
  <c r="AF871" i="29"/>
  <c r="AE871" i="29"/>
  <c r="AD871" i="29"/>
  <c r="S871" i="29"/>
  <c r="Q871" i="29"/>
  <c r="AF870" i="29"/>
  <c r="AE870" i="29"/>
  <c r="AD870" i="29"/>
  <c r="S870" i="29"/>
  <c r="Q870" i="29"/>
  <c r="AF869" i="29"/>
  <c r="AE869" i="29"/>
  <c r="AD869" i="29"/>
  <c r="S869" i="29"/>
  <c r="Q869" i="29"/>
  <c r="AF868" i="29"/>
  <c r="AE868" i="29"/>
  <c r="AD868" i="29"/>
  <c r="S868" i="29"/>
  <c r="Q868" i="29"/>
  <c r="AF867" i="29"/>
  <c r="AE867" i="29"/>
  <c r="AD867" i="29"/>
  <c r="AF866" i="29"/>
  <c r="AE866" i="29"/>
  <c r="AD866" i="29"/>
  <c r="AF865" i="29"/>
  <c r="AE865" i="29"/>
  <c r="AD865" i="29"/>
  <c r="S865" i="29"/>
  <c r="Q865" i="29"/>
  <c r="AF864" i="29"/>
  <c r="AE864" i="29"/>
  <c r="AD864" i="29"/>
  <c r="S864" i="29"/>
  <c r="Q864" i="29"/>
  <c r="AF863" i="29"/>
  <c r="AE863" i="29"/>
  <c r="AD863" i="29"/>
  <c r="AF862" i="29"/>
  <c r="AE862" i="29"/>
  <c r="AD862" i="29"/>
  <c r="AF861" i="29"/>
  <c r="AE861" i="29"/>
  <c r="AD861" i="29"/>
  <c r="S861" i="29"/>
  <c r="Q861" i="29"/>
  <c r="AF860" i="29"/>
  <c r="AE860" i="29"/>
  <c r="AD860" i="29"/>
  <c r="S860" i="29"/>
  <c r="Q860" i="29"/>
  <c r="AF859" i="29"/>
  <c r="AE859" i="29"/>
  <c r="AD859" i="29"/>
  <c r="S859" i="29"/>
  <c r="Q859" i="29"/>
  <c r="AF858" i="29"/>
  <c r="AE858" i="29"/>
  <c r="AD858" i="29"/>
  <c r="S858" i="29"/>
  <c r="Q858" i="29"/>
  <c r="AF857" i="29"/>
  <c r="AE857" i="29"/>
  <c r="AD857" i="29"/>
  <c r="S857" i="29"/>
  <c r="Q857" i="29"/>
  <c r="AF856" i="29"/>
  <c r="AE856" i="29"/>
  <c r="AD856" i="29"/>
  <c r="S856" i="29"/>
  <c r="Q856" i="29"/>
  <c r="AF855" i="29"/>
  <c r="AE855" i="29"/>
  <c r="AD855" i="29"/>
  <c r="S855" i="29"/>
  <c r="Q855" i="29"/>
  <c r="AF854" i="29"/>
  <c r="AE854" i="29"/>
  <c r="AD854" i="29"/>
  <c r="S854" i="29"/>
  <c r="Q854" i="29"/>
  <c r="AF853" i="29"/>
  <c r="AE853" i="29"/>
  <c r="AD853" i="29"/>
  <c r="S853" i="29"/>
  <c r="Q853" i="29"/>
  <c r="AF852" i="29"/>
  <c r="AE852" i="29"/>
  <c r="AD852" i="29"/>
  <c r="S852" i="29"/>
  <c r="Q852" i="29"/>
  <c r="AF851" i="29"/>
  <c r="AE851" i="29"/>
  <c r="AD851" i="29"/>
  <c r="S851" i="29"/>
  <c r="Q851" i="29"/>
  <c r="AF850" i="29"/>
  <c r="AE850" i="29"/>
  <c r="AD850" i="29"/>
  <c r="S850" i="29"/>
  <c r="Q850" i="29"/>
  <c r="AF849" i="29"/>
  <c r="AE849" i="29"/>
  <c r="AD849" i="29"/>
  <c r="S849" i="29"/>
  <c r="Q849" i="29"/>
  <c r="AF848" i="29"/>
  <c r="AE848" i="29"/>
  <c r="AD848" i="29"/>
  <c r="S848" i="29"/>
  <c r="Q848" i="29"/>
  <c r="AF847" i="29"/>
  <c r="AE847" i="29"/>
  <c r="AD847" i="29"/>
  <c r="S847" i="29"/>
  <c r="Q847" i="29"/>
  <c r="AF846" i="29"/>
  <c r="AE846" i="29"/>
  <c r="AD846" i="29"/>
  <c r="S846" i="29"/>
  <c r="Q846" i="29"/>
  <c r="AF845" i="29"/>
  <c r="AE845" i="29"/>
  <c r="AD845" i="29"/>
  <c r="S845" i="29"/>
  <c r="Q845" i="29"/>
  <c r="AF844" i="29"/>
  <c r="AE844" i="29"/>
  <c r="AD844" i="29"/>
  <c r="S844" i="29"/>
  <c r="Q844" i="29"/>
  <c r="AF843" i="29"/>
  <c r="AE843" i="29"/>
  <c r="AD843" i="29"/>
  <c r="S843" i="29"/>
  <c r="Q843" i="29"/>
  <c r="AF842" i="29"/>
  <c r="AE842" i="29"/>
  <c r="AD842" i="29"/>
  <c r="S842" i="29"/>
  <c r="Q842" i="29"/>
  <c r="AF841" i="29"/>
  <c r="AE841" i="29"/>
  <c r="AD841" i="29"/>
  <c r="S841" i="29"/>
  <c r="Q841" i="29"/>
  <c r="AF840" i="29"/>
  <c r="AE840" i="29"/>
  <c r="AD840" i="29"/>
  <c r="S840" i="29"/>
  <c r="Q840" i="29"/>
  <c r="AF839" i="29"/>
  <c r="AE839" i="29"/>
  <c r="AD839" i="29"/>
  <c r="S839" i="29"/>
  <c r="Q839" i="29"/>
  <c r="AF838" i="29"/>
  <c r="AE838" i="29"/>
  <c r="AD838" i="29"/>
  <c r="S838" i="29"/>
  <c r="Q838" i="29"/>
  <c r="AF837" i="29"/>
  <c r="AE837" i="29"/>
  <c r="AD837" i="29"/>
  <c r="S837" i="29"/>
  <c r="Q837" i="29"/>
  <c r="AF836" i="29"/>
  <c r="AE836" i="29"/>
  <c r="AD836" i="29"/>
  <c r="S836" i="29"/>
  <c r="Q836" i="29"/>
  <c r="AF835" i="29"/>
  <c r="AE835" i="29"/>
  <c r="AD835" i="29"/>
  <c r="S835" i="29"/>
  <c r="Q835" i="29"/>
  <c r="AF834" i="29"/>
  <c r="AE834" i="29"/>
  <c r="AD834" i="29"/>
  <c r="S834" i="29"/>
  <c r="Q834" i="29"/>
  <c r="AF833" i="29"/>
  <c r="AE833" i="29"/>
  <c r="AD833" i="29"/>
  <c r="S833" i="29"/>
  <c r="Q833" i="29"/>
  <c r="AF832" i="29"/>
  <c r="AE832" i="29"/>
  <c r="AD832" i="29"/>
  <c r="S832" i="29"/>
  <c r="Q832" i="29"/>
  <c r="AF831" i="29"/>
  <c r="AE831" i="29"/>
  <c r="AD831" i="29"/>
  <c r="S831" i="29"/>
  <c r="Q831" i="29"/>
  <c r="AF830" i="29"/>
  <c r="AE830" i="29"/>
  <c r="AD830" i="29"/>
  <c r="S830" i="29"/>
  <c r="Q830" i="29"/>
  <c r="AF829" i="29"/>
  <c r="AE829" i="29"/>
  <c r="AD829" i="29"/>
  <c r="S829" i="29"/>
  <c r="Q829" i="29"/>
  <c r="AF828" i="29"/>
  <c r="AE828" i="29"/>
  <c r="AD828" i="29"/>
  <c r="S828" i="29"/>
  <c r="Q828" i="29"/>
  <c r="AF827" i="29"/>
  <c r="AE827" i="29"/>
  <c r="AD827" i="29"/>
  <c r="S827" i="29"/>
  <c r="Q827" i="29"/>
  <c r="AF826" i="29"/>
  <c r="AE826" i="29"/>
  <c r="AD826" i="29"/>
  <c r="S826" i="29"/>
  <c r="Q826" i="29"/>
  <c r="AF825" i="29"/>
  <c r="AE825" i="29"/>
  <c r="AD825" i="29"/>
  <c r="S825" i="29"/>
  <c r="Q825" i="29"/>
  <c r="AF824" i="29"/>
  <c r="AE824" i="29"/>
  <c r="AD824" i="29"/>
  <c r="S824" i="29"/>
  <c r="Q824" i="29"/>
  <c r="AF823" i="29"/>
  <c r="AE823" i="29"/>
  <c r="AD823" i="29"/>
  <c r="S823" i="29"/>
  <c r="Q823" i="29"/>
  <c r="AF822" i="29"/>
  <c r="AE822" i="29"/>
  <c r="AD822" i="29"/>
  <c r="S822" i="29"/>
  <c r="Q822" i="29"/>
  <c r="AF821" i="29"/>
  <c r="AE821" i="29"/>
  <c r="AD821" i="29"/>
  <c r="S821" i="29"/>
  <c r="Q821" i="29"/>
  <c r="AF820" i="29"/>
  <c r="AE820" i="29"/>
  <c r="AD820" i="29"/>
  <c r="S820" i="29"/>
  <c r="Q820" i="29"/>
  <c r="AF819" i="29"/>
  <c r="AE819" i="29"/>
  <c r="AD819" i="29"/>
  <c r="S819" i="29"/>
  <c r="Q819" i="29"/>
  <c r="AF818" i="29"/>
  <c r="AE818" i="29"/>
  <c r="AD818" i="29"/>
  <c r="S818" i="29"/>
  <c r="Q818" i="29"/>
  <c r="AF817" i="29"/>
  <c r="AE817" i="29"/>
  <c r="AD817" i="29"/>
  <c r="S817" i="29"/>
  <c r="Q817" i="29"/>
  <c r="AF816" i="29"/>
  <c r="AE816" i="29"/>
  <c r="AD816" i="29"/>
  <c r="S816" i="29"/>
  <c r="Q816" i="29"/>
  <c r="AF815" i="29"/>
  <c r="AE815" i="29"/>
  <c r="AD815" i="29"/>
  <c r="S815" i="29"/>
  <c r="Q815" i="29"/>
  <c r="AF814" i="29"/>
  <c r="AE814" i="29"/>
  <c r="AD814" i="29"/>
  <c r="S814" i="29"/>
  <c r="Q814" i="29"/>
  <c r="AF813" i="29"/>
  <c r="AE813" i="29"/>
  <c r="AD813" i="29"/>
  <c r="S813" i="29"/>
  <c r="Q813" i="29"/>
  <c r="AF812" i="29"/>
  <c r="AE812" i="29"/>
  <c r="AD812" i="29"/>
  <c r="S812" i="29"/>
  <c r="Q812" i="29"/>
  <c r="AF811" i="29"/>
  <c r="AE811" i="29"/>
  <c r="AD811" i="29"/>
  <c r="S811" i="29"/>
  <c r="Q811" i="29"/>
  <c r="AF810" i="29"/>
  <c r="AE810" i="29"/>
  <c r="AD810" i="29"/>
  <c r="S810" i="29"/>
  <c r="Q810" i="29"/>
  <c r="AF809" i="29"/>
  <c r="AE809" i="29"/>
  <c r="AD809" i="29"/>
  <c r="S809" i="29"/>
  <c r="Q809" i="29"/>
  <c r="AF808" i="29"/>
  <c r="AE808" i="29"/>
  <c r="AD808" i="29"/>
  <c r="S808" i="29"/>
  <c r="Q808" i="29"/>
  <c r="AF807" i="29"/>
  <c r="AE807" i="29"/>
  <c r="AD807" i="29"/>
  <c r="AF806" i="29"/>
  <c r="AE806" i="29"/>
  <c r="AD806" i="29"/>
  <c r="S806" i="29"/>
  <c r="Q806" i="29"/>
  <c r="AF805" i="29"/>
  <c r="AE805" i="29"/>
  <c r="AD805" i="29"/>
  <c r="S805" i="29"/>
  <c r="Q805" i="29"/>
  <c r="AF804" i="29"/>
  <c r="AE804" i="29"/>
  <c r="AD804" i="29"/>
  <c r="S804" i="29"/>
  <c r="Q804" i="29"/>
  <c r="AF803" i="29"/>
  <c r="AE803" i="29"/>
  <c r="AD803" i="29"/>
  <c r="S803" i="29"/>
  <c r="Q803" i="29"/>
  <c r="AF802" i="29"/>
  <c r="AE802" i="29"/>
  <c r="AD802" i="29"/>
  <c r="S802" i="29"/>
  <c r="Q802" i="29"/>
  <c r="AF801" i="29"/>
  <c r="AE801" i="29"/>
  <c r="AD801" i="29"/>
  <c r="S801" i="29"/>
  <c r="Q801" i="29"/>
  <c r="AF800" i="29"/>
  <c r="AE800" i="29"/>
  <c r="AD800" i="29"/>
  <c r="AF799" i="29"/>
  <c r="AE799" i="29"/>
  <c r="AD799" i="29"/>
  <c r="S799" i="29"/>
  <c r="Q799" i="29"/>
  <c r="AF798" i="29"/>
  <c r="AE798" i="29"/>
  <c r="AD798" i="29"/>
  <c r="S798" i="29"/>
  <c r="Q798" i="29"/>
  <c r="AF797" i="29"/>
  <c r="AE797" i="29"/>
  <c r="AD797" i="29"/>
  <c r="S797" i="29"/>
  <c r="Q797" i="29"/>
  <c r="AF796" i="29"/>
  <c r="AE796" i="29"/>
  <c r="AD796" i="29"/>
  <c r="S796" i="29"/>
  <c r="Q796" i="29"/>
  <c r="AF795" i="29"/>
  <c r="AE795" i="29"/>
  <c r="AD795" i="29"/>
  <c r="S795" i="29"/>
  <c r="Q795" i="29"/>
  <c r="AF794" i="29"/>
  <c r="AE794" i="29"/>
  <c r="AD794" i="29"/>
  <c r="S794" i="29"/>
  <c r="Q794" i="29"/>
  <c r="AF793" i="29"/>
  <c r="AE793" i="29"/>
  <c r="AD793" i="29"/>
  <c r="AF792" i="29"/>
  <c r="AE792" i="29"/>
  <c r="AD792" i="29"/>
  <c r="S792" i="29"/>
  <c r="Q792" i="29"/>
  <c r="AF791" i="29"/>
  <c r="AE791" i="29"/>
  <c r="AD791" i="29"/>
  <c r="S791" i="29"/>
  <c r="Q791" i="29"/>
  <c r="AF790" i="29"/>
  <c r="AE790" i="29"/>
  <c r="AD790" i="29"/>
  <c r="S790" i="29"/>
  <c r="Q790" i="29"/>
  <c r="AF789" i="29"/>
  <c r="AE789" i="29"/>
  <c r="AD789" i="29"/>
  <c r="S789" i="29"/>
  <c r="Q789" i="29"/>
  <c r="AF788" i="29"/>
  <c r="AE788" i="29"/>
  <c r="AD788" i="29"/>
  <c r="S788" i="29"/>
  <c r="Q788" i="29"/>
  <c r="AF787" i="29"/>
  <c r="AE787" i="29"/>
  <c r="AD787" i="29"/>
  <c r="S787" i="29"/>
  <c r="Q787" i="29"/>
  <c r="AF786" i="29"/>
  <c r="AE786" i="29"/>
  <c r="AD786" i="29"/>
  <c r="S786" i="29"/>
  <c r="Q786" i="29"/>
  <c r="AF785" i="29"/>
  <c r="AE785" i="29"/>
  <c r="AD785" i="29"/>
  <c r="S785" i="29"/>
  <c r="Q785" i="29"/>
  <c r="AF784" i="29"/>
  <c r="AE784" i="29"/>
  <c r="AD784" i="29"/>
  <c r="S784" i="29"/>
  <c r="Q784" i="29"/>
  <c r="AF783" i="29"/>
  <c r="AE783" i="29"/>
  <c r="AD783" i="29"/>
  <c r="S783" i="29"/>
  <c r="Q783" i="29"/>
  <c r="AF782" i="29"/>
  <c r="AE782" i="29"/>
  <c r="AD782" i="29"/>
  <c r="S782" i="29"/>
  <c r="Q782" i="29"/>
  <c r="AF781" i="29"/>
  <c r="AE781" i="29"/>
  <c r="AD781" i="29"/>
  <c r="AF780" i="29"/>
  <c r="AE780" i="29"/>
  <c r="AD780" i="29"/>
  <c r="AF779" i="29"/>
  <c r="AE779" i="29"/>
  <c r="AD779" i="29"/>
  <c r="S779" i="29"/>
  <c r="Q779" i="29"/>
  <c r="AF778" i="29"/>
  <c r="AE778" i="29"/>
  <c r="AD778" i="29"/>
  <c r="S778" i="29"/>
  <c r="Q778" i="29"/>
  <c r="AF777" i="29"/>
  <c r="AE777" i="29"/>
  <c r="AD777" i="29"/>
  <c r="S777" i="29"/>
  <c r="Q777" i="29"/>
  <c r="AF776" i="29"/>
  <c r="AE776" i="29"/>
  <c r="AD776" i="29"/>
  <c r="S776" i="29"/>
  <c r="Q776" i="29"/>
  <c r="AF775" i="29"/>
  <c r="AE775" i="29"/>
  <c r="AD775" i="29"/>
  <c r="S775" i="29"/>
  <c r="Q775" i="29"/>
  <c r="AF774" i="29"/>
  <c r="AE774" i="29"/>
  <c r="AD774" i="29"/>
  <c r="S774" i="29"/>
  <c r="Q774" i="29"/>
  <c r="AF773" i="29"/>
  <c r="AE773" i="29"/>
  <c r="AD773" i="29"/>
  <c r="S773" i="29"/>
  <c r="Q773" i="29"/>
  <c r="AF772" i="29"/>
  <c r="AE772" i="29"/>
  <c r="AD772" i="29"/>
  <c r="S772" i="29"/>
  <c r="Q772" i="29"/>
  <c r="AF771" i="29"/>
  <c r="AE771" i="29"/>
  <c r="AD771" i="29"/>
  <c r="S771" i="29"/>
  <c r="Q771" i="29"/>
  <c r="AF770" i="29"/>
  <c r="AE770" i="29"/>
  <c r="AD770" i="29"/>
  <c r="S770" i="29"/>
  <c r="Q770" i="29"/>
  <c r="AF769" i="29"/>
  <c r="AE769" i="29"/>
  <c r="AD769" i="29"/>
  <c r="S769" i="29"/>
  <c r="Q769" i="29"/>
  <c r="AF768" i="29"/>
  <c r="AE768" i="29"/>
  <c r="AD768" i="29"/>
  <c r="S768" i="29"/>
  <c r="Q768" i="29"/>
  <c r="AF767" i="29"/>
  <c r="AE767" i="29"/>
  <c r="AD767" i="29"/>
  <c r="S767" i="29"/>
  <c r="Q767" i="29"/>
  <c r="AF766" i="29"/>
  <c r="AE766" i="29"/>
  <c r="AD766" i="29"/>
  <c r="S766" i="29"/>
  <c r="Q766" i="29"/>
  <c r="AF765" i="29"/>
  <c r="AE765" i="29"/>
  <c r="AD765" i="29"/>
  <c r="S765" i="29"/>
  <c r="Q765" i="29"/>
  <c r="AF764" i="29"/>
  <c r="AE764" i="29"/>
  <c r="AD764" i="29"/>
  <c r="S764" i="29"/>
  <c r="Q764" i="29"/>
  <c r="AF763" i="29"/>
  <c r="AE763" i="29"/>
  <c r="AD763" i="29"/>
  <c r="S763" i="29"/>
  <c r="Q763" i="29"/>
  <c r="AF762" i="29"/>
  <c r="AE762" i="29"/>
  <c r="AD762" i="29"/>
  <c r="AF761" i="29"/>
  <c r="AE761" i="29"/>
  <c r="AD761" i="29"/>
  <c r="S761" i="29"/>
  <c r="Q761" i="29"/>
  <c r="AF760" i="29"/>
  <c r="AE760" i="29"/>
  <c r="AD760" i="29"/>
  <c r="AF759" i="29"/>
  <c r="AE759" i="29"/>
  <c r="AD759" i="29"/>
  <c r="S759" i="29"/>
  <c r="Q759" i="29"/>
  <c r="AF758" i="29"/>
  <c r="AE758" i="29"/>
  <c r="AD758" i="29"/>
  <c r="S758" i="29"/>
  <c r="Q758" i="29"/>
  <c r="AF757" i="29"/>
  <c r="AE757" i="29"/>
  <c r="AD757" i="29"/>
  <c r="S757" i="29"/>
  <c r="Q757" i="29"/>
  <c r="AF756" i="29"/>
  <c r="AE756" i="29"/>
  <c r="AD756" i="29"/>
  <c r="S756" i="29"/>
  <c r="Q756" i="29"/>
  <c r="AF755" i="29"/>
  <c r="AE755" i="29"/>
  <c r="AD755" i="29"/>
  <c r="S755" i="29"/>
  <c r="Q755" i="29"/>
  <c r="AF754" i="29"/>
  <c r="AE754" i="29"/>
  <c r="AD754" i="29"/>
  <c r="S754" i="29"/>
  <c r="Q754" i="29"/>
  <c r="AF753" i="29"/>
  <c r="AE753" i="29"/>
  <c r="AD753" i="29"/>
  <c r="S753" i="29"/>
  <c r="Q753" i="29"/>
  <c r="AF752" i="29"/>
  <c r="AE752" i="29"/>
  <c r="AD752" i="29"/>
  <c r="S752" i="29"/>
  <c r="Q752" i="29"/>
  <c r="AF751" i="29"/>
  <c r="AE751" i="29"/>
  <c r="AD751" i="29"/>
  <c r="S751" i="29"/>
  <c r="Q751" i="29"/>
  <c r="AF750" i="29"/>
  <c r="AE750" i="29"/>
  <c r="AD750" i="29"/>
  <c r="S750" i="29"/>
  <c r="Q750" i="29"/>
  <c r="AF749" i="29"/>
  <c r="AE749" i="29"/>
  <c r="AD749" i="29"/>
  <c r="S749" i="29"/>
  <c r="Q749" i="29"/>
  <c r="AF748" i="29"/>
  <c r="AE748" i="29"/>
  <c r="AD748" i="29"/>
  <c r="S748" i="29"/>
  <c r="Q748" i="29"/>
  <c r="AF747" i="29"/>
  <c r="AE747" i="29"/>
  <c r="AD747" i="29"/>
  <c r="S747" i="29"/>
  <c r="Q747" i="29"/>
  <c r="AF746" i="29"/>
  <c r="AE746" i="29"/>
  <c r="AD746" i="29"/>
  <c r="S746" i="29"/>
  <c r="Q746" i="29"/>
  <c r="AF745" i="29"/>
  <c r="AE745" i="29"/>
  <c r="AD745" i="29"/>
  <c r="S745" i="29"/>
  <c r="Q745" i="29"/>
  <c r="AF744" i="29"/>
  <c r="AE744" i="29"/>
  <c r="AD744" i="29"/>
  <c r="S744" i="29"/>
  <c r="Q744" i="29"/>
  <c r="AF743" i="29"/>
  <c r="AE743" i="29"/>
  <c r="AD743" i="29"/>
  <c r="S743" i="29"/>
  <c r="Q743" i="29"/>
  <c r="AF742" i="29"/>
  <c r="AE742" i="29"/>
  <c r="AD742" i="29"/>
  <c r="S742" i="29"/>
  <c r="Q742" i="29"/>
  <c r="AF741" i="29"/>
  <c r="AE741" i="29"/>
  <c r="AD741" i="29"/>
  <c r="S741" i="29"/>
  <c r="Q741" i="29"/>
  <c r="AF740" i="29"/>
  <c r="AE740" i="29"/>
  <c r="AD740" i="29"/>
  <c r="S740" i="29"/>
  <c r="Q740" i="29"/>
  <c r="AF739" i="29"/>
  <c r="AE739" i="29"/>
  <c r="AD739" i="29"/>
  <c r="S739" i="29"/>
  <c r="Q739" i="29"/>
  <c r="AF738" i="29"/>
  <c r="AE738" i="29"/>
  <c r="AD738" i="29"/>
  <c r="S738" i="29"/>
  <c r="Q738" i="29"/>
  <c r="AF737" i="29"/>
  <c r="AE737" i="29"/>
  <c r="AD737" i="29"/>
  <c r="S737" i="29"/>
  <c r="Q737" i="29"/>
  <c r="AF736" i="29"/>
  <c r="AE736" i="29"/>
  <c r="AD736" i="29"/>
  <c r="S736" i="29"/>
  <c r="Q736" i="29"/>
  <c r="AF735" i="29"/>
  <c r="AE735" i="29"/>
  <c r="AD735" i="29"/>
  <c r="S735" i="29"/>
  <c r="Q735" i="29"/>
  <c r="AF734" i="29"/>
  <c r="AE734" i="29"/>
  <c r="AD734" i="29"/>
  <c r="S734" i="29"/>
  <c r="Q734" i="29"/>
  <c r="AF733" i="29"/>
  <c r="AE733" i="29"/>
  <c r="AD733" i="29"/>
  <c r="S733" i="29"/>
  <c r="Q733" i="29"/>
  <c r="AF732" i="29"/>
  <c r="AE732" i="29"/>
  <c r="AD732" i="29"/>
  <c r="S732" i="29"/>
  <c r="Q732" i="29"/>
  <c r="AF731" i="29"/>
  <c r="AE731" i="29"/>
  <c r="AD731" i="29"/>
  <c r="S731" i="29"/>
  <c r="Q731" i="29"/>
  <c r="AF730" i="29"/>
  <c r="AE730" i="29"/>
  <c r="AD730" i="29"/>
  <c r="S730" i="29"/>
  <c r="Q730" i="29"/>
  <c r="AF729" i="29"/>
  <c r="AE729" i="29"/>
  <c r="AD729" i="29"/>
  <c r="S729" i="29"/>
  <c r="Q729" i="29"/>
  <c r="AF728" i="29"/>
  <c r="AE728" i="29"/>
  <c r="AD728" i="29"/>
  <c r="S728" i="29"/>
  <c r="Q728" i="29"/>
  <c r="AF727" i="29"/>
  <c r="AE727" i="29"/>
  <c r="AD727" i="29"/>
  <c r="S727" i="29"/>
  <c r="Q727" i="29"/>
  <c r="AF726" i="29"/>
  <c r="AE726" i="29"/>
  <c r="AD726" i="29"/>
  <c r="S726" i="29"/>
  <c r="Q726" i="29"/>
  <c r="AF725" i="29"/>
  <c r="AE725" i="29"/>
  <c r="AD725" i="29"/>
  <c r="S725" i="29"/>
  <c r="Q725" i="29"/>
  <c r="AF724" i="29"/>
  <c r="AE724" i="29"/>
  <c r="AD724" i="29"/>
  <c r="S724" i="29"/>
  <c r="Q724" i="29"/>
  <c r="AF723" i="29"/>
  <c r="AE723" i="29"/>
  <c r="AD723" i="29"/>
  <c r="S723" i="29"/>
  <c r="Q723" i="29"/>
  <c r="AF722" i="29"/>
  <c r="AE722" i="29"/>
  <c r="AD722" i="29"/>
  <c r="S722" i="29"/>
  <c r="Q722" i="29"/>
  <c r="AF721" i="29"/>
  <c r="AE721" i="29"/>
  <c r="AD721" i="29"/>
  <c r="S721" i="29"/>
  <c r="Q721" i="29"/>
  <c r="AF720" i="29"/>
  <c r="AE720" i="29"/>
  <c r="AD720" i="29"/>
  <c r="S720" i="29"/>
  <c r="Q720" i="29"/>
  <c r="AF719" i="29"/>
  <c r="AE719" i="29"/>
  <c r="AD719" i="29"/>
  <c r="S719" i="29"/>
  <c r="Q719" i="29"/>
  <c r="AF718" i="29"/>
  <c r="AE718" i="29"/>
  <c r="AD718" i="29"/>
  <c r="S718" i="29"/>
  <c r="Q718" i="29"/>
  <c r="AF717" i="29"/>
  <c r="AE717" i="29"/>
  <c r="AD717" i="29"/>
  <c r="S717" i="29"/>
  <c r="Q717" i="29"/>
  <c r="AF716" i="29"/>
  <c r="AE716" i="29"/>
  <c r="AD716" i="29"/>
  <c r="S716" i="29"/>
  <c r="Q716" i="29"/>
  <c r="AF715" i="29"/>
  <c r="AE715" i="29"/>
  <c r="AD715" i="29"/>
  <c r="S715" i="29"/>
  <c r="Q715" i="29"/>
  <c r="AF714" i="29"/>
  <c r="AE714" i="29"/>
  <c r="AD714" i="29"/>
  <c r="S714" i="29"/>
  <c r="Q714" i="29"/>
  <c r="AF713" i="29"/>
  <c r="AE713" i="29"/>
  <c r="AD713" i="29"/>
  <c r="S713" i="29"/>
  <c r="Q713" i="29"/>
  <c r="AF712" i="29"/>
  <c r="AE712" i="29"/>
  <c r="AD712" i="29"/>
  <c r="AF711" i="29"/>
  <c r="AE711" i="29"/>
  <c r="AD711" i="29"/>
  <c r="AF710" i="29"/>
  <c r="AE710" i="29"/>
  <c r="AD710" i="29"/>
  <c r="S710" i="29"/>
  <c r="Q710" i="29"/>
  <c r="AF709" i="29"/>
  <c r="AE709" i="29"/>
  <c r="AD709" i="29"/>
  <c r="S709" i="29"/>
  <c r="Q709" i="29"/>
  <c r="AF708" i="29"/>
  <c r="AE708" i="29"/>
  <c r="AD708" i="29"/>
  <c r="S708" i="29"/>
  <c r="Q708" i="29"/>
  <c r="AF707" i="29"/>
  <c r="AE707" i="29"/>
  <c r="AD707" i="29"/>
  <c r="AF706" i="29"/>
  <c r="AE706" i="29"/>
  <c r="AD706" i="29"/>
  <c r="S706" i="29"/>
  <c r="Q706" i="29"/>
  <c r="AF705" i="29"/>
  <c r="AE705" i="29"/>
  <c r="AD705" i="29"/>
  <c r="S705" i="29"/>
  <c r="Q705" i="29"/>
  <c r="AF704" i="29"/>
  <c r="AE704" i="29"/>
  <c r="AD704" i="29"/>
  <c r="S704" i="29"/>
  <c r="Q704" i="29"/>
  <c r="AF703" i="29"/>
  <c r="AE703" i="29"/>
  <c r="AD703" i="29"/>
  <c r="S703" i="29"/>
  <c r="Q703" i="29"/>
  <c r="AF702" i="29"/>
  <c r="AE702" i="29"/>
  <c r="AD702" i="29"/>
  <c r="S702" i="29"/>
  <c r="Q702" i="29"/>
  <c r="AF701" i="29"/>
  <c r="AE701" i="29"/>
  <c r="AD701" i="29"/>
  <c r="S701" i="29"/>
  <c r="Q701" i="29"/>
  <c r="AF700" i="29"/>
  <c r="AE700" i="29"/>
  <c r="AD700" i="29"/>
  <c r="S700" i="29"/>
  <c r="Q700" i="29"/>
  <c r="AF699" i="29"/>
  <c r="AE699" i="29"/>
  <c r="AD699" i="29"/>
  <c r="S699" i="29"/>
  <c r="Q699" i="29"/>
  <c r="AF698" i="29"/>
  <c r="AE698" i="29"/>
  <c r="AD698" i="29"/>
  <c r="S698" i="29"/>
  <c r="Q698" i="29"/>
  <c r="AF697" i="29"/>
  <c r="AE697" i="29"/>
  <c r="AD697" i="29"/>
  <c r="S697" i="29"/>
  <c r="Q697" i="29"/>
  <c r="AF696" i="29"/>
  <c r="AE696" i="29"/>
  <c r="AD696" i="29"/>
  <c r="S696" i="29"/>
  <c r="Q696" i="29"/>
  <c r="AF695" i="29"/>
  <c r="AE695" i="29"/>
  <c r="AD695" i="29"/>
  <c r="S695" i="29"/>
  <c r="Q695" i="29"/>
  <c r="AF694" i="29"/>
  <c r="AE694" i="29"/>
  <c r="AD694" i="29"/>
  <c r="S694" i="29"/>
  <c r="Q694" i="29"/>
  <c r="AF693" i="29"/>
  <c r="AE693" i="29"/>
  <c r="AD693" i="29"/>
  <c r="S693" i="29"/>
  <c r="Q693" i="29"/>
  <c r="AF692" i="29"/>
  <c r="AE692" i="29"/>
  <c r="AD692" i="29"/>
  <c r="S692" i="29"/>
  <c r="Q692" i="29"/>
  <c r="AF691" i="29"/>
  <c r="AE691" i="29"/>
  <c r="AD691" i="29"/>
  <c r="S691" i="29"/>
  <c r="Q691" i="29"/>
  <c r="AF690" i="29"/>
  <c r="AE690" i="29"/>
  <c r="AD690" i="29"/>
  <c r="S690" i="29"/>
  <c r="Q690" i="29"/>
  <c r="AF689" i="29"/>
  <c r="AE689" i="29"/>
  <c r="AD689" i="29"/>
  <c r="S689" i="29"/>
  <c r="Q689" i="29"/>
  <c r="AF688" i="29"/>
  <c r="AE688" i="29"/>
  <c r="AD688" i="29"/>
  <c r="S688" i="29"/>
  <c r="Q688" i="29"/>
  <c r="AF687" i="29"/>
  <c r="AE687" i="29"/>
  <c r="AD687" i="29"/>
  <c r="S687" i="29"/>
  <c r="Q687" i="29"/>
  <c r="AF686" i="29"/>
  <c r="AE686" i="29"/>
  <c r="AD686" i="29"/>
  <c r="S686" i="29"/>
  <c r="Q686" i="29"/>
  <c r="AF685" i="29"/>
  <c r="AE685" i="29"/>
  <c r="AD685" i="29"/>
  <c r="S685" i="29"/>
  <c r="Q685" i="29"/>
  <c r="AF684" i="29"/>
  <c r="AE684" i="29"/>
  <c r="AD684" i="29"/>
  <c r="S684" i="29"/>
  <c r="Q684" i="29"/>
  <c r="AF683" i="29"/>
  <c r="AE683" i="29"/>
  <c r="AD683" i="29"/>
  <c r="S683" i="29"/>
  <c r="Q683" i="29"/>
  <c r="AF682" i="29"/>
  <c r="AE682" i="29"/>
  <c r="AD682" i="29"/>
  <c r="S682" i="29"/>
  <c r="Q682" i="29"/>
  <c r="AF681" i="29"/>
  <c r="AE681" i="29"/>
  <c r="AD681" i="29"/>
  <c r="S681" i="29"/>
  <c r="Q681" i="29"/>
  <c r="AF680" i="29"/>
  <c r="AE680" i="29"/>
  <c r="AD680" i="29"/>
  <c r="S680" i="29"/>
  <c r="Q680" i="29"/>
  <c r="AF679" i="29"/>
  <c r="AE679" i="29"/>
  <c r="AD679" i="29"/>
  <c r="S679" i="29"/>
  <c r="Q679" i="29"/>
  <c r="AF678" i="29"/>
  <c r="AE678" i="29"/>
  <c r="AD678" i="29"/>
  <c r="S678" i="29"/>
  <c r="Q678" i="29"/>
  <c r="AF677" i="29"/>
  <c r="AE677" i="29"/>
  <c r="AD677" i="29"/>
  <c r="S677" i="29"/>
  <c r="Q677" i="29"/>
  <c r="AF676" i="29"/>
  <c r="AE676" i="29"/>
  <c r="AD676" i="29"/>
  <c r="S676" i="29"/>
  <c r="Q676" i="29"/>
  <c r="AF675" i="29"/>
  <c r="AE675" i="29"/>
  <c r="AD675" i="29"/>
  <c r="S675" i="29"/>
  <c r="Q675" i="29"/>
  <c r="AF674" i="29"/>
  <c r="AE674" i="29"/>
  <c r="AD674" i="29"/>
  <c r="S674" i="29"/>
  <c r="Q674" i="29"/>
  <c r="AF673" i="29"/>
  <c r="AE673" i="29"/>
  <c r="AD673" i="29"/>
  <c r="S673" i="29"/>
  <c r="Q673" i="29"/>
  <c r="AF672" i="29"/>
  <c r="AE672" i="29"/>
  <c r="AD672" i="29"/>
  <c r="S672" i="29"/>
  <c r="Q672" i="29"/>
  <c r="AF671" i="29"/>
  <c r="AE671" i="29"/>
  <c r="AD671" i="29"/>
  <c r="S671" i="29"/>
  <c r="Q671" i="29"/>
  <c r="AF670" i="29"/>
  <c r="AE670" i="29"/>
  <c r="AD670" i="29"/>
  <c r="S670" i="29"/>
  <c r="Q670" i="29"/>
  <c r="AF669" i="29"/>
  <c r="AE669" i="29"/>
  <c r="AD669" i="29"/>
  <c r="S669" i="29"/>
  <c r="Q669" i="29"/>
  <c r="AF668" i="29"/>
  <c r="AE668" i="29"/>
  <c r="AD668" i="29"/>
  <c r="S668" i="29"/>
  <c r="Q668" i="29"/>
  <c r="AF667" i="29"/>
  <c r="AE667" i="29"/>
  <c r="AD667" i="29"/>
  <c r="S667" i="29"/>
  <c r="Q667" i="29"/>
  <c r="AF666" i="29"/>
  <c r="AE666" i="29"/>
  <c r="AD666" i="29"/>
  <c r="S666" i="29"/>
  <c r="Q666" i="29"/>
  <c r="AF665" i="29"/>
  <c r="AE665" i="29"/>
  <c r="AD665" i="29"/>
  <c r="S665" i="29"/>
  <c r="Q665" i="29"/>
  <c r="AF664" i="29"/>
  <c r="AE664" i="29"/>
  <c r="AD664" i="29"/>
  <c r="AF663" i="29"/>
  <c r="AE663" i="29"/>
  <c r="AD663" i="29"/>
  <c r="S663" i="29"/>
  <c r="Q663" i="29"/>
  <c r="AF662" i="29"/>
  <c r="AE662" i="29"/>
  <c r="AD662" i="29"/>
  <c r="AF661" i="29"/>
  <c r="AE661" i="29"/>
  <c r="AD661" i="29"/>
  <c r="AF660" i="29"/>
  <c r="AE660" i="29"/>
  <c r="AD660" i="29"/>
  <c r="AF659" i="29"/>
  <c r="AE659" i="29"/>
  <c r="AD659" i="29"/>
  <c r="S659" i="29"/>
  <c r="Q659" i="29"/>
  <c r="AF658" i="29"/>
  <c r="AE658" i="29"/>
  <c r="AD658" i="29"/>
  <c r="S658" i="29"/>
  <c r="Q658" i="29"/>
  <c r="AF657" i="29"/>
  <c r="AE657" i="29"/>
  <c r="AD657" i="29"/>
  <c r="S657" i="29"/>
  <c r="Q657" i="29"/>
  <c r="AF656" i="29"/>
  <c r="AE656" i="29"/>
  <c r="AD656" i="29"/>
  <c r="S656" i="29"/>
  <c r="Q656" i="29"/>
  <c r="AF655" i="29"/>
  <c r="AE655" i="29"/>
  <c r="AD655" i="29"/>
  <c r="S655" i="29"/>
  <c r="Q655" i="29"/>
  <c r="AF654" i="29"/>
  <c r="AE654" i="29"/>
  <c r="AD654" i="29"/>
  <c r="AF653" i="29"/>
  <c r="AE653" i="29"/>
  <c r="AD653" i="29"/>
  <c r="S653" i="29"/>
  <c r="Q653" i="29"/>
  <c r="AF652" i="29"/>
  <c r="AE652" i="29"/>
  <c r="AD652" i="29"/>
  <c r="S652" i="29"/>
  <c r="Q652" i="29"/>
  <c r="AF651" i="29"/>
  <c r="AE651" i="29"/>
  <c r="AD651" i="29"/>
  <c r="S651" i="29"/>
  <c r="Q651" i="29"/>
  <c r="AF650" i="29"/>
  <c r="AE650" i="29"/>
  <c r="AD650" i="29"/>
  <c r="S650" i="29"/>
  <c r="Q650" i="29"/>
  <c r="AF649" i="29"/>
  <c r="AE649" i="29"/>
  <c r="AD649" i="29"/>
  <c r="S649" i="29"/>
  <c r="Q649" i="29"/>
  <c r="AF648" i="29"/>
  <c r="AE648" i="29"/>
  <c r="AD648" i="29"/>
  <c r="S648" i="29"/>
  <c r="Q648" i="29"/>
  <c r="AF647" i="29"/>
  <c r="AE647" i="29"/>
  <c r="AD647" i="29"/>
  <c r="S647" i="29"/>
  <c r="Q647" i="29"/>
  <c r="AF646" i="29"/>
  <c r="AE646" i="29"/>
  <c r="AD646" i="29"/>
  <c r="S646" i="29"/>
  <c r="Q646" i="29"/>
  <c r="AF645" i="29"/>
  <c r="AE645" i="29"/>
  <c r="AD645" i="29"/>
  <c r="S645" i="29"/>
  <c r="Q645" i="29"/>
  <c r="AF644" i="29"/>
  <c r="AE644" i="29"/>
  <c r="AD644" i="29"/>
  <c r="S644" i="29"/>
  <c r="Q644" i="29"/>
  <c r="AF643" i="29"/>
  <c r="AE643" i="29"/>
  <c r="AD643" i="29"/>
  <c r="S643" i="29"/>
  <c r="Q643" i="29"/>
  <c r="AF642" i="29"/>
  <c r="AE642" i="29"/>
  <c r="AD642" i="29"/>
  <c r="S642" i="29"/>
  <c r="Q642" i="29"/>
  <c r="AF641" i="29"/>
  <c r="AE641" i="29"/>
  <c r="AD641" i="29"/>
  <c r="S641" i="29"/>
  <c r="Q641" i="29"/>
  <c r="AF640" i="29"/>
  <c r="AE640" i="29"/>
  <c r="AD640" i="29"/>
  <c r="S640" i="29"/>
  <c r="Q640" i="29"/>
  <c r="AF639" i="29"/>
  <c r="AE639" i="29"/>
  <c r="AD639" i="29"/>
  <c r="S639" i="29"/>
  <c r="Q639" i="29"/>
  <c r="AF638" i="29"/>
  <c r="AE638" i="29"/>
  <c r="AD638" i="29"/>
  <c r="S638" i="29"/>
  <c r="Q638" i="29"/>
  <c r="AF637" i="29"/>
  <c r="AE637" i="29"/>
  <c r="AD637" i="29"/>
  <c r="S637" i="29"/>
  <c r="Q637" i="29"/>
  <c r="AF636" i="29"/>
  <c r="AE636" i="29"/>
  <c r="AD636" i="29"/>
  <c r="S636" i="29"/>
  <c r="Q636" i="29"/>
  <c r="AF635" i="29"/>
  <c r="AE635" i="29"/>
  <c r="AD635" i="29"/>
  <c r="S635" i="29"/>
  <c r="Q635" i="29"/>
  <c r="AF634" i="29"/>
  <c r="AE634" i="29"/>
  <c r="AD634" i="29"/>
  <c r="S634" i="29"/>
  <c r="Q634" i="29"/>
  <c r="AF633" i="29"/>
  <c r="AE633" i="29"/>
  <c r="AD633" i="29"/>
  <c r="S633" i="29"/>
  <c r="Q633" i="29"/>
  <c r="AF632" i="29"/>
  <c r="AE632" i="29"/>
  <c r="AD632" i="29"/>
  <c r="S632" i="29"/>
  <c r="Q632" i="29"/>
  <c r="AF631" i="29"/>
  <c r="AE631" i="29"/>
  <c r="AD631" i="29"/>
  <c r="S631" i="29"/>
  <c r="Q631" i="29"/>
  <c r="AF630" i="29"/>
  <c r="AE630" i="29"/>
  <c r="AD630" i="29"/>
  <c r="S630" i="29"/>
  <c r="Q630" i="29"/>
  <c r="AF629" i="29"/>
  <c r="AE629" i="29"/>
  <c r="AD629" i="29"/>
  <c r="S629" i="29"/>
  <c r="Q629" i="29"/>
  <c r="AF628" i="29"/>
  <c r="AE628" i="29"/>
  <c r="AD628" i="29"/>
  <c r="S628" i="29"/>
  <c r="Q628" i="29"/>
  <c r="AF627" i="29"/>
  <c r="AE627" i="29"/>
  <c r="AD627" i="29"/>
  <c r="AF626" i="29"/>
  <c r="AE626" i="29"/>
  <c r="AD626" i="29"/>
  <c r="S626" i="29"/>
  <c r="Q626" i="29"/>
  <c r="AF625" i="29"/>
  <c r="AE625" i="29"/>
  <c r="AD625" i="29"/>
  <c r="S625" i="29"/>
  <c r="Q625" i="29"/>
  <c r="AF624" i="29"/>
  <c r="AE624" i="29"/>
  <c r="AD624" i="29"/>
  <c r="S624" i="29"/>
  <c r="Q624" i="29"/>
  <c r="AF623" i="29"/>
  <c r="AE623" i="29"/>
  <c r="AD623" i="29"/>
  <c r="S623" i="29"/>
  <c r="Q623" i="29"/>
  <c r="AF622" i="29"/>
  <c r="AE622" i="29"/>
  <c r="AD622" i="29"/>
  <c r="S622" i="29"/>
  <c r="Q622" i="29"/>
  <c r="AF621" i="29"/>
  <c r="AE621" i="29"/>
  <c r="AD621" i="29"/>
  <c r="S621" i="29"/>
  <c r="Q621" i="29"/>
  <c r="AF620" i="29"/>
  <c r="AE620" i="29"/>
  <c r="AD620" i="29"/>
  <c r="S620" i="29"/>
  <c r="Q620" i="29"/>
  <c r="AF619" i="29"/>
  <c r="AE619" i="29"/>
  <c r="AD619" i="29"/>
  <c r="S619" i="29"/>
  <c r="Q619" i="29"/>
  <c r="AF618" i="29"/>
  <c r="AE618" i="29"/>
  <c r="AD618" i="29"/>
  <c r="AF617" i="29"/>
  <c r="AE617" i="29"/>
  <c r="AD617" i="29"/>
  <c r="S617" i="29"/>
  <c r="Q617" i="29"/>
  <c r="AF616" i="29"/>
  <c r="AE616" i="29"/>
  <c r="AD616" i="29"/>
  <c r="S616" i="29"/>
  <c r="Q616" i="29"/>
  <c r="AF615" i="29"/>
  <c r="AE615" i="29"/>
  <c r="AD615" i="29"/>
  <c r="S615" i="29"/>
  <c r="Q615" i="29"/>
  <c r="AF614" i="29"/>
  <c r="AE614" i="29"/>
  <c r="AD614" i="29"/>
  <c r="S614" i="29"/>
  <c r="Q614" i="29"/>
  <c r="AF613" i="29"/>
  <c r="AE613" i="29"/>
  <c r="AD613" i="29"/>
  <c r="S613" i="29"/>
  <c r="Q613" i="29"/>
  <c r="AF612" i="29"/>
  <c r="AE612" i="29"/>
  <c r="AD612" i="29"/>
  <c r="S612" i="29"/>
  <c r="Q612" i="29"/>
  <c r="AF611" i="29"/>
  <c r="AE611" i="29"/>
  <c r="AD611" i="29"/>
  <c r="S611" i="29"/>
  <c r="Q611" i="29"/>
  <c r="AF610" i="29"/>
  <c r="AE610" i="29"/>
  <c r="AD610" i="29"/>
  <c r="S610" i="29"/>
  <c r="Q610" i="29"/>
  <c r="AF609" i="29"/>
  <c r="AE609" i="29"/>
  <c r="AD609" i="29"/>
  <c r="S609" i="29"/>
  <c r="Q609" i="29"/>
  <c r="AF608" i="29"/>
  <c r="AE608" i="29"/>
  <c r="AD608" i="29"/>
  <c r="S608" i="29"/>
  <c r="Q608" i="29"/>
  <c r="AF607" i="29"/>
  <c r="AE607" i="29"/>
  <c r="AD607" i="29"/>
  <c r="S607" i="29"/>
  <c r="Q607" i="29"/>
  <c r="AF606" i="29"/>
  <c r="AE606" i="29"/>
  <c r="AD606" i="29"/>
  <c r="S606" i="29"/>
  <c r="Q606" i="29"/>
  <c r="AF605" i="29"/>
  <c r="AE605" i="29"/>
  <c r="AD605" i="29"/>
  <c r="AF604" i="29"/>
  <c r="AE604" i="29"/>
  <c r="AD604" i="29"/>
  <c r="S604" i="29"/>
  <c r="Q604" i="29"/>
  <c r="AF603" i="29"/>
  <c r="AE603" i="29"/>
  <c r="AD603" i="29"/>
  <c r="S603" i="29"/>
  <c r="Q603" i="29"/>
  <c r="AF602" i="29"/>
  <c r="AE602" i="29"/>
  <c r="AD602" i="29"/>
  <c r="S602" i="29"/>
  <c r="Q602" i="29"/>
  <c r="AF601" i="29"/>
  <c r="AE601" i="29"/>
  <c r="AD601" i="29"/>
  <c r="S601" i="29"/>
  <c r="Q601" i="29"/>
  <c r="AF600" i="29"/>
  <c r="AE600" i="29"/>
  <c r="AD600" i="29"/>
  <c r="S600" i="29"/>
  <c r="Q600" i="29"/>
  <c r="AF599" i="29"/>
  <c r="AE599" i="29"/>
  <c r="AD599" i="29"/>
  <c r="S599" i="29"/>
  <c r="Q599" i="29"/>
  <c r="AF598" i="29"/>
  <c r="AE598" i="29"/>
  <c r="AD598" i="29"/>
  <c r="S598" i="29"/>
  <c r="Q598" i="29"/>
  <c r="AF597" i="29"/>
  <c r="AE597" i="29"/>
  <c r="AD597" i="29"/>
  <c r="S597" i="29"/>
  <c r="Q597" i="29"/>
  <c r="AF595" i="29"/>
  <c r="AE595" i="29"/>
  <c r="AD595" i="29"/>
  <c r="S595" i="29"/>
  <c r="Q595" i="29"/>
  <c r="AF594" i="29"/>
  <c r="AE594" i="29"/>
  <c r="AD594" i="29"/>
  <c r="S594" i="29"/>
  <c r="Q594" i="29"/>
  <c r="AF593" i="29"/>
  <c r="AE593" i="29"/>
  <c r="AD593" i="29"/>
  <c r="S593" i="29"/>
  <c r="Q593" i="29"/>
  <c r="AF592" i="29"/>
  <c r="AE592" i="29"/>
  <c r="AD592" i="29"/>
  <c r="S592" i="29"/>
  <c r="Q592" i="29"/>
  <c r="AF591" i="29"/>
  <c r="AE591" i="29"/>
  <c r="AD591" i="29"/>
  <c r="S591" i="29"/>
  <c r="Q591" i="29"/>
  <c r="AF590" i="29"/>
  <c r="AE590" i="29"/>
  <c r="AD590" i="29"/>
  <c r="S590" i="29"/>
  <c r="Q590" i="29"/>
  <c r="AF589" i="29"/>
  <c r="AE589" i="29"/>
  <c r="AD589" i="29"/>
  <c r="S589" i="29"/>
  <c r="Q589" i="29"/>
  <c r="AF588" i="29"/>
  <c r="AE588" i="29"/>
  <c r="AD588" i="29"/>
  <c r="S588" i="29"/>
  <c r="Q588" i="29"/>
  <c r="AF587" i="29"/>
  <c r="AE587" i="29"/>
  <c r="AD587" i="29"/>
  <c r="S587" i="29"/>
  <c r="Q587" i="29"/>
  <c r="AF586" i="29"/>
  <c r="AE586" i="29"/>
  <c r="AD586" i="29"/>
  <c r="S586" i="29"/>
  <c r="Q586" i="29"/>
  <c r="AF585" i="29"/>
  <c r="AE585" i="29"/>
  <c r="AD585" i="29"/>
  <c r="S585" i="29"/>
  <c r="Q585" i="29"/>
  <c r="AF584" i="29"/>
  <c r="AE584" i="29"/>
  <c r="AD584" i="29"/>
  <c r="S584" i="29"/>
  <c r="Q584" i="29"/>
  <c r="AF583" i="29"/>
  <c r="AE583" i="29"/>
  <c r="AD583" i="29"/>
  <c r="S583" i="29"/>
  <c r="Q583" i="29"/>
  <c r="AF582" i="29"/>
  <c r="AE582" i="29"/>
  <c r="AD582" i="29"/>
  <c r="S582" i="29"/>
  <c r="Q582" i="29"/>
  <c r="AF581" i="29"/>
  <c r="AE581" i="29"/>
  <c r="AD581" i="29"/>
  <c r="S581" i="29"/>
  <c r="Q581" i="29"/>
  <c r="AF580" i="29"/>
  <c r="AE580" i="29"/>
  <c r="AD580" i="29"/>
  <c r="S580" i="29"/>
  <c r="Q580" i="29"/>
  <c r="AF579" i="29"/>
  <c r="AE579" i="29"/>
  <c r="AD579" i="29"/>
  <c r="S579" i="29"/>
  <c r="Q579" i="29"/>
  <c r="AF578" i="29"/>
  <c r="AE578" i="29"/>
  <c r="AD578" i="29"/>
  <c r="S578" i="29"/>
  <c r="Q578" i="29"/>
  <c r="AF577" i="29"/>
  <c r="AE577" i="29"/>
  <c r="AD577" i="29"/>
  <c r="AF576" i="29"/>
  <c r="AE576" i="29"/>
  <c r="AD576" i="29"/>
  <c r="S576" i="29"/>
  <c r="Q576" i="29"/>
  <c r="AF575" i="29"/>
  <c r="AE575" i="29"/>
  <c r="AD575" i="29"/>
  <c r="S575" i="29"/>
  <c r="Q575" i="29"/>
  <c r="AF574" i="29"/>
  <c r="AE574" i="29"/>
  <c r="AD574" i="29"/>
  <c r="S574" i="29"/>
  <c r="Q574" i="29"/>
  <c r="AF573" i="29"/>
  <c r="AE573" i="29"/>
  <c r="AD573" i="29"/>
  <c r="S573" i="29"/>
  <c r="Q573" i="29"/>
  <c r="AF572" i="29"/>
  <c r="AE572" i="29"/>
  <c r="AD572" i="29"/>
  <c r="S572" i="29"/>
  <c r="Q572" i="29"/>
  <c r="AF571" i="29"/>
  <c r="AE571" i="29"/>
  <c r="AD571" i="29"/>
  <c r="S571" i="29"/>
  <c r="Q571" i="29"/>
  <c r="AF570" i="29"/>
  <c r="AE570" i="29"/>
  <c r="AD570" i="29"/>
  <c r="S570" i="29"/>
  <c r="Q570" i="29"/>
  <c r="AF569" i="29"/>
  <c r="AE569" i="29"/>
  <c r="AD569" i="29"/>
  <c r="S569" i="29"/>
  <c r="Q569" i="29"/>
  <c r="AF568" i="29"/>
  <c r="AE568" i="29"/>
  <c r="AD568" i="29"/>
  <c r="S568" i="29"/>
  <c r="Q568" i="29"/>
  <c r="AF566" i="29"/>
  <c r="AE566" i="29"/>
  <c r="AD566" i="29"/>
  <c r="S566" i="29"/>
  <c r="Q566" i="29"/>
  <c r="AF565" i="29"/>
  <c r="AE565" i="29"/>
  <c r="AD565" i="29"/>
  <c r="S565" i="29"/>
  <c r="Q565" i="29"/>
  <c r="AF564" i="29"/>
  <c r="AE564" i="29"/>
  <c r="AD564" i="29"/>
  <c r="S564" i="29"/>
  <c r="Q564" i="29"/>
  <c r="AF563" i="29"/>
  <c r="AE563" i="29"/>
  <c r="AD563" i="29"/>
  <c r="S563" i="29"/>
  <c r="Q563" i="29"/>
  <c r="AF562" i="29"/>
  <c r="AE562" i="29"/>
  <c r="AD562" i="29"/>
  <c r="S562" i="29"/>
  <c r="Q562" i="29"/>
  <c r="AF561" i="29"/>
  <c r="AE561" i="29"/>
  <c r="AD561" i="29"/>
  <c r="S561" i="29"/>
  <c r="Q561" i="29"/>
  <c r="AF560" i="29"/>
  <c r="AE560" i="29"/>
  <c r="AD560" i="29"/>
  <c r="S560" i="29"/>
  <c r="Q560" i="29"/>
  <c r="AF559" i="29"/>
  <c r="AE559" i="29"/>
  <c r="AD559" i="29"/>
  <c r="S559" i="29"/>
  <c r="Q559" i="29"/>
  <c r="AF558" i="29"/>
  <c r="AE558" i="29"/>
  <c r="AD558" i="29"/>
  <c r="S558" i="29"/>
  <c r="Q558" i="29"/>
  <c r="AF557" i="29"/>
  <c r="AE557" i="29"/>
  <c r="AD557" i="29"/>
  <c r="S557" i="29"/>
  <c r="Q557" i="29"/>
  <c r="AF556" i="29"/>
  <c r="AE556" i="29"/>
  <c r="AD556" i="29"/>
  <c r="S556" i="29"/>
  <c r="Q556" i="29"/>
  <c r="AF555" i="29"/>
  <c r="AE555" i="29"/>
  <c r="AD555" i="29"/>
  <c r="S555" i="29"/>
  <c r="Q555" i="29"/>
  <c r="AF554" i="29"/>
  <c r="AE554" i="29"/>
  <c r="AD554" i="29"/>
  <c r="S554" i="29"/>
  <c r="Q554" i="29"/>
  <c r="AF553" i="29"/>
  <c r="AE553" i="29"/>
  <c r="AD553" i="29"/>
  <c r="S553" i="29"/>
  <c r="Q553" i="29"/>
  <c r="AF552" i="29"/>
  <c r="AE552" i="29"/>
  <c r="AD552" i="29"/>
  <c r="S552" i="29"/>
  <c r="Q552" i="29"/>
  <c r="AF551" i="29"/>
  <c r="AE551" i="29"/>
  <c r="AD551" i="29"/>
  <c r="S551" i="29"/>
  <c r="Q551" i="29"/>
  <c r="AF550" i="29"/>
  <c r="AE550" i="29"/>
  <c r="AD550" i="29"/>
  <c r="S550" i="29"/>
  <c r="Q550" i="29"/>
  <c r="AF549" i="29"/>
  <c r="AE549" i="29"/>
  <c r="AD549" i="29"/>
  <c r="S549" i="29"/>
  <c r="Q549" i="29"/>
  <c r="AF548" i="29"/>
  <c r="AE548" i="29"/>
  <c r="AD548" i="29"/>
  <c r="S548" i="29"/>
  <c r="Q548" i="29"/>
  <c r="AF547" i="29"/>
  <c r="AE547" i="29"/>
  <c r="AD547" i="29"/>
  <c r="S547" i="29"/>
  <c r="Q547" i="29"/>
  <c r="AF546" i="29"/>
  <c r="AE546" i="29"/>
  <c r="AD546" i="29"/>
  <c r="S546" i="29"/>
  <c r="Q546" i="29"/>
  <c r="AF545" i="29"/>
  <c r="AE545" i="29"/>
  <c r="AD545" i="29"/>
  <c r="S545" i="29"/>
  <c r="Q545" i="29"/>
  <c r="AF544" i="29"/>
  <c r="AE544" i="29"/>
  <c r="AD544" i="29"/>
  <c r="S544" i="29"/>
  <c r="Q544" i="29"/>
  <c r="AF543" i="29"/>
  <c r="AE543" i="29"/>
  <c r="AD543" i="29"/>
  <c r="S543" i="29"/>
  <c r="Q543" i="29"/>
  <c r="AF542" i="29"/>
  <c r="AE542" i="29"/>
  <c r="AD542" i="29"/>
  <c r="S542" i="29"/>
  <c r="Q542" i="29"/>
  <c r="AF541" i="29"/>
  <c r="AE541" i="29"/>
  <c r="AD541" i="29"/>
  <c r="S541" i="29"/>
  <c r="Q541" i="29"/>
  <c r="AF540" i="29"/>
  <c r="AE540" i="29"/>
  <c r="AD540" i="29"/>
  <c r="S540" i="29"/>
  <c r="Q540" i="29"/>
  <c r="AF539" i="29"/>
  <c r="AE539" i="29"/>
  <c r="AD539" i="29"/>
  <c r="S539" i="29"/>
  <c r="Q539" i="29"/>
  <c r="AF538" i="29"/>
  <c r="AE538" i="29"/>
  <c r="AD538" i="29"/>
  <c r="S538" i="29"/>
  <c r="Q538" i="29"/>
  <c r="AF537" i="29"/>
  <c r="AE537" i="29"/>
  <c r="AD537" i="29"/>
  <c r="S537" i="29"/>
  <c r="Q537" i="29"/>
  <c r="AF536" i="29"/>
  <c r="AE536" i="29"/>
  <c r="AD536" i="29"/>
  <c r="S536" i="29"/>
  <c r="Q536" i="29"/>
  <c r="AF535" i="29"/>
  <c r="AE535" i="29"/>
  <c r="AD535" i="29"/>
  <c r="AF534" i="29"/>
  <c r="AE534" i="29"/>
  <c r="AD534" i="29"/>
  <c r="S534" i="29"/>
  <c r="Q534" i="29"/>
  <c r="AF533" i="29"/>
  <c r="AE533" i="29"/>
  <c r="AD533" i="29"/>
  <c r="AF532" i="29"/>
  <c r="AE532" i="29"/>
  <c r="AD532" i="29"/>
  <c r="S532" i="29"/>
  <c r="Q532" i="29"/>
  <c r="AF531" i="29"/>
  <c r="AE531" i="29"/>
  <c r="AD531" i="29"/>
  <c r="S531" i="29"/>
  <c r="Q531" i="29"/>
  <c r="AF530" i="29"/>
  <c r="AE530" i="29"/>
  <c r="AD530" i="29"/>
  <c r="S530" i="29"/>
  <c r="Q530" i="29"/>
  <c r="AF529" i="29"/>
  <c r="AE529" i="29"/>
  <c r="AD529" i="29"/>
  <c r="S529" i="29"/>
  <c r="Q529" i="29"/>
  <c r="AF528" i="29"/>
  <c r="AE528" i="29"/>
  <c r="AD528" i="29"/>
  <c r="S528" i="29"/>
  <c r="Q528" i="29"/>
  <c r="AF527" i="29"/>
  <c r="AE527" i="29"/>
  <c r="AD527" i="29"/>
  <c r="S527" i="29"/>
  <c r="Q527" i="29"/>
  <c r="AF526" i="29"/>
  <c r="AE526" i="29"/>
  <c r="AD526" i="29"/>
  <c r="S526" i="29"/>
  <c r="Q526" i="29"/>
  <c r="AF525" i="29"/>
  <c r="AE525" i="29"/>
  <c r="AD525" i="29"/>
  <c r="S525" i="29"/>
  <c r="Q525" i="29"/>
  <c r="AF524" i="29"/>
  <c r="AE524" i="29"/>
  <c r="AD524" i="29"/>
  <c r="S524" i="29"/>
  <c r="Q524" i="29"/>
  <c r="AF523" i="29"/>
  <c r="AE523" i="29"/>
  <c r="AD523" i="29"/>
  <c r="S523" i="29"/>
  <c r="Q523" i="29"/>
  <c r="AF522" i="29"/>
  <c r="AE522" i="29"/>
  <c r="AD522" i="29"/>
  <c r="S522" i="29"/>
  <c r="Q522" i="29"/>
  <c r="AF521" i="29"/>
  <c r="AE521" i="29"/>
  <c r="AD521" i="29"/>
  <c r="S521" i="29"/>
  <c r="Q521" i="29"/>
  <c r="AF520" i="29"/>
  <c r="AE520" i="29"/>
  <c r="AD520" i="29"/>
  <c r="S520" i="29"/>
  <c r="Q520" i="29"/>
  <c r="AF519" i="29"/>
  <c r="AE519" i="29"/>
  <c r="AD519" i="29"/>
  <c r="S519" i="29"/>
  <c r="Q519" i="29"/>
  <c r="AF518" i="29"/>
  <c r="AE518" i="29"/>
  <c r="AD518" i="29"/>
  <c r="S518" i="29"/>
  <c r="Q518" i="29"/>
  <c r="AF517" i="29"/>
  <c r="AE517" i="29"/>
  <c r="AD517" i="29"/>
  <c r="S517" i="29"/>
  <c r="Q517" i="29"/>
  <c r="AF516" i="29"/>
  <c r="AE516" i="29"/>
  <c r="AD516" i="29"/>
  <c r="S516" i="29"/>
  <c r="Q516" i="29"/>
  <c r="AF515" i="29"/>
  <c r="AE515" i="29"/>
  <c r="AD515" i="29"/>
  <c r="S515" i="29"/>
  <c r="Q515" i="29"/>
  <c r="AF514" i="29"/>
  <c r="AE514" i="29"/>
  <c r="AD514" i="29"/>
  <c r="S514" i="29"/>
  <c r="Q514" i="29"/>
  <c r="AF513" i="29"/>
  <c r="AE513" i="29"/>
  <c r="AD513" i="29"/>
  <c r="S513" i="29"/>
  <c r="Q513" i="29"/>
  <c r="AF512" i="29"/>
  <c r="AE512" i="29"/>
  <c r="AD512" i="29"/>
  <c r="S512" i="29"/>
  <c r="Q512" i="29"/>
  <c r="AF511" i="29"/>
  <c r="AE511" i="29"/>
  <c r="AD511" i="29"/>
  <c r="S511" i="29"/>
  <c r="Q511" i="29"/>
  <c r="AF510" i="29"/>
  <c r="AE510" i="29"/>
  <c r="AD510" i="29"/>
  <c r="S510" i="29"/>
  <c r="Q510" i="29"/>
  <c r="AF509" i="29"/>
  <c r="AE509" i="29"/>
  <c r="AD509" i="29"/>
  <c r="S509" i="29"/>
  <c r="Q509" i="29"/>
  <c r="AF508" i="29"/>
  <c r="AE508" i="29"/>
  <c r="AD508" i="29"/>
  <c r="S508" i="29"/>
  <c r="Q508" i="29"/>
  <c r="AF507" i="29"/>
  <c r="AE507" i="29"/>
  <c r="AD507" i="29"/>
  <c r="S507" i="29"/>
  <c r="Q507" i="29"/>
  <c r="AF506" i="29"/>
  <c r="AE506" i="29"/>
  <c r="AD506" i="29"/>
  <c r="S506" i="29"/>
  <c r="Q506" i="29"/>
  <c r="AF505" i="29"/>
  <c r="AE505" i="29"/>
  <c r="AD505" i="29"/>
  <c r="S505" i="29"/>
  <c r="Q505" i="29"/>
  <c r="AF504" i="29"/>
  <c r="AE504" i="29"/>
  <c r="AD504" i="29"/>
  <c r="S504" i="29"/>
  <c r="Q504" i="29"/>
  <c r="AF503" i="29"/>
  <c r="AE503" i="29"/>
  <c r="AD503" i="29"/>
  <c r="S503" i="29"/>
  <c r="Q503" i="29"/>
  <c r="AF502" i="29"/>
  <c r="AE502" i="29"/>
  <c r="AD502" i="29"/>
  <c r="S502" i="29"/>
  <c r="Q502" i="29"/>
  <c r="AF500" i="29"/>
  <c r="AE500" i="29"/>
  <c r="AD500" i="29"/>
  <c r="S500" i="29"/>
  <c r="Q500" i="29"/>
  <c r="AF499" i="29"/>
  <c r="AE499" i="29"/>
  <c r="AD499" i="29"/>
  <c r="S499" i="29"/>
  <c r="Q499" i="29"/>
  <c r="AF498" i="29"/>
  <c r="AE498" i="29"/>
  <c r="AD498" i="29"/>
  <c r="S498" i="29"/>
  <c r="Q498" i="29"/>
  <c r="AF497" i="29"/>
  <c r="AE497" i="29"/>
  <c r="AD497" i="29"/>
  <c r="S497" i="29"/>
  <c r="Q497" i="29"/>
  <c r="AF496" i="29"/>
  <c r="AE496" i="29"/>
  <c r="AD496" i="29"/>
  <c r="S496" i="29"/>
  <c r="Q496" i="29"/>
  <c r="AF495" i="29"/>
  <c r="AE495" i="29"/>
  <c r="AD495" i="29"/>
  <c r="S495" i="29"/>
  <c r="Q495" i="29"/>
  <c r="AF494" i="29"/>
  <c r="AE494" i="29"/>
  <c r="AD494" i="29"/>
  <c r="S494" i="29"/>
  <c r="Q494" i="29"/>
  <c r="AF493" i="29"/>
  <c r="AE493" i="29"/>
  <c r="AD493" i="29"/>
  <c r="S493" i="29"/>
  <c r="Q493" i="29"/>
  <c r="AF492" i="29"/>
  <c r="AE492" i="29"/>
  <c r="AD492" i="29"/>
  <c r="S492" i="29"/>
  <c r="Q492" i="29"/>
  <c r="AF491" i="29"/>
  <c r="AE491" i="29"/>
  <c r="AD491" i="29"/>
  <c r="S491" i="29"/>
  <c r="Q491" i="29"/>
  <c r="AF490" i="29"/>
  <c r="AE490" i="29"/>
  <c r="AD490" i="29"/>
  <c r="S490" i="29"/>
  <c r="Q490" i="29"/>
  <c r="AF489" i="29"/>
  <c r="AE489" i="29"/>
  <c r="AD489" i="29"/>
  <c r="S489" i="29"/>
  <c r="Q489" i="29"/>
  <c r="AF488" i="29"/>
  <c r="AE488" i="29"/>
  <c r="AD488" i="29"/>
  <c r="S488" i="29"/>
  <c r="Q488" i="29"/>
  <c r="AF487" i="29"/>
  <c r="AE487" i="29"/>
  <c r="AD487" i="29"/>
  <c r="AF486" i="29"/>
  <c r="AE486" i="29"/>
  <c r="AD486" i="29"/>
  <c r="S486" i="29"/>
  <c r="Q486" i="29"/>
  <c r="AF485" i="29"/>
  <c r="AE485" i="29"/>
  <c r="AD485" i="29"/>
  <c r="S485" i="29"/>
  <c r="Q485" i="29"/>
  <c r="AF484" i="29"/>
  <c r="AE484" i="29"/>
  <c r="AD484" i="29"/>
  <c r="S484" i="29"/>
  <c r="Q484" i="29"/>
  <c r="AF483" i="29"/>
  <c r="AE483" i="29"/>
  <c r="AD483" i="29"/>
  <c r="S483" i="29"/>
  <c r="Q483" i="29"/>
  <c r="AF480" i="29"/>
  <c r="AE480" i="29"/>
  <c r="AD480" i="29"/>
  <c r="S480" i="29"/>
  <c r="Q480" i="29"/>
  <c r="AF477" i="29"/>
  <c r="AE477" i="29"/>
  <c r="AD477" i="29"/>
  <c r="S477" i="29"/>
  <c r="Q477" i="29"/>
  <c r="AF476" i="29"/>
  <c r="AE476" i="29"/>
  <c r="AD476" i="29"/>
  <c r="S476" i="29"/>
  <c r="Q476" i="29"/>
  <c r="AF475" i="29"/>
  <c r="AE475" i="29"/>
  <c r="AD475" i="29"/>
  <c r="S475" i="29"/>
  <c r="Q475" i="29"/>
  <c r="AF474" i="29"/>
  <c r="AE474" i="29"/>
  <c r="AD474" i="29"/>
  <c r="S474" i="29"/>
  <c r="Q474" i="29"/>
  <c r="AF473" i="29"/>
  <c r="AE473" i="29"/>
  <c r="AD473" i="29"/>
  <c r="S473" i="29"/>
  <c r="Q473" i="29"/>
  <c r="AF472" i="29"/>
  <c r="AE472" i="29"/>
  <c r="AD472" i="29"/>
  <c r="S472" i="29"/>
  <c r="Q472" i="29"/>
  <c r="AF471" i="29"/>
  <c r="AE471" i="29"/>
  <c r="AD471" i="29"/>
  <c r="S471" i="29"/>
  <c r="Q471" i="29"/>
  <c r="AF470" i="29"/>
  <c r="AE470" i="29"/>
  <c r="AD470" i="29"/>
  <c r="S470" i="29"/>
  <c r="Q470" i="29"/>
  <c r="AF469" i="29"/>
  <c r="AE469" i="29"/>
  <c r="AD469" i="29"/>
  <c r="S469" i="29"/>
  <c r="Q469" i="29"/>
  <c r="AF468" i="29"/>
  <c r="AE468" i="29"/>
  <c r="AD468" i="29"/>
  <c r="S468" i="29"/>
  <c r="Q468" i="29"/>
  <c r="AF467" i="29"/>
  <c r="AE467" i="29"/>
  <c r="AD467" i="29"/>
  <c r="S467" i="29"/>
  <c r="Q467" i="29"/>
  <c r="AF466" i="29"/>
  <c r="AE466" i="29"/>
  <c r="AD466" i="29"/>
  <c r="S466" i="29"/>
  <c r="Q466" i="29"/>
  <c r="AF465" i="29"/>
  <c r="AE465" i="29"/>
  <c r="AD465" i="29"/>
  <c r="S465" i="29"/>
  <c r="Q465" i="29"/>
  <c r="AF464" i="29"/>
  <c r="AE464" i="29"/>
  <c r="AD464" i="29"/>
  <c r="S464" i="29"/>
  <c r="Q464" i="29"/>
  <c r="AF463" i="29"/>
  <c r="AE463" i="29"/>
  <c r="AD463" i="29"/>
  <c r="S463" i="29"/>
  <c r="Q463" i="29"/>
  <c r="AF462" i="29"/>
  <c r="AE462" i="29"/>
  <c r="AD462" i="29"/>
  <c r="S462" i="29"/>
  <c r="Q462" i="29"/>
  <c r="M462" i="29"/>
  <c r="AF461" i="29"/>
  <c r="AE461" i="29"/>
  <c r="AD461" i="29"/>
  <c r="S461" i="29"/>
  <c r="Q461" i="29"/>
  <c r="AF460" i="29"/>
  <c r="AE460" i="29"/>
  <c r="AD460" i="29"/>
  <c r="S460" i="29"/>
  <c r="Q460" i="29"/>
  <c r="AF459" i="29"/>
  <c r="AE459" i="29"/>
  <c r="AD459" i="29"/>
  <c r="S459" i="29"/>
  <c r="Q459" i="29"/>
  <c r="AF458" i="29"/>
  <c r="AE458" i="29"/>
  <c r="AD458" i="29"/>
  <c r="S458" i="29"/>
  <c r="Q458" i="29"/>
  <c r="AF457" i="29"/>
  <c r="AE457" i="29"/>
  <c r="AD457" i="29"/>
  <c r="S457" i="29"/>
  <c r="Q457" i="29"/>
  <c r="AF456" i="29"/>
  <c r="AE456" i="29"/>
  <c r="AD456" i="29"/>
  <c r="S456" i="29"/>
  <c r="Q456" i="29"/>
  <c r="AF455" i="29"/>
  <c r="AE455" i="29"/>
  <c r="AD455" i="29"/>
  <c r="S455" i="29"/>
  <c r="Q455" i="29"/>
  <c r="AF454" i="29"/>
  <c r="AE454" i="29"/>
  <c r="AD454" i="29"/>
  <c r="S454" i="29"/>
  <c r="Q454" i="29"/>
  <c r="AF453" i="29"/>
  <c r="AE453" i="29"/>
  <c r="AD453" i="29"/>
  <c r="S453" i="29"/>
  <c r="Q453" i="29"/>
  <c r="AF452" i="29"/>
  <c r="AE452" i="29"/>
  <c r="AD452" i="29"/>
  <c r="S452" i="29"/>
  <c r="Q452" i="29"/>
  <c r="AF451" i="29"/>
  <c r="AE451" i="29"/>
  <c r="AD451" i="29"/>
  <c r="S451" i="29"/>
  <c r="Q451" i="29"/>
  <c r="AF450" i="29"/>
  <c r="AE450" i="29"/>
  <c r="AD450" i="29"/>
  <c r="S450" i="29"/>
  <c r="Q450" i="29"/>
  <c r="AF449" i="29"/>
  <c r="AE449" i="29"/>
  <c r="AD449" i="29"/>
  <c r="S449" i="29"/>
  <c r="Q449" i="29"/>
  <c r="AF448" i="29"/>
  <c r="AE448" i="29"/>
  <c r="AD448" i="29"/>
  <c r="S448" i="29"/>
  <c r="Q448" i="29"/>
  <c r="AF447" i="29"/>
  <c r="AE447" i="29"/>
  <c r="AD447" i="29"/>
  <c r="S447" i="29"/>
  <c r="Q447" i="29"/>
  <c r="AF446" i="29"/>
  <c r="AE446" i="29"/>
  <c r="AD446" i="29"/>
  <c r="S446" i="29"/>
  <c r="Q446" i="29"/>
  <c r="AF445" i="29"/>
  <c r="AE445" i="29"/>
  <c r="AD445" i="29"/>
  <c r="S445" i="29"/>
  <c r="Q445" i="29"/>
  <c r="AF444" i="29"/>
  <c r="AE444" i="29"/>
  <c r="AD444" i="29"/>
  <c r="AF443" i="29"/>
  <c r="AE443" i="29"/>
  <c r="AD443" i="29"/>
  <c r="S443" i="29"/>
  <c r="Q443" i="29"/>
  <c r="AF442" i="29"/>
  <c r="AE442" i="29"/>
  <c r="AD442" i="29"/>
  <c r="AF441" i="29"/>
  <c r="AE441" i="29"/>
  <c r="AD441" i="29"/>
  <c r="AF440" i="29"/>
  <c r="AE440" i="29"/>
  <c r="AD440" i="29"/>
  <c r="S440" i="29"/>
  <c r="Q440" i="29"/>
  <c r="AF439" i="29"/>
  <c r="AE439" i="29"/>
  <c r="AD439" i="29"/>
  <c r="S439" i="29"/>
  <c r="Q439" i="29"/>
  <c r="AF438" i="29"/>
  <c r="AE438" i="29"/>
  <c r="AD438" i="29"/>
  <c r="S438" i="29"/>
  <c r="Q438" i="29"/>
  <c r="AF437" i="29"/>
  <c r="AE437" i="29"/>
  <c r="AD437" i="29"/>
  <c r="S437" i="29"/>
  <c r="Q437" i="29"/>
  <c r="AF436" i="29"/>
  <c r="AE436" i="29"/>
  <c r="AD436" i="29"/>
  <c r="S436" i="29"/>
  <c r="Q436" i="29"/>
  <c r="AF435" i="29"/>
  <c r="AE435" i="29"/>
  <c r="AD435" i="29"/>
  <c r="AF434" i="29"/>
  <c r="AE434" i="29"/>
  <c r="AD434" i="29"/>
  <c r="AF433" i="29"/>
  <c r="AE433" i="29"/>
  <c r="AD433" i="29"/>
  <c r="AF432" i="29"/>
  <c r="AE432" i="29"/>
  <c r="AD432" i="29"/>
  <c r="AF431" i="29"/>
  <c r="AE431" i="29"/>
  <c r="AD431" i="29"/>
  <c r="AF430" i="29"/>
  <c r="AE430" i="29"/>
  <c r="AD430" i="29"/>
  <c r="AF429" i="29"/>
  <c r="AE429" i="29"/>
  <c r="AD429" i="29"/>
  <c r="AF428" i="29"/>
  <c r="AE428" i="29"/>
  <c r="AD428" i="29"/>
  <c r="AF427" i="29"/>
  <c r="AE427" i="29"/>
  <c r="AD427" i="29"/>
  <c r="AF426" i="29"/>
  <c r="AE426" i="29"/>
  <c r="AD426" i="29"/>
  <c r="AF425" i="29"/>
  <c r="AE425" i="29"/>
  <c r="AD425" i="29"/>
  <c r="AF424" i="29"/>
  <c r="AE424" i="29"/>
  <c r="AD424" i="29"/>
  <c r="AF423" i="29"/>
  <c r="AE423" i="29"/>
  <c r="AD423" i="29"/>
  <c r="AF422" i="29"/>
  <c r="AE422" i="29"/>
  <c r="AD422" i="29"/>
  <c r="S422" i="29"/>
  <c r="Q422" i="29"/>
  <c r="AF421" i="29"/>
  <c r="AE421" i="29"/>
  <c r="AD421" i="29"/>
  <c r="S421" i="29"/>
  <c r="Q421" i="29"/>
  <c r="AF420" i="29"/>
  <c r="AE420" i="29"/>
  <c r="AD420" i="29"/>
  <c r="AF419" i="29"/>
  <c r="AE419" i="29"/>
  <c r="AD419" i="29"/>
  <c r="S419" i="29"/>
  <c r="Q419" i="29"/>
  <c r="AF418" i="29"/>
  <c r="AE418" i="29"/>
  <c r="AD418" i="29"/>
  <c r="S418" i="29"/>
  <c r="Q418" i="29"/>
  <c r="AF417" i="29"/>
  <c r="AE417" i="29"/>
  <c r="AD417" i="29"/>
  <c r="S417" i="29"/>
  <c r="Q417" i="29"/>
  <c r="AF416" i="29"/>
  <c r="AE416" i="29"/>
  <c r="AD416" i="29"/>
  <c r="S416" i="29"/>
  <c r="Q416" i="29"/>
  <c r="AF415" i="29"/>
  <c r="AE415" i="29"/>
  <c r="AD415" i="29"/>
  <c r="S415" i="29"/>
  <c r="Q415" i="29"/>
  <c r="AF414" i="29"/>
  <c r="AE414" i="29"/>
  <c r="AD414" i="29"/>
  <c r="S414" i="29"/>
  <c r="Q414" i="29"/>
  <c r="AF413" i="29"/>
  <c r="AE413" i="29"/>
  <c r="AD413" i="29"/>
  <c r="S413" i="29"/>
  <c r="Q413" i="29"/>
  <c r="AF412" i="29"/>
  <c r="AE412" i="29"/>
  <c r="AD412" i="29"/>
  <c r="S412" i="29"/>
  <c r="Q412" i="29"/>
  <c r="AF411" i="29"/>
  <c r="AE411" i="29"/>
  <c r="AD411" i="29"/>
  <c r="S411" i="29"/>
  <c r="Q411" i="29"/>
  <c r="AF410" i="29"/>
  <c r="AE410" i="29"/>
  <c r="AD410" i="29"/>
  <c r="S410" i="29"/>
  <c r="Q410" i="29"/>
  <c r="AF409" i="29"/>
  <c r="AE409" i="29"/>
  <c r="AD409" i="29"/>
  <c r="S409" i="29"/>
  <c r="Q409" i="29"/>
  <c r="AF408" i="29"/>
  <c r="AE408" i="29"/>
  <c r="AD408" i="29"/>
  <c r="S408" i="29"/>
  <c r="Q408" i="29"/>
  <c r="AF407" i="29"/>
  <c r="AE407" i="29"/>
  <c r="AD407" i="29"/>
  <c r="S407" i="29"/>
  <c r="Q407" i="29"/>
  <c r="AF406" i="29"/>
  <c r="AE406" i="29"/>
  <c r="AD406" i="29"/>
  <c r="S406" i="29"/>
  <c r="Q406" i="29"/>
  <c r="AF405" i="29"/>
  <c r="AE405" i="29"/>
  <c r="AD405" i="29"/>
  <c r="S405" i="29"/>
  <c r="Q405" i="29"/>
  <c r="AF404" i="29"/>
  <c r="AE404" i="29"/>
  <c r="AD404" i="29"/>
  <c r="AF403" i="29"/>
  <c r="AE403" i="29"/>
  <c r="AD403" i="29"/>
  <c r="S403" i="29"/>
  <c r="Q403" i="29"/>
  <c r="AF402" i="29"/>
  <c r="AE402" i="29"/>
  <c r="AD402" i="29"/>
  <c r="AF401" i="29"/>
  <c r="AE401" i="29"/>
  <c r="AD401" i="29"/>
  <c r="AF400" i="29"/>
  <c r="AE400" i="29"/>
  <c r="AD400" i="29"/>
  <c r="S400" i="29"/>
  <c r="Q400" i="29"/>
  <c r="AF399" i="29"/>
  <c r="AE399" i="29"/>
  <c r="AD399" i="29"/>
  <c r="AF398" i="29"/>
  <c r="AE398" i="29"/>
  <c r="AD398" i="29"/>
  <c r="S398" i="29"/>
  <c r="Q398" i="29"/>
  <c r="AF397" i="29"/>
  <c r="AE397" i="29"/>
  <c r="AD397" i="29"/>
  <c r="S397" i="29"/>
  <c r="Q397" i="29"/>
  <c r="AF396" i="29"/>
  <c r="AE396" i="29"/>
  <c r="AD396" i="29"/>
  <c r="S396" i="29"/>
  <c r="Q396" i="29"/>
  <c r="AF395" i="29"/>
  <c r="AE395" i="29"/>
  <c r="AD395" i="29"/>
  <c r="S395" i="29"/>
  <c r="Q395" i="29"/>
  <c r="AF394" i="29"/>
  <c r="AE394" i="29"/>
  <c r="AD394" i="29"/>
  <c r="S394" i="29"/>
  <c r="Q394" i="29"/>
  <c r="AF393" i="29"/>
  <c r="AE393" i="29"/>
  <c r="AD393" i="29"/>
  <c r="S393" i="29"/>
  <c r="Q393" i="29"/>
  <c r="AF392" i="29"/>
  <c r="AE392" i="29"/>
  <c r="AD392" i="29"/>
  <c r="S392" i="29"/>
  <c r="Q392" i="29"/>
  <c r="AF391" i="29"/>
  <c r="AE391" i="29"/>
  <c r="AD391" i="29"/>
  <c r="S391" i="29"/>
  <c r="Q391" i="29"/>
  <c r="AF390" i="29"/>
  <c r="AE390" i="29"/>
  <c r="AD390" i="29"/>
  <c r="S390" i="29"/>
  <c r="Q390" i="29"/>
  <c r="AF389" i="29"/>
  <c r="AE389" i="29"/>
  <c r="AD389" i="29"/>
  <c r="S389" i="29"/>
  <c r="Q389" i="29"/>
  <c r="AF388" i="29"/>
  <c r="AE388" i="29"/>
  <c r="AD388" i="29"/>
  <c r="S388" i="29"/>
  <c r="Q388" i="29"/>
  <c r="AF387" i="29"/>
  <c r="AE387" i="29"/>
  <c r="AD387" i="29"/>
  <c r="S387" i="29"/>
  <c r="Q387" i="29"/>
  <c r="AF386" i="29"/>
  <c r="AE386" i="29"/>
  <c r="AD386" i="29"/>
  <c r="S386" i="29"/>
  <c r="Q386" i="29"/>
  <c r="AF385" i="29"/>
  <c r="AE385" i="29"/>
  <c r="AD385" i="29"/>
  <c r="S385" i="29"/>
  <c r="Q385" i="29"/>
  <c r="AF384" i="29"/>
  <c r="AE384" i="29"/>
  <c r="AD384" i="29"/>
  <c r="S384" i="29"/>
  <c r="Q384" i="29"/>
  <c r="AF383" i="29"/>
  <c r="AE383" i="29"/>
  <c r="AD383" i="29"/>
  <c r="S383" i="29"/>
  <c r="Q383" i="29"/>
  <c r="AF382" i="29"/>
  <c r="AE382" i="29"/>
  <c r="AD382" i="29"/>
  <c r="S382" i="29"/>
  <c r="Q382" i="29"/>
  <c r="AF381" i="29"/>
  <c r="AE381" i="29"/>
  <c r="AD381" i="29"/>
  <c r="S381" i="29"/>
  <c r="Q381" i="29"/>
  <c r="AF380" i="29"/>
  <c r="AE380" i="29"/>
  <c r="AD380" i="29"/>
  <c r="S380" i="29"/>
  <c r="Q380" i="29"/>
  <c r="AF379" i="29"/>
  <c r="AE379" i="29"/>
  <c r="AD379" i="29"/>
  <c r="S379" i="29"/>
  <c r="Q379" i="29"/>
  <c r="AF378" i="29"/>
  <c r="AE378" i="29"/>
  <c r="AD378" i="29"/>
  <c r="S378" i="29"/>
  <c r="Q378" i="29"/>
  <c r="AF377" i="29"/>
  <c r="AE377" i="29"/>
  <c r="AD377" i="29"/>
  <c r="S377" i="29"/>
  <c r="Q377" i="29"/>
  <c r="AF376" i="29"/>
  <c r="AE376" i="29"/>
  <c r="AD376" i="29"/>
  <c r="S376" i="29"/>
  <c r="Q376" i="29"/>
  <c r="AF375" i="29"/>
  <c r="AE375" i="29"/>
  <c r="AD375" i="29"/>
  <c r="S375" i="29"/>
  <c r="Q375" i="29"/>
  <c r="AF374" i="29"/>
  <c r="AE374" i="29"/>
  <c r="AD374" i="29"/>
  <c r="S374" i="29"/>
  <c r="Q374" i="29"/>
  <c r="AF373" i="29"/>
  <c r="AE373" i="29"/>
  <c r="AD373" i="29"/>
  <c r="S373" i="29"/>
  <c r="Q373" i="29"/>
  <c r="AF372" i="29"/>
  <c r="AE372" i="29"/>
  <c r="AD372" i="29"/>
  <c r="S372" i="29"/>
  <c r="Q372" i="29"/>
  <c r="AF371" i="29"/>
  <c r="AE371" i="29"/>
  <c r="AD371" i="29"/>
  <c r="S371" i="29"/>
  <c r="Q371" i="29"/>
  <c r="AF370" i="29"/>
  <c r="AE370" i="29"/>
  <c r="AD370" i="29"/>
  <c r="S370" i="29"/>
  <c r="Q370" i="29"/>
  <c r="AF369" i="29"/>
  <c r="AE369" i="29"/>
  <c r="AD369" i="29"/>
  <c r="S369" i="29"/>
  <c r="Q369" i="29"/>
  <c r="AF368" i="29"/>
  <c r="AE368" i="29"/>
  <c r="AD368" i="29"/>
  <c r="S368" i="29"/>
  <c r="Q368" i="29"/>
  <c r="AF367" i="29"/>
  <c r="AE367" i="29"/>
  <c r="AD367" i="29"/>
  <c r="S367" i="29"/>
  <c r="Q367" i="29"/>
  <c r="AF366" i="29"/>
  <c r="AE366" i="29"/>
  <c r="AD366" i="29"/>
  <c r="S366" i="29"/>
  <c r="Q366" i="29"/>
  <c r="AF365" i="29"/>
  <c r="AE365" i="29"/>
  <c r="AD365" i="29"/>
  <c r="S365" i="29"/>
  <c r="Q365" i="29"/>
  <c r="AF364" i="29"/>
  <c r="AE364" i="29"/>
  <c r="AD364" i="29"/>
  <c r="S364" i="29"/>
  <c r="Q364" i="29"/>
  <c r="AF363" i="29"/>
  <c r="AE363" i="29"/>
  <c r="AD363" i="29"/>
  <c r="S363" i="29"/>
  <c r="Q363" i="29"/>
  <c r="AF362" i="29"/>
  <c r="AE362" i="29"/>
  <c r="AD362" i="29"/>
  <c r="S362" i="29"/>
  <c r="Q362" i="29"/>
  <c r="AF361" i="29"/>
  <c r="AE361" i="29"/>
  <c r="AD361" i="29"/>
  <c r="S361" i="29"/>
  <c r="Q361" i="29"/>
  <c r="AF360" i="29"/>
  <c r="AE360" i="29"/>
  <c r="AD360" i="29"/>
  <c r="S360" i="29"/>
  <c r="Q360" i="29"/>
  <c r="AF359" i="29"/>
  <c r="AE359" i="29"/>
  <c r="AD359" i="29"/>
  <c r="S359" i="29"/>
  <c r="Q359" i="29"/>
  <c r="AF358" i="29"/>
  <c r="AE358" i="29"/>
  <c r="AD358" i="29"/>
  <c r="S358" i="29"/>
  <c r="Q358" i="29"/>
  <c r="AF357" i="29"/>
  <c r="AE357" i="29"/>
  <c r="AD357" i="29"/>
  <c r="S357" i="29"/>
  <c r="Q357" i="29"/>
  <c r="AF356" i="29"/>
  <c r="AE356" i="29"/>
  <c r="AD356" i="29"/>
  <c r="S356" i="29"/>
  <c r="Q356" i="29"/>
  <c r="AF355" i="29"/>
  <c r="AE355" i="29"/>
  <c r="AD355" i="29"/>
  <c r="S355" i="29"/>
  <c r="Q355" i="29"/>
  <c r="AF354" i="29"/>
  <c r="AE354" i="29"/>
  <c r="AD354" i="29"/>
  <c r="S354" i="29"/>
  <c r="Q354" i="29"/>
  <c r="AF353" i="29"/>
  <c r="AE353" i="29"/>
  <c r="AD353" i="29"/>
  <c r="AF352" i="29"/>
  <c r="AE352" i="29"/>
  <c r="AD352" i="29"/>
  <c r="AF351" i="29"/>
  <c r="AE351" i="29"/>
  <c r="AD351" i="29"/>
  <c r="S351" i="29"/>
  <c r="Q351" i="29"/>
  <c r="AF350" i="29"/>
  <c r="AE350" i="29"/>
  <c r="AD350" i="29"/>
  <c r="AF349" i="29"/>
  <c r="AE349" i="29"/>
  <c r="AD349" i="29"/>
  <c r="S349" i="29"/>
  <c r="Q349" i="29"/>
  <c r="AF348" i="29"/>
  <c r="AE348" i="29"/>
  <c r="AD348" i="29"/>
  <c r="S348" i="29"/>
  <c r="Q348" i="29"/>
  <c r="AF347" i="29"/>
  <c r="AE347" i="29"/>
  <c r="AD347" i="29"/>
  <c r="S347" i="29"/>
  <c r="Q347" i="29"/>
  <c r="AF346" i="29"/>
  <c r="AE346" i="29"/>
  <c r="AD346" i="29"/>
  <c r="AF345" i="29"/>
  <c r="AE345" i="29"/>
  <c r="AD345" i="29"/>
  <c r="AF344" i="29"/>
  <c r="AE344" i="29"/>
  <c r="AD344" i="29"/>
  <c r="S344" i="29"/>
  <c r="Q344" i="29"/>
  <c r="AF343" i="29"/>
  <c r="AE343" i="29"/>
  <c r="AD343" i="29"/>
  <c r="AF342" i="29"/>
  <c r="AE342" i="29"/>
  <c r="AD342" i="29"/>
  <c r="S342" i="29"/>
  <c r="Q342" i="29"/>
  <c r="AF341" i="29"/>
  <c r="AE341" i="29"/>
  <c r="AD341" i="29"/>
  <c r="S341" i="29"/>
  <c r="Q341" i="29"/>
  <c r="AF340" i="29"/>
  <c r="AE340" i="29"/>
  <c r="AD340" i="29"/>
  <c r="S340" i="29"/>
  <c r="Q340" i="29"/>
  <c r="AF339" i="29"/>
  <c r="AE339" i="29"/>
  <c r="AD339" i="29"/>
  <c r="S339" i="29"/>
  <c r="Q339" i="29"/>
  <c r="AF338" i="29"/>
  <c r="AE338" i="29"/>
  <c r="AD338" i="29"/>
  <c r="S338" i="29"/>
  <c r="Q338" i="29"/>
  <c r="AF337" i="29"/>
  <c r="AE337" i="29"/>
  <c r="AD337" i="29"/>
  <c r="S337" i="29"/>
  <c r="Q337" i="29"/>
  <c r="AF336" i="29"/>
  <c r="AE336" i="29"/>
  <c r="AD336" i="29"/>
  <c r="S336" i="29"/>
  <c r="Q336" i="29"/>
  <c r="AF335" i="29"/>
  <c r="AE335" i="29"/>
  <c r="AD335" i="29"/>
  <c r="S335" i="29"/>
  <c r="Q335" i="29"/>
  <c r="AF334" i="29"/>
  <c r="AE334" i="29"/>
  <c r="AD334" i="29"/>
  <c r="S334" i="29"/>
  <c r="Q334" i="29"/>
  <c r="AF333" i="29"/>
  <c r="AE333" i="29"/>
  <c r="AD333" i="29"/>
  <c r="S333" i="29"/>
  <c r="Q333" i="29"/>
  <c r="AF332" i="29"/>
  <c r="AE332" i="29"/>
  <c r="AD332" i="29"/>
  <c r="S332" i="29"/>
  <c r="Q332" i="29"/>
  <c r="AF331" i="29"/>
  <c r="AE331" i="29"/>
  <c r="AD331" i="29"/>
  <c r="S331" i="29"/>
  <c r="Q331" i="29"/>
  <c r="AF330" i="29"/>
  <c r="AE330" i="29"/>
  <c r="AD330" i="29"/>
  <c r="AF329" i="29"/>
  <c r="AE329" i="29"/>
  <c r="AD329" i="29"/>
  <c r="AF328" i="29"/>
  <c r="AE328" i="29"/>
  <c r="AD328" i="29"/>
  <c r="S328" i="29"/>
  <c r="Q328" i="29"/>
  <c r="AF327" i="29"/>
  <c r="AE327" i="29"/>
  <c r="AD327" i="29"/>
  <c r="S327" i="29"/>
  <c r="Q327" i="29"/>
  <c r="AF326" i="29"/>
  <c r="AE326" i="29"/>
  <c r="AD326" i="29"/>
  <c r="S326" i="29"/>
  <c r="Q326" i="29"/>
  <c r="AF325" i="29"/>
  <c r="AE325" i="29"/>
  <c r="AD325" i="29"/>
  <c r="S325" i="29"/>
  <c r="Q325" i="29"/>
  <c r="AF324" i="29"/>
  <c r="AE324" i="29"/>
  <c r="AD324" i="29"/>
  <c r="S324" i="29"/>
  <c r="Q324" i="29"/>
  <c r="AF323" i="29"/>
  <c r="AE323" i="29"/>
  <c r="AD323" i="29"/>
  <c r="S323" i="29"/>
  <c r="Q323" i="29"/>
  <c r="AF322" i="29"/>
  <c r="AE322" i="29"/>
  <c r="AD322" i="29"/>
  <c r="AF321" i="29"/>
  <c r="AE321" i="29"/>
  <c r="AD321" i="29"/>
  <c r="S321" i="29"/>
  <c r="Q321" i="29"/>
  <c r="AF320" i="29"/>
  <c r="AE320" i="29"/>
  <c r="AD320" i="29"/>
  <c r="S320" i="29"/>
  <c r="Q320" i="29"/>
  <c r="AF319" i="29"/>
  <c r="AE319" i="29"/>
  <c r="AD319" i="29"/>
  <c r="S319" i="29"/>
  <c r="Q319" i="29"/>
  <c r="AF318" i="29"/>
  <c r="AE318" i="29"/>
  <c r="AD318" i="29"/>
  <c r="S318" i="29"/>
  <c r="Q318" i="29"/>
  <c r="AF317" i="29"/>
  <c r="AE317" i="29"/>
  <c r="AD317" i="29"/>
  <c r="S317" i="29"/>
  <c r="Q317" i="29"/>
  <c r="AF316" i="29"/>
  <c r="AE316" i="29"/>
  <c r="AD316" i="29"/>
  <c r="S316" i="29"/>
  <c r="Q316" i="29"/>
  <c r="AF315" i="29"/>
  <c r="AE315" i="29"/>
  <c r="AD315" i="29"/>
  <c r="S315" i="29"/>
  <c r="Q315" i="29"/>
  <c r="AF314" i="29"/>
  <c r="AE314" i="29"/>
  <c r="AD314" i="29"/>
  <c r="S314" i="29"/>
  <c r="Q314" i="29"/>
  <c r="AF313" i="29"/>
  <c r="AE313" i="29"/>
  <c r="AD313" i="29"/>
  <c r="S313" i="29"/>
  <c r="Q313" i="29"/>
  <c r="AF312" i="29"/>
  <c r="AE312" i="29"/>
  <c r="AD312" i="29"/>
  <c r="S312" i="29"/>
  <c r="Q312" i="29"/>
  <c r="AF311" i="29"/>
  <c r="AE311" i="29"/>
  <c r="AD311" i="29"/>
  <c r="S311" i="29"/>
  <c r="Q311" i="29"/>
  <c r="AF310" i="29"/>
  <c r="AE310" i="29"/>
  <c r="AD310" i="29"/>
  <c r="S310" i="29"/>
  <c r="Q310" i="29"/>
  <c r="AF309" i="29"/>
  <c r="AE309" i="29"/>
  <c r="AD309" i="29"/>
  <c r="S309" i="29"/>
  <c r="Q309" i="29"/>
  <c r="AF308" i="29"/>
  <c r="AE308" i="29"/>
  <c r="AD308" i="29"/>
  <c r="AF307" i="29"/>
  <c r="AE307" i="29"/>
  <c r="AD307" i="29"/>
  <c r="S307" i="29"/>
  <c r="Q307" i="29"/>
  <c r="AF306" i="29"/>
  <c r="AE306" i="29"/>
  <c r="AD306" i="29"/>
  <c r="S306" i="29"/>
  <c r="Q306" i="29"/>
  <c r="AF305" i="29"/>
  <c r="AE305" i="29"/>
  <c r="AD305" i="29"/>
  <c r="S305" i="29"/>
  <c r="Q305" i="29"/>
  <c r="AF304" i="29"/>
  <c r="AE304" i="29"/>
  <c r="AD304" i="29"/>
  <c r="S304" i="29"/>
  <c r="Q304" i="29"/>
  <c r="AF303" i="29"/>
  <c r="AE303" i="29"/>
  <c r="AD303" i="29"/>
  <c r="S303" i="29"/>
  <c r="Q303" i="29"/>
  <c r="AF302" i="29"/>
  <c r="AE302" i="29"/>
  <c r="AD302" i="29"/>
  <c r="S302" i="29"/>
  <c r="Q302" i="29"/>
  <c r="AF301" i="29"/>
  <c r="AE301" i="29"/>
  <c r="AD301" i="29"/>
  <c r="S301" i="29"/>
  <c r="Q301" i="29"/>
  <c r="AF300" i="29"/>
  <c r="AE300" i="29"/>
  <c r="AD300" i="29"/>
  <c r="S300" i="29"/>
  <c r="Q300" i="29"/>
  <c r="AF299" i="29"/>
  <c r="AE299" i="29"/>
  <c r="AD299" i="29"/>
  <c r="S299" i="29"/>
  <c r="Q299" i="29"/>
  <c r="AF298" i="29"/>
  <c r="AE298" i="29"/>
  <c r="AD298" i="29"/>
  <c r="S298" i="29"/>
  <c r="Q298" i="29"/>
  <c r="AF297" i="29"/>
  <c r="AE297" i="29"/>
  <c r="AD297" i="29"/>
  <c r="S297" i="29"/>
  <c r="Q297" i="29"/>
  <c r="AF296" i="29"/>
  <c r="AE296" i="29"/>
  <c r="AD296" i="29"/>
  <c r="S296" i="29"/>
  <c r="Q296" i="29"/>
  <c r="AF295" i="29"/>
  <c r="AE295" i="29"/>
  <c r="AD295" i="29"/>
  <c r="S295" i="29"/>
  <c r="Q295" i="29"/>
  <c r="AF294" i="29"/>
  <c r="AE294" i="29"/>
  <c r="AD294" i="29"/>
  <c r="S294" i="29"/>
  <c r="Q294" i="29"/>
  <c r="AF293" i="29"/>
  <c r="AE293" i="29"/>
  <c r="AD293" i="29"/>
  <c r="S293" i="29"/>
  <c r="Q293" i="29"/>
  <c r="AF292" i="29"/>
  <c r="AE292" i="29"/>
  <c r="AD292" i="29"/>
  <c r="S292" i="29"/>
  <c r="Q292" i="29"/>
  <c r="AF291" i="29"/>
  <c r="AE291" i="29"/>
  <c r="AD291" i="29"/>
  <c r="S291" i="29"/>
  <c r="Q291" i="29"/>
  <c r="AF290" i="29"/>
  <c r="AE290" i="29"/>
  <c r="AD290" i="29"/>
  <c r="S290" i="29"/>
  <c r="Q290" i="29"/>
  <c r="AF289" i="29"/>
  <c r="AE289" i="29"/>
  <c r="AD289" i="29"/>
  <c r="S289" i="29"/>
  <c r="Q289" i="29"/>
  <c r="AF288" i="29"/>
  <c r="AE288" i="29"/>
  <c r="AD288" i="29"/>
  <c r="S288" i="29"/>
  <c r="Q288" i="29"/>
  <c r="AF287" i="29"/>
  <c r="AE287" i="29"/>
  <c r="AD287" i="29"/>
  <c r="S287" i="29"/>
  <c r="Q287" i="29"/>
  <c r="AF286" i="29"/>
  <c r="AE286" i="29"/>
  <c r="AD286" i="29"/>
  <c r="S286" i="29"/>
  <c r="Q286" i="29"/>
  <c r="AF285" i="29"/>
  <c r="AE285" i="29"/>
  <c r="AD285" i="29"/>
  <c r="S285" i="29"/>
  <c r="Q285" i="29"/>
  <c r="AF283" i="29"/>
  <c r="AE283" i="29"/>
  <c r="AD283" i="29"/>
  <c r="S283" i="29"/>
  <c r="Q283" i="29"/>
  <c r="AF282" i="29"/>
  <c r="AE282" i="29"/>
  <c r="AD282" i="29"/>
  <c r="S282" i="29"/>
  <c r="Q282" i="29"/>
  <c r="AF281" i="29"/>
  <c r="AE281" i="29"/>
  <c r="AD281" i="29"/>
  <c r="S281" i="29"/>
  <c r="Q281" i="29"/>
  <c r="AF280" i="29"/>
  <c r="AE280" i="29"/>
  <c r="AD280" i="29"/>
  <c r="S280" i="29"/>
  <c r="Q280" i="29"/>
  <c r="AF279" i="29"/>
  <c r="AE279" i="29"/>
  <c r="AD279" i="29"/>
  <c r="S279" i="29"/>
  <c r="Q279" i="29"/>
  <c r="AF278" i="29"/>
  <c r="AE278" i="29"/>
  <c r="AD278" i="29"/>
  <c r="S278" i="29"/>
  <c r="Q278" i="29"/>
  <c r="AF277" i="29"/>
  <c r="AE277" i="29"/>
  <c r="AD277" i="29"/>
  <c r="S277" i="29"/>
  <c r="Q277" i="29"/>
  <c r="AF276" i="29"/>
  <c r="AE276" i="29"/>
  <c r="AD276" i="29"/>
  <c r="S276" i="29"/>
  <c r="Q276" i="29"/>
  <c r="AF275" i="29"/>
  <c r="AE275" i="29"/>
  <c r="AD275" i="29"/>
  <c r="S275" i="29"/>
  <c r="Q275" i="29"/>
  <c r="AF274" i="29"/>
  <c r="AE274" i="29"/>
  <c r="AD274" i="29"/>
  <c r="S274" i="29"/>
  <c r="Q274" i="29"/>
  <c r="AF273" i="29"/>
  <c r="AE273" i="29"/>
  <c r="AD273" i="29"/>
  <c r="S273" i="29"/>
  <c r="Q273" i="29"/>
  <c r="AF272" i="29"/>
  <c r="AE272" i="29"/>
  <c r="AD272" i="29"/>
  <c r="S272" i="29"/>
  <c r="Q272" i="29"/>
  <c r="AF271" i="29"/>
  <c r="AE271" i="29"/>
  <c r="AD271" i="29"/>
  <c r="S271" i="29"/>
  <c r="Q271" i="29"/>
  <c r="AF270" i="29"/>
  <c r="AE270" i="29"/>
  <c r="AD270" i="29"/>
  <c r="S270" i="29"/>
  <c r="Q270" i="29"/>
  <c r="AF269" i="29"/>
  <c r="AE269" i="29"/>
  <c r="AD269" i="29"/>
  <c r="S269" i="29"/>
  <c r="Q269" i="29"/>
  <c r="AF268" i="29"/>
  <c r="AE268" i="29"/>
  <c r="AD268" i="29"/>
  <c r="AF267" i="29"/>
  <c r="AE267" i="29"/>
  <c r="AD267" i="29"/>
  <c r="S267" i="29"/>
  <c r="Q267" i="29"/>
  <c r="AF266" i="29"/>
  <c r="AE266" i="29"/>
  <c r="AD266" i="29"/>
  <c r="S266" i="29"/>
  <c r="Q266" i="29"/>
  <c r="AF265" i="29"/>
  <c r="AE265" i="29"/>
  <c r="AD265" i="29"/>
  <c r="S265" i="29"/>
  <c r="Q265" i="29"/>
  <c r="AF264" i="29"/>
  <c r="AE264" i="29"/>
  <c r="AD264" i="29"/>
  <c r="S264" i="29"/>
  <c r="Q264" i="29"/>
  <c r="AF263" i="29"/>
  <c r="AE263" i="29"/>
  <c r="AD263" i="29"/>
  <c r="S263" i="29"/>
  <c r="Q263" i="29"/>
  <c r="AF262" i="29"/>
  <c r="AE262" i="29"/>
  <c r="AD262" i="29"/>
  <c r="S262" i="29"/>
  <c r="Q262" i="29"/>
  <c r="AF261" i="29"/>
  <c r="AE261" i="29"/>
  <c r="AD261" i="29"/>
  <c r="S261" i="29"/>
  <c r="Q261" i="29"/>
  <c r="AF260" i="29"/>
  <c r="AE260" i="29"/>
  <c r="AD260" i="29"/>
  <c r="S260" i="29"/>
  <c r="Q260" i="29"/>
  <c r="AF259" i="29"/>
  <c r="AE259" i="29"/>
  <c r="AD259" i="29"/>
  <c r="AF258" i="29"/>
  <c r="AE258" i="29"/>
  <c r="AD258" i="29"/>
  <c r="S258" i="29"/>
  <c r="Q258" i="29"/>
  <c r="AF257" i="29"/>
  <c r="AE257" i="29"/>
  <c r="AD257" i="29"/>
  <c r="S257" i="29"/>
  <c r="Q257" i="29"/>
  <c r="AF256" i="29"/>
  <c r="AE256" i="29"/>
  <c r="AD256" i="29"/>
  <c r="S256" i="29"/>
  <c r="Q256" i="29"/>
  <c r="AF255" i="29"/>
  <c r="AE255" i="29"/>
  <c r="AD255" i="29"/>
  <c r="S255" i="29"/>
  <c r="Q255" i="29"/>
  <c r="AF254" i="29"/>
  <c r="AE254" i="29"/>
  <c r="AD254" i="29"/>
  <c r="S254" i="29"/>
  <c r="Q254" i="29"/>
  <c r="AF253" i="29"/>
  <c r="AE253" i="29"/>
  <c r="AD253" i="29"/>
  <c r="S253" i="29"/>
  <c r="Q253" i="29"/>
  <c r="AF252" i="29"/>
  <c r="AE252" i="29"/>
  <c r="AD252" i="29"/>
  <c r="S252" i="29"/>
  <c r="Q252" i="29"/>
  <c r="AF251" i="29"/>
  <c r="AE251" i="29"/>
  <c r="AD251" i="29"/>
  <c r="S251" i="29"/>
  <c r="Q251" i="29"/>
  <c r="AF250" i="29"/>
  <c r="AE250" i="29"/>
  <c r="AD250" i="29"/>
  <c r="S250" i="29"/>
  <c r="Q250" i="29"/>
  <c r="AF249" i="29"/>
  <c r="AE249" i="29"/>
  <c r="AD249" i="29"/>
  <c r="S249" i="29"/>
  <c r="Q249" i="29"/>
  <c r="AF248" i="29"/>
  <c r="AE248" i="29"/>
  <c r="AD248" i="29"/>
  <c r="S248" i="29"/>
  <c r="Q248" i="29"/>
  <c r="AF247" i="29"/>
  <c r="AE247" i="29"/>
  <c r="AD247" i="29"/>
  <c r="S247" i="29"/>
  <c r="Q247" i="29"/>
  <c r="AD246" i="29"/>
  <c r="AF245" i="29"/>
  <c r="AE245" i="29"/>
  <c r="AD245" i="29"/>
  <c r="S245" i="29"/>
  <c r="Q245" i="29"/>
  <c r="AF244" i="29"/>
  <c r="AE244" i="29"/>
  <c r="AD244" i="29"/>
  <c r="S244" i="29"/>
  <c r="Q244" i="29"/>
  <c r="AF243" i="29"/>
  <c r="AE243" i="29"/>
  <c r="AD243" i="29"/>
  <c r="S243" i="29"/>
  <c r="Q243" i="29"/>
  <c r="AF242" i="29"/>
  <c r="AE242" i="29"/>
  <c r="AD242" i="29"/>
  <c r="S242" i="29"/>
  <c r="Q242" i="29"/>
  <c r="AF241" i="29"/>
  <c r="AE241" i="29"/>
  <c r="AD241" i="29"/>
  <c r="S241" i="29"/>
  <c r="Q241" i="29"/>
  <c r="AF240" i="29"/>
  <c r="AE240" i="29"/>
  <c r="AD240" i="29"/>
  <c r="S240" i="29"/>
  <c r="Q240" i="29"/>
  <c r="AF239" i="29"/>
  <c r="AE239" i="29"/>
  <c r="AD239" i="29"/>
  <c r="S239" i="29"/>
  <c r="Q239" i="29"/>
  <c r="AF238" i="29"/>
  <c r="AE238" i="29"/>
  <c r="AD238" i="29"/>
  <c r="S238" i="29"/>
  <c r="Q238" i="29"/>
  <c r="AF237" i="29"/>
  <c r="AE237" i="29"/>
  <c r="AD237" i="29"/>
  <c r="S237" i="29"/>
  <c r="Q237" i="29"/>
  <c r="AF236" i="29"/>
  <c r="AE236" i="29"/>
  <c r="AD236" i="29"/>
  <c r="S236" i="29"/>
  <c r="Q236" i="29"/>
  <c r="AF235" i="29"/>
  <c r="AE235" i="29"/>
  <c r="AD235" i="29"/>
  <c r="S235" i="29"/>
  <c r="Q235" i="29"/>
  <c r="AF234" i="29"/>
  <c r="AE234" i="29"/>
  <c r="AD234" i="29"/>
  <c r="S234" i="29"/>
  <c r="Q234" i="29"/>
  <c r="AF233" i="29"/>
  <c r="AE233" i="29"/>
  <c r="AD233" i="29"/>
  <c r="S233" i="29"/>
  <c r="Q233" i="29"/>
  <c r="AF232" i="29"/>
  <c r="AE232" i="29"/>
  <c r="AD232" i="29"/>
  <c r="S232" i="29"/>
  <c r="Q232" i="29"/>
  <c r="AF231" i="29"/>
  <c r="AE231" i="29"/>
  <c r="AD231" i="29"/>
  <c r="S231" i="29"/>
  <c r="Q231" i="29"/>
  <c r="AF230" i="29"/>
  <c r="AE230" i="29"/>
  <c r="AD230" i="29"/>
  <c r="S230" i="29"/>
  <c r="Q230" i="29"/>
  <c r="AF229" i="29"/>
  <c r="AE229" i="29"/>
  <c r="AD229" i="29"/>
  <c r="S229" i="29"/>
  <c r="Q229" i="29"/>
  <c r="AF228" i="29"/>
  <c r="AE228" i="29"/>
  <c r="AD228" i="29"/>
  <c r="S228" i="29"/>
  <c r="Q228" i="29"/>
  <c r="AF227" i="29"/>
  <c r="AE227" i="29"/>
  <c r="AD227" i="29"/>
  <c r="S227" i="29"/>
  <c r="Q227" i="29"/>
  <c r="AF226" i="29"/>
  <c r="AE226" i="29"/>
  <c r="AD226" i="29"/>
  <c r="S226" i="29"/>
  <c r="Q226" i="29"/>
  <c r="AF225" i="29"/>
  <c r="AE225" i="29"/>
  <c r="AD225" i="29"/>
  <c r="S225" i="29"/>
  <c r="Q225" i="29"/>
  <c r="AF224" i="29"/>
  <c r="AE224" i="29"/>
  <c r="AD224" i="29"/>
  <c r="S224" i="29"/>
  <c r="Q224" i="29"/>
  <c r="AF223" i="29"/>
  <c r="AE223" i="29"/>
  <c r="AD223" i="29"/>
  <c r="S223" i="29"/>
  <c r="Q223" i="29"/>
  <c r="AF222" i="29"/>
  <c r="AE222" i="29"/>
  <c r="AD222" i="29"/>
  <c r="AF221" i="29"/>
  <c r="AE221" i="29"/>
  <c r="AD221" i="29"/>
  <c r="S221" i="29"/>
  <c r="Q221" i="29"/>
  <c r="AF220" i="29"/>
  <c r="AE220" i="29"/>
  <c r="AD220" i="29"/>
  <c r="S220" i="29"/>
  <c r="Q220" i="29"/>
  <c r="AF219" i="29"/>
  <c r="AE219" i="29"/>
  <c r="AD219" i="29"/>
  <c r="S219" i="29"/>
  <c r="Q219" i="29"/>
  <c r="AF218" i="29"/>
  <c r="AE218" i="29"/>
  <c r="AD218" i="29"/>
  <c r="S218" i="29"/>
  <c r="Q218" i="29"/>
  <c r="AF217" i="29"/>
  <c r="AE217" i="29"/>
  <c r="AD217" i="29"/>
  <c r="S217" i="29"/>
  <c r="Q217" i="29"/>
  <c r="AF216" i="29"/>
  <c r="AE216" i="29"/>
  <c r="AD216" i="29"/>
  <c r="S216" i="29"/>
  <c r="Q216" i="29"/>
  <c r="AF215" i="29"/>
  <c r="AE215" i="29"/>
  <c r="AD215" i="29"/>
  <c r="S215" i="29"/>
  <c r="Q215" i="29"/>
  <c r="AF214" i="29"/>
  <c r="AE214" i="29"/>
  <c r="AD214" i="29"/>
  <c r="S214" i="29"/>
  <c r="Q214" i="29"/>
  <c r="AF213" i="29"/>
  <c r="AE213" i="29"/>
  <c r="AD213" i="29"/>
  <c r="S213" i="29"/>
  <c r="Q213" i="29"/>
  <c r="AF212" i="29"/>
  <c r="AE212" i="29"/>
  <c r="AD212" i="29"/>
  <c r="S212" i="29"/>
  <c r="Q212" i="29"/>
  <c r="AF211" i="29"/>
  <c r="AE211" i="29"/>
  <c r="AD211" i="29"/>
  <c r="S211" i="29"/>
  <c r="Q211" i="29"/>
  <c r="AF210" i="29"/>
  <c r="AE210" i="29"/>
  <c r="AD210" i="29"/>
  <c r="S210" i="29"/>
  <c r="Q210" i="29"/>
  <c r="AF209" i="29"/>
  <c r="AE209" i="29"/>
  <c r="AD209" i="29"/>
  <c r="S209" i="29"/>
  <c r="Q209" i="29"/>
  <c r="AF208" i="29"/>
  <c r="AE208" i="29"/>
  <c r="AD208" i="29"/>
  <c r="S208" i="29"/>
  <c r="Q208" i="29"/>
  <c r="AF207" i="29"/>
  <c r="AE207" i="29"/>
  <c r="AD207" i="29"/>
  <c r="S207" i="29"/>
  <c r="Q207" i="29"/>
  <c r="AF206" i="29"/>
  <c r="AE206" i="29"/>
  <c r="AD206" i="29"/>
  <c r="S206" i="29"/>
  <c r="Q206" i="29"/>
  <c r="AF205" i="29"/>
  <c r="AE205" i="29"/>
  <c r="AD205" i="29"/>
  <c r="S205" i="29"/>
  <c r="Q205" i="29"/>
  <c r="AF204" i="29"/>
  <c r="AE204" i="29"/>
  <c r="AD204" i="29"/>
  <c r="S204" i="29"/>
  <c r="Q204" i="29"/>
  <c r="AF203" i="29"/>
  <c r="AE203" i="29"/>
  <c r="AD203" i="29"/>
  <c r="S203" i="29"/>
  <c r="Q203" i="29"/>
  <c r="AF202" i="29"/>
  <c r="AE202" i="29"/>
  <c r="AD202" i="29"/>
  <c r="S202" i="29"/>
  <c r="Q202" i="29"/>
  <c r="AF201" i="29"/>
  <c r="AE201" i="29"/>
  <c r="AD201" i="29"/>
  <c r="S201" i="29"/>
  <c r="Q201" i="29"/>
  <c r="AF200" i="29"/>
  <c r="AE200" i="29"/>
  <c r="AD200" i="29"/>
  <c r="S200" i="29"/>
  <c r="Q200" i="29"/>
  <c r="AF199" i="29"/>
  <c r="AE199" i="29"/>
  <c r="AD199" i="29"/>
  <c r="S199" i="29"/>
  <c r="Q199" i="29"/>
  <c r="AF198" i="29"/>
  <c r="AE198" i="29"/>
  <c r="AD198" i="29"/>
  <c r="S198" i="29"/>
  <c r="Q198" i="29"/>
  <c r="AF197" i="29"/>
  <c r="AE197" i="29"/>
  <c r="AD197" i="29"/>
  <c r="S197" i="29"/>
  <c r="Q197" i="29"/>
  <c r="AF196" i="29"/>
  <c r="AE196" i="29"/>
  <c r="AD196" i="29"/>
  <c r="S196" i="29"/>
  <c r="Q196" i="29"/>
  <c r="AF195" i="29"/>
  <c r="AE195" i="29"/>
  <c r="AD195" i="29"/>
  <c r="S195" i="29"/>
  <c r="Q195" i="29"/>
  <c r="AF194" i="29"/>
  <c r="AE194" i="29"/>
  <c r="AD194" i="29"/>
  <c r="S194" i="29"/>
  <c r="Q194" i="29"/>
  <c r="AF193" i="29"/>
  <c r="AE193" i="29"/>
  <c r="AD193" i="29"/>
  <c r="S193" i="29"/>
  <c r="Q193" i="29"/>
  <c r="AF192" i="29"/>
  <c r="AE192" i="29"/>
  <c r="AD192" i="29"/>
  <c r="S192" i="29"/>
  <c r="Q192" i="29"/>
  <c r="AF191" i="29"/>
  <c r="AE191" i="29"/>
  <c r="AD191" i="29"/>
  <c r="S191" i="29"/>
  <c r="Q191" i="29"/>
  <c r="AF190" i="29"/>
  <c r="AE190" i="29"/>
  <c r="AD190" i="29"/>
  <c r="AF189" i="29"/>
  <c r="AE189" i="29"/>
  <c r="AD189" i="29"/>
  <c r="S189" i="29"/>
  <c r="Q189" i="29"/>
  <c r="AF188" i="29"/>
  <c r="AE188" i="29"/>
  <c r="AD188" i="29"/>
  <c r="S188" i="29"/>
  <c r="Q188" i="29"/>
  <c r="AF187" i="29"/>
  <c r="AE187" i="29"/>
  <c r="AD187" i="29"/>
  <c r="S187" i="29"/>
  <c r="Q187" i="29"/>
  <c r="M187" i="29"/>
  <c r="AF186" i="29"/>
  <c r="AE186" i="29"/>
  <c r="AD186" i="29"/>
  <c r="S186" i="29"/>
  <c r="Q186" i="29"/>
  <c r="AF185" i="29"/>
  <c r="AE185" i="29"/>
  <c r="AD185" i="29"/>
  <c r="S185" i="29"/>
  <c r="Q185" i="29"/>
  <c r="AF184" i="29"/>
  <c r="AE184" i="29"/>
  <c r="AD184" i="29"/>
  <c r="M184" i="29"/>
  <c r="AF183" i="29"/>
  <c r="AE183" i="29"/>
  <c r="AD183" i="29"/>
  <c r="S183" i="29"/>
  <c r="Q183" i="29"/>
  <c r="AF182" i="29"/>
  <c r="AE182" i="29"/>
  <c r="AD182" i="29"/>
  <c r="S182" i="29"/>
  <c r="Q182" i="29"/>
  <c r="AF181" i="29"/>
  <c r="AE181" i="29"/>
  <c r="AD181" i="29"/>
  <c r="S181" i="29"/>
  <c r="Q181" i="29"/>
  <c r="AF180" i="29"/>
  <c r="AE180" i="29"/>
  <c r="AD180" i="29"/>
  <c r="AF179" i="29"/>
  <c r="AE179" i="29"/>
  <c r="AD179" i="29"/>
  <c r="AF178" i="29"/>
  <c r="AE178" i="29"/>
  <c r="AD178" i="29"/>
  <c r="AF177" i="29"/>
  <c r="AE177" i="29"/>
  <c r="AD177" i="29"/>
  <c r="S177" i="29"/>
  <c r="Q177" i="29"/>
  <c r="AF176" i="29"/>
  <c r="AE176" i="29"/>
  <c r="AD176" i="29"/>
  <c r="AF175" i="29"/>
  <c r="AE175" i="29"/>
  <c r="AD175" i="29"/>
  <c r="S175" i="29"/>
  <c r="Q175" i="29"/>
  <c r="AF174" i="29"/>
  <c r="AE174" i="29"/>
  <c r="AD174" i="29"/>
  <c r="S174" i="29"/>
  <c r="Q174" i="29"/>
  <c r="AF173" i="29"/>
  <c r="AE173" i="29"/>
  <c r="AD173" i="29"/>
  <c r="S173" i="29"/>
  <c r="Q173" i="29"/>
  <c r="AF172" i="29"/>
  <c r="AE172" i="29"/>
  <c r="AD172" i="29"/>
  <c r="S172" i="29"/>
  <c r="Q172" i="29"/>
  <c r="AF171" i="29"/>
  <c r="AE171" i="29"/>
  <c r="AD171" i="29"/>
  <c r="S171" i="29"/>
  <c r="Q171" i="29"/>
  <c r="AF170" i="29"/>
  <c r="AE170" i="29"/>
  <c r="AD170" i="29"/>
  <c r="AF169" i="29"/>
  <c r="AE169" i="29"/>
  <c r="AD169" i="29"/>
  <c r="S169" i="29"/>
  <c r="Q169" i="29"/>
  <c r="AF168" i="29"/>
  <c r="AE168" i="29"/>
  <c r="AD168" i="29"/>
  <c r="S168" i="29"/>
  <c r="Q168" i="29"/>
  <c r="AF167" i="29"/>
  <c r="AE167" i="29"/>
  <c r="AD167" i="29"/>
  <c r="S167" i="29"/>
  <c r="Q167" i="29"/>
  <c r="AF166" i="29"/>
  <c r="AE166" i="29"/>
  <c r="AD166" i="29"/>
  <c r="S166" i="29"/>
  <c r="Q166" i="29"/>
  <c r="AF165" i="29"/>
  <c r="AE165" i="29"/>
  <c r="AD165" i="29"/>
  <c r="AF164" i="29"/>
  <c r="AE164" i="29"/>
  <c r="AD164" i="29"/>
  <c r="AF163" i="29"/>
  <c r="AE163" i="29"/>
  <c r="AD163" i="29"/>
  <c r="S163" i="29"/>
  <c r="Q163" i="29"/>
  <c r="AF162" i="29"/>
  <c r="AE162" i="29"/>
  <c r="AD162" i="29"/>
  <c r="AF161" i="29"/>
  <c r="AE161" i="29"/>
  <c r="AD161" i="29"/>
  <c r="S161" i="29"/>
  <c r="Q161" i="29"/>
  <c r="AF160" i="29"/>
  <c r="AE160" i="29"/>
  <c r="AD160" i="29"/>
  <c r="S160" i="29"/>
  <c r="Q160" i="29"/>
  <c r="AF159" i="29"/>
  <c r="AE159" i="29"/>
  <c r="AD159" i="29"/>
  <c r="S159" i="29"/>
  <c r="Q159" i="29"/>
  <c r="AF158" i="29"/>
  <c r="AE158" i="29"/>
  <c r="AD158" i="29"/>
  <c r="S158" i="29"/>
  <c r="Q158" i="29"/>
  <c r="AF157" i="29"/>
  <c r="AE157" i="29"/>
  <c r="AD157" i="29"/>
  <c r="S157" i="29"/>
  <c r="Q157" i="29"/>
  <c r="AF156" i="29"/>
  <c r="AE156" i="29"/>
  <c r="AD156" i="29"/>
  <c r="S156" i="29"/>
  <c r="Q156" i="29"/>
  <c r="AF155" i="29"/>
  <c r="AE155" i="29"/>
  <c r="AD155" i="29"/>
  <c r="S155" i="29"/>
  <c r="Q155" i="29"/>
  <c r="AF154" i="29"/>
  <c r="AE154" i="29"/>
  <c r="AD154" i="29"/>
  <c r="S154" i="29"/>
  <c r="Q154" i="29"/>
  <c r="AF153" i="29"/>
  <c r="AE153" i="29"/>
  <c r="AD153" i="29"/>
  <c r="S153" i="29"/>
  <c r="Q153" i="29"/>
  <c r="AF152" i="29"/>
  <c r="AE152" i="29"/>
  <c r="AD152" i="29"/>
  <c r="S152" i="29"/>
  <c r="Q152" i="29"/>
  <c r="AF151" i="29"/>
  <c r="AE151" i="29"/>
  <c r="AD151" i="29"/>
  <c r="S151" i="29"/>
  <c r="Q151" i="29"/>
  <c r="AF150" i="29"/>
  <c r="AE150" i="29"/>
  <c r="AD150" i="29"/>
  <c r="S150" i="29"/>
  <c r="Q150" i="29"/>
  <c r="AF149" i="29"/>
  <c r="AE149" i="29"/>
  <c r="AD149" i="29"/>
  <c r="S149" i="29"/>
  <c r="Q149" i="29"/>
  <c r="AF148" i="29"/>
  <c r="AE148" i="29"/>
  <c r="AD148" i="29"/>
  <c r="S148" i="29"/>
  <c r="Q148" i="29"/>
  <c r="AF147" i="29"/>
  <c r="AE147" i="29"/>
  <c r="AD147" i="29"/>
  <c r="S147" i="29"/>
  <c r="Q147" i="29"/>
  <c r="AF145" i="29"/>
  <c r="AE145" i="29"/>
  <c r="AD145" i="29"/>
  <c r="S145" i="29"/>
  <c r="Q145" i="29"/>
  <c r="AF144" i="29"/>
  <c r="AE144" i="29"/>
  <c r="AD144" i="29"/>
  <c r="S144" i="29"/>
  <c r="Q144" i="29"/>
  <c r="AF143" i="29"/>
  <c r="AE143" i="29"/>
  <c r="AD143" i="29"/>
  <c r="S143" i="29"/>
  <c r="Q143" i="29"/>
  <c r="AF142" i="29"/>
  <c r="AE142" i="29"/>
  <c r="AD142" i="29"/>
  <c r="S142" i="29"/>
  <c r="Q142" i="29"/>
  <c r="AF141" i="29"/>
  <c r="AE141" i="29"/>
  <c r="AD141" i="29"/>
  <c r="S141" i="29"/>
  <c r="Q141" i="29"/>
  <c r="AF140" i="29"/>
  <c r="AE140" i="29"/>
  <c r="AD140" i="29"/>
  <c r="S140" i="29"/>
  <c r="Q140" i="29"/>
  <c r="AF139" i="29"/>
  <c r="AE139" i="29"/>
  <c r="AD139" i="29"/>
  <c r="S139" i="29"/>
  <c r="Q139" i="29"/>
  <c r="AF138" i="29"/>
  <c r="AE138" i="29"/>
  <c r="AD138" i="29"/>
  <c r="S138" i="29"/>
  <c r="Q138" i="29"/>
  <c r="AF137" i="29"/>
  <c r="AE137" i="29"/>
  <c r="AD137" i="29"/>
  <c r="S137" i="29"/>
  <c r="Q137" i="29"/>
  <c r="AF135" i="29"/>
  <c r="AE135" i="29"/>
  <c r="AD135" i="29"/>
  <c r="AF134" i="29"/>
  <c r="AE134" i="29"/>
  <c r="AD134" i="29"/>
  <c r="AF133" i="29"/>
  <c r="AE133" i="29"/>
  <c r="AD133" i="29"/>
  <c r="AF132" i="29"/>
  <c r="AE132" i="29"/>
  <c r="AD132" i="29"/>
  <c r="AF131" i="29"/>
  <c r="AE131" i="29"/>
  <c r="AD131" i="29"/>
  <c r="AF130" i="29"/>
  <c r="AE130" i="29"/>
  <c r="AD130" i="29"/>
  <c r="AF129" i="29"/>
  <c r="AE129" i="29"/>
  <c r="AD129" i="29"/>
  <c r="AF128" i="29"/>
  <c r="AE128" i="29"/>
  <c r="AD128" i="29"/>
  <c r="AF127" i="29"/>
  <c r="AE127" i="29"/>
  <c r="AD127" i="29"/>
  <c r="AF126" i="29"/>
  <c r="AE126" i="29"/>
  <c r="AD126" i="29"/>
  <c r="AF125" i="29"/>
  <c r="AE125" i="29"/>
  <c r="AD125" i="29"/>
  <c r="AF124" i="29"/>
  <c r="AE124" i="29"/>
  <c r="AD124" i="29"/>
  <c r="AF123" i="29"/>
  <c r="AE123" i="29"/>
  <c r="AD123" i="29"/>
  <c r="AF122" i="29"/>
  <c r="AE122" i="29"/>
  <c r="AD122" i="29"/>
  <c r="AF121" i="29"/>
  <c r="AE121" i="29"/>
  <c r="AD121" i="29"/>
  <c r="AF120" i="29"/>
  <c r="AE120" i="29"/>
  <c r="AD120" i="29"/>
  <c r="S120" i="29"/>
  <c r="Q120" i="29"/>
  <c r="AF119" i="29"/>
  <c r="AE119" i="29"/>
  <c r="AD119" i="29"/>
  <c r="AF118" i="29"/>
  <c r="AE118" i="29"/>
  <c r="AD118" i="29"/>
  <c r="S118" i="29"/>
  <c r="Q118" i="29"/>
  <c r="AF117" i="29"/>
  <c r="AE117" i="29"/>
  <c r="AD117" i="29"/>
  <c r="AF116" i="29"/>
  <c r="AE116" i="29"/>
  <c r="AD116" i="29"/>
  <c r="S116" i="29"/>
  <c r="Q116" i="29"/>
  <c r="AF115" i="29"/>
  <c r="AE115" i="29"/>
  <c r="AD115" i="29"/>
  <c r="S115" i="29"/>
  <c r="Q115" i="29"/>
  <c r="AF114" i="29"/>
  <c r="AE114" i="29"/>
  <c r="AD114" i="29"/>
  <c r="AF113" i="29"/>
  <c r="AE113" i="29"/>
  <c r="AD113" i="29"/>
  <c r="AF112" i="29"/>
  <c r="AE112" i="29"/>
  <c r="AD112" i="29"/>
  <c r="S112" i="29"/>
  <c r="Q112" i="29"/>
  <c r="AF111" i="29"/>
  <c r="AE111" i="29"/>
  <c r="AD111" i="29"/>
  <c r="S111" i="29"/>
  <c r="Q111" i="29"/>
  <c r="AF110" i="29"/>
  <c r="AE110" i="29"/>
  <c r="AD110" i="29"/>
  <c r="S110" i="29"/>
  <c r="Q110" i="29"/>
  <c r="AF109" i="29"/>
  <c r="AE109" i="29"/>
  <c r="AD109" i="29"/>
  <c r="AF108" i="29"/>
  <c r="AE108" i="29"/>
  <c r="AD108" i="29"/>
  <c r="S108" i="29"/>
  <c r="Q108" i="29"/>
  <c r="AF106" i="29"/>
  <c r="AE106" i="29"/>
  <c r="AD106" i="29"/>
  <c r="S106" i="29"/>
  <c r="Q106" i="29"/>
  <c r="AF105" i="29"/>
  <c r="AE105" i="29"/>
  <c r="AD105" i="29"/>
  <c r="S105" i="29"/>
  <c r="Q105" i="29"/>
  <c r="AF104" i="29"/>
  <c r="AE104" i="29"/>
  <c r="AD104" i="29"/>
  <c r="AF103" i="29"/>
  <c r="AE103" i="29"/>
  <c r="AD103" i="29"/>
  <c r="S103" i="29"/>
  <c r="Q103" i="29"/>
  <c r="AF102" i="29"/>
  <c r="AE102" i="29"/>
  <c r="AD102" i="29"/>
  <c r="S102" i="29"/>
  <c r="Q102" i="29"/>
  <c r="AF101" i="29"/>
  <c r="AE101" i="29"/>
  <c r="AD101" i="29"/>
  <c r="S101" i="29"/>
  <c r="Q101" i="29"/>
  <c r="AF100" i="29"/>
  <c r="AE100" i="29"/>
  <c r="AD100" i="29"/>
  <c r="S100" i="29"/>
  <c r="Q100" i="29"/>
  <c r="AF99" i="29"/>
  <c r="AE99" i="29"/>
  <c r="AD99" i="29"/>
  <c r="S99" i="29"/>
  <c r="Q99" i="29"/>
  <c r="AD96" i="29"/>
  <c r="AF94" i="29"/>
  <c r="AE94" i="29"/>
  <c r="AD94" i="29"/>
  <c r="S94" i="29"/>
  <c r="Q94" i="29"/>
  <c r="AF93" i="29"/>
  <c r="AE93" i="29"/>
  <c r="AD93" i="29"/>
  <c r="AF92" i="29"/>
  <c r="AE92" i="29"/>
  <c r="AD92" i="29"/>
  <c r="AF91" i="29"/>
  <c r="AE91" i="29"/>
  <c r="AD91" i="29"/>
  <c r="AF90" i="29"/>
  <c r="AE90" i="29"/>
  <c r="AD90" i="29"/>
  <c r="S90" i="29"/>
  <c r="Q90" i="29"/>
  <c r="AF89" i="29"/>
  <c r="AE89" i="29"/>
  <c r="AD89" i="29"/>
  <c r="AF88" i="29"/>
  <c r="AE88" i="29"/>
  <c r="AD88" i="29"/>
  <c r="AF87" i="29"/>
  <c r="AE87" i="29"/>
  <c r="AD87" i="29"/>
  <c r="AF86" i="29"/>
  <c r="AE86" i="29"/>
  <c r="AD86" i="29"/>
  <c r="AF85" i="29"/>
  <c r="AE85" i="29"/>
  <c r="AD85" i="29"/>
  <c r="AF84" i="29"/>
  <c r="AE84" i="29"/>
  <c r="AD84" i="29"/>
  <c r="AF83" i="29"/>
  <c r="AE83" i="29"/>
  <c r="AD83" i="29"/>
  <c r="AF82" i="29"/>
  <c r="AE82" i="29"/>
  <c r="AD82" i="29"/>
  <c r="AF81" i="29"/>
  <c r="AE81" i="29"/>
  <c r="AD81" i="29"/>
  <c r="AF80" i="29"/>
  <c r="AE80" i="29"/>
  <c r="AD80" i="29"/>
  <c r="AF79" i="29"/>
  <c r="AE79" i="29"/>
  <c r="AD79" i="29"/>
  <c r="AF78" i="29"/>
  <c r="AE78" i="29"/>
  <c r="AD78" i="29"/>
  <c r="AF77" i="29"/>
  <c r="AE77" i="29"/>
  <c r="AD77" i="29"/>
  <c r="AF76" i="29"/>
  <c r="AE76" i="29"/>
  <c r="AD76" i="29"/>
  <c r="AF75" i="29"/>
  <c r="AE75" i="29"/>
  <c r="AD75" i="29"/>
  <c r="AF74" i="29"/>
  <c r="AE74" i="29"/>
  <c r="AD74" i="29"/>
  <c r="AF73" i="29"/>
  <c r="AE73" i="29"/>
  <c r="AD73" i="29"/>
  <c r="AF72" i="29"/>
  <c r="AE72" i="29"/>
  <c r="AD72" i="29"/>
  <c r="AF71" i="29"/>
  <c r="AE71" i="29"/>
  <c r="AD71" i="29"/>
  <c r="AF70" i="29"/>
  <c r="AE70" i="29"/>
  <c r="AD70" i="29"/>
  <c r="AF69" i="29"/>
  <c r="AE69" i="29"/>
  <c r="AD69" i="29"/>
  <c r="AF68" i="29"/>
  <c r="AE68" i="29"/>
  <c r="AD68" i="29"/>
  <c r="AF67" i="29"/>
  <c r="AE67" i="29"/>
  <c r="AD67" i="29"/>
  <c r="AF66" i="29"/>
  <c r="AE66" i="29"/>
  <c r="AD66" i="29"/>
  <c r="AF65" i="29"/>
  <c r="AE65" i="29"/>
  <c r="AD65" i="29"/>
  <c r="AF64" i="29"/>
  <c r="AE64" i="29"/>
  <c r="AD64" i="29"/>
  <c r="AF63" i="29"/>
  <c r="AE63" i="29"/>
  <c r="AD63" i="29"/>
  <c r="AF62" i="29"/>
  <c r="AE62" i="29"/>
  <c r="AD62" i="29"/>
  <c r="AF61" i="29"/>
  <c r="AE61" i="29"/>
  <c r="AD61" i="29"/>
  <c r="AF60" i="29"/>
  <c r="AE60" i="29"/>
  <c r="AD60" i="29"/>
  <c r="S60" i="29"/>
  <c r="Q60" i="29"/>
  <c r="AF57" i="29"/>
  <c r="AE57" i="29"/>
  <c r="AD57" i="29"/>
  <c r="S57" i="29"/>
  <c r="Q57" i="29"/>
  <c r="AF55" i="29"/>
  <c r="AE55" i="29"/>
  <c r="AD55" i="29"/>
  <c r="S55" i="29"/>
  <c r="Q55" i="29"/>
  <c r="AF53" i="29"/>
  <c r="AE53" i="29"/>
  <c r="AD53" i="29"/>
  <c r="S53" i="29"/>
  <c r="Q53" i="29"/>
  <c r="AF52" i="29"/>
  <c r="AE52" i="29"/>
  <c r="AD52" i="29"/>
  <c r="AF50" i="29"/>
  <c r="AE50" i="29"/>
  <c r="AD50" i="29"/>
  <c r="S50" i="29"/>
  <c r="Q50" i="29"/>
  <c r="AF46" i="29"/>
  <c r="AE46" i="29"/>
  <c r="AD46" i="29"/>
  <c r="S46" i="29"/>
  <c r="Q46" i="29"/>
  <c r="AF43" i="29"/>
  <c r="AE43" i="29"/>
  <c r="AD43" i="29"/>
  <c r="S43" i="29"/>
  <c r="Q43" i="29"/>
  <c r="AF27" i="29"/>
  <c r="AE27" i="29"/>
  <c r="AD27" i="29"/>
  <c r="AF26" i="29"/>
  <c r="AE26" i="29"/>
  <c r="AD26" i="29"/>
  <c r="AF25" i="29"/>
  <c r="AE25" i="29"/>
  <c r="AD25" i="29"/>
  <c r="AF24" i="29"/>
  <c r="AE24" i="29"/>
  <c r="AD24" i="29"/>
  <c r="AF23" i="29"/>
  <c r="AE23" i="29"/>
  <c r="AD23" i="29"/>
  <c r="AF22" i="29"/>
  <c r="AE22" i="29"/>
  <c r="AD22" i="29"/>
  <c r="AF21" i="29"/>
  <c r="AE21" i="29"/>
  <c r="AD21" i="29"/>
  <c r="AF20" i="29"/>
  <c r="AE20" i="29"/>
  <c r="AD20" i="29"/>
  <c r="AF19" i="29"/>
  <c r="AE19" i="29"/>
  <c r="AD19" i="29"/>
  <c r="AF18" i="29"/>
  <c r="AE18" i="29"/>
  <c r="AD18" i="29"/>
  <c r="M18" i="29"/>
  <c r="B186" i="28"/>
  <c r="B153" i="28"/>
  <c r="C153" i="28" l="1"/>
  <c r="B154" i="28"/>
  <c r="C154" i="28" s="1"/>
  <c r="AD940" i="20"/>
  <c r="AD939" i="20"/>
  <c r="AD938" i="20"/>
  <c r="AD937" i="20"/>
  <c r="AD936" i="20"/>
  <c r="AD935" i="20"/>
  <c r="AD934" i="20"/>
  <c r="AD933" i="20"/>
  <c r="AD932" i="20"/>
  <c r="AD931" i="20"/>
  <c r="AD930" i="20"/>
  <c r="AD929" i="20"/>
  <c r="AD928" i="20"/>
  <c r="AD927" i="20"/>
  <c r="AD926" i="20"/>
  <c r="AD925" i="20"/>
  <c r="AD924" i="20"/>
  <c r="AD923" i="20"/>
  <c r="AD922" i="20"/>
  <c r="AD921" i="20"/>
  <c r="AD920" i="20"/>
  <c r="AD919" i="20"/>
  <c r="AD918" i="20"/>
  <c r="AD917" i="20"/>
  <c r="AD916" i="20"/>
  <c r="AD915" i="20"/>
  <c r="AD914" i="20"/>
  <c r="AD913" i="20"/>
  <c r="AD912" i="20"/>
  <c r="AD911" i="20"/>
  <c r="AD910" i="20"/>
  <c r="AD909" i="20"/>
  <c r="AD908" i="20"/>
  <c r="AD907" i="20"/>
  <c r="AD906" i="20"/>
  <c r="AD905" i="20"/>
  <c r="AD903" i="20"/>
  <c r="AD902" i="20"/>
  <c r="AD901" i="20"/>
  <c r="AD900" i="20"/>
  <c r="AD899" i="20"/>
  <c r="AD898" i="20"/>
  <c r="AD897" i="20"/>
  <c r="AD896" i="20"/>
  <c r="AD895" i="20"/>
  <c r="AD894" i="20"/>
  <c r="AD893" i="20"/>
  <c r="AD892" i="20"/>
  <c r="AD891" i="20"/>
  <c r="AD890" i="20"/>
  <c r="AD889" i="20"/>
  <c r="AD888" i="20"/>
  <c r="AD887" i="20"/>
  <c r="AD886" i="20"/>
  <c r="AD885" i="20"/>
  <c r="AD884" i="20"/>
  <c r="AD883" i="20"/>
  <c r="AD882" i="20"/>
  <c r="AD881" i="20"/>
  <c r="AD880" i="20"/>
  <c r="AD879" i="20"/>
  <c r="AD878" i="20"/>
  <c r="AD877" i="20"/>
  <c r="AD876" i="20"/>
  <c r="AD875" i="20"/>
  <c r="AD874" i="20"/>
  <c r="AD873" i="20"/>
  <c r="AD872" i="20"/>
  <c r="AD871" i="20"/>
  <c r="AD870" i="20"/>
  <c r="AD869" i="20"/>
  <c r="AD868" i="20"/>
  <c r="AD867" i="20"/>
  <c r="AD866" i="20"/>
  <c r="AD865" i="20"/>
  <c r="AD864" i="20"/>
  <c r="AD863" i="20"/>
  <c r="AD862" i="20"/>
  <c r="AD861" i="20"/>
  <c r="AD860" i="20"/>
  <c r="AD859" i="20"/>
  <c r="AD858" i="20"/>
  <c r="AD857" i="20"/>
  <c r="AD856" i="20"/>
  <c r="AD855" i="20"/>
  <c r="AD854" i="20"/>
  <c r="AD853" i="20"/>
  <c r="AD852" i="20"/>
  <c r="AD851" i="20"/>
  <c r="AD850" i="20"/>
  <c r="AD849" i="20"/>
  <c r="AD848" i="20"/>
  <c r="AD847" i="20"/>
  <c r="AD846" i="20"/>
  <c r="AD845" i="20"/>
  <c r="AD844" i="20"/>
  <c r="AD843" i="20"/>
  <c r="AD842" i="20"/>
  <c r="AD841" i="20"/>
  <c r="AD840" i="20"/>
  <c r="AD839" i="20"/>
  <c r="AD838" i="20"/>
  <c r="AD837" i="20"/>
  <c r="AD836" i="20"/>
  <c r="AD835" i="20"/>
  <c r="AD834" i="20"/>
  <c r="AD833" i="20"/>
  <c r="AD832" i="20"/>
  <c r="AD831" i="20"/>
  <c r="AD830" i="20"/>
  <c r="AD829" i="20"/>
  <c r="AD828" i="20"/>
  <c r="AD827" i="20"/>
  <c r="AD826" i="20"/>
  <c r="AD825" i="20"/>
  <c r="AD824" i="20"/>
  <c r="AD823" i="20"/>
  <c r="AD822" i="20"/>
  <c r="AD821" i="20"/>
  <c r="AD820" i="20"/>
  <c r="AD819" i="20"/>
  <c r="AD818" i="20"/>
  <c r="AD817" i="20"/>
  <c r="AD816" i="20"/>
  <c r="AD815" i="20"/>
  <c r="AD814" i="20"/>
  <c r="AD813" i="20"/>
  <c r="AD812" i="20"/>
  <c r="AD811" i="20"/>
  <c r="AD810" i="20"/>
  <c r="AD809" i="20"/>
  <c r="AD808" i="20"/>
  <c r="AD807" i="20"/>
  <c r="AD806" i="20"/>
  <c r="AD805" i="20"/>
  <c r="AD804" i="20"/>
  <c r="AD803" i="20"/>
  <c r="AD802" i="20"/>
  <c r="AD801" i="20"/>
  <c r="AD800" i="20"/>
  <c r="AD799" i="20"/>
  <c r="AD798" i="20"/>
  <c r="AD797" i="20"/>
  <c r="AD796" i="20"/>
  <c r="AD795" i="20"/>
  <c r="AD794" i="20"/>
  <c r="AD793" i="20"/>
  <c r="AD792" i="20"/>
  <c r="AD791" i="20"/>
  <c r="AD790" i="20"/>
  <c r="AD789" i="20"/>
  <c r="AD788" i="20"/>
  <c r="AD787" i="20"/>
  <c r="AD786" i="20"/>
  <c r="AD785" i="20"/>
  <c r="AD784" i="20"/>
  <c r="AD783" i="20"/>
  <c r="AD782" i="20"/>
  <c r="AD781" i="20"/>
  <c r="AD780" i="20"/>
  <c r="AD779" i="20"/>
  <c r="AD778" i="20"/>
  <c r="AD777" i="20"/>
  <c r="AD776" i="20"/>
  <c r="AD775" i="20"/>
  <c r="AD774" i="20"/>
  <c r="AD773" i="20"/>
  <c r="AD772" i="20"/>
  <c r="AD771" i="20"/>
  <c r="AD770" i="20"/>
  <c r="AD769" i="20"/>
  <c r="AD768" i="20"/>
  <c r="AD767" i="20"/>
  <c r="AD766" i="20"/>
  <c r="AD765" i="20"/>
  <c r="AD764" i="20"/>
  <c r="AD763" i="20"/>
  <c r="AD762" i="20"/>
  <c r="AD761" i="20"/>
  <c r="AD760" i="20"/>
  <c r="AD759" i="20"/>
  <c r="AD758" i="20"/>
  <c r="AD757" i="20"/>
  <c r="AD756" i="20"/>
  <c r="AD755" i="20"/>
  <c r="AD754" i="20"/>
  <c r="AD753" i="20"/>
  <c r="AD752" i="20"/>
  <c r="AD751" i="20"/>
  <c r="AD750" i="20"/>
  <c r="AD749" i="20"/>
  <c r="AD748" i="20"/>
  <c r="AD747" i="20"/>
  <c r="AD746" i="20"/>
  <c r="AD745" i="20"/>
  <c r="AD744" i="20"/>
  <c r="AD743" i="20"/>
  <c r="AD742" i="20"/>
  <c r="AD741" i="20"/>
  <c r="AD740" i="20"/>
  <c r="AD739" i="20"/>
  <c r="AD738" i="20"/>
  <c r="AD737" i="20"/>
  <c r="AD736" i="20"/>
  <c r="AD735" i="20"/>
  <c r="AD734" i="20"/>
  <c r="AD733" i="20"/>
  <c r="AD732" i="20"/>
  <c r="AD731" i="20"/>
  <c r="AD730" i="20"/>
  <c r="AD729" i="20"/>
  <c r="AD728" i="20"/>
  <c r="AD727" i="20"/>
  <c r="AD726" i="20"/>
  <c r="AD725" i="20"/>
  <c r="AD724" i="20"/>
  <c r="AD723" i="20"/>
  <c r="AD722" i="20"/>
  <c r="AD721" i="20"/>
  <c r="AD720" i="20"/>
  <c r="AD719" i="20"/>
  <c r="AD718" i="20"/>
  <c r="AD717" i="20"/>
  <c r="AD716" i="20"/>
  <c r="AD715" i="20"/>
  <c r="AD714" i="20"/>
  <c r="AD713" i="20"/>
  <c r="AD712" i="20"/>
  <c r="AD711" i="20"/>
  <c r="AD710" i="20"/>
  <c r="AD709" i="20"/>
  <c r="AD708" i="20"/>
  <c r="AD707" i="20"/>
  <c r="AD706" i="20"/>
  <c r="AD705" i="20"/>
  <c r="AD704" i="20"/>
  <c r="AD703" i="20"/>
  <c r="AD702" i="20"/>
  <c r="AD701" i="20"/>
  <c r="AD700" i="20"/>
  <c r="AD699" i="20"/>
  <c r="AD698" i="20"/>
  <c r="AD697" i="20"/>
  <c r="AD696" i="20"/>
  <c r="AD695" i="20"/>
  <c r="AD694" i="20"/>
  <c r="AD693" i="20"/>
  <c r="AD692" i="20"/>
  <c r="AD691" i="20"/>
  <c r="AD690" i="20"/>
  <c r="AD689" i="20"/>
  <c r="AD688" i="20"/>
  <c r="AD687" i="20"/>
  <c r="AD686" i="20"/>
  <c r="AD685" i="20"/>
  <c r="AD684" i="20"/>
  <c r="AD683" i="20"/>
  <c r="AD682" i="20"/>
  <c r="AD681" i="20"/>
  <c r="AD680" i="20"/>
  <c r="AD679" i="20"/>
  <c r="AD678" i="20"/>
  <c r="AD677" i="20"/>
  <c r="AD676" i="20"/>
  <c r="AD675" i="20"/>
  <c r="AD674" i="20"/>
  <c r="AD673" i="20"/>
  <c r="AD672" i="20"/>
  <c r="AD671" i="20"/>
  <c r="AD670" i="20"/>
  <c r="AD669" i="20"/>
  <c r="AD668" i="20"/>
  <c r="AD667" i="20"/>
  <c r="AD666" i="20"/>
  <c r="AD665" i="20"/>
  <c r="AD664" i="20"/>
  <c r="AD663" i="20"/>
  <c r="AD662" i="20"/>
  <c r="AD661" i="20"/>
  <c r="AD660" i="20"/>
  <c r="AD659" i="20"/>
  <c r="AD658" i="20"/>
  <c r="AD657" i="20"/>
  <c r="AD656" i="20"/>
  <c r="AD655" i="20"/>
  <c r="AD654" i="20"/>
  <c r="AD653" i="20"/>
  <c r="AD652" i="20"/>
  <c r="AD651" i="20"/>
  <c r="AD650" i="20"/>
  <c r="AD649" i="20"/>
  <c r="AD648" i="20"/>
  <c r="AD647" i="20"/>
  <c r="AD646" i="20"/>
  <c r="AD645" i="20"/>
  <c r="AD644" i="20"/>
  <c r="AD643" i="20"/>
  <c r="AD642" i="20"/>
  <c r="AD641" i="20"/>
  <c r="AD640" i="20"/>
  <c r="AD639" i="20"/>
  <c r="AD638" i="20"/>
  <c r="AD637" i="20"/>
  <c r="AD636" i="20"/>
  <c r="AD635" i="20"/>
  <c r="AD634" i="20"/>
  <c r="AD633" i="20"/>
  <c r="AD632" i="20"/>
  <c r="AD631" i="20"/>
  <c r="AD630" i="20"/>
  <c r="AD629" i="20"/>
  <c r="AD628" i="20"/>
  <c r="AD627" i="20"/>
  <c r="AD626" i="20"/>
  <c r="AD625" i="20"/>
  <c r="AD624" i="20"/>
  <c r="AD623" i="20"/>
  <c r="AD622" i="20"/>
  <c r="AD621" i="20"/>
  <c r="AD620" i="20"/>
  <c r="AD619" i="20"/>
  <c r="AD618" i="20"/>
  <c r="AD617" i="20"/>
  <c r="AD616" i="20"/>
  <c r="AD615" i="20"/>
  <c r="AD614" i="20"/>
  <c r="AD613" i="20"/>
  <c r="AD612" i="20"/>
  <c r="AD611" i="20"/>
  <c r="AD610" i="20"/>
  <c r="AD609" i="20"/>
  <c r="AD608" i="20"/>
  <c r="AD607" i="20"/>
  <c r="AD606" i="20"/>
  <c r="AD605" i="20"/>
  <c r="AD604" i="20"/>
  <c r="AD603" i="20"/>
  <c r="AD602" i="20"/>
  <c r="AD601" i="20"/>
  <c r="AD600" i="20"/>
  <c r="AD599" i="20"/>
  <c r="AD598" i="20"/>
  <c r="AD597" i="20"/>
  <c r="AD595" i="20"/>
  <c r="AD594" i="20"/>
  <c r="AD593" i="20"/>
  <c r="AD592" i="20"/>
  <c r="AD591" i="20"/>
  <c r="AD590" i="20"/>
  <c r="AD589" i="20"/>
  <c r="AD588" i="20"/>
  <c r="AD587" i="20"/>
  <c r="AD586" i="20"/>
  <c r="AD585" i="20"/>
  <c r="AD584" i="20"/>
  <c r="AD583" i="20"/>
  <c r="AD582" i="20"/>
  <c r="AD581" i="20"/>
  <c r="AD580" i="20"/>
  <c r="AD579" i="20"/>
  <c r="AD578" i="20"/>
  <c r="AD577" i="20"/>
  <c r="AD576" i="20"/>
  <c r="AD575" i="20"/>
  <c r="AD574" i="20"/>
  <c r="AD573" i="20"/>
  <c r="AD572" i="20"/>
  <c r="AD571" i="20"/>
  <c r="AD570" i="20"/>
  <c r="AD569" i="20"/>
  <c r="AD568" i="20"/>
  <c r="AD566" i="20"/>
  <c r="AD565" i="20"/>
  <c r="AD564" i="20"/>
  <c r="AD563" i="20"/>
  <c r="AD562" i="20"/>
  <c r="AD561" i="20"/>
  <c r="AD560" i="20"/>
  <c r="AD559" i="20"/>
  <c r="AD558" i="20"/>
  <c r="AD557" i="20"/>
  <c r="AD556" i="20"/>
  <c r="AD555" i="20"/>
  <c r="AD554" i="20"/>
  <c r="AD553" i="20"/>
  <c r="AD552" i="20"/>
  <c r="AD551" i="20"/>
  <c r="AD550" i="20"/>
  <c r="AD549" i="20"/>
  <c r="AD548" i="20"/>
  <c r="AD547" i="20"/>
  <c r="AD546" i="20"/>
  <c r="AD545" i="20"/>
  <c r="AD544" i="20"/>
  <c r="AD543" i="20"/>
  <c r="AD542" i="20"/>
  <c r="AD541" i="20"/>
  <c r="AD540" i="20"/>
  <c r="AD539" i="20"/>
  <c r="AD538" i="20"/>
  <c r="AD537" i="20"/>
  <c r="AD536" i="20"/>
  <c r="AD535" i="20"/>
  <c r="AD534" i="20"/>
  <c r="AD533" i="20"/>
  <c r="AD532" i="20"/>
  <c r="AD531" i="20"/>
  <c r="AD530" i="20"/>
  <c r="AD529" i="20"/>
  <c r="AD528" i="20"/>
  <c r="AD527" i="20"/>
  <c r="AD526" i="20"/>
  <c r="AD525" i="20"/>
  <c r="AD524" i="20"/>
  <c r="AD523" i="20"/>
  <c r="AD522" i="20"/>
  <c r="AD521" i="20"/>
  <c r="AD520" i="20"/>
  <c r="AD519" i="20"/>
  <c r="AD518" i="20"/>
  <c r="AD517" i="20"/>
  <c r="AD516" i="20"/>
  <c r="AD515" i="20"/>
  <c r="AD514" i="20"/>
  <c r="AD513" i="20"/>
  <c r="AD512" i="20"/>
  <c r="AD511" i="20"/>
  <c r="AD510" i="20"/>
  <c r="AD509" i="20"/>
  <c r="AD508" i="20"/>
  <c r="AD507" i="20"/>
  <c r="AD506" i="20"/>
  <c r="AD505" i="20"/>
  <c r="AD504" i="20"/>
  <c r="AD503" i="20"/>
  <c r="AD502" i="20"/>
  <c r="AD500" i="20"/>
  <c r="AD499" i="20"/>
  <c r="AD498" i="20"/>
  <c r="AD497" i="20"/>
  <c r="AD496" i="20"/>
  <c r="AD495" i="20"/>
  <c r="AD494" i="20"/>
  <c r="AD493" i="20"/>
  <c r="AD492" i="20"/>
  <c r="AD491" i="20"/>
  <c r="AD490" i="20"/>
  <c r="AD489" i="20"/>
  <c r="AD488" i="20"/>
  <c r="AD487" i="20"/>
  <c r="AD486" i="20"/>
  <c r="AD485" i="20"/>
  <c r="AD484" i="20"/>
  <c r="AD483" i="20"/>
  <c r="AD480" i="20"/>
  <c r="AD477" i="20"/>
  <c r="AD476" i="20"/>
  <c r="AD475" i="20"/>
  <c r="AD474" i="20"/>
  <c r="AD473" i="20"/>
  <c r="AD472" i="20"/>
  <c r="AD471" i="20"/>
  <c r="AD470" i="20"/>
  <c r="AD469" i="20"/>
  <c r="AD468" i="20"/>
  <c r="AD467" i="20"/>
  <c r="AD466" i="20"/>
  <c r="AD465" i="20"/>
  <c r="AD464" i="20"/>
  <c r="AD463" i="20"/>
  <c r="AD462" i="20"/>
  <c r="AD461" i="20"/>
  <c r="AD460" i="20"/>
  <c r="AD459" i="20"/>
  <c r="AD458" i="20"/>
  <c r="AD457" i="20"/>
  <c r="AD456" i="20"/>
  <c r="AD455" i="20"/>
  <c r="AD454" i="20"/>
  <c r="AD453" i="20"/>
  <c r="AD452" i="20"/>
  <c r="AD451" i="20"/>
  <c r="AD450" i="20"/>
  <c r="AD449" i="20"/>
  <c r="AD448" i="20"/>
  <c r="AD447" i="20"/>
  <c r="AD446" i="20"/>
  <c r="AD445" i="20"/>
  <c r="AD444" i="20"/>
  <c r="AD443" i="20"/>
  <c r="AD442" i="20"/>
  <c r="AD441" i="20"/>
  <c r="AD440" i="20"/>
  <c r="AD439" i="20"/>
  <c r="AD438" i="20"/>
  <c r="AD437" i="20"/>
  <c r="AD436" i="20"/>
  <c r="AD435" i="20"/>
  <c r="AD434" i="20"/>
  <c r="AD433" i="20"/>
  <c r="AD432" i="20"/>
  <c r="AD431" i="20"/>
  <c r="AD430" i="20"/>
  <c r="AD429" i="20"/>
  <c r="AD428" i="20"/>
  <c r="AD427" i="20"/>
  <c r="AD426" i="20"/>
  <c r="AD425" i="20"/>
  <c r="AD424" i="20"/>
  <c r="AD423" i="20"/>
  <c r="AD422" i="20"/>
  <c r="AD421" i="20"/>
  <c r="AD420" i="20"/>
  <c r="AD419" i="20"/>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5" i="20"/>
  <c r="AD144" i="20"/>
  <c r="AD143" i="20"/>
  <c r="AD142" i="20"/>
  <c r="AD141" i="20"/>
  <c r="AD140" i="20"/>
  <c r="AD139" i="20"/>
  <c r="AD138" i="20"/>
  <c r="AD137"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6" i="20"/>
  <c r="AD105" i="20"/>
  <c r="AD104" i="20"/>
  <c r="AD103" i="20"/>
  <c r="AD102" i="20"/>
  <c r="AD101" i="20"/>
  <c r="AD100" i="20"/>
  <c r="AD99" i="20"/>
  <c r="AD96"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7" i="20"/>
  <c r="AD55" i="20"/>
  <c r="AD53" i="20"/>
  <c r="AD52" i="20"/>
  <c r="AD50" i="20"/>
  <c r="AD46" i="20"/>
  <c r="AD43" i="20"/>
  <c r="AD27" i="20"/>
  <c r="AD26" i="20"/>
  <c r="AD25" i="20"/>
  <c r="AD18" i="20"/>
  <c r="AD19" i="20"/>
  <c r="AD20" i="20"/>
  <c r="AD21" i="20"/>
  <c r="AD22" i="20"/>
  <c r="AD23" i="20"/>
  <c r="AD24" i="20"/>
  <c r="S804" i="20"/>
  <c r="Q936" i="20" l="1"/>
  <c r="Q917" i="20"/>
  <c r="Q914" i="20"/>
  <c r="Q887" i="20"/>
  <c r="AE259" i="20" l="1"/>
  <c r="AF259" i="20"/>
  <c r="AE52" i="20"/>
  <c r="AF52" i="20"/>
  <c r="AE441" i="20"/>
  <c r="AF441" i="20"/>
  <c r="AE654" i="20"/>
  <c r="AF654" i="20"/>
  <c r="AE442" i="20"/>
  <c r="AF442" i="20"/>
  <c r="AE444" i="20"/>
  <c r="AF444" i="20"/>
  <c r="C24" i="28"/>
  <c r="C23" i="28"/>
  <c r="C30" i="28"/>
  <c r="C29" i="28"/>
  <c r="C31" i="28" l="1"/>
  <c r="C25" i="28"/>
  <c r="AE853" i="20" l="1"/>
  <c r="AF853" i="20"/>
  <c r="AE691" i="20"/>
  <c r="AF691" i="20"/>
  <c r="AE730" i="20"/>
  <c r="AF730" i="20"/>
  <c r="AE854" i="20"/>
  <c r="AF854" i="20"/>
  <c r="AE731" i="20"/>
  <c r="AF731" i="20"/>
  <c r="AE855" i="20"/>
  <c r="AF855" i="20"/>
  <c r="AE856" i="20"/>
  <c r="AF856" i="20"/>
  <c r="AE634" i="20"/>
  <c r="AF634" i="20"/>
  <c r="AE692" i="20"/>
  <c r="AF692" i="20"/>
  <c r="AE857" i="20"/>
  <c r="AF857" i="20"/>
  <c r="AE858" i="20"/>
  <c r="AF858" i="20"/>
  <c r="AE732" i="20"/>
  <c r="AF732" i="20"/>
  <c r="AE733" i="20"/>
  <c r="AF733" i="20"/>
  <c r="AE859" i="20"/>
  <c r="AF859" i="20"/>
  <c r="AE860" i="20"/>
  <c r="AF860" i="20"/>
  <c r="AE693" i="20"/>
  <c r="AF693" i="20"/>
  <c r="AE694" i="20"/>
  <c r="AF694" i="20"/>
  <c r="AE861" i="20"/>
  <c r="AF861" i="20"/>
  <c r="AE862" i="20"/>
  <c r="AF862" i="20"/>
  <c r="AE863" i="20"/>
  <c r="AF863" i="20"/>
  <c r="AE864" i="20"/>
  <c r="AF864" i="20"/>
  <c r="AE865" i="20"/>
  <c r="AF865" i="20"/>
  <c r="AE866" i="20"/>
  <c r="AF866" i="20"/>
  <c r="AE867" i="20"/>
  <c r="AF867" i="20"/>
  <c r="AE868" i="20"/>
  <c r="AF868" i="20"/>
  <c r="AE869" i="20"/>
  <c r="AF869" i="20"/>
  <c r="AE870" i="20"/>
  <c r="AF870" i="20"/>
  <c r="AE871" i="20"/>
  <c r="AF871" i="20"/>
  <c r="AE872" i="20"/>
  <c r="AF872" i="20"/>
  <c r="AE873" i="20"/>
  <c r="AF873" i="20"/>
  <c r="AE874" i="20"/>
  <c r="AF874" i="20"/>
  <c r="AE875" i="20"/>
  <c r="AF875" i="20"/>
  <c r="AE876" i="20"/>
  <c r="AF876" i="20"/>
  <c r="AE877" i="20"/>
  <c r="AF877" i="20"/>
  <c r="AE878" i="20"/>
  <c r="AF878" i="20"/>
  <c r="AE879" i="20"/>
  <c r="AF879" i="20"/>
  <c r="AE880" i="20"/>
  <c r="AF880" i="20"/>
  <c r="AE881" i="20"/>
  <c r="AF881" i="20"/>
  <c r="AE882" i="20"/>
  <c r="AF882" i="20"/>
  <c r="AE883" i="20"/>
  <c r="AF883" i="20"/>
  <c r="AE884" i="20"/>
  <c r="AF884" i="20"/>
  <c r="AE885" i="20"/>
  <c r="AF885" i="20"/>
  <c r="AE886" i="20"/>
  <c r="AF886" i="20"/>
  <c r="AE887" i="20"/>
  <c r="AF887" i="20"/>
  <c r="AE888" i="20"/>
  <c r="AF888" i="20"/>
  <c r="AE889" i="20"/>
  <c r="AF889" i="20"/>
  <c r="AE890" i="20"/>
  <c r="AF890" i="20"/>
  <c r="AE891" i="20"/>
  <c r="AF891" i="20"/>
  <c r="AE892" i="20"/>
  <c r="AF892" i="20"/>
  <c r="AE893" i="20"/>
  <c r="AF893" i="20"/>
  <c r="AE894" i="20"/>
  <c r="AF894" i="20"/>
  <c r="AE895" i="20"/>
  <c r="AF895" i="20"/>
  <c r="AE896" i="20"/>
  <c r="AF896" i="20"/>
  <c r="AE897" i="20"/>
  <c r="AF897" i="20"/>
  <c r="AE898" i="20"/>
  <c r="AF898" i="20"/>
  <c r="AE899" i="20"/>
  <c r="AF899" i="20"/>
  <c r="AE900" i="20"/>
  <c r="AF900" i="20"/>
  <c r="AE901" i="20"/>
  <c r="AF901" i="20"/>
  <c r="AE902" i="20"/>
  <c r="AF902" i="20"/>
  <c r="AE903" i="20"/>
  <c r="AF903" i="20"/>
  <c r="AE905" i="20"/>
  <c r="AF905" i="20"/>
  <c r="AE906" i="20"/>
  <c r="AF906" i="20"/>
  <c r="AE907" i="20"/>
  <c r="AF907" i="20"/>
  <c r="AE908" i="20"/>
  <c r="AF908" i="20"/>
  <c r="AE909" i="20"/>
  <c r="AF909" i="20"/>
  <c r="AE910" i="20"/>
  <c r="AF910" i="20"/>
  <c r="AE911" i="20"/>
  <c r="AF911" i="20"/>
  <c r="AE912" i="20"/>
  <c r="AF912" i="20"/>
  <c r="AE913" i="20"/>
  <c r="AF913" i="20"/>
  <c r="AE914" i="20"/>
  <c r="AF914" i="20"/>
  <c r="AE915" i="20"/>
  <c r="AF915" i="20"/>
  <c r="AE916" i="20"/>
  <c r="AF916" i="20"/>
  <c r="AE917" i="20"/>
  <c r="AF917" i="20"/>
  <c r="AE918" i="20"/>
  <c r="AF918" i="20"/>
  <c r="AE919" i="20"/>
  <c r="AF919" i="20"/>
  <c r="AE920" i="20"/>
  <c r="AF920" i="20"/>
  <c r="AE921" i="20"/>
  <c r="AF921" i="20"/>
  <c r="AE922" i="20"/>
  <c r="AF922" i="20"/>
  <c r="AE923" i="20"/>
  <c r="AF923" i="20"/>
  <c r="AE924" i="20"/>
  <c r="AF924" i="20"/>
  <c r="AE925" i="20"/>
  <c r="AF925" i="20"/>
  <c r="AE926" i="20"/>
  <c r="AF926" i="20"/>
  <c r="AE927" i="20"/>
  <c r="AF927" i="20"/>
  <c r="AE928" i="20"/>
  <c r="AF928" i="20"/>
  <c r="AE929" i="20"/>
  <c r="AF929" i="20"/>
  <c r="AE930" i="20"/>
  <c r="AF930" i="20"/>
  <c r="AE931" i="20"/>
  <c r="AF931" i="20"/>
  <c r="AE932" i="20"/>
  <c r="AF932" i="20"/>
  <c r="AE933" i="20"/>
  <c r="AF933" i="20"/>
  <c r="AE934" i="20"/>
  <c r="AF934" i="20"/>
  <c r="AE935" i="20"/>
  <c r="AF935" i="20"/>
  <c r="AE936" i="20"/>
  <c r="AF936" i="20"/>
  <c r="AE937" i="20"/>
  <c r="AF937" i="20"/>
  <c r="AE938" i="20"/>
  <c r="AF938" i="20"/>
  <c r="AE939" i="20"/>
  <c r="AF939" i="20"/>
  <c r="AE940" i="20"/>
  <c r="AF940" i="20"/>
  <c r="AE734" i="20"/>
  <c r="AF734" i="20"/>
  <c r="S878" i="20"/>
  <c r="Q878" i="20"/>
  <c r="S877" i="20"/>
  <c r="Q877" i="20"/>
  <c r="S873" i="20"/>
  <c r="Q873" i="20"/>
  <c r="S872" i="20"/>
  <c r="Q872" i="20"/>
  <c r="S871" i="20"/>
  <c r="Q871" i="20"/>
  <c r="S870" i="20"/>
  <c r="Q870" i="20"/>
  <c r="S869" i="20"/>
  <c r="Q869" i="20"/>
  <c r="S866" i="20"/>
  <c r="Q866" i="20"/>
  <c r="S865" i="20"/>
  <c r="Q865" i="20"/>
  <c r="S862" i="20"/>
  <c r="Q862" i="20"/>
  <c r="S861" i="20"/>
  <c r="Q861" i="20"/>
  <c r="S896" i="20" l="1"/>
  <c r="Q896" i="20"/>
  <c r="S895" i="20"/>
  <c r="Q895" i="20"/>
  <c r="S890" i="20"/>
  <c r="Q890" i="20"/>
  <c r="S887" i="20"/>
  <c r="S884" i="20"/>
  <c r="Q884" i="20"/>
  <c r="Q903" i="20" l="1"/>
  <c r="S922" i="20"/>
  <c r="Q922" i="20"/>
  <c r="S921" i="20"/>
  <c r="Q921" i="20"/>
  <c r="S920" i="20"/>
  <c r="Q920" i="20"/>
  <c r="S917" i="20"/>
  <c r="S914" i="20"/>
  <c r="S912" i="20"/>
  <c r="Q912" i="20"/>
  <c r="S910" i="20"/>
  <c r="Q910" i="20"/>
  <c r="S903" i="20"/>
  <c r="AE256" i="20" l="1"/>
  <c r="AF256" i="20"/>
  <c r="AE735" i="20"/>
  <c r="AF735" i="20"/>
  <c r="AE736" i="20"/>
  <c r="AF736" i="20"/>
  <c r="AE192" i="20"/>
  <c r="AF192" i="20"/>
  <c r="AE257" i="20"/>
  <c r="AF257" i="20"/>
  <c r="AE258" i="20"/>
  <c r="AF258" i="20"/>
  <c r="AE43" i="20"/>
  <c r="AF43" i="20"/>
  <c r="AE46" i="20"/>
  <c r="AF46" i="20"/>
  <c r="AE99" i="20"/>
  <c r="AF99" i="20"/>
  <c r="AE260" i="20"/>
  <c r="AF260" i="20"/>
  <c r="AE50" i="20"/>
  <c r="AF50" i="20"/>
  <c r="AE193" i="20"/>
  <c r="AF193" i="20"/>
  <c r="AE53" i="20"/>
  <c r="AF53" i="20"/>
  <c r="AE547" i="20"/>
  <c r="AF547" i="20"/>
  <c r="AE261" i="20"/>
  <c r="AF261" i="20"/>
  <c r="AE100" i="20"/>
  <c r="AF100" i="20"/>
  <c r="AE55" i="20"/>
  <c r="AF55" i="20"/>
  <c r="AE374" i="20"/>
  <c r="AF374" i="20"/>
  <c r="AE137" i="20"/>
  <c r="AF137" i="20"/>
  <c r="AE375" i="20"/>
  <c r="AF375" i="20"/>
  <c r="AE262" i="20"/>
  <c r="AF262" i="20"/>
  <c r="AE263" i="20"/>
  <c r="AF263" i="20"/>
  <c r="AE548" i="20"/>
  <c r="AF548" i="20"/>
  <c r="AE194" i="20"/>
  <c r="AF194" i="20"/>
  <c r="AE264" i="20"/>
  <c r="AF264" i="20"/>
  <c r="AE265" i="20"/>
  <c r="AF265" i="20"/>
  <c r="AE57" i="20"/>
  <c r="AF57" i="20"/>
  <c r="AE266" i="20"/>
  <c r="AF266" i="20"/>
  <c r="AE195" i="20"/>
  <c r="AF195" i="20"/>
  <c r="AE473" i="20"/>
  <c r="AF473" i="20"/>
  <c r="AE695" i="20"/>
  <c r="AF695" i="20"/>
  <c r="AE267" i="20"/>
  <c r="AF267" i="20"/>
  <c r="AE376" i="20"/>
  <c r="AF376" i="20"/>
  <c r="AE138" i="20"/>
  <c r="AF138" i="20"/>
  <c r="AE268" i="20"/>
  <c r="AF268" i="20"/>
  <c r="AE172" i="20"/>
  <c r="AF172" i="20"/>
  <c r="AE696" i="20"/>
  <c r="AF696" i="20"/>
  <c r="AE377" i="20"/>
  <c r="AF377" i="20"/>
  <c r="AE378" i="20"/>
  <c r="AF378" i="20"/>
  <c r="AE101" i="20"/>
  <c r="AF101" i="20"/>
  <c r="AE635" i="20"/>
  <c r="AF635" i="20"/>
  <c r="AE139" i="20"/>
  <c r="AF139" i="20"/>
  <c r="AE140" i="20"/>
  <c r="AF140" i="20"/>
  <c r="AE269" i="20"/>
  <c r="AF269" i="20"/>
  <c r="AE379" i="20"/>
  <c r="AF379" i="20"/>
  <c r="AE636" i="20"/>
  <c r="AF636" i="20"/>
  <c r="AE141" i="20"/>
  <c r="AF141" i="20"/>
  <c r="AE270" i="20"/>
  <c r="AF270" i="20"/>
  <c r="AE549" i="20"/>
  <c r="AF549" i="20"/>
  <c r="AE271" i="20"/>
  <c r="AF271" i="20"/>
  <c r="AE550" i="20"/>
  <c r="AF550" i="20"/>
  <c r="AE196" i="20"/>
  <c r="AF196" i="20"/>
  <c r="AE551" i="20"/>
  <c r="AF551" i="20"/>
  <c r="AE474" i="20"/>
  <c r="AF474" i="20"/>
  <c r="AE737" i="20"/>
  <c r="AF737" i="20"/>
  <c r="AE738" i="20"/>
  <c r="AF738" i="20"/>
  <c r="AE102" i="20"/>
  <c r="AF102" i="20"/>
  <c r="AE103" i="20"/>
  <c r="AF103" i="20"/>
  <c r="AE475" i="20"/>
  <c r="AF475" i="20"/>
  <c r="AE739" i="20"/>
  <c r="AF739" i="20"/>
  <c r="AE740" i="20"/>
  <c r="AF740" i="20"/>
  <c r="AE741" i="20"/>
  <c r="AF741" i="20"/>
  <c r="AE104" i="20"/>
  <c r="AF104" i="20"/>
  <c r="AE742" i="20"/>
  <c r="AF742" i="20"/>
  <c r="AE272" i="20"/>
  <c r="AF272" i="20"/>
  <c r="AE743" i="20"/>
  <c r="AF743" i="20"/>
  <c r="AE273" i="20"/>
  <c r="AF273" i="20"/>
  <c r="AE105" i="20"/>
  <c r="AF105" i="20"/>
  <c r="AE476" i="20"/>
  <c r="AF476" i="20"/>
  <c r="AE142" i="20"/>
  <c r="AF142" i="20"/>
  <c r="AE637" i="20"/>
  <c r="AF637" i="20"/>
  <c r="AE597" i="20"/>
  <c r="AF597" i="20"/>
  <c r="AE638" i="20"/>
  <c r="AF638" i="20"/>
  <c r="AE197" i="20"/>
  <c r="AF197" i="20"/>
  <c r="AE274" i="20"/>
  <c r="AF274" i="20"/>
  <c r="AE275" i="20"/>
  <c r="AF275" i="20"/>
  <c r="AE276" i="20"/>
  <c r="AF276" i="20"/>
  <c r="AE277" i="20"/>
  <c r="AF277" i="20"/>
  <c r="AE552" i="20"/>
  <c r="AF552" i="20"/>
  <c r="AE143" i="20"/>
  <c r="AF143" i="20"/>
  <c r="AE198" i="20"/>
  <c r="AF198" i="20"/>
  <c r="AE144" i="20"/>
  <c r="AF144" i="20"/>
  <c r="AE744" i="20"/>
  <c r="AF744" i="20"/>
  <c r="AE278" i="20"/>
  <c r="AF278" i="20"/>
  <c r="AE199" i="20"/>
  <c r="AF199" i="20"/>
  <c r="AE380" i="20"/>
  <c r="AF380" i="20"/>
  <c r="AE639" i="20"/>
  <c r="AF639" i="20"/>
  <c r="AE279" i="20"/>
  <c r="AF279" i="20"/>
  <c r="AE745" i="20"/>
  <c r="AF745" i="20"/>
  <c r="AE697" i="20"/>
  <c r="AF697" i="20"/>
  <c r="AE553" i="20"/>
  <c r="AF553" i="20"/>
  <c r="AE200" i="20"/>
  <c r="AF200" i="20"/>
  <c r="AE746" i="20"/>
  <c r="AF746" i="20"/>
  <c r="AE477" i="20"/>
  <c r="AF477" i="20"/>
  <c r="AE280" i="20"/>
  <c r="AF280" i="20"/>
  <c r="AE381" i="20"/>
  <c r="AF381" i="20"/>
  <c r="AE382" i="20"/>
  <c r="AF382" i="20"/>
  <c r="AE383" i="20"/>
  <c r="AF383" i="20"/>
  <c r="AE384" i="20"/>
  <c r="AF384" i="20"/>
  <c r="AE385" i="20"/>
  <c r="AF385" i="20"/>
  <c r="AE106" i="20"/>
  <c r="AF106" i="20"/>
  <c r="AE145" i="20"/>
  <c r="AF145" i="20"/>
  <c r="AE147" i="20"/>
  <c r="AF147" i="20"/>
  <c r="AE148" i="20"/>
  <c r="AF148" i="20"/>
  <c r="AE149" i="20"/>
  <c r="AF149" i="20"/>
  <c r="AE150" i="20"/>
  <c r="AF150" i="20"/>
  <c r="AE151" i="20"/>
  <c r="AF151" i="20"/>
  <c r="AE201" i="20"/>
  <c r="AF201" i="20"/>
  <c r="AE152" i="20"/>
  <c r="AF152" i="20"/>
  <c r="AE281" i="20"/>
  <c r="AF281" i="20"/>
  <c r="AE554" i="20"/>
  <c r="AF554" i="20"/>
  <c r="AE747" i="20"/>
  <c r="AF747" i="20"/>
  <c r="AE173" i="20"/>
  <c r="AF173" i="20"/>
  <c r="AE386" i="20"/>
  <c r="AF386" i="20"/>
  <c r="AE174" i="20"/>
  <c r="AF174" i="20"/>
  <c r="AE282" i="20"/>
  <c r="AF282" i="20"/>
  <c r="AE555" i="20"/>
  <c r="AF555" i="20"/>
  <c r="AE387" i="20"/>
  <c r="AF387" i="20"/>
  <c r="AE175" i="20"/>
  <c r="AF175" i="20"/>
  <c r="AE283" i="20"/>
  <c r="AF283" i="20"/>
  <c r="AE388" i="20"/>
  <c r="AF388" i="20"/>
  <c r="AE748" i="20"/>
  <c r="AF748" i="20"/>
  <c r="AE389" i="20"/>
  <c r="AF389" i="20"/>
  <c r="AE390" i="20"/>
  <c r="AF390" i="20"/>
  <c r="AE556" i="20"/>
  <c r="AF556" i="20"/>
  <c r="AE391" i="20"/>
  <c r="AF391" i="20"/>
  <c r="AE698" i="20"/>
  <c r="AF698" i="20"/>
  <c r="AE392" i="20"/>
  <c r="AF392" i="20"/>
  <c r="AE285" i="20"/>
  <c r="AF285" i="20"/>
  <c r="AE286" i="20"/>
  <c r="AF286" i="20"/>
  <c r="AE287" i="20"/>
  <c r="AF287" i="20"/>
  <c r="AE699" i="20"/>
  <c r="AF699" i="20"/>
  <c r="AE288" i="20"/>
  <c r="AF288" i="20"/>
  <c r="AE557" i="20"/>
  <c r="AF557" i="20"/>
  <c r="AE289" i="20"/>
  <c r="AF289" i="20"/>
  <c r="AE640" i="20"/>
  <c r="AF640" i="20"/>
  <c r="AE393" i="20"/>
  <c r="AF393" i="20"/>
  <c r="AE290" i="20"/>
  <c r="AF290" i="20"/>
  <c r="AE394" i="20"/>
  <c r="AF394" i="20"/>
  <c r="AE749" i="20"/>
  <c r="AF749" i="20"/>
  <c r="AE395" i="20"/>
  <c r="AF395" i="20"/>
  <c r="AE291" i="20"/>
  <c r="AF291" i="20"/>
  <c r="AE558" i="20"/>
  <c r="AF558" i="20"/>
  <c r="AE480" i="20"/>
  <c r="AF480" i="20"/>
  <c r="AE559" i="20"/>
  <c r="AF559" i="20"/>
  <c r="AE292" i="20"/>
  <c r="AF292" i="20"/>
  <c r="AE293" i="20"/>
  <c r="AF293" i="20"/>
  <c r="AE294" i="20"/>
  <c r="AF294" i="20"/>
  <c r="AE700" i="20"/>
  <c r="AF700" i="20"/>
  <c r="AE560" i="20"/>
  <c r="AF560" i="20"/>
  <c r="AE561" i="20"/>
  <c r="AF561" i="20"/>
  <c r="AE562" i="20"/>
  <c r="AF562" i="20"/>
  <c r="AE563" i="20"/>
  <c r="AF563" i="20"/>
  <c r="AE750" i="20"/>
  <c r="AF750" i="20"/>
  <c r="AE564" i="20"/>
  <c r="AF564" i="20"/>
  <c r="AE565" i="20"/>
  <c r="AF565" i="20"/>
  <c r="AE566" i="20"/>
  <c r="AF566" i="20"/>
  <c r="AE701" i="20"/>
  <c r="AF701" i="20"/>
  <c r="AE483" i="20"/>
  <c r="AF483" i="20"/>
  <c r="AE751" i="20"/>
  <c r="AF751" i="20"/>
  <c r="AE598" i="20"/>
  <c r="AF598" i="20"/>
  <c r="AE641" i="20"/>
  <c r="AF641" i="20"/>
  <c r="AE599" i="20"/>
  <c r="AF599" i="20"/>
  <c r="AE484" i="20"/>
  <c r="AF484" i="20"/>
  <c r="AE642" i="20"/>
  <c r="AF642" i="20"/>
  <c r="AE752" i="20"/>
  <c r="AF752" i="20"/>
  <c r="AE753" i="20"/>
  <c r="AF753" i="20"/>
  <c r="AE643" i="20"/>
  <c r="AF643" i="20"/>
  <c r="AE754" i="20"/>
  <c r="AF754" i="20"/>
  <c r="AE755" i="20"/>
  <c r="AF755" i="20"/>
  <c r="AE568" i="20"/>
  <c r="AF568" i="20"/>
  <c r="AE644" i="20"/>
  <c r="AF644" i="20"/>
  <c r="AE756" i="20"/>
  <c r="AF756" i="20"/>
  <c r="AE645" i="20"/>
  <c r="AF645" i="20"/>
  <c r="AE757" i="20"/>
  <c r="AF757" i="20"/>
  <c r="AE758" i="20"/>
  <c r="AF758" i="20"/>
  <c r="AE646" i="20"/>
  <c r="AF646" i="20"/>
  <c r="AE759" i="20"/>
  <c r="AF759" i="20"/>
  <c r="AE760" i="20"/>
  <c r="AF760" i="20"/>
  <c r="AE761" i="20"/>
  <c r="AF761" i="20"/>
  <c r="AE762" i="20"/>
  <c r="AF762" i="20"/>
  <c r="AE763" i="20"/>
  <c r="AF763" i="20"/>
  <c r="AE202" i="20"/>
  <c r="AF202" i="20"/>
  <c r="AE203" i="20"/>
  <c r="AF203" i="20"/>
  <c r="AE204" i="20"/>
  <c r="AF204" i="20"/>
  <c r="AE205" i="20"/>
  <c r="AF205" i="20"/>
  <c r="AE153" i="20"/>
  <c r="AF153" i="20"/>
  <c r="AE206" i="20"/>
  <c r="AF206" i="20"/>
  <c r="AE647" i="20"/>
  <c r="AF647" i="20"/>
  <c r="AE207" i="20"/>
  <c r="AF207" i="20"/>
  <c r="AE208" i="20"/>
  <c r="AF208" i="20"/>
  <c r="AE295" i="20"/>
  <c r="AF295" i="20"/>
  <c r="AE296" i="20"/>
  <c r="AF296" i="20"/>
  <c r="AE297" i="20"/>
  <c r="AF297" i="20"/>
  <c r="AE209" i="20"/>
  <c r="AF209" i="20"/>
  <c r="AE210" i="20"/>
  <c r="AF210" i="20"/>
  <c r="AE298" i="20"/>
  <c r="AF298" i="20"/>
  <c r="AE211" i="20"/>
  <c r="AF211" i="20"/>
  <c r="AE154" i="20"/>
  <c r="AF154" i="20"/>
  <c r="AE212" i="20"/>
  <c r="AF212" i="20"/>
  <c r="AE299" i="20"/>
  <c r="AF299" i="20"/>
  <c r="AE300" i="20"/>
  <c r="AF300" i="20"/>
  <c r="AE396" i="20"/>
  <c r="AF396" i="20"/>
  <c r="AE397" i="20"/>
  <c r="AF397" i="20"/>
  <c r="AE301" i="20"/>
  <c r="AF301" i="20"/>
  <c r="AE213" i="20"/>
  <c r="AF213" i="20"/>
  <c r="AE485" i="20"/>
  <c r="AF485" i="20"/>
  <c r="AE214" i="20"/>
  <c r="AF214" i="20"/>
  <c r="AE215" i="20"/>
  <c r="AF215" i="20"/>
  <c r="AE302" i="20"/>
  <c r="AF302" i="20"/>
  <c r="AE216" i="20"/>
  <c r="AF216" i="20"/>
  <c r="AE486" i="20"/>
  <c r="AF486" i="20"/>
  <c r="AE764" i="20"/>
  <c r="AF764" i="20"/>
  <c r="AE398" i="20"/>
  <c r="AF398" i="20"/>
  <c r="AE303" i="20"/>
  <c r="AF303" i="20"/>
  <c r="AE304" i="20"/>
  <c r="AF304" i="20"/>
  <c r="AE217" i="20"/>
  <c r="AF217" i="20"/>
  <c r="AE218" i="20"/>
  <c r="AF218" i="20"/>
  <c r="AE305" i="20"/>
  <c r="AF305" i="20"/>
  <c r="AE702" i="20"/>
  <c r="AF702" i="20"/>
  <c r="AE399" i="20"/>
  <c r="AF399" i="20"/>
  <c r="AE765" i="20"/>
  <c r="AF765" i="20"/>
  <c r="AE306" i="20"/>
  <c r="AF306" i="20"/>
  <c r="AE307" i="20"/>
  <c r="AF307" i="20"/>
  <c r="AE400" i="20"/>
  <c r="AF400" i="20"/>
  <c r="AE308" i="20"/>
  <c r="AF308" i="20"/>
  <c r="AE176" i="20"/>
  <c r="AF176" i="20"/>
  <c r="AE219" i="20"/>
  <c r="AF219" i="20"/>
  <c r="AE220" i="20"/>
  <c r="AF220" i="20"/>
  <c r="AE221" i="20"/>
  <c r="AF221" i="20"/>
  <c r="AE247" i="20"/>
  <c r="AF247" i="20"/>
  <c r="AE487" i="20"/>
  <c r="AF487" i="20"/>
  <c r="AE401" i="20"/>
  <c r="AF401" i="20"/>
  <c r="AE402" i="20"/>
  <c r="AF402" i="20"/>
  <c r="AE488" i="20"/>
  <c r="AF488" i="20"/>
  <c r="AE309" i="20"/>
  <c r="AF309" i="20"/>
  <c r="AE403" i="20"/>
  <c r="AF403" i="20"/>
  <c r="AE310" i="20"/>
  <c r="AF310" i="20"/>
  <c r="AE311" i="20"/>
  <c r="AF311" i="20"/>
  <c r="AE312" i="20"/>
  <c r="AF312" i="20"/>
  <c r="AE313" i="20"/>
  <c r="AF313" i="20"/>
  <c r="AE314" i="20"/>
  <c r="AF314" i="20"/>
  <c r="AE222" i="20"/>
  <c r="AF222" i="20"/>
  <c r="AE404" i="20"/>
  <c r="AF404" i="20"/>
  <c r="AE405" i="20"/>
  <c r="AF405" i="20"/>
  <c r="AE248" i="20"/>
  <c r="AF248" i="20"/>
  <c r="AE315" i="20"/>
  <c r="AF315" i="20"/>
  <c r="AE489" i="20"/>
  <c r="AF489" i="20"/>
  <c r="AE490" i="20"/>
  <c r="AF490" i="20"/>
  <c r="AE316" i="20"/>
  <c r="AF316" i="20"/>
  <c r="AE317" i="20"/>
  <c r="AF317" i="20"/>
  <c r="AE318" i="20"/>
  <c r="AF318" i="20"/>
  <c r="AE319" i="20"/>
  <c r="AF319" i="20"/>
  <c r="AE249" i="20"/>
  <c r="AF249" i="20"/>
  <c r="AE320" i="20"/>
  <c r="AF320" i="20"/>
  <c r="AE321" i="20"/>
  <c r="AF321" i="20"/>
  <c r="AE703" i="20"/>
  <c r="AF703" i="20"/>
  <c r="AE491" i="20"/>
  <c r="AF491" i="20"/>
  <c r="AE492" i="20"/>
  <c r="AF492" i="20"/>
  <c r="AE322" i="20"/>
  <c r="AF322" i="20"/>
  <c r="AE223" i="20"/>
  <c r="AF223" i="20"/>
  <c r="AE323" i="20"/>
  <c r="AF323" i="20"/>
  <c r="AE324" i="20"/>
  <c r="AF324" i="20"/>
  <c r="AE493" i="20"/>
  <c r="AF493" i="20"/>
  <c r="AE648" i="20"/>
  <c r="AF648" i="20"/>
  <c r="AE250" i="20"/>
  <c r="AF250" i="20"/>
  <c r="AE251" i="20"/>
  <c r="AF251" i="20"/>
  <c r="AE224" i="20"/>
  <c r="AF224" i="20"/>
  <c r="AE406" i="20"/>
  <c r="AF406" i="20"/>
  <c r="AE325" i="20"/>
  <c r="AF325" i="20"/>
  <c r="AE326" i="20"/>
  <c r="AF326" i="20"/>
  <c r="AE327" i="20"/>
  <c r="AF327" i="20"/>
  <c r="AE328" i="20"/>
  <c r="AF328" i="20"/>
  <c r="AE407" i="20"/>
  <c r="AF407" i="20"/>
  <c r="AE408" i="20"/>
  <c r="AF408" i="20"/>
  <c r="AE409" i="20"/>
  <c r="AF409" i="20"/>
  <c r="AE329" i="20"/>
  <c r="AF329" i="20"/>
  <c r="AE410" i="20"/>
  <c r="AF410" i="20"/>
  <c r="AE494" i="20"/>
  <c r="AF494" i="20"/>
  <c r="AE252" i="20"/>
  <c r="AF252" i="20"/>
  <c r="AE600" i="20"/>
  <c r="AF600" i="20"/>
  <c r="AE411" i="20"/>
  <c r="AF411" i="20"/>
  <c r="AE330" i="20"/>
  <c r="AF330" i="20"/>
  <c r="AE331" i="20"/>
  <c r="AF331" i="20"/>
  <c r="AE332" i="20"/>
  <c r="AF332" i="20"/>
  <c r="AE569" i="20"/>
  <c r="AF569" i="20"/>
  <c r="AE412" i="20"/>
  <c r="AF412" i="20"/>
  <c r="AE333" i="20"/>
  <c r="AF333" i="20"/>
  <c r="AE334" i="20"/>
  <c r="AF334" i="20"/>
  <c r="AE335" i="20"/>
  <c r="AF335" i="20"/>
  <c r="AE336" i="20"/>
  <c r="AF336" i="20"/>
  <c r="AE413" i="20"/>
  <c r="AF413" i="20"/>
  <c r="AE414" i="20"/>
  <c r="AF414" i="20"/>
  <c r="AE415" i="20"/>
  <c r="AF415" i="20"/>
  <c r="AE766" i="20"/>
  <c r="AF766" i="20"/>
  <c r="AE337" i="20"/>
  <c r="AF337" i="20"/>
  <c r="AE338" i="20"/>
  <c r="AF338" i="20"/>
  <c r="AE339" i="20"/>
  <c r="AF339" i="20"/>
  <c r="AE340" i="20"/>
  <c r="AF340" i="20"/>
  <c r="AE416" i="20"/>
  <c r="AF416" i="20"/>
  <c r="AE341" i="20"/>
  <c r="AF341" i="20"/>
  <c r="AE342" i="20"/>
  <c r="AF342" i="20"/>
  <c r="AE417" i="20"/>
  <c r="AF417" i="20"/>
  <c r="AE418" i="20"/>
  <c r="AF418" i="20"/>
  <c r="AE419" i="20"/>
  <c r="AF419" i="20"/>
  <c r="AE495" i="20"/>
  <c r="AF495" i="20"/>
  <c r="AE177" i="20"/>
  <c r="AF177" i="20"/>
  <c r="AE343" i="20"/>
  <c r="AF343" i="20"/>
  <c r="AE496" i="20"/>
  <c r="AF496" i="20"/>
  <c r="AE344" i="20"/>
  <c r="AF344" i="20"/>
  <c r="AE767" i="20"/>
  <c r="AF767" i="20"/>
  <c r="AE345" i="20"/>
  <c r="AF345" i="20"/>
  <c r="AE704" i="20"/>
  <c r="AF704" i="20"/>
  <c r="AE420" i="20"/>
  <c r="AF420" i="20"/>
  <c r="AE601" i="20"/>
  <c r="AF601" i="20"/>
  <c r="AE602" i="20"/>
  <c r="AF602" i="20"/>
  <c r="AE603" i="20"/>
  <c r="AF603" i="20"/>
  <c r="AE604" i="20"/>
  <c r="AF604" i="20"/>
  <c r="AE497" i="20"/>
  <c r="AF497" i="20"/>
  <c r="AE605" i="20"/>
  <c r="AF605" i="20"/>
  <c r="AE346" i="20"/>
  <c r="AF346" i="20"/>
  <c r="AE768" i="20"/>
  <c r="AF768" i="20"/>
  <c r="AE347" i="20"/>
  <c r="AF347" i="20"/>
  <c r="AE606" i="20"/>
  <c r="AF606" i="20"/>
  <c r="AE649" i="20"/>
  <c r="AF649" i="20"/>
  <c r="AE348" i="20"/>
  <c r="AF348" i="20"/>
  <c r="AE349" i="20"/>
  <c r="AF349" i="20"/>
  <c r="AE498" i="20"/>
  <c r="AF498" i="20"/>
  <c r="AE650" i="20"/>
  <c r="AF650" i="20"/>
  <c r="AE499" i="20"/>
  <c r="AF499" i="20"/>
  <c r="AE570" i="20"/>
  <c r="AF570" i="20"/>
  <c r="AE421" i="20"/>
  <c r="AF421" i="20"/>
  <c r="AE422" i="20"/>
  <c r="AF422" i="20"/>
  <c r="AE571" i="20"/>
  <c r="AF571" i="20"/>
  <c r="AE651" i="20"/>
  <c r="AF651" i="20"/>
  <c r="AE652" i="20"/>
  <c r="AF652" i="20"/>
  <c r="AE423" i="20"/>
  <c r="AF423" i="20"/>
  <c r="AE424" i="20"/>
  <c r="AF424" i="20"/>
  <c r="AE572" i="20"/>
  <c r="AF572" i="20"/>
  <c r="AE350" i="20"/>
  <c r="AF350" i="20"/>
  <c r="AE573" i="20"/>
  <c r="AF573" i="20"/>
  <c r="AE351" i="20"/>
  <c r="AF351" i="20"/>
  <c r="AE352" i="20"/>
  <c r="AF352" i="20"/>
  <c r="AE574" i="20"/>
  <c r="AF574" i="20"/>
  <c r="AE425" i="20"/>
  <c r="AF425" i="20"/>
  <c r="AE426" i="20"/>
  <c r="AF426" i="20"/>
  <c r="AE427" i="20"/>
  <c r="AF427" i="20"/>
  <c r="AE428" i="20"/>
  <c r="AF428" i="20"/>
  <c r="AE429" i="20"/>
  <c r="AF429" i="20"/>
  <c r="AE430" i="20"/>
  <c r="AF430" i="20"/>
  <c r="AE769" i="20"/>
  <c r="AF769" i="20"/>
  <c r="AE431" i="20"/>
  <c r="AF431" i="20"/>
  <c r="AE432" i="20"/>
  <c r="AF432" i="20"/>
  <c r="AE433" i="20"/>
  <c r="AF433" i="20"/>
  <c r="AE434" i="20"/>
  <c r="AF434" i="20"/>
  <c r="AE435" i="20"/>
  <c r="AF435" i="20"/>
  <c r="AE770" i="20"/>
  <c r="AF770" i="20"/>
  <c r="AE771" i="20"/>
  <c r="AF771" i="20"/>
  <c r="AE653" i="20"/>
  <c r="AF653" i="20"/>
  <c r="AE772" i="20"/>
  <c r="AF772" i="20"/>
  <c r="AE353" i="20"/>
  <c r="AF353" i="20"/>
  <c r="AE436" i="20"/>
  <c r="AF436" i="20"/>
  <c r="AE773" i="20"/>
  <c r="AF773" i="20"/>
  <c r="AE108" i="20"/>
  <c r="AF108" i="20"/>
  <c r="AE774" i="20"/>
  <c r="AF774" i="20"/>
  <c r="AE705" i="20"/>
  <c r="AF705" i="20"/>
  <c r="AE775" i="20"/>
  <c r="AF775" i="20"/>
  <c r="AE500" i="20"/>
  <c r="AF500" i="20"/>
  <c r="AE607" i="20"/>
  <c r="AF607" i="20"/>
  <c r="AE437" i="20"/>
  <c r="AF437" i="20"/>
  <c r="AE438" i="20"/>
  <c r="AF438" i="20"/>
  <c r="AE439" i="20"/>
  <c r="AF439" i="20"/>
  <c r="AE440" i="20"/>
  <c r="AF440" i="20"/>
  <c r="AE776" i="20"/>
  <c r="AF776" i="20"/>
  <c r="AE777" i="20"/>
  <c r="AF777" i="20"/>
  <c r="AE655" i="20"/>
  <c r="AF655" i="20"/>
  <c r="AE443" i="20"/>
  <c r="AF443" i="20"/>
  <c r="AE778" i="20"/>
  <c r="AF778" i="20"/>
  <c r="AE608" i="20"/>
  <c r="AF608" i="20"/>
  <c r="AE502" i="20"/>
  <c r="AF502" i="20"/>
  <c r="AE779" i="20"/>
  <c r="AF779" i="20"/>
  <c r="AE656" i="20"/>
  <c r="AF656" i="20"/>
  <c r="AE706" i="20"/>
  <c r="AF706" i="20"/>
  <c r="AE609" i="20"/>
  <c r="AF609" i="20"/>
  <c r="AE657" i="20"/>
  <c r="AF657" i="20"/>
  <c r="AE658" i="20"/>
  <c r="AF658" i="20"/>
  <c r="AE780" i="20"/>
  <c r="AF780" i="20"/>
  <c r="AE610" i="20"/>
  <c r="AF610" i="20"/>
  <c r="AE781" i="20"/>
  <c r="AF781" i="20"/>
  <c r="AE659" i="20"/>
  <c r="AF659" i="20"/>
  <c r="AE611" i="20"/>
  <c r="AF611" i="20"/>
  <c r="AE782" i="20"/>
  <c r="AF782" i="20"/>
  <c r="AE783" i="20"/>
  <c r="AF783" i="20"/>
  <c r="AE575" i="20"/>
  <c r="AF575" i="20"/>
  <c r="AE576" i="20"/>
  <c r="AF576" i="20"/>
  <c r="AE707" i="20"/>
  <c r="AF707" i="20"/>
  <c r="AE708" i="20"/>
  <c r="AF708" i="20"/>
  <c r="AE577" i="20"/>
  <c r="AF577" i="20"/>
  <c r="AE612" i="20"/>
  <c r="AF612" i="20"/>
  <c r="AE613" i="20"/>
  <c r="AF613" i="20"/>
  <c r="AE614" i="20"/>
  <c r="AF614" i="20"/>
  <c r="AE784" i="20"/>
  <c r="AF784" i="20"/>
  <c r="AE785" i="20"/>
  <c r="AF785" i="20"/>
  <c r="AE615" i="20"/>
  <c r="AF615" i="20"/>
  <c r="AE786" i="20"/>
  <c r="AF786" i="20"/>
  <c r="AE787" i="20"/>
  <c r="AF787" i="20"/>
  <c r="AE660" i="20"/>
  <c r="AF660" i="20"/>
  <c r="AE709" i="20"/>
  <c r="AF709" i="20"/>
  <c r="AE788" i="20"/>
  <c r="AF788" i="20"/>
  <c r="AE710" i="20"/>
  <c r="AF710" i="20"/>
  <c r="AE789" i="20"/>
  <c r="AF789" i="20"/>
  <c r="AE790" i="20"/>
  <c r="AF790" i="20"/>
  <c r="AE791" i="20"/>
  <c r="AF791" i="20"/>
  <c r="AE792" i="20"/>
  <c r="AF792" i="20"/>
  <c r="AE711" i="20"/>
  <c r="AF711" i="20"/>
  <c r="AE793" i="20"/>
  <c r="AF793" i="20"/>
  <c r="AE794" i="20"/>
  <c r="AF794" i="20"/>
  <c r="AE795" i="20"/>
  <c r="AF795" i="20"/>
  <c r="AE796" i="20"/>
  <c r="AF796" i="20"/>
  <c r="AE661" i="20"/>
  <c r="AF661" i="20"/>
  <c r="AE662" i="20"/>
  <c r="AF662" i="20"/>
  <c r="AE797" i="20"/>
  <c r="AF797" i="20"/>
  <c r="AE616" i="20"/>
  <c r="AF616" i="20"/>
  <c r="AE798" i="20"/>
  <c r="AF798" i="20"/>
  <c r="AE799" i="20"/>
  <c r="AF799" i="20"/>
  <c r="AE617" i="20"/>
  <c r="AF617" i="20"/>
  <c r="AE800" i="20"/>
  <c r="AF800" i="20"/>
  <c r="AE801" i="20"/>
  <c r="AF801" i="20"/>
  <c r="AE802" i="20"/>
  <c r="AF802" i="20"/>
  <c r="AE712" i="20"/>
  <c r="AF712" i="20"/>
  <c r="AE803" i="20"/>
  <c r="AF803" i="20"/>
  <c r="AE618" i="20"/>
  <c r="AF618" i="20"/>
  <c r="AE804" i="20"/>
  <c r="AF804" i="20"/>
  <c r="AE805" i="20"/>
  <c r="AF805" i="20"/>
  <c r="AE806" i="20"/>
  <c r="AF806" i="20"/>
  <c r="AE713" i="20"/>
  <c r="AF713" i="20"/>
  <c r="AE807" i="20"/>
  <c r="AF807" i="20"/>
  <c r="AE808" i="20"/>
  <c r="AF808" i="20"/>
  <c r="AE619" i="20"/>
  <c r="AF619" i="20"/>
  <c r="AE445" i="20"/>
  <c r="AF445" i="20"/>
  <c r="AE354" i="20"/>
  <c r="AF354" i="20"/>
  <c r="AE355" i="20"/>
  <c r="AF355" i="20"/>
  <c r="AE503" i="20"/>
  <c r="AF503" i="20"/>
  <c r="AE504" i="20"/>
  <c r="AF504" i="20"/>
  <c r="AE356" i="20"/>
  <c r="AF356" i="20"/>
  <c r="AE505" i="20"/>
  <c r="AF505" i="20"/>
  <c r="AE663" i="20"/>
  <c r="AF663" i="20"/>
  <c r="AE578" i="20"/>
  <c r="AF578" i="20"/>
  <c r="AE506" i="20"/>
  <c r="AF506" i="20"/>
  <c r="AE507" i="20"/>
  <c r="AF507" i="20"/>
  <c r="AE508" i="20"/>
  <c r="AF508" i="20"/>
  <c r="AE509" i="20"/>
  <c r="AF509" i="20"/>
  <c r="AE510" i="20"/>
  <c r="AF510" i="20"/>
  <c r="AE664" i="20"/>
  <c r="AF664" i="20"/>
  <c r="AE579" i="20"/>
  <c r="AF579" i="20"/>
  <c r="AE580" i="20"/>
  <c r="AF580" i="20"/>
  <c r="AE581" i="20"/>
  <c r="AF581" i="20"/>
  <c r="AE511" i="20"/>
  <c r="AF511" i="20"/>
  <c r="AE512" i="20"/>
  <c r="AF512" i="20"/>
  <c r="AE665" i="20"/>
  <c r="AF665" i="20"/>
  <c r="AE357" i="20"/>
  <c r="AF357" i="20"/>
  <c r="AE513" i="20"/>
  <c r="AF513" i="20"/>
  <c r="AE514" i="20"/>
  <c r="AF514" i="20"/>
  <c r="AE714" i="20"/>
  <c r="AF714" i="20"/>
  <c r="AE446" i="20"/>
  <c r="AF446" i="20"/>
  <c r="AE515" i="20"/>
  <c r="AF515" i="20"/>
  <c r="AE620" i="20"/>
  <c r="AF620" i="20"/>
  <c r="AE447" i="20"/>
  <c r="AF447" i="20"/>
  <c r="AE516" i="20"/>
  <c r="AF516" i="20"/>
  <c r="AE358" i="20"/>
  <c r="AF358" i="20"/>
  <c r="AE517" i="20"/>
  <c r="AF517" i="20"/>
  <c r="AE518" i="20"/>
  <c r="AF518" i="20"/>
  <c r="AE666" i="20"/>
  <c r="AF666" i="20"/>
  <c r="AE519" i="20"/>
  <c r="AF519" i="20"/>
  <c r="AE715" i="20"/>
  <c r="AF715" i="20"/>
  <c r="AE359" i="20"/>
  <c r="AF359" i="20"/>
  <c r="AE448" i="20"/>
  <c r="AF448" i="20"/>
  <c r="AE621" i="20"/>
  <c r="AF621" i="20"/>
  <c r="AE520" i="20"/>
  <c r="AF520" i="20"/>
  <c r="AE18" i="20"/>
  <c r="AF18" i="20"/>
  <c r="AE19" i="20"/>
  <c r="AF19" i="20"/>
  <c r="AE20" i="20"/>
  <c r="AF20" i="20"/>
  <c r="AE21" i="20"/>
  <c r="AF21" i="20"/>
  <c r="AE22" i="20"/>
  <c r="AF22" i="20"/>
  <c r="AE23" i="20"/>
  <c r="AF23" i="20"/>
  <c r="AE24" i="20"/>
  <c r="AF24" i="20"/>
  <c r="AE60" i="20"/>
  <c r="AF60" i="20"/>
  <c r="AE61" i="20"/>
  <c r="AF61" i="20"/>
  <c r="AE62" i="20"/>
  <c r="AF62" i="20"/>
  <c r="AE63" i="20"/>
  <c r="AF63" i="20"/>
  <c r="AE64" i="20"/>
  <c r="AF64" i="20"/>
  <c r="AE65" i="20"/>
  <c r="AF65" i="20"/>
  <c r="AE66" i="20"/>
  <c r="AF66" i="20"/>
  <c r="AE67" i="20"/>
  <c r="AF67" i="20"/>
  <c r="AE68" i="20"/>
  <c r="AF68" i="20"/>
  <c r="AE69" i="20"/>
  <c r="AF69" i="20"/>
  <c r="AE70" i="20"/>
  <c r="AF70" i="20"/>
  <c r="AE71" i="20"/>
  <c r="AF71" i="20"/>
  <c r="AE72" i="20"/>
  <c r="AF72" i="20"/>
  <c r="AE73" i="20"/>
  <c r="AF73" i="20"/>
  <c r="AE74" i="20"/>
  <c r="AF74" i="20"/>
  <c r="AE109" i="20"/>
  <c r="AF109" i="20"/>
  <c r="AE110" i="20"/>
  <c r="AF110" i="20"/>
  <c r="AE111" i="20"/>
  <c r="AF111" i="20"/>
  <c r="AE112" i="20"/>
  <c r="AF112" i="20"/>
  <c r="AE113" i="20"/>
  <c r="AF113" i="20"/>
  <c r="AE114" i="20"/>
  <c r="AF114" i="20"/>
  <c r="AE115" i="20"/>
  <c r="AF115" i="20"/>
  <c r="AE116" i="20"/>
  <c r="AF116" i="20"/>
  <c r="AE117" i="20"/>
  <c r="AF117" i="20"/>
  <c r="AE118" i="20"/>
  <c r="AF118" i="20"/>
  <c r="AE119" i="20"/>
  <c r="AF119" i="20"/>
  <c r="AE155" i="20"/>
  <c r="AF155" i="20"/>
  <c r="AE156" i="20"/>
  <c r="AF156" i="20"/>
  <c r="AE157" i="20"/>
  <c r="AF157" i="20"/>
  <c r="AE158" i="20"/>
  <c r="AF158" i="20"/>
  <c r="AE159" i="20"/>
  <c r="AF159" i="20"/>
  <c r="AE160" i="20"/>
  <c r="AF160" i="20"/>
  <c r="AE161" i="20"/>
  <c r="AF161" i="20"/>
  <c r="AE162" i="20"/>
  <c r="AF162" i="20"/>
  <c r="AE163" i="20"/>
  <c r="AF163" i="20"/>
  <c r="AE164" i="20"/>
  <c r="AF164" i="20"/>
  <c r="AE165" i="20"/>
  <c r="AF165" i="20"/>
  <c r="AE178" i="20"/>
  <c r="AF178" i="20"/>
  <c r="AE179" i="20"/>
  <c r="AF179" i="20"/>
  <c r="AE180" i="20"/>
  <c r="AF180" i="20"/>
  <c r="AE181" i="20"/>
  <c r="AF181" i="20"/>
  <c r="AE182" i="20"/>
  <c r="AF182" i="20"/>
  <c r="AE225" i="20"/>
  <c r="AF225" i="20"/>
  <c r="AE226" i="20"/>
  <c r="AF226" i="20"/>
  <c r="AE227" i="20"/>
  <c r="AF227" i="20"/>
  <c r="AE253" i="20"/>
  <c r="AF253" i="20"/>
  <c r="AE228" i="20"/>
  <c r="AF228" i="20"/>
  <c r="AE229" i="20"/>
  <c r="AF229" i="20"/>
  <c r="AE254" i="20"/>
  <c r="AF254" i="20"/>
  <c r="AE449" i="20"/>
  <c r="AF449" i="20"/>
  <c r="AE716" i="20"/>
  <c r="AF716" i="20"/>
  <c r="AE667" i="20"/>
  <c r="AF667" i="20"/>
  <c r="AE230" i="20"/>
  <c r="AF230" i="20"/>
  <c r="AE231" i="20"/>
  <c r="AF231" i="20"/>
  <c r="AE521" i="20"/>
  <c r="AF521" i="20"/>
  <c r="AE582" i="20"/>
  <c r="AF582" i="20"/>
  <c r="AE809" i="20"/>
  <c r="AF809" i="20"/>
  <c r="AE622" i="20"/>
  <c r="AF622" i="20"/>
  <c r="AE232" i="20"/>
  <c r="AF232" i="20"/>
  <c r="AE522" i="20"/>
  <c r="AF522" i="20"/>
  <c r="AE623" i="20"/>
  <c r="AF623" i="20"/>
  <c r="AE233" i="20"/>
  <c r="AF233" i="20"/>
  <c r="AE523" i="20"/>
  <c r="AF523" i="20"/>
  <c r="AE524" i="20"/>
  <c r="AF524" i="20"/>
  <c r="AE525" i="20"/>
  <c r="AF525" i="20"/>
  <c r="AE234" i="20"/>
  <c r="AF234" i="20"/>
  <c r="AE526" i="20"/>
  <c r="AF526" i="20"/>
  <c r="AE527" i="20"/>
  <c r="AF527" i="20"/>
  <c r="AE235" i="20"/>
  <c r="AF235" i="20"/>
  <c r="AE668" i="20"/>
  <c r="AF668" i="20"/>
  <c r="AE624" i="20"/>
  <c r="AF624" i="20"/>
  <c r="AE625" i="20"/>
  <c r="AF625" i="20"/>
  <c r="AE360" i="20"/>
  <c r="AF360" i="20"/>
  <c r="AE361" i="20"/>
  <c r="AF361" i="20"/>
  <c r="AE583" i="20"/>
  <c r="AF583" i="20"/>
  <c r="AE810" i="20"/>
  <c r="AF810" i="20"/>
  <c r="AE528" i="20"/>
  <c r="AF528" i="20"/>
  <c r="AE811" i="20"/>
  <c r="AF811" i="20"/>
  <c r="AE362" i="20"/>
  <c r="AF362" i="20"/>
  <c r="AE584" i="20"/>
  <c r="AF584" i="20"/>
  <c r="AE529" i="20"/>
  <c r="AF529" i="20"/>
  <c r="AE812" i="20"/>
  <c r="AF812" i="20"/>
  <c r="AE585" i="20"/>
  <c r="AF585" i="20"/>
  <c r="AE363" i="20"/>
  <c r="AF363" i="20"/>
  <c r="AE364" i="20"/>
  <c r="AF364" i="20"/>
  <c r="AE450" i="20"/>
  <c r="AF450" i="20"/>
  <c r="AE530" i="20"/>
  <c r="AF530" i="20"/>
  <c r="AE717" i="20"/>
  <c r="AF717" i="20"/>
  <c r="AE166" i="20"/>
  <c r="AF166" i="20"/>
  <c r="AE365" i="20"/>
  <c r="AF365" i="20"/>
  <c r="AE531" i="20"/>
  <c r="AF531" i="20"/>
  <c r="AE451" i="20"/>
  <c r="AF451" i="20"/>
  <c r="AE366" i="20"/>
  <c r="AF366" i="20"/>
  <c r="AE452" i="20"/>
  <c r="AF452" i="20"/>
  <c r="AE453" i="20"/>
  <c r="AF453" i="20"/>
  <c r="AE669" i="20"/>
  <c r="AF669" i="20"/>
  <c r="AE586" i="20"/>
  <c r="AF586" i="20"/>
  <c r="AE626" i="20"/>
  <c r="AF626" i="20"/>
  <c r="AE670" i="20"/>
  <c r="AF670" i="20"/>
  <c r="AE718" i="20"/>
  <c r="AF718" i="20"/>
  <c r="AE719" i="20"/>
  <c r="AF719" i="20"/>
  <c r="AE720" i="20"/>
  <c r="AF720" i="20"/>
  <c r="AE627" i="20"/>
  <c r="AF627" i="20"/>
  <c r="AE671" i="20"/>
  <c r="AF671" i="20"/>
  <c r="AE813" i="20"/>
  <c r="AF813" i="20"/>
  <c r="AE721" i="20"/>
  <c r="AF721" i="20"/>
  <c r="AE722" i="20"/>
  <c r="AF722" i="20"/>
  <c r="AE814" i="20"/>
  <c r="AF814" i="20"/>
  <c r="AE815" i="20"/>
  <c r="AF815" i="20"/>
  <c r="AE672" i="20"/>
  <c r="AF672" i="20"/>
  <c r="AE816" i="20"/>
  <c r="AF816" i="20"/>
  <c r="AE723" i="20"/>
  <c r="AF723" i="20"/>
  <c r="AE587" i="20"/>
  <c r="AF587" i="20"/>
  <c r="AE817" i="20"/>
  <c r="AF817" i="20"/>
  <c r="AE673" i="20"/>
  <c r="AF673" i="20"/>
  <c r="AE818" i="20"/>
  <c r="AF818" i="20"/>
  <c r="AE819" i="20"/>
  <c r="AF819" i="20"/>
  <c r="AE820" i="20"/>
  <c r="AF820" i="20"/>
  <c r="AE674" i="20"/>
  <c r="AF674" i="20"/>
  <c r="AE821" i="20"/>
  <c r="AF821" i="20"/>
  <c r="AE675" i="20"/>
  <c r="AF675" i="20"/>
  <c r="AE822" i="20"/>
  <c r="AF822" i="20"/>
  <c r="AE823" i="20"/>
  <c r="AF823" i="20"/>
  <c r="AE824" i="20"/>
  <c r="AF824" i="20"/>
  <c r="AE825" i="20"/>
  <c r="AF825" i="20"/>
  <c r="AE826" i="20"/>
  <c r="AF826" i="20"/>
  <c r="AE827" i="20"/>
  <c r="AF827" i="20"/>
  <c r="AE676" i="20"/>
  <c r="AF676" i="20"/>
  <c r="AE828" i="20"/>
  <c r="AF828" i="20"/>
  <c r="AE829" i="20"/>
  <c r="AF829" i="20"/>
  <c r="AE830" i="20"/>
  <c r="AF830" i="20"/>
  <c r="AE831" i="20"/>
  <c r="AF831" i="20"/>
  <c r="AE677" i="20"/>
  <c r="AF677" i="20"/>
  <c r="AE832" i="20"/>
  <c r="AF832" i="20"/>
  <c r="AE833" i="20"/>
  <c r="AF833" i="20"/>
  <c r="AE367" i="20"/>
  <c r="AF367" i="20"/>
  <c r="AE834" i="20"/>
  <c r="AF834" i="20"/>
  <c r="AE532" i="20"/>
  <c r="AF532" i="20"/>
  <c r="AE835" i="20"/>
  <c r="AF835" i="20"/>
  <c r="AE836" i="20"/>
  <c r="AF836" i="20"/>
  <c r="AE837" i="20"/>
  <c r="AF837" i="20"/>
  <c r="AE533" i="20"/>
  <c r="AF533" i="20"/>
  <c r="AE838" i="20"/>
  <c r="AF838" i="20"/>
  <c r="AE839" i="20"/>
  <c r="AF839" i="20"/>
  <c r="AE840" i="20"/>
  <c r="AF840" i="20"/>
  <c r="AE841" i="20"/>
  <c r="AF841" i="20"/>
  <c r="AE842" i="20"/>
  <c r="AF842" i="20"/>
  <c r="AE678" i="20"/>
  <c r="AF678" i="20"/>
  <c r="AE679" i="20"/>
  <c r="AF679" i="20"/>
  <c r="AE680" i="20"/>
  <c r="AF680" i="20"/>
  <c r="AE681" i="20"/>
  <c r="AF681" i="20"/>
  <c r="AE724" i="20"/>
  <c r="AF724" i="20"/>
  <c r="AE588" i="20"/>
  <c r="AF588" i="20"/>
  <c r="AE843" i="20"/>
  <c r="AF843" i="20"/>
  <c r="AE844" i="20"/>
  <c r="AF844" i="20"/>
  <c r="AE845" i="20"/>
  <c r="AF845" i="20"/>
  <c r="AE846" i="20"/>
  <c r="AF846" i="20"/>
  <c r="AE847" i="20"/>
  <c r="AF847" i="20"/>
  <c r="AE848" i="20"/>
  <c r="AF848" i="20"/>
  <c r="AE849" i="20"/>
  <c r="AF849" i="20"/>
  <c r="AE850" i="20"/>
  <c r="AF850" i="20"/>
  <c r="AE682" i="20"/>
  <c r="AF682" i="20"/>
  <c r="AE683" i="20"/>
  <c r="AF683" i="20"/>
  <c r="AE684" i="20"/>
  <c r="AF684" i="20"/>
  <c r="AE725" i="20"/>
  <c r="AF725" i="20"/>
  <c r="AE685" i="20"/>
  <c r="AF685" i="20"/>
  <c r="AE851" i="20"/>
  <c r="AF851" i="20"/>
  <c r="AE589" i="20"/>
  <c r="AF589" i="20"/>
  <c r="AE454" i="20"/>
  <c r="AF454" i="20"/>
  <c r="AE590" i="20"/>
  <c r="AF590" i="20"/>
  <c r="AE628" i="20"/>
  <c r="AF628" i="20"/>
  <c r="AE368" i="20"/>
  <c r="AF368" i="20"/>
  <c r="AE534" i="20"/>
  <c r="AF534" i="20"/>
  <c r="AE726" i="20"/>
  <c r="AF726" i="20"/>
  <c r="AE629" i="20"/>
  <c r="AF629" i="20"/>
  <c r="AE455" i="20"/>
  <c r="AF455" i="20"/>
  <c r="AE535" i="20"/>
  <c r="AF535" i="20"/>
  <c r="AE25" i="20"/>
  <c r="AF25" i="20"/>
  <c r="AE26" i="20"/>
  <c r="AF26" i="20"/>
  <c r="AE27" i="20"/>
  <c r="AF27" i="20"/>
  <c r="AE75" i="20"/>
  <c r="AF75" i="20"/>
  <c r="AE76" i="20"/>
  <c r="AF76" i="20"/>
  <c r="AE77" i="20"/>
  <c r="AF77" i="20"/>
  <c r="AE78" i="20"/>
  <c r="AF78" i="20"/>
  <c r="AE79" i="20"/>
  <c r="AF79" i="20"/>
  <c r="AE80" i="20"/>
  <c r="AF80" i="20"/>
  <c r="AE81" i="20"/>
  <c r="AF81" i="20"/>
  <c r="AE82" i="20"/>
  <c r="AF82" i="20"/>
  <c r="AE83" i="20"/>
  <c r="AF83" i="20"/>
  <c r="AE84" i="20"/>
  <c r="AF84" i="20"/>
  <c r="AE85" i="20"/>
  <c r="AF85" i="20"/>
  <c r="AE86" i="20"/>
  <c r="AF86" i="20"/>
  <c r="AE87" i="20"/>
  <c r="AF87" i="20"/>
  <c r="AE88" i="20"/>
  <c r="AF88" i="20"/>
  <c r="AE89" i="20"/>
  <c r="AF89" i="20"/>
  <c r="AE90" i="20"/>
  <c r="AF90" i="20"/>
  <c r="AE91" i="20"/>
  <c r="AF91" i="20"/>
  <c r="AE92" i="20"/>
  <c r="AF92" i="20"/>
  <c r="AE93" i="20"/>
  <c r="AF93" i="20"/>
  <c r="AE94" i="20"/>
  <c r="AF94" i="20"/>
  <c r="AE120" i="20"/>
  <c r="AF120" i="20"/>
  <c r="AE121" i="20"/>
  <c r="AF121" i="20"/>
  <c r="AE122" i="20"/>
  <c r="AF122" i="20"/>
  <c r="AE123" i="20"/>
  <c r="AF123" i="20"/>
  <c r="AE124" i="20"/>
  <c r="AF124" i="20"/>
  <c r="AE125" i="20"/>
  <c r="AF125" i="20"/>
  <c r="AE126" i="20"/>
  <c r="AF126" i="20"/>
  <c r="AE127" i="20"/>
  <c r="AF127" i="20"/>
  <c r="AE128" i="20"/>
  <c r="AF128" i="20"/>
  <c r="AE129" i="20"/>
  <c r="AF129" i="20"/>
  <c r="AE130" i="20"/>
  <c r="AF130" i="20"/>
  <c r="AE131" i="20"/>
  <c r="AF131" i="20"/>
  <c r="AE132" i="20"/>
  <c r="AF132" i="20"/>
  <c r="AE133" i="20"/>
  <c r="AF133" i="20"/>
  <c r="AE134" i="20"/>
  <c r="AF134" i="20"/>
  <c r="AE167" i="20"/>
  <c r="AF167" i="20"/>
  <c r="AE168" i="20"/>
  <c r="AF168" i="20"/>
  <c r="AE169" i="20"/>
  <c r="AF169" i="20"/>
  <c r="AE170" i="20"/>
  <c r="AF170" i="20"/>
  <c r="AE183" i="20"/>
  <c r="AF183" i="20"/>
  <c r="AE184" i="20"/>
  <c r="AF184" i="20"/>
  <c r="AE236" i="20"/>
  <c r="AF236" i="20"/>
  <c r="AE237" i="20"/>
  <c r="AF237" i="20"/>
  <c r="AE238" i="20"/>
  <c r="AF238" i="20"/>
  <c r="AE255" i="20"/>
  <c r="AF255" i="20"/>
  <c r="AE171" i="20"/>
  <c r="AF171" i="20"/>
  <c r="AE239" i="20"/>
  <c r="AF239" i="20"/>
  <c r="AE240" i="20"/>
  <c r="AF240" i="20"/>
  <c r="AE185" i="20"/>
  <c r="AF185" i="20"/>
  <c r="AE241" i="20"/>
  <c r="AF241" i="20"/>
  <c r="AE369" i="20"/>
  <c r="AF369" i="20"/>
  <c r="AE186" i="20"/>
  <c r="AF186" i="20"/>
  <c r="AE456" i="20"/>
  <c r="AF456" i="20"/>
  <c r="AE187" i="20"/>
  <c r="AF187" i="20"/>
  <c r="AE135" i="20"/>
  <c r="AF135" i="20"/>
  <c r="AE686" i="20"/>
  <c r="AF686" i="20"/>
  <c r="AE242" i="20"/>
  <c r="AF242" i="20"/>
  <c r="AE188" i="20"/>
  <c r="AF188" i="20"/>
  <c r="AE189" i="20"/>
  <c r="AF189" i="20"/>
  <c r="AE457" i="20"/>
  <c r="AF457" i="20"/>
  <c r="AE190" i="20"/>
  <c r="AF190" i="20"/>
  <c r="AE536" i="20"/>
  <c r="AF536" i="20"/>
  <c r="AE243" i="20"/>
  <c r="AF243" i="20"/>
  <c r="AE537" i="20"/>
  <c r="AF537" i="20"/>
  <c r="AE458" i="20"/>
  <c r="AF458" i="20"/>
  <c r="AE591" i="20"/>
  <c r="AF591" i="20"/>
  <c r="AE191" i="20"/>
  <c r="AF191" i="20"/>
  <c r="AE459" i="20"/>
  <c r="AF459" i="20"/>
  <c r="AE460" i="20"/>
  <c r="AF460" i="20"/>
  <c r="AE370" i="20"/>
  <c r="AF370" i="20"/>
  <c r="AE461" i="20"/>
  <c r="AF461" i="20"/>
  <c r="AE244" i="20"/>
  <c r="AF244" i="20"/>
  <c r="AE245" i="20"/>
  <c r="AF245" i="20"/>
  <c r="AE371" i="20"/>
  <c r="AF371" i="20"/>
  <c r="AE462" i="20"/>
  <c r="AF462" i="20"/>
  <c r="AE463" i="20"/>
  <c r="AF463" i="20"/>
  <c r="AE464" i="20"/>
  <c r="AF464" i="20"/>
  <c r="AE465" i="20"/>
  <c r="AF465" i="20"/>
  <c r="AE727" i="20"/>
  <c r="AF727" i="20"/>
  <c r="AE466" i="20"/>
  <c r="AF466" i="20"/>
  <c r="AE592" i="20"/>
  <c r="AF592" i="20"/>
  <c r="AE467" i="20"/>
  <c r="AF467" i="20"/>
  <c r="AE728" i="20"/>
  <c r="AF728" i="20"/>
  <c r="AE372" i="20"/>
  <c r="AF372" i="20"/>
  <c r="AE538" i="20"/>
  <c r="AF538" i="20"/>
  <c r="AE468" i="20"/>
  <c r="AF468" i="20"/>
  <c r="AE373" i="20"/>
  <c r="AF373" i="20"/>
  <c r="AE469" i="20"/>
  <c r="AF469" i="20"/>
  <c r="AE539" i="20"/>
  <c r="AF539" i="20"/>
  <c r="AE540" i="20"/>
  <c r="AF540" i="20"/>
  <c r="AE593" i="20"/>
  <c r="AF593" i="20"/>
  <c r="AE470" i="20"/>
  <c r="AF470" i="20"/>
  <c r="AE541" i="20"/>
  <c r="AF541" i="20"/>
  <c r="AE630" i="20"/>
  <c r="AF630" i="20"/>
  <c r="AE631" i="20"/>
  <c r="AF631" i="20"/>
  <c r="AE687" i="20"/>
  <c r="AF687" i="20"/>
  <c r="AE542" i="20"/>
  <c r="AF542" i="20"/>
  <c r="AE471" i="20"/>
  <c r="AF471" i="20"/>
  <c r="AE852" i="20"/>
  <c r="AF852" i="20"/>
  <c r="AE594" i="20"/>
  <c r="AF594" i="20"/>
  <c r="AE688" i="20"/>
  <c r="AF688" i="20"/>
  <c r="AE689" i="20"/>
  <c r="AF689" i="20"/>
  <c r="AE632" i="20"/>
  <c r="AF632" i="20"/>
  <c r="AE595" i="20"/>
  <c r="AF595" i="20"/>
  <c r="AE543" i="20"/>
  <c r="AF543" i="20"/>
  <c r="AE544" i="20"/>
  <c r="AF544" i="20"/>
  <c r="AE472" i="20"/>
  <c r="AF472" i="20"/>
  <c r="AE690" i="20"/>
  <c r="AF690" i="20"/>
  <c r="AE729" i="20"/>
  <c r="AF729" i="20"/>
  <c r="AE633" i="20"/>
  <c r="AF633" i="20"/>
  <c r="AE545" i="20"/>
  <c r="AF545" i="20"/>
  <c r="Q256" i="20"/>
  <c r="S256" i="20"/>
  <c r="Q735" i="20"/>
  <c r="S735" i="20"/>
  <c r="Q736" i="20"/>
  <c r="S736" i="20"/>
  <c r="Q192" i="20"/>
  <c r="S192" i="20"/>
  <c r="Q257" i="20"/>
  <c r="S257" i="20"/>
  <c r="Q258" i="20"/>
  <c r="S258" i="20"/>
  <c r="Q43" i="20"/>
  <c r="S43" i="20"/>
  <c r="Q46" i="20"/>
  <c r="S46" i="20"/>
  <c r="Q99" i="20"/>
  <c r="S99" i="20"/>
  <c r="Q260" i="20"/>
  <c r="S260" i="20"/>
  <c r="Q50" i="20"/>
  <c r="S50" i="20"/>
  <c r="Q193" i="20"/>
  <c r="S193" i="20"/>
  <c r="Q53" i="20"/>
  <c r="S53" i="20"/>
  <c r="Q547" i="20"/>
  <c r="S547" i="20"/>
  <c r="Q261" i="20"/>
  <c r="S261" i="20"/>
  <c r="Q100" i="20"/>
  <c r="S100" i="20"/>
  <c r="Q55" i="20"/>
  <c r="S55" i="20"/>
  <c r="Q374" i="20"/>
  <c r="S374" i="20"/>
  <c r="Q137" i="20"/>
  <c r="S137" i="20"/>
  <c r="Q375" i="20"/>
  <c r="S375" i="20"/>
  <c r="Q262" i="20"/>
  <c r="S262" i="20"/>
  <c r="Q263" i="20"/>
  <c r="S263" i="20"/>
  <c r="Q548" i="20"/>
  <c r="S548" i="20"/>
  <c r="Q194" i="20"/>
  <c r="S194" i="20"/>
  <c r="Q264" i="20"/>
  <c r="S264" i="20"/>
  <c r="Q265" i="20"/>
  <c r="S265" i="20"/>
  <c r="Q57" i="20"/>
  <c r="S57" i="20"/>
  <c r="Q266" i="20"/>
  <c r="S266" i="20"/>
  <c r="Q195" i="20"/>
  <c r="S195" i="20"/>
  <c r="Q473" i="20"/>
  <c r="S473" i="20"/>
  <c r="Q695" i="20"/>
  <c r="S695" i="20"/>
  <c r="Q267" i="20"/>
  <c r="S267" i="20"/>
  <c r="Q376" i="20"/>
  <c r="S376" i="20"/>
  <c r="Q138" i="20"/>
  <c r="S138" i="20"/>
  <c r="Q172" i="20"/>
  <c r="S172" i="20"/>
  <c r="Q696" i="20"/>
  <c r="S696" i="20"/>
  <c r="Q377" i="20"/>
  <c r="S377" i="20"/>
  <c r="Q378" i="20"/>
  <c r="S378" i="20"/>
  <c r="Q101" i="20"/>
  <c r="S101" i="20"/>
  <c r="Q635" i="20"/>
  <c r="S635" i="20"/>
  <c r="Q139" i="20"/>
  <c r="S139" i="20"/>
  <c r="Q140" i="20"/>
  <c r="S140" i="20"/>
  <c r="Q269" i="20"/>
  <c r="S269" i="20"/>
  <c r="Q379" i="20"/>
  <c r="S379" i="20"/>
  <c r="Q636" i="20"/>
  <c r="S636" i="20"/>
  <c r="Q141" i="20"/>
  <c r="S141" i="20"/>
  <c r="Q270" i="20"/>
  <c r="S270" i="20"/>
  <c r="Q549" i="20"/>
  <c r="S549" i="20"/>
  <c r="Q271" i="20"/>
  <c r="S271" i="20"/>
  <c r="Q550" i="20"/>
  <c r="S550" i="20"/>
  <c r="Q196" i="20"/>
  <c r="S196" i="20"/>
  <c r="Q551" i="20"/>
  <c r="S551" i="20"/>
  <c r="Q474" i="20"/>
  <c r="S474" i="20"/>
  <c r="Q737" i="20"/>
  <c r="S737" i="20"/>
  <c r="Q738" i="20"/>
  <c r="S738" i="20"/>
  <c r="Q102" i="20"/>
  <c r="S102" i="20"/>
  <c r="Q103" i="20"/>
  <c r="S103" i="20"/>
  <c r="Q475" i="20"/>
  <c r="S475" i="20"/>
  <c r="Q739" i="20"/>
  <c r="S739" i="20"/>
  <c r="Q740" i="20"/>
  <c r="S740" i="20"/>
  <c r="Q741" i="20"/>
  <c r="S741" i="20"/>
  <c r="Q742" i="20"/>
  <c r="S742" i="20"/>
  <c r="Q272" i="20"/>
  <c r="S272" i="20"/>
  <c r="Q743" i="20"/>
  <c r="S743" i="20"/>
  <c r="Q273" i="20"/>
  <c r="S273" i="20"/>
  <c r="Q105" i="20"/>
  <c r="S105" i="20"/>
  <c r="Q476" i="20"/>
  <c r="S476" i="20"/>
  <c r="Q142" i="20"/>
  <c r="S142" i="20"/>
  <c r="Q637" i="20"/>
  <c r="S637" i="20"/>
  <c r="Q597" i="20"/>
  <c r="S597" i="20"/>
  <c r="Q638" i="20"/>
  <c r="S638" i="20"/>
  <c r="Q197" i="20"/>
  <c r="S197" i="20"/>
  <c r="Q274" i="20"/>
  <c r="S274" i="20"/>
  <c r="Q275" i="20"/>
  <c r="S275" i="20"/>
  <c r="Q276" i="20"/>
  <c r="S276" i="20"/>
  <c r="Q277" i="20"/>
  <c r="S277" i="20"/>
  <c r="Q552" i="20"/>
  <c r="S552" i="20"/>
  <c r="Q143" i="20"/>
  <c r="S143" i="20"/>
  <c r="Q198" i="20"/>
  <c r="S198" i="20"/>
  <c r="Q144" i="20"/>
  <c r="S144" i="20"/>
  <c r="Q744" i="20"/>
  <c r="S744" i="20"/>
  <c r="Q278" i="20"/>
  <c r="S278" i="20"/>
  <c r="Q199" i="20"/>
  <c r="S199" i="20"/>
  <c r="Q380" i="20"/>
  <c r="S380" i="20"/>
  <c r="Q639" i="20"/>
  <c r="S639" i="20"/>
  <c r="Q279" i="20"/>
  <c r="S279" i="20"/>
  <c r="Q745" i="20"/>
  <c r="S745" i="20"/>
  <c r="Q697" i="20"/>
  <c r="S697" i="20"/>
  <c r="Q553" i="20"/>
  <c r="S553" i="20"/>
  <c r="Q200" i="20"/>
  <c r="S200" i="20"/>
  <c r="Q746" i="20"/>
  <c r="S746" i="20"/>
  <c r="Q477" i="20"/>
  <c r="S477" i="20"/>
  <c r="Q280" i="20"/>
  <c r="S280" i="20"/>
  <c r="Q381" i="20"/>
  <c r="S381" i="20"/>
  <c r="Q382" i="20"/>
  <c r="S382" i="20"/>
  <c r="Q383" i="20"/>
  <c r="S383" i="20"/>
  <c r="Q384" i="20"/>
  <c r="S384" i="20"/>
  <c r="Q385" i="20"/>
  <c r="S385" i="20"/>
  <c r="Q106" i="20"/>
  <c r="S106" i="20"/>
  <c r="Q145" i="20"/>
  <c r="S145" i="20"/>
  <c r="Q147" i="20"/>
  <c r="S147" i="20"/>
  <c r="Q148" i="20"/>
  <c r="S148" i="20"/>
  <c r="Q149" i="20"/>
  <c r="S149" i="20"/>
  <c r="Q150" i="20"/>
  <c r="S150" i="20"/>
  <c r="Q151" i="20"/>
  <c r="S151" i="20"/>
  <c r="Q201" i="20"/>
  <c r="S201" i="20"/>
  <c r="Q152" i="20"/>
  <c r="S152" i="20"/>
  <c r="Q281" i="20"/>
  <c r="S281" i="20"/>
  <c r="Q554" i="20"/>
  <c r="S554" i="20"/>
  <c r="Q747" i="20"/>
  <c r="S747" i="20"/>
  <c r="Q173" i="20"/>
  <c r="S173" i="20"/>
  <c r="Q386" i="20"/>
  <c r="S386" i="20"/>
  <c r="Q174" i="20"/>
  <c r="S174" i="20"/>
  <c r="Q282" i="20"/>
  <c r="S282" i="20"/>
  <c r="Q555" i="20"/>
  <c r="S555" i="20"/>
  <c r="Q387" i="20"/>
  <c r="S387" i="20"/>
  <c r="Q175" i="20"/>
  <c r="S175" i="20"/>
  <c r="Q283" i="20"/>
  <c r="S283" i="20"/>
  <c r="Q388" i="20"/>
  <c r="S388" i="20"/>
  <c r="Q748" i="20"/>
  <c r="S748" i="20"/>
  <c r="Q389" i="20"/>
  <c r="S389" i="20"/>
  <c r="Q390" i="20"/>
  <c r="S390" i="20"/>
  <c r="Q556" i="20"/>
  <c r="S556" i="20"/>
  <c r="Q391" i="20"/>
  <c r="S391" i="20"/>
  <c r="Q698" i="20"/>
  <c r="S698" i="20"/>
  <c r="Q392" i="20"/>
  <c r="S392" i="20"/>
  <c r="Q285" i="20"/>
  <c r="S285" i="20"/>
  <c r="Q286" i="20"/>
  <c r="S286" i="20"/>
  <c r="Q287" i="20"/>
  <c r="S287" i="20"/>
  <c r="Q699" i="20"/>
  <c r="S699" i="20"/>
  <c r="Q288" i="20"/>
  <c r="S288" i="20"/>
  <c r="Q557" i="20"/>
  <c r="S557" i="20"/>
  <c r="Q289" i="20"/>
  <c r="S289" i="20"/>
  <c r="Q640" i="20"/>
  <c r="S640" i="20"/>
  <c r="Q393" i="20"/>
  <c r="S393" i="20"/>
  <c r="Q290" i="20"/>
  <c r="S290" i="20"/>
  <c r="Q394" i="20"/>
  <c r="S394" i="20"/>
  <c r="Q749" i="20"/>
  <c r="S749" i="20"/>
  <c r="Q395" i="20"/>
  <c r="S395" i="20"/>
  <c r="Q291" i="20"/>
  <c r="S291" i="20"/>
  <c r="Q558" i="20"/>
  <c r="S558" i="20"/>
  <c r="Q480" i="20"/>
  <c r="S480" i="20"/>
  <c r="Q559" i="20"/>
  <c r="S559" i="20"/>
  <c r="Q292" i="20"/>
  <c r="S292" i="20"/>
  <c r="Q293" i="20"/>
  <c r="S293" i="20"/>
  <c r="Q294" i="20"/>
  <c r="S294" i="20"/>
  <c r="Q700" i="20"/>
  <c r="S700" i="20"/>
  <c r="Q560" i="20"/>
  <c r="S560" i="20"/>
  <c r="Q561" i="20"/>
  <c r="S561" i="20"/>
  <c r="Q562" i="20"/>
  <c r="S562" i="20"/>
  <c r="Q563" i="20"/>
  <c r="S563" i="20"/>
  <c r="Q750" i="20"/>
  <c r="S750" i="20"/>
  <c r="Q564" i="20"/>
  <c r="S564" i="20"/>
  <c r="Q565" i="20"/>
  <c r="S565" i="20"/>
  <c r="Q566" i="20"/>
  <c r="S566" i="20"/>
  <c r="Q701" i="20"/>
  <c r="S701" i="20"/>
  <c r="Q483" i="20"/>
  <c r="S483" i="20"/>
  <c r="Q751" i="20"/>
  <c r="S751" i="20"/>
  <c r="Q598" i="20"/>
  <c r="S598" i="20"/>
  <c r="Q641" i="20"/>
  <c r="S641" i="20"/>
  <c r="Q599" i="20"/>
  <c r="S599" i="20"/>
  <c r="Q484" i="20"/>
  <c r="S484" i="20"/>
  <c r="Q642" i="20"/>
  <c r="S642" i="20"/>
  <c r="Q752" i="20"/>
  <c r="S752" i="20"/>
  <c r="Q753" i="20"/>
  <c r="S753" i="20"/>
  <c r="Q643" i="20"/>
  <c r="S643" i="20"/>
  <c r="Q754" i="20"/>
  <c r="S754" i="20"/>
  <c r="Q755" i="20"/>
  <c r="S755" i="20"/>
  <c r="Q568" i="20"/>
  <c r="S568" i="20"/>
  <c r="Q644" i="20"/>
  <c r="S644" i="20"/>
  <c r="Q756" i="20"/>
  <c r="S756" i="20"/>
  <c r="Q645" i="20"/>
  <c r="S645" i="20"/>
  <c r="Q757" i="20"/>
  <c r="S757" i="20"/>
  <c r="Q758" i="20"/>
  <c r="S758" i="20"/>
  <c r="Q646" i="20"/>
  <c r="S646" i="20"/>
  <c r="Q759" i="20"/>
  <c r="S759" i="20"/>
  <c r="Q760" i="20"/>
  <c r="S760" i="20"/>
  <c r="Q762" i="20"/>
  <c r="S762" i="20"/>
  <c r="Q202" i="20"/>
  <c r="S202" i="20"/>
  <c r="Q203" i="20"/>
  <c r="S203" i="20"/>
  <c r="Q204" i="20"/>
  <c r="S204" i="20"/>
  <c r="Q205" i="20"/>
  <c r="S205" i="20"/>
  <c r="Q153" i="20"/>
  <c r="S153" i="20"/>
  <c r="Q206" i="20"/>
  <c r="S206" i="20"/>
  <c r="Q647" i="20"/>
  <c r="S647" i="20"/>
  <c r="Q207" i="20"/>
  <c r="S207" i="20"/>
  <c r="Q208" i="20"/>
  <c r="S208" i="20"/>
  <c r="Q295" i="20"/>
  <c r="S295" i="20"/>
  <c r="Q296" i="20"/>
  <c r="S296" i="20"/>
  <c r="Q297" i="20"/>
  <c r="S297" i="20"/>
  <c r="Q209" i="20"/>
  <c r="S209" i="20"/>
  <c r="Q210" i="20"/>
  <c r="S210" i="20"/>
  <c r="Q298" i="20"/>
  <c r="S298" i="20"/>
  <c r="Q211" i="20"/>
  <c r="S211" i="20"/>
  <c r="Q154" i="20"/>
  <c r="S154" i="20"/>
  <c r="Q212" i="20"/>
  <c r="S212" i="20"/>
  <c r="Q299" i="20"/>
  <c r="S299" i="20"/>
  <c r="Q300" i="20"/>
  <c r="S300" i="20"/>
  <c r="Q396" i="20"/>
  <c r="S396" i="20"/>
  <c r="Q397" i="20"/>
  <c r="S397" i="20"/>
  <c r="Q301" i="20"/>
  <c r="S301" i="20"/>
  <c r="Q213" i="20"/>
  <c r="S213" i="20"/>
  <c r="Q485" i="20"/>
  <c r="S485" i="20"/>
  <c r="Q214" i="20"/>
  <c r="S214" i="20"/>
  <c r="Q215" i="20"/>
  <c r="S215" i="20"/>
  <c r="Q302" i="20"/>
  <c r="S302" i="20"/>
  <c r="Q216" i="20"/>
  <c r="S216" i="20"/>
  <c r="Q486" i="20"/>
  <c r="S486" i="20"/>
  <c r="Q764" i="20"/>
  <c r="S764" i="20"/>
  <c r="Q398" i="20"/>
  <c r="S398" i="20"/>
  <c r="Q303" i="20"/>
  <c r="S303" i="20"/>
  <c r="Q304" i="20"/>
  <c r="S304" i="20"/>
  <c r="Q217" i="20"/>
  <c r="S217" i="20"/>
  <c r="Q218" i="20"/>
  <c r="S218" i="20"/>
  <c r="Q305" i="20"/>
  <c r="S305" i="20"/>
  <c r="Q702" i="20"/>
  <c r="S702" i="20"/>
  <c r="Q765" i="20"/>
  <c r="S765" i="20"/>
  <c r="Q306" i="20"/>
  <c r="S306" i="20"/>
  <c r="Q307" i="20"/>
  <c r="S307" i="20"/>
  <c r="Q400" i="20"/>
  <c r="S400" i="20"/>
  <c r="Q219" i="20"/>
  <c r="S219" i="20"/>
  <c r="Q220" i="20"/>
  <c r="S220" i="20"/>
  <c r="Q221" i="20"/>
  <c r="S221" i="20"/>
  <c r="Q247" i="20"/>
  <c r="S247" i="20"/>
  <c r="Q488" i="20"/>
  <c r="S488" i="20"/>
  <c r="Q309" i="20"/>
  <c r="S309" i="20"/>
  <c r="Q403" i="20"/>
  <c r="S403" i="20"/>
  <c r="Q310" i="20"/>
  <c r="S310" i="20"/>
  <c r="Q311" i="20"/>
  <c r="S311" i="20"/>
  <c r="Q312" i="20"/>
  <c r="S312" i="20"/>
  <c r="Q313" i="20"/>
  <c r="S313" i="20"/>
  <c r="Q314" i="20"/>
  <c r="S314" i="20"/>
  <c r="Q405" i="20"/>
  <c r="S405" i="20"/>
  <c r="Q248" i="20"/>
  <c r="S248" i="20"/>
  <c r="Q315" i="20"/>
  <c r="S315" i="20"/>
  <c r="Q489" i="20"/>
  <c r="S489" i="20"/>
  <c r="Q490" i="20"/>
  <c r="S490" i="20"/>
  <c r="Q316" i="20"/>
  <c r="S316" i="20"/>
  <c r="Q317" i="20"/>
  <c r="S317" i="20"/>
  <c r="Q318" i="20"/>
  <c r="S318" i="20"/>
  <c r="Q319" i="20"/>
  <c r="S319" i="20"/>
  <c r="Q249" i="20"/>
  <c r="S249" i="20"/>
  <c r="Q320" i="20"/>
  <c r="S320" i="20"/>
  <c r="Q321" i="20"/>
  <c r="S321" i="20"/>
  <c r="Q703" i="20"/>
  <c r="S703" i="20"/>
  <c r="Q491" i="20"/>
  <c r="S491" i="20"/>
  <c r="Q492" i="20"/>
  <c r="S492" i="20"/>
  <c r="Q223" i="20"/>
  <c r="S223" i="20"/>
  <c r="Q323" i="20"/>
  <c r="S323" i="20"/>
  <c r="Q324" i="20"/>
  <c r="S324" i="20"/>
  <c r="Q493" i="20"/>
  <c r="S493" i="20"/>
  <c r="Q648" i="20"/>
  <c r="S648" i="20"/>
  <c r="Q250" i="20"/>
  <c r="S250" i="20"/>
  <c r="Q251" i="20"/>
  <c r="S251" i="20"/>
  <c r="Q224" i="20"/>
  <c r="S224" i="20"/>
  <c r="Q406" i="20"/>
  <c r="S406" i="20"/>
  <c r="Q325" i="20"/>
  <c r="S325" i="20"/>
  <c r="Q326" i="20"/>
  <c r="S326" i="20"/>
  <c r="Q327" i="20"/>
  <c r="S327" i="20"/>
  <c r="Q328" i="20"/>
  <c r="S328" i="20"/>
  <c r="Q407" i="20"/>
  <c r="S407" i="20"/>
  <c r="Q408" i="20"/>
  <c r="S408" i="20"/>
  <c r="Q409" i="20"/>
  <c r="S409" i="20"/>
  <c r="Q410" i="20"/>
  <c r="S410" i="20"/>
  <c r="Q494" i="20"/>
  <c r="S494" i="20"/>
  <c r="Q252" i="20"/>
  <c r="S252" i="20"/>
  <c r="Q600" i="20"/>
  <c r="S600" i="20"/>
  <c r="Q411" i="20"/>
  <c r="S411" i="20"/>
  <c r="Q331" i="20"/>
  <c r="S331" i="20"/>
  <c r="Q332" i="20"/>
  <c r="S332" i="20"/>
  <c r="Q569" i="20"/>
  <c r="S569" i="20"/>
  <c r="Q412" i="20"/>
  <c r="S412" i="20"/>
  <c r="Q333" i="20"/>
  <c r="S333" i="20"/>
  <c r="Q334" i="20"/>
  <c r="S334" i="20"/>
  <c r="Q335" i="20"/>
  <c r="S335" i="20"/>
  <c r="Q336" i="20"/>
  <c r="S336" i="20"/>
  <c r="Q413" i="20"/>
  <c r="S413" i="20"/>
  <c r="Q414" i="20"/>
  <c r="S414" i="20"/>
  <c r="Q415" i="20"/>
  <c r="S415" i="20"/>
  <c r="Q766" i="20"/>
  <c r="S766" i="20"/>
  <c r="Q337" i="20"/>
  <c r="S337" i="20"/>
  <c r="Q338" i="20"/>
  <c r="S338" i="20"/>
  <c r="Q339" i="20"/>
  <c r="S339" i="20"/>
  <c r="Q340" i="20"/>
  <c r="S340" i="20"/>
  <c r="Q416" i="20"/>
  <c r="S416" i="20"/>
  <c r="Q341" i="20"/>
  <c r="S341" i="20"/>
  <c r="Q342" i="20"/>
  <c r="S342" i="20"/>
  <c r="Q417" i="20"/>
  <c r="S417" i="20"/>
  <c r="Q418" i="20"/>
  <c r="S418" i="20"/>
  <c r="Q419" i="20"/>
  <c r="S419" i="20"/>
  <c r="Q495" i="20"/>
  <c r="S495" i="20"/>
  <c r="Q177" i="20"/>
  <c r="S177" i="20"/>
  <c r="Q496" i="20"/>
  <c r="S496" i="20"/>
  <c r="Q344" i="20"/>
  <c r="S344" i="20"/>
  <c r="Q767" i="20"/>
  <c r="S767" i="20"/>
  <c r="Q704" i="20"/>
  <c r="S704" i="20"/>
  <c r="Q601" i="20"/>
  <c r="S601" i="20"/>
  <c r="Q602" i="20"/>
  <c r="S602" i="20"/>
  <c r="Q603" i="20"/>
  <c r="S603" i="20"/>
  <c r="Q604" i="20"/>
  <c r="S604" i="20"/>
  <c r="Q497" i="20"/>
  <c r="S497" i="20"/>
  <c r="Q768" i="20"/>
  <c r="S768" i="20"/>
  <c r="Q347" i="20"/>
  <c r="S347" i="20"/>
  <c r="Q606" i="20"/>
  <c r="S606" i="20"/>
  <c r="Q649" i="20"/>
  <c r="S649" i="20"/>
  <c r="Q348" i="20"/>
  <c r="S348" i="20"/>
  <c r="Q349" i="20"/>
  <c r="S349" i="20"/>
  <c r="Q498" i="20"/>
  <c r="S498" i="20"/>
  <c r="Q650" i="20"/>
  <c r="S650" i="20"/>
  <c r="Q499" i="20"/>
  <c r="S499" i="20"/>
  <c r="Q570" i="20"/>
  <c r="S570" i="20"/>
  <c r="Q421" i="20"/>
  <c r="S421" i="20"/>
  <c r="Q422" i="20"/>
  <c r="S422" i="20"/>
  <c r="Q571" i="20"/>
  <c r="S571" i="20"/>
  <c r="Q651" i="20"/>
  <c r="S651" i="20"/>
  <c r="Q652" i="20"/>
  <c r="S652" i="20"/>
  <c r="Q572" i="20"/>
  <c r="S572" i="20"/>
  <c r="Q573" i="20"/>
  <c r="S573" i="20"/>
  <c r="Q351" i="20"/>
  <c r="S351" i="20"/>
  <c r="Q574" i="20"/>
  <c r="S574" i="20"/>
  <c r="Q769" i="20"/>
  <c r="S769" i="20"/>
  <c r="Q770" i="20"/>
  <c r="S770" i="20"/>
  <c r="Q771" i="20"/>
  <c r="S771" i="20"/>
  <c r="Q653" i="20"/>
  <c r="S653" i="20"/>
  <c r="Q772" i="20"/>
  <c r="S772" i="20"/>
  <c r="Q436" i="20"/>
  <c r="S436" i="20"/>
  <c r="Q773" i="20"/>
  <c r="S773" i="20"/>
  <c r="Q108" i="20"/>
  <c r="S108" i="20"/>
  <c r="Q774" i="20"/>
  <c r="S774" i="20"/>
  <c r="Q705" i="20"/>
  <c r="S705" i="20"/>
  <c r="Q775" i="20"/>
  <c r="S775" i="20"/>
  <c r="Q500" i="20"/>
  <c r="S500" i="20"/>
  <c r="Q607" i="20"/>
  <c r="S607" i="20"/>
  <c r="Q437" i="20"/>
  <c r="S437" i="20"/>
  <c r="Q438" i="20"/>
  <c r="S438" i="20"/>
  <c r="Q439" i="20"/>
  <c r="S439" i="20"/>
  <c r="Q440" i="20"/>
  <c r="S440" i="20"/>
  <c r="Q776" i="20"/>
  <c r="S776" i="20"/>
  <c r="Q777" i="20"/>
  <c r="S777" i="20"/>
  <c r="Q655" i="20"/>
  <c r="S655" i="20"/>
  <c r="Q443" i="20"/>
  <c r="S443" i="20"/>
  <c r="Q778" i="20"/>
  <c r="S778" i="20"/>
  <c r="Q608" i="20"/>
  <c r="S608" i="20"/>
  <c r="Q502" i="20"/>
  <c r="S502" i="20"/>
  <c r="Q779" i="20"/>
  <c r="S779" i="20"/>
  <c r="Q656" i="20"/>
  <c r="S656" i="20"/>
  <c r="Q706" i="20"/>
  <c r="S706" i="20"/>
  <c r="Q609" i="20"/>
  <c r="S609" i="20"/>
  <c r="Q657" i="20"/>
  <c r="S657" i="20"/>
  <c r="Q658" i="20"/>
  <c r="S658" i="20"/>
  <c r="Q780" i="20"/>
  <c r="S780" i="20"/>
  <c r="Q610" i="20"/>
  <c r="S610" i="20"/>
  <c r="Q659" i="20"/>
  <c r="S659" i="20"/>
  <c r="Q611" i="20"/>
  <c r="S611" i="20"/>
  <c r="Q783" i="20"/>
  <c r="S783" i="20"/>
  <c r="Q575" i="20"/>
  <c r="S575" i="20"/>
  <c r="Q576" i="20"/>
  <c r="S576" i="20"/>
  <c r="Q708" i="20"/>
  <c r="S708" i="20"/>
  <c r="Q612" i="20"/>
  <c r="S612" i="20"/>
  <c r="Q613" i="20"/>
  <c r="S613" i="20"/>
  <c r="Q614" i="20"/>
  <c r="S614" i="20"/>
  <c r="Q784" i="20"/>
  <c r="S784" i="20"/>
  <c r="Q785" i="20"/>
  <c r="S785" i="20"/>
  <c r="Q615" i="20"/>
  <c r="S615" i="20"/>
  <c r="Q786" i="20"/>
  <c r="S786" i="20"/>
  <c r="Q787" i="20"/>
  <c r="S787" i="20"/>
  <c r="Q709" i="20"/>
  <c r="S709" i="20"/>
  <c r="Q788" i="20"/>
  <c r="S788" i="20"/>
  <c r="Q710" i="20"/>
  <c r="S710" i="20"/>
  <c r="Q789" i="20"/>
  <c r="S789" i="20"/>
  <c r="Q790" i="20"/>
  <c r="S790" i="20"/>
  <c r="Q791" i="20"/>
  <c r="S791" i="20"/>
  <c r="Q792" i="20"/>
  <c r="S792" i="20"/>
  <c r="Q793" i="20"/>
  <c r="S793" i="20"/>
  <c r="Q795" i="20"/>
  <c r="S795" i="20"/>
  <c r="Q796" i="20"/>
  <c r="S796" i="20"/>
  <c r="Q797" i="20"/>
  <c r="S797" i="20"/>
  <c r="Q616" i="20"/>
  <c r="S616" i="20"/>
  <c r="Q798" i="20"/>
  <c r="S798" i="20"/>
  <c r="Q799" i="20"/>
  <c r="S799" i="20"/>
  <c r="Q617" i="20"/>
  <c r="S617" i="20"/>
  <c r="Q800" i="20"/>
  <c r="S800" i="20"/>
  <c r="Q802" i="20"/>
  <c r="S802" i="20"/>
  <c r="Q803" i="20"/>
  <c r="S803" i="20"/>
  <c r="Q804" i="20"/>
  <c r="Q805" i="20"/>
  <c r="S805" i="20"/>
  <c r="Q806" i="20"/>
  <c r="S806" i="20"/>
  <c r="Q713" i="20"/>
  <c r="S713" i="20"/>
  <c r="Q807" i="20"/>
  <c r="S807" i="20"/>
  <c r="Q619" i="20"/>
  <c r="S619" i="20"/>
  <c r="Q445" i="20"/>
  <c r="S445" i="20"/>
  <c r="Q354" i="20"/>
  <c r="S354" i="20"/>
  <c r="Q355" i="20"/>
  <c r="S355" i="20"/>
  <c r="Q503" i="20"/>
  <c r="S503" i="20"/>
  <c r="Q504" i="20"/>
  <c r="S504" i="20"/>
  <c r="Q356" i="20"/>
  <c r="S356" i="20"/>
  <c r="Q505" i="20"/>
  <c r="S505" i="20"/>
  <c r="Q663" i="20"/>
  <c r="S663" i="20"/>
  <c r="Q578" i="20"/>
  <c r="S578" i="20"/>
  <c r="Q506" i="20"/>
  <c r="S506" i="20"/>
  <c r="Q507" i="20"/>
  <c r="S507" i="20"/>
  <c r="Q508" i="20"/>
  <c r="S508" i="20"/>
  <c r="Q509" i="20"/>
  <c r="S509" i="20"/>
  <c r="Q510" i="20"/>
  <c r="S510" i="20"/>
  <c r="Q579" i="20"/>
  <c r="S579" i="20"/>
  <c r="Q580" i="20"/>
  <c r="S580" i="20"/>
  <c r="Q581" i="20"/>
  <c r="S581" i="20"/>
  <c r="Q511" i="20"/>
  <c r="S511" i="20"/>
  <c r="Q512" i="20"/>
  <c r="S512" i="20"/>
  <c r="Q665" i="20"/>
  <c r="S665" i="20"/>
  <c r="Q357" i="20"/>
  <c r="S357" i="20"/>
  <c r="Q513" i="20"/>
  <c r="S513" i="20"/>
  <c r="Q514" i="20"/>
  <c r="S514" i="20"/>
  <c r="Q714" i="20"/>
  <c r="S714" i="20"/>
  <c r="Q446" i="20"/>
  <c r="S446" i="20"/>
  <c r="Q515" i="20"/>
  <c r="S515" i="20"/>
  <c r="Q620" i="20"/>
  <c r="S620" i="20"/>
  <c r="Q447" i="20"/>
  <c r="S447" i="20"/>
  <c r="Q516" i="20"/>
  <c r="S516" i="20"/>
  <c r="Q358" i="20"/>
  <c r="S358" i="20"/>
  <c r="Q517" i="20"/>
  <c r="S517" i="20"/>
  <c r="Q518" i="20"/>
  <c r="S518" i="20"/>
  <c r="Q666" i="20"/>
  <c r="S666" i="20"/>
  <c r="Q519" i="20"/>
  <c r="S519" i="20"/>
  <c r="Q715" i="20"/>
  <c r="S715" i="20"/>
  <c r="Q359" i="20"/>
  <c r="S359" i="20"/>
  <c r="Q448" i="20"/>
  <c r="S448" i="20"/>
  <c r="Q621" i="20"/>
  <c r="S621" i="20"/>
  <c r="Q520" i="20"/>
  <c r="S520" i="20"/>
  <c r="Q60" i="20"/>
  <c r="S60" i="20"/>
  <c r="Q110" i="20"/>
  <c r="S110" i="20"/>
  <c r="Q111" i="20"/>
  <c r="S111" i="20"/>
  <c r="Q112" i="20"/>
  <c r="S112" i="20"/>
  <c r="Q115" i="20"/>
  <c r="S115" i="20"/>
  <c r="Q116" i="20"/>
  <c r="S116" i="20"/>
  <c r="Q118" i="20"/>
  <c r="S118" i="20"/>
  <c r="Q155" i="20"/>
  <c r="S155" i="20"/>
  <c r="Q156" i="20"/>
  <c r="S156" i="20"/>
  <c r="Q157" i="20"/>
  <c r="S157" i="20"/>
  <c r="Q158" i="20"/>
  <c r="S158" i="20"/>
  <c r="Q159" i="20"/>
  <c r="S159" i="20"/>
  <c r="Q160" i="20"/>
  <c r="S160" i="20"/>
  <c r="Q161" i="20"/>
  <c r="S161" i="20"/>
  <c r="Q163" i="20"/>
  <c r="S163" i="20"/>
  <c r="Q181" i="20"/>
  <c r="S181" i="20"/>
  <c r="Q182" i="20"/>
  <c r="S182" i="20"/>
  <c r="Q225" i="20"/>
  <c r="S225" i="20"/>
  <c r="Q226" i="20"/>
  <c r="S226" i="20"/>
  <c r="Q227" i="20"/>
  <c r="S227" i="20"/>
  <c r="Q253" i="20"/>
  <c r="S253" i="20"/>
  <c r="Q228" i="20"/>
  <c r="S228" i="20"/>
  <c r="Q229" i="20"/>
  <c r="S229" i="20"/>
  <c r="Q254" i="20"/>
  <c r="S254" i="20"/>
  <c r="Q449" i="20"/>
  <c r="S449" i="20"/>
  <c r="Q716" i="20"/>
  <c r="S716" i="20"/>
  <c r="Q667" i="20"/>
  <c r="S667" i="20"/>
  <c r="Q230" i="20"/>
  <c r="S230" i="20"/>
  <c r="Q231" i="20"/>
  <c r="S231" i="20"/>
  <c r="Q521" i="20"/>
  <c r="S521" i="20"/>
  <c r="Q582" i="20"/>
  <c r="S582" i="20"/>
  <c r="Q809" i="20"/>
  <c r="S809" i="20"/>
  <c r="Q622" i="20"/>
  <c r="S622" i="20"/>
  <c r="Q232" i="20"/>
  <c r="S232" i="20"/>
  <c r="Q522" i="20"/>
  <c r="S522" i="20"/>
  <c r="Q623" i="20"/>
  <c r="S623" i="20"/>
  <c r="Q233" i="20"/>
  <c r="S233" i="20"/>
  <c r="Q523" i="20"/>
  <c r="S523" i="20"/>
  <c r="Q524" i="20"/>
  <c r="S524" i="20"/>
  <c r="Q525" i="20"/>
  <c r="S525" i="20"/>
  <c r="Q234" i="20"/>
  <c r="S234" i="20"/>
  <c r="Q526" i="20"/>
  <c r="S526" i="20"/>
  <c r="Q527" i="20"/>
  <c r="S527" i="20"/>
  <c r="Q235" i="20"/>
  <c r="S235" i="20"/>
  <c r="Q668" i="20"/>
  <c r="S668" i="20"/>
  <c r="Q624" i="20"/>
  <c r="S624" i="20"/>
  <c r="Q625" i="20"/>
  <c r="S625" i="20"/>
  <c r="Q360" i="20"/>
  <c r="S360" i="20"/>
  <c r="Q361" i="20"/>
  <c r="S361" i="20"/>
  <c r="Q583" i="20"/>
  <c r="S583" i="20"/>
  <c r="Q810" i="20"/>
  <c r="S810" i="20"/>
  <c r="Q528" i="20"/>
  <c r="S528" i="20"/>
  <c r="Q811" i="20"/>
  <c r="S811" i="20"/>
  <c r="Q362" i="20"/>
  <c r="S362" i="20"/>
  <c r="Q584" i="20"/>
  <c r="S584" i="20"/>
  <c r="Q529" i="20"/>
  <c r="S529" i="20"/>
  <c r="Q812" i="20"/>
  <c r="S812" i="20"/>
  <c r="Q585" i="20"/>
  <c r="S585" i="20"/>
  <c r="Q363" i="20"/>
  <c r="S363" i="20"/>
  <c r="Q364" i="20"/>
  <c r="S364" i="20"/>
  <c r="Q450" i="20"/>
  <c r="S450" i="20"/>
  <c r="Q530" i="20"/>
  <c r="S530" i="20"/>
  <c r="Q717" i="20"/>
  <c r="S717" i="20"/>
  <c r="Q166" i="20"/>
  <c r="S166" i="20"/>
  <c r="Q365" i="20"/>
  <c r="S365" i="20"/>
  <c r="Q531" i="20"/>
  <c r="S531" i="20"/>
  <c r="Q451" i="20"/>
  <c r="S451" i="20"/>
  <c r="Q366" i="20"/>
  <c r="S366" i="20"/>
  <c r="Q452" i="20"/>
  <c r="S452" i="20"/>
  <c r="Q453" i="20"/>
  <c r="S453" i="20"/>
  <c r="Q669" i="20"/>
  <c r="S669" i="20"/>
  <c r="Q586" i="20"/>
  <c r="S586" i="20"/>
  <c r="Q626" i="20"/>
  <c r="S626" i="20"/>
  <c r="Q670" i="20"/>
  <c r="S670" i="20"/>
  <c r="Q718" i="20"/>
  <c r="S718" i="20"/>
  <c r="Q719" i="20"/>
  <c r="S719" i="20"/>
  <c r="Q720" i="20"/>
  <c r="S720" i="20"/>
  <c r="Q671" i="20"/>
  <c r="S671" i="20"/>
  <c r="Q813" i="20"/>
  <c r="S813" i="20"/>
  <c r="Q721" i="20"/>
  <c r="S721" i="20"/>
  <c r="Q722" i="20"/>
  <c r="S722" i="20"/>
  <c r="Q814" i="20"/>
  <c r="S814" i="20"/>
  <c r="Q815" i="20"/>
  <c r="S815" i="20"/>
  <c r="Q672" i="20"/>
  <c r="S672" i="20"/>
  <c r="Q816" i="20"/>
  <c r="S816" i="20"/>
  <c r="Q723" i="20"/>
  <c r="S723" i="20"/>
  <c r="Q587" i="20"/>
  <c r="S587" i="20"/>
  <c r="Q817" i="20"/>
  <c r="S817" i="20"/>
  <c r="Q673" i="20"/>
  <c r="S673" i="20"/>
  <c r="Q818" i="20"/>
  <c r="S818" i="20"/>
  <c r="Q819" i="20"/>
  <c r="S819" i="20"/>
  <c r="Q820" i="20"/>
  <c r="S820" i="20"/>
  <c r="Q674" i="20"/>
  <c r="S674" i="20"/>
  <c r="Q821" i="20"/>
  <c r="S821" i="20"/>
  <c r="Q675" i="20"/>
  <c r="S675" i="20"/>
  <c r="Q822" i="20"/>
  <c r="S822" i="20"/>
  <c r="Q823" i="20"/>
  <c r="S823" i="20"/>
  <c r="Q824" i="20"/>
  <c r="S824" i="20"/>
  <c r="Q825" i="20"/>
  <c r="S825" i="20"/>
  <c r="Q826" i="20"/>
  <c r="S826" i="20"/>
  <c r="Q827" i="20"/>
  <c r="S827" i="20"/>
  <c r="Q676" i="20"/>
  <c r="S676" i="20"/>
  <c r="Q828" i="20"/>
  <c r="S828" i="20"/>
  <c r="Q829" i="20"/>
  <c r="S829" i="20"/>
  <c r="Q830" i="20"/>
  <c r="S830" i="20"/>
  <c r="Q831" i="20"/>
  <c r="S831" i="20"/>
  <c r="Q677" i="20"/>
  <c r="S677" i="20"/>
  <c r="Q832" i="20"/>
  <c r="S832" i="20"/>
  <c r="Q833" i="20"/>
  <c r="S833" i="20"/>
  <c r="Q367" i="20"/>
  <c r="S367" i="20"/>
  <c r="Q834" i="20"/>
  <c r="S834" i="20"/>
  <c r="Q532" i="20"/>
  <c r="S532" i="20"/>
  <c r="Q835" i="20"/>
  <c r="S835" i="20"/>
  <c r="Q836" i="20"/>
  <c r="S836" i="20"/>
  <c r="Q837" i="20"/>
  <c r="S837" i="20"/>
  <c r="Q838" i="20"/>
  <c r="S838" i="20"/>
  <c r="Q839" i="20"/>
  <c r="S839" i="20"/>
  <c r="Q840" i="20"/>
  <c r="S840" i="20"/>
  <c r="Q841" i="20"/>
  <c r="S841" i="20"/>
  <c r="Q842" i="20"/>
  <c r="S842" i="20"/>
  <c r="Q678" i="20"/>
  <c r="S678" i="20"/>
  <c r="Q679" i="20"/>
  <c r="S679" i="20"/>
  <c r="Q680" i="20"/>
  <c r="S680" i="20"/>
  <c r="Q681" i="20"/>
  <c r="S681" i="20"/>
  <c r="Q724" i="20"/>
  <c r="S724" i="20"/>
  <c r="Q588" i="20"/>
  <c r="S588" i="20"/>
  <c r="Q843" i="20"/>
  <c r="S843" i="20"/>
  <c r="Q844" i="20"/>
  <c r="S844" i="20"/>
  <c r="Q845" i="20"/>
  <c r="S845" i="20"/>
  <c r="Q846" i="20"/>
  <c r="S846" i="20"/>
  <c r="Q847" i="20"/>
  <c r="S847" i="20"/>
  <c r="Q848" i="20"/>
  <c r="S848" i="20"/>
  <c r="Q849" i="20"/>
  <c r="S849" i="20"/>
  <c r="Q850" i="20"/>
  <c r="S850" i="20"/>
  <c r="Q682" i="20"/>
  <c r="S682" i="20"/>
  <c r="Q683" i="20"/>
  <c r="S683" i="20"/>
  <c r="Q684" i="20"/>
  <c r="S684" i="20"/>
  <c r="Q725" i="20"/>
  <c r="S725" i="20"/>
  <c r="Q685" i="20"/>
  <c r="S685" i="20"/>
  <c r="Q851" i="20"/>
  <c r="S851" i="20"/>
  <c r="Q589" i="20"/>
  <c r="S589" i="20"/>
  <c r="Q454" i="20"/>
  <c r="S454" i="20"/>
  <c r="Q590" i="20"/>
  <c r="S590" i="20"/>
  <c r="Q628" i="20"/>
  <c r="S628" i="20"/>
  <c r="Q368" i="20"/>
  <c r="S368" i="20"/>
  <c r="Q534" i="20"/>
  <c r="S534" i="20"/>
  <c r="Q726" i="20"/>
  <c r="S726" i="20"/>
  <c r="Q629" i="20"/>
  <c r="S629" i="20"/>
  <c r="Q455" i="20"/>
  <c r="S455" i="20"/>
  <c r="Q90" i="20"/>
  <c r="S90" i="20"/>
  <c r="Q94" i="20"/>
  <c r="S94" i="20"/>
  <c r="Q120" i="20"/>
  <c r="S120" i="20"/>
  <c r="Q167" i="20"/>
  <c r="S167" i="20"/>
  <c r="Q168" i="20"/>
  <c r="S168" i="20"/>
  <c r="Q169" i="20"/>
  <c r="S169" i="20"/>
  <c r="Q183" i="20"/>
  <c r="S183" i="20"/>
  <c r="Q236" i="20"/>
  <c r="S236" i="20"/>
  <c r="Q237" i="20"/>
  <c r="S237" i="20"/>
  <c r="Q238" i="20"/>
  <c r="S238" i="20"/>
  <c r="Q255" i="20"/>
  <c r="S255" i="20"/>
  <c r="Q171" i="20"/>
  <c r="S171" i="20"/>
  <c r="Q239" i="20"/>
  <c r="S239" i="20"/>
  <c r="Q240" i="20"/>
  <c r="S240" i="20"/>
  <c r="Q185" i="20"/>
  <c r="S185" i="20"/>
  <c r="Q241" i="20"/>
  <c r="S241" i="20"/>
  <c r="Q369" i="20"/>
  <c r="S369" i="20"/>
  <c r="Q186" i="20"/>
  <c r="S186" i="20"/>
  <c r="Q456" i="20"/>
  <c r="S456" i="20"/>
  <c r="Q187" i="20"/>
  <c r="S187" i="20"/>
  <c r="Q686" i="20"/>
  <c r="S686" i="20"/>
  <c r="Q242" i="20"/>
  <c r="S242" i="20"/>
  <c r="Q188" i="20"/>
  <c r="S188" i="20"/>
  <c r="Q189" i="20"/>
  <c r="S189" i="20"/>
  <c r="Q457" i="20"/>
  <c r="S457" i="20"/>
  <c r="Q536" i="20"/>
  <c r="S536" i="20"/>
  <c r="Q243" i="20"/>
  <c r="S243" i="20"/>
  <c r="Q537" i="20"/>
  <c r="S537" i="20"/>
  <c r="Q458" i="20"/>
  <c r="S458" i="20"/>
  <c r="Q591" i="20"/>
  <c r="S591" i="20"/>
  <c r="Q191" i="20"/>
  <c r="S191" i="20"/>
  <c r="Q459" i="20"/>
  <c r="S459" i="20"/>
  <c r="Q460" i="20"/>
  <c r="S460" i="20"/>
  <c r="Q370" i="20"/>
  <c r="S370" i="20"/>
  <c r="Q461" i="20"/>
  <c r="S461" i="20"/>
  <c r="Q244" i="20"/>
  <c r="S244" i="20"/>
  <c r="Q245" i="20"/>
  <c r="S245" i="20"/>
  <c r="Q371" i="20"/>
  <c r="S371" i="20"/>
  <c r="Q462" i="20"/>
  <c r="S462" i="20"/>
  <c r="Q463" i="20"/>
  <c r="S463" i="20"/>
  <c r="Q464" i="20"/>
  <c r="S464" i="20"/>
  <c r="Q465" i="20"/>
  <c r="S465" i="20"/>
  <c r="Q727" i="20"/>
  <c r="S727" i="20"/>
  <c r="Q466" i="20"/>
  <c r="S466" i="20"/>
  <c r="Q592" i="20"/>
  <c r="S592" i="20"/>
  <c r="Q467" i="20"/>
  <c r="S467" i="20"/>
  <c r="Q728" i="20"/>
  <c r="S728" i="20"/>
  <c r="Q372" i="20"/>
  <c r="S372" i="20"/>
  <c r="Q538" i="20"/>
  <c r="S538" i="20"/>
  <c r="Q468" i="20"/>
  <c r="S468" i="20"/>
  <c r="Q373" i="20"/>
  <c r="S373" i="20"/>
  <c r="Q469" i="20"/>
  <c r="S469" i="20"/>
  <c r="Q539" i="20"/>
  <c r="S539" i="20"/>
  <c r="Q540" i="20"/>
  <c r="S540" i="20"/>
  <c r="Q593" i="20"/>
  <c r="S593" i="20"/>
  <c r="Q470" i="20"/>
  <c r="S470" i="20"/>
  <c r="Q541" i="20"/>
  <c r="S541" i="20"/>
  <c r="Q630" i="20"/>
  <c r="S630" i="20"/>
  <c r="Q631" i="20"/>
  <c r="S631" i="20"/>
  <c r="Q687" i="20"/>
  <c r="S687" i="20"/>
  <c r="Q542" i="20"/>
  <c r="S542" i="20"/>
  <c r="Q471" i="20"/>
  <c r="S471" i="20"/>
  <c r="Q852" i="20"/>
  <c r="S852" i="20"/>
  <c r="Q594" i="20"/>
  <c r="S594" i="20"/>
  <c r="Q688" i="20"/>
  <c r="S688" i="20"/>
  <c r="Q689" i="20"/>
  <c r="S689" i="20"/>
  <c r="Q632" i="20"/>
  <c r="S632" i="20"/>
  <c r="Q595" i="20"/>
  <c r="S595" i="20"/>
  <c r="Q543" i="20"/>
  <c r="S543" i="20"/>
  <c r="Q544" i="20"/>
  <c r="S544" i="20"/>
  <c r="Q472" i="20"/>
  <c r="S472" i="20"/>
  <c r="Q690" i="20"/>
  <c r="S690" i="20"/>
  <c r="Q729" i="20"/>
  <c r="S729" i="20"/>
  <c r="Q633" i="20"/>
  <c r="S633" i="20"/>
  <c r="Q545" i="20"/>
  <c r="S545" i="20"/>
  <c r="Q853" i="20"/>
  <c r="S853" i="20"/>
  <c r="Q691" i="20"/>
  <c r="S691" i="20"/>
  <c r="Q730" i="20"/>
  <c r="S730" i="20"/>
  <c r="Q854" i="20"/>
  <c r="S854" i="20"/>
  <c r="Q731" i="20"/>
  <c r="S731" i="20"/>
  <c r="Q855" i="20"/>
  <c r="S855" i="20"/>
  <c r="Q856" i="20"/>
  <c r="S856" i="20"/>
  <c r="Q634" i="20"/>
  <c r="S634" i="20"/>
  <c r="Q692" i="20"/>
  <c r="S692" i="20"/>
  <c r="Q857" i="20"/>
  <c r="S857" i="20"/>
  <c r="Q858" i="20"/>
  <c r="S858" i="20"/>
  <c r="Q732" i="20"/>
  <c r="S732" i="20"/>
  <c r="Q733" i="20"/>
  <c r="S733" i="20"/>
  <c r="Q859" i="20"/>
  <c r="S859" i="20"/>
  <c r="Q860" i="20"/>
  <c r="S860" i="20"/>
  <c r="Q693" i="20"/>
  <c r="S693" i="20"/>
  <c r="Q694" i="20"/>
  <c r="S694" i="20"/>
  <c r="Q923" i="20"/>
  <c r="S923" i="20"/>
  <c r="Q925" i="20"/>
  <c r="S925" i="20"/>
  <c r="Q926" i="20"/>
  <c r="S926" i="20"/>
  <c r="Q927" i="20"/>
  <c r="S927" i="20"/>
  <c r="Q929" i="20"/>
  <c r="S929" i="20"/>
  <c r="Q932" i="20"/>
  <c r="S932" i="20"/>
  <c r="S936" i="20"/>
  <c r="Q937" i="20"/>
  <c r="S937" i="20"/>
  <c r="Q734" i="20"/>
  <c r="S734" i="20"/>
  <c r="M734" i="20" l="1"/>
  <c r="M940" i="20"/>
  <c r="M939" i="20"/>
  <c r="M936" i="20"/>
  <c r="M935" i="20"/>
  <c r="M934" i="20"/>
  <c r="M930" i="20"/>
  <c r="M928" i="20"/>
  <c r="M929" i="20"/>
  <c r="M18" i="20" l="1"/>
  <c r="M184" i="20" l="1"/>
  <c r="M462" i="20" l="1"/>
  <c r="M187" i="20"/>
  <c r="AF546" i="20" l="1"/>
  <c r="AE546" i="20"/>
  <c r="S546" i="20"/>
  <c r="Q546" i="20"/>
  <c r="T6" i="12" l="1"/>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4" i="12"/>
  <c r="T5" i="12"/>
  <c r="T3" i="12"/>
  <c r="U338" i="12"/>
  <c r="L338" i="12"/>
  <c r="K338" i="12"/>
  <c r="U337" i="12"/>
  <c r="L337" i="12"/>
  <c r="K337" i="12"/>
  <c r="U336" i="12"/>
  <c r="L336" i="12"/>
  <c r="K336" i="12"/>
  <c r="U335" i="12"/>
  <c r="L335" i="12"/>
  <c r="K335" i="12"/>
  <c r="U334" i="12"/>
  <c r="L334" i="12"/>
  <c r="K334" i="12"/>
  <c r="U333" i="12"/>
  <c r="L333" i="12"/>
  <c r="K333" i="12"/>
  <c r="U332" i="12"/>
  <c r="L332" i="12"/>
  <c r="K332" i="12"/>
  <c r="U331" i="12"/>
  <c r="L331" i="12"/>
  <c r="K331" i="12"/>
  <c r="U330" i="12"/>
  <c r="L330" i="12"/>
  <c r="K330" i="12"/>
  <c r="U329" i="12"/>
  <c r="L329" i="12"/>
  <c r="K329" i="12"/>
  <c r="U328" i="12"/>
  <c r="L328" i="12"/>
  <c r="K328" i="12"/>
  <c r="U327" i="12"/>
  <c r="L327" i="12"/>
  <c r="K327" i="12"/>
  <c r="U326" i="12"/>
  <c r="L326" i="12"/>
  <c r="K326" i="12"/>
  <c r="U325" i="12"/>
  <c r="L325" i="12"/>
  <c r="K325" i="12"/>
  <c r="U324" i="12"/>
  <c r="L324" i="12"/>
  <c r="K324" i="12"/>
  <c r="U323" i="12"/>
  <c r="L323" i="12"/>
  <c r="K323" i="12"/>
  <c r="U322" i="12"/>
  <c r="L322" i="12"/>
  <c r="K322" i="12"/>
  <c r="U321" i="12"/>
  <c r="L321" i="12"/>
  <c r="K321" i="12"/>
  <c r="U320" i="12"/>
  <c r="L320" i="12"/>
  <c r="K320" i="12"/>
  <c r="U319" i="12"/>
  <c r="L319" i="12"/>
  <c r="K319" i="12"/>
  <c r="U318" i="12"/>
  <c r="L318" i="12"/>
  <c r="K318" i="12"/>
  <c r="U317" i="12"/>
  <c r="L317" i="12"/>
  <c r="K317" i="12"/>
  <c r="U316" i="12"/>
  <c r="L316" i="12"/>
  <c r="K316" i="12"/>
  <c r="U315" i="12"/>
  <c r="L315" i="12"/>
  <c r="K315" i="12"/>
  <c r="U314" i="12"/>
  <c r="L314" i="12"/>
  <c r="K314" i="12"/>
  <c r="U313" i="12"/>
  <c r="L313" i="12"/>
  <c r="K313" i="12"/>
  <c r="U312" i="12"/>
  <c r="L312" i="12"/>
  <c r="K312" i="12"/>
  <c r="U311" i="12"/>
  <c r="L311" i="12"/>
  <c r="K311" i="12"/>
  <c r="U310" i="12"/>
  <c r="L310" i="12"/>
  <c r="K310" i="12"/>
  <c r="U309" i="12"/>
  <c r="L309" i="12"/>
  <c r="K309" i="12"/>
  <c r="U308" i="12"/>
  <c r="L308" i="12"/>
  <c r="K308" i="12"/>
  <c r="U307" i="12"/>
  <c r="L307" i="12"/>
  <c r="K307" i="12"/>
  <c r="U306" i="12"/>
  <c r="L306" i="12"/>
  <c r="K306" i="12"/>
  <c r="U305" i="12"/>
  <c r="L305" i="12"/>
  <c r="K305" i="12"/>
  <c r="U304" i="12"/>
  <c r="L304" i="12"/>
  <c r="K304" i="12"/>
  <c r="U303" i="12"/>
  <c r="L303" i="12"/>
  <c r="K303" i="12"/>
  <c r="U302" i="12"/>
  <c r="L302" i="12"/>
  <c r="K302" i="12"/>
  <c r="U301" i="12"/>
  <c r="L301" i="12"/>
  <c r="K301" i="12"/>
  <c r="U300" i="12"/>
  <c r="L300" i="12"/>
  <c r="K300" i="12"/>
  <c r="U299" i="12"/>
  <c r="L299" i="12"/>
  <c r="K299" i="12"/>
  <c r="U298" i="12"/>
  <c r="L298" i="12"/>
  <c r="K298" i="12"/>
  <c r="U297" i="12"/>
  <c r="L297" i="12"/>
  <c r="K297" i="12"/>
  <c r="U296" i="12"/>
  <c r="L296" i="12"/>
  <c r="K296" i="12"/>
  <c r="U295" i="12"/>
  <c r="L295" i="12"/>
  <c r="K295" i="12"/>
  <c r="U294" i="12"/>
  <c r="L294" i="12"/>
  <c r="K294" i="12"/>
  <c r="U293" i="12"/>
  <c r="L293" i="12"/>
  <c r="K293" i="12"/>
  <c r="U292" i="12"/>
  <c r="L292" i="12"/>
  <c r="K292" i="12"/>
  <c r="U291" i="12"/>
  <c r="L291" i="12"/>
  <c r="K291" i="12"/>
  <c r="U290" i="12"/>
  <c r="L290" i="12"/>
  <c r="K290" i="12"/>
  <c r="U289" i="12"/>
  <c r="L289" i="12"/>
  <c r="K289" i="12"/>
  <c r="U288" i="12"/>
  <c r="L288" i="12"/>
  <c r="K288" i="12"/>
  <c r="U287" i="12"/>
  <c r="L287" i="12"/>
  <c r="K287" i="12"/>
  <c r="U286" i="12"/>
  <c r="L286" i="12"/>
  <c r="K286" i="12"/>
  <c r="U285" i="12"/>
  <c r="L285" i="12"/>
  <c r="K285" i="12"/>
  <c r="U284" i="12"/>
  <c r="L284" i="12"/>
  <c r="K284" i="12"/>
  <c r="U283" i="12"/>
  <c r="L283" i="12"/>
  <c r="K283" i="12"/>
  <c r="U282" i="12"/>
  <c r="L282" i="12"/>
  <c r="K282" i="12"/>
  <c r="U281" i="12"/>
  <c r="L281" i="12"/>
  <c r="K281" i="12"/>
  <c r="U280" i="12"/>
  <c r="L280" i="12"/>
  <c r="K280" i="12"/>
  <c r="U279" i="12"/>
  <c r="L279" i="12"/>
  <c r="K279" i="12"/>
  <c r="U278" i="12"/>
  <c r="L278" i="12"/>
  <c r="K278" i="12"/>
  <c r="U277" i="12"/>
  <c r="L277" i="12"/>
  <c r="K277" i="12"/>
  <c r="U276" i="12"/>
  <c r="L276" i="12"/>
  <c r="K276" i="12"/>
  <c r="U275" i="12"/>
  <c r="L275" i="12"/>
  <c r="K275" i="12"/>
  <c r="U274" i="12"/>
  <c r="L274" i="12"/>
  <c r="K274" i="12"/>
  <c r="U273" i="12"/>
  <c r="L273" i="12"/>
  <c r="K273" i="12"/>
  <c r="U272" i="12"/>
  <c r="L272" i="12"/>
  <c r="K272" i="12"/>
  <c r="U271" i="12"/>
  <c r="L271" i="12"/>
  <c r="K271" i="12"/>
  <c r="U270" i="12"/>
  <c r="L270" i="12"/>
  <c r="K270" i="12"/>
  <c r="U269" i="12"/>
  <c r="L269" i="12"/>
  <c r="K269" i="12"/>
  <c r="U268" i="12"/>
  <c r="L268" i="12"/>
  <c r="K268" i="12"/>
  <c r="U267" i="12"/>
  <c r="L267" i="12"/>
  <c r="K267" i="12"/>
  <c r="U266" i="12"/>
  <c r="L266" i="12"/>
  <c r="K266" i="12"/>
  <c r="U265" i="12"/>
  <c r="L265" i="12"/>
  <c r="K265" i="12"/>
  <c r="U264" i="12"/>
  <c r="L264" i="12"/>
  <c r="K264" i="12"/>
  <c r="U263" i="12"/>
  <c r="L263" i="12"/>
  <c r="K263" i="12"/>
  <c r="U262" i="12"/>
  <c r="L262" i="12"/>
  <c r="K262" i="12"/>
  <c r="U261" i="12"/>
  <c r="L261" i="12"/>
  <c r="K261" i="12"/>
  <c r="U260" i="12"/>
  <c r="L260" i="12"/>
  <c r="K260" i="12"/>
  <c r="U259" i="12"/>
  <c r="L259" i="12"/>
  <c r="K259" i="12"/>
  <c r="U258" i="12"/>
  <c r="L258" i="12"/>
  <c r="K258" i="12"/>
  <c r="U257" i="12"/>
  <c r="L257" i="12"/>
  <c r="K257" i="12"/>
  <c r="U256" i="12"/>
  <c r="L256" i="12"/>
  <c r="K256" i="12"/>
  <c r="U255" i="12"/>
  <c r="L255" i="12"/>
  <c r="K255" i="12"/>
  <c r="U254" i="12"/>
  <c r="L254" i="12"/>
  <c r="K254" i="12"/>
  <c r="U253" i="12"/>
  <c r="L253" i="12"/>
  <c r="K253" i="12"/>
  <c r="U252" i="12"/>
  <c r="L252" i="12"/>
  <c r="K252" i="12"/>
  <c r="U251" i="12"/>
  <c r="L251" i="12"/>
  <c r="K251" i="12"/>
  <c r="U250" i="12"/>
  <c r="L250" i="12"/>
  <c r="K250" i="12"/>
  <c r="U249" i="12"/>
  <c r="L249" i="12"/>
  <c r="K249" i="12"/>
  <c r="U248" i="12"/>
  <c r="L248" i="12"/>
  <c r="K248" i="12"/>
  <c r="U247" i="12"/>
  <c r="L247" i="12"/>
  <c r="K247" i="12"/>
  <c r="U246" i="12"/>
  <c r="L246" i="12"/>
  <c r="K246" i="12"/>
  <c r="U245" i="12"/>
  <c r="L245" i="12"/>
  <c r="K245" i="12"/>
  <c r="U244" i="12"/>
  <c r="L244" i="12"/>
  <c r="K244" i="12"/>
  <c r="U243" i="12"/>
  <c r="L243" i="12"/>
  <c r="K243" i="12"/>
  <c r="U242" i="12"/>
  <c r="L242" i="12"/>
  <c r="K242" i="12"/>
  <c r="U241" i="12"/>
  <c r="L241" i="12"/>
  <c r="K241" i="12"/>
  <c r="U240" i="12"/>
  <c r="L240" i="12"/>
  <c r="K240" i="12"/>
  <c r="U239" i="12"/>
  <c r="L239" i="12"/>
  <c r="K239" i="12"/>
  <c r="U238" i="12"/>
  <c r="L238" i="12"/>
  <c r="K238" i="12"/>
  <c r="U237" i="12"/>
  <c r="L237" i="12"/>
  <c r="K237" i="12"/>
  <c r="U236" i="12"/>
  <c r="L236" i="12"/>
  <c r="K236" i="12"/>
  <c r="U235" i="12"/>
  <c r="L235" i="12"/>
  <c r="K235" i="12"/>
  <c r="U234" i="12"/>
  <c r="L234" i="12"/>
  <c r="K234" i="12"/>
  <c r="U233" i="12"/>
  <c r="L233" i="12"/>
  <c r="K233" i="12"/>
  <c r="U232" i="12"/>
  <c r="L232" i="12"/>
  <c r="K232" i="12"/>
  <c r="U231" i="12"/>
  <c r="L231" i="12"/>
  <c r="K231" i="12"/>
  <c r="U230" i="12"/>
  <c r="L230" i="12"/>
  <c r="K230" i="12"/>
  <c r="U229" i="12"/>
  <c r="L229" i="12"/>
  <c r="K229" i="12"/>
  <c r="U228" i="12"/>
  <c r="L228" i="12"/>
  <c r="K228" i="12"/>
  <c r="U227" i="12"/>
  <c r="L227" i="12"/>
  <c r="K227" i="12"/>
  <c r="U226" i="12"/>
  <c r="L226" i="12"/>
  <c r="K226" i="12"/>
  <c r="U225" i="12"/>
  <c r="L225" i="12"/>
  <c r="K225" i="12"/>
  <c r="U224" i="12"/>
  <c r="L224" i="12"/>
  <c r="K224" i="12"/>
  <c r="U223" i="12"/>
  <c r="L223" i="12"/>
  <c r="K223" i="12"/>
  <c r="U222" i="12"/>
  <c r="L222" i="12"/>
  <c r="K222" i="12"/>
  <c r="U221" i="12"/>
  <c r="L221" i="12"/>
  <c r="K221" i="12"/>
  <c r="U220" i="12"/>
  <c r="L220" i="12"/>
  <c r="K220" i="12"/>
  <c r="U219" i="12"/>
  <c r="L219" i="12"/>
  <c r="K219" i="12"/>
  <c r="U218" i="12"/>
  <c r="L218" i="12"/>
  <c r="K218" i="12"/>
  <c r="U217" i="12"/>
  <c r="L217" i="12"/>
  <c r="K217" i="12"/>
  <c r="U216" i="12"/>
  <c r="L216" i="12"/>
  <c r="K216" i="12"/>
  <c r="U215" i="12"/>
  <c r="L215" i="12"/>
  <c r="K215" i="12"/>
  <c r="U214" i="12"/>
  <c r="L214" i="12"/>
  <c r="K214" i="12"/>
  <c r="U213" i="12"/>
  <c r="L213" i="12"/>
  <c r="K213" i="12"/>
  <c r="U212" i="12"/>
  <c r="L212" i="12"/>
  <c r="K212" i="12"/>
  <c r="U211" i="12"/>
  <c r="L211" i="12"/>
  <c r="K211" i="12"/>
  <c r="U210" i="12"/>
  <c r="L210" i="12"/>
  <c r="K210" i="12"/>
  <c r="U209" i="12"/>
  <c r="L209" i="12"/>
  <c r="K209" i="12"/>
  <c r="U208" i="12"/>
  <c r="L208" i="12"/>
  <c r="K208" i="12"/>
  <c r="U207" i="12"/>
  <c r="L207" i="12"/>
  <c r="K207" i="12"/>
  <c r="U206" i="12"/>
  <c r="L206" i="12"/>
  <c r="K206" i="12"/>
  <c r="U205" i="12"/>
  <c r="L205" i="12"/>
  <c r="K205" i="12"/>
  <c r="U204" i="12"/>
  <c r="L204" i="12"/>
  <c r="K204" i="12"/>
  <c r="U203" i="12"/>
  <c r="L203" i="12"/>
  <c r="K203" i="12"/>
  <c r="U202" i="12"/>
  <c r="L202" i="12"/>
  <c r="K202" i="12"/>
  <c r="U201" i="12"/>
  <c r="L201" i="12"/>
  <c r="K201" i="12"/>
  <c r="U200" i="12"/>
  <c r="L200" i="12"/>
  <c r="K200" i="12"/>
  <c r="U199" i="12"/>
  <c r="L199" i="12"/>
  <c r="K199" i="12"/>
  <c r="U198" i="12"/>
  <c r="L198" i="12"/>
  <c r="K198" i="12"/>
  <c r="U197" i="12"/>
  <c r="L197" i="12"/>
  <c r="K197" i="12"/>
  <c r="U196" i="12"/>
  <c r="L196" i="12"/>
  <c r="K196" i="12"/>
  <c r="U195" i="12"/>
  <c r="L195" i="12"/>
  <c r="K195" i="12"/>
  <c r="U194" i="12"/>
  <c r="L194" i="12"/>
  <c r="K194" i="12"/>
  <c r="U193" i="12"/>
  <c r="L193" i="12"/>
  <c r="K193" i="12"/>
  <c r="U192" i="12"/>
  <c r="L192" i="12"/>
  <c r="K192" i="12"/>
  <c r="U191" i="12"/>
  <c r="L191" i="12"/>
  <c r="K191" i="12"/>
  <c r="U190" i="12"/>
  <c r="L190" i="12"/>
  <c r="K190" i="12"/>
  <c r="U189" i="12"/>
  <c r="L189" i="12"/>
  <c r="K189" i="12"/>
  <c r="U188" i="12"/>
  <c r="L188" i="12"/>
  <c r="K188" i="12"/>
  <c r="U187" i="12"/>
  <c r="L187" i="12"/>
  <c r="K187" i="12"/>
  <c r="U186" i="12"/>
  <c r="L186" i="12"/>
  <c r="K186" i="12"/>
  <c r="U185" i="12"/>
  <c r="L185" i="12"/>
  <c r="K185" i="12"/>
  <c r="U184" i="12"/>
  <c r="L184" i="12"/>
  <c r="K184" i="12"/>
  <c r="U183" i="12"/>
  <c r="L183" i="12"/>
  <c r="K183" i="12"/>
  <c r="U182" i="12"/>
  <c r="L182" i="12"/>
  <c r="K182" i="12"/>
  <c r="U181" i="12"/>
  <c r="L181" i="12"/>
  <c r="K181" i="12"/>
  <c r="U180" i="12"/>
  <c r="L180" i="12"/>
  <c r="K180" i="12"/>
  <c r="U179" i="12"/>
  <c r="L179" i="12"/>
  <c r="K179" i="12"/>
  <c r="U178" i="12"/>
  <c r="L178" i="12"/>
  <c r="K178" i="12"/>
  <c r="U177" i="12"/>
  <c r="L177" i="12"/>
  <c r="K177" i="12"/>
  <c r="U176" i="12"/>
  <c r="L176" i="12"/>
  <c r="K176" i="12"/>
  <c r="U175" i="12"/>
  <c r="L175" i="12"/>
  <c r="K175" i="12"/>
  <c r="U174" i="12"/>
  <c r="L174" i="12"/>
  <c r="K174" i="12"/>
  <c r="U173" i="12"/>
  <c r="L173" i="12"/>
  <c r="K173" i="12"/>
  <c r="U172" i="12"/>
  <c r="L172" i="12"/>
  <c r="K172" i="12"/>
  <c r="U171" i="12"/>
  <c r="L171" i="12"/>
  <c r="K171" i="12"/>
  <c r="U170" i="12"/>
  <c r="L170" i="12"/>
  <c r="K170" i="12"/>
  <c r="U169" i="12"/>
  <c r="L169" i="12"/>
  <c r="K169" i="12"/>
  <c r="U168" i="12"/>
  <c r="L168" i="12"/>
  <c r="K168" i="12"/>
  <c r="U167" i="12"/>
  <c r="L167" i="12"/>
  <c r="K167" i="12"/>
  <c r="U166" i="12"/>
  <c r="L166" i="12"/>
  <c r="K166" i="12"/>
  <c r="U165" i="12"/>
  <c r="L165" i="12"/>
  <c r="K165" i="12"/>
  <c r="U164" i="12"/>
  <c r="L164" i="12"/>
  <c r="K164" i="12"/>
  <c r="U163" i="12"/>
  <c r="L163" i="12"/>
  <c r="K163" i="12"/>
  <c r="U162" i="12"/>
  <c r="L162" i="12"/>
  <c r="K162" i="12"/>
  <c r="U161" i="12"/>
  <c r="L161" i="12"/>
  <c r="K161" i="12"/>
  <c r="U160" i="12"/>
  <c r="L160" i="12"/>
  <c r="K160" i="12"/>
  <c r="U159" i="12"/>
  <c r="L159" i="12"/>
  <c r="K159" i="12"/>
  <c r="U158" i="12"/>
  <c r="L158" i="12"/>
  <c r="K158" i="12"/>
  <c r="U157" i="12"/>
  <c r="L157" i="12"/>
  <c r="K157" i="12"/>
  <c r="U156" i="12"/>
  <c r="L156" i="12"/>
  <c r="K156" i="12"/>
  <c r="U155" i="12"/>
  <c r="L155" i="12"/>
  <c r="K155" i="12"/>
  <c r="U154" i="12"/>
  <c r="L154" i="12"/>
  <c r="K154" i="12"/>
  <c r="U153" i="12"/>
  <c r="L153" i="12"/>
  <c r="K153" i="12"/>
  <c r="U152" i="12"/>
  <c r="L152" i="12"/>
  <c r="K152" i="12"/>
  <c r="U151" i="12"/>
  <c r="L151" i="12"/>
  <c r="K151" i="12"/>
  <c r="U150" i="12"/>
  <c r="L150" i="12"/>
  <c r="K150" i="12"/>
  <c r="U149" i="12"/>
  <c r="L149" i="12"/>
  <c r="K149" i="12"/>
  <c r="U148" i="12"/>
  <c r="L148" i="12"/>
  <c r="K148" i="12"/>
  <c r="U147" i="12"/>
  <c r="L147" i="12"/>
  <c r="K147" i="12"/>
  <c r="U146" i="12"/>
  <c r="L146" i="12"/>
  <c r="K146" i="12"/>
  <c r="U145" i="12"/>
  <c r="L145" i="12"/>
  <c r="K145" i="12"/>
  <c r="U144" i="12"/>
  <c r="L144" i="12"/>
  <c r="K144" i="12"/>
  <c r="U143" i="12"/>
  <c r="L143" i="12"/>
  <c r="K143" i="12"/>
  <c r="U142" i="12"/>
  <c r="L142" i="12"/>
  <c r="K142" i="12"/>
  <c r="U141" i="12"/>
  <c r="L141" i="12"/>
  <c r="K141" i="12"/>
  <c r="U140" i="12"/>
  <c r="L140" i="12"/>
  <c r="K140" i="12"/>
  <c r="U139" i="12"/>
  <c r="L139" i="12"/>
  <c r="K139" i="12"/>
  <c r="U138" i="12"/>
  <c r="L138" i="12"/>
  <c r="K138" i="12"/>
  <c r="U137" i="12"/>
  <c r="L137" i="12"/>
  <c r="K137" i="12"/>
  <c r="U136" i="12"/>
  <c r="L136" i="12"/>
  <c r="K136" i="12"/>
  <c r="U135" i="12"/>
  <c r="L135" i="12"/>
  <c r="K135" i="12"/>
  <c r="U134" i="12"/>
  <c r="L134" i="12"/>
  <c r="K134" i="12"/>
  <c r="U133" i="12"/>
  <c r="L133" i="12"/>
  <c r="K133" i="12"/>
  <c r="U132" i="12"/>
  <c r="L132" i="12"/>
  <c r="K132" i="12"/>
  <c r="U131" i="12"/>
  <c r="L131" i="12"/>
  <c r="K131" i="12"/>
  <c r="U130" i="12"/>
  <c r="L130" i="12"/>
  <c r="K130" i="12"/>
  <c r="U129" i="12"/>
  <c r="L129" i="12"/>
  <c r="K129" i="12"/>
  <c r="U128" i="12"/>
  <c r="L128" i="12"/>
  <c r="K128" i="12"/>
  <c r="U127" i="12"/>
  <c r="L127" i="12"/>
  <c r="K127" i="12"/>
  <c r="U126" i="12"/>
  <c r="L126" i="12"/>
  <c r="K126" i="12"/>
  <c r="U125" i="12"/>
  <c r="L125" i="12"/>
  <c r="K125" i="12"/>
  <c r="U124" i="12"/>
  <c r="L124" i="12"/>
  <c r="K124" i="12"/>
  <c r="U123" i="12"/>
  <c r="L123" i="12"/>
  <c r="K123" i="12"/>
  <c r="U122" i="12"/>
  <c r="L122" i="12"/>
  <c r="K122" i="12"/>
  <c r="U121" i="12"/>
  <c r="L121" i="12"/>
  <c r="K121" i="12"/>
  <c r="U120" i="12"/>
  <c r="L120" i="12"/>
  <c r="K120" i="12"/>
  <c r="U119" i="12"/>
  <c r="L119" i="12"/>
  <c r="K119" i="12"/>
  <c r="U118" i="12"/>
  <c r="L118" i="12"/>
  <c r="K118" i="12"/>
  <c r="U117" i="12"/>
  <c r="L117" i="12"/>
  <c r="K117" i="12"/>
  <c r="U116" i="12"/>
  <c r="L116" i="12"/>
  <c r="K116" i="12"/>
  <c r="U115" i="12"/>
  <c r="L115" i="12"/>
  <c r="K115" i="12"/>
  <c r="U114" i="12"/>
  <c r="L114" i="12"/>
  <c r="K114" i="12"/>
  <c r="U113" i="12"/>
  <c r="L113" i="12"/>
  <c r="K113" i="12"/>
  <c r="U112" i="12"/>
  <c r="L112" i="12"/>
  <c r="K112" i="12"/>
  <c r="U111" i="12"/>
  <c r="L111" i="12"/>
  <c r="K111" i="12"/>
  <c r="U110" i="12"/>
  <c r="L110" i="12"/>
  <c r="K110" i="12"/>
  <c r="U109" i="12"/>
  <c r="L109" i="12"/>
  <c r="K109" i="12"/>
  <c r="U108" i="12"/>
  <c r="L108" i="12"/>
  <c r="K108" i="12"/>
  <c r="U107" i="12"/>
  <c r="L107" i="12"/>
  <c r="K107" i="12"/>
  <c r="U106" i="12"/>
  <c r="L106" i="12"/>
  <c r="K106" i="12"/>
  <c r="U105" i="12"/>
  <c r="L105" i="12"/>
  <c r="K105" i="12"/>
  <c r="U104" i="12"/>
  <c r="L104" i="12"/>
  <c r="K104" i="12"/>
  <c r="U103" i="12"/>
  <c r="L103" i="12"/>
  <c r="K103" i="12"/>
  <c r="U102" i="12"/>
  <c r="L102" i="12"/>
  <c r="K102" i="12"/>
  <c r="U101" i="12"/>
  <c r="L101" i="12"/>
  <c r="K101" i="12"/>
  <c r="U100" i="12"/>
  <c r="L100" i="12"/>
  <c r="K100" i="12"/>
  <c r="U99" i="12"/>
  <c r="L99" i="12"/>
  <c r="K99" i="12"/>
  <c r="U98" i="12"/>
  <c r="L98" i="12"/>
  <c r="K98" i="12"/>
  <c r="U97" i="12"/>
  <c r="L97" i="12"/>
  <c r="K97" i="12"/>
  <c r="U96" i="12"/>
  <c r="L96" i="12"/>
  <c r="K96" i="12"/>
  <c r="U95" i="12"/>
  <c r="L95" i="12"/>
  <c r="K95" i="12"/>
  <c r="U94" i="12"/>
  <c r="L94" i="12"/>
  <c r="K94" i="12"/>
  <c r="U93" i="12"/>
  <c r="L93" i="12"/>
  <c r="K93" i="12"/>
  <c r="U92" i="12"/>
  <c r="L92" i="12"/>
  <c r="K92" i="12"/>
  <c r="U91" i="12"/>
  <c r="L91" i="12"/>
  <c r="K91" i="12"/>
  <c r="U90" i="12"/>
  <c r="L90" i="12"/>
  <c r="K90" i="12"/>
  <c r="U89" i="12"/>
  <c r="L89" i="12"/>
  <c r="K89" i="12"/>
  <c r="U88" i="12"/>
  <c r="L88" i="12"/>
  <c r="K88" i="12"/>
  <c r="U87" i="12"/>
  <c r="L87" i="12"/>
  <c r="K87" i="12"/>
  <c r="U86" i="12"/>
  <c r="L86" i="12"/>
  <c r="K86" i="12"/>
  <c r="U85" i="12"/>
  <c r="L85" i="12"/>
  <c r="K85" i="12"/>
  <c r="U84" i="12"/>
  <c r="L84" i="12"/>
  <c r="K84" i="12"/>
  <c r="U83" i="12"/>
  <c r="L83" i="12"/>
  <c r="K83" i="12"/>
  <c r="U82" i="12"/>
  <c r="L82" i="12"/>
  <c r="K82" i="12"/>
  <c r="U81" i="12"/>
  <c r="L81" i="12"/>
  <c r="K81" i="12"/>
  <c r="U80" i="12"/>
  <c r="L80" i="12"/>
  <c r="K80" i="12"/>
  <c r="U79" i="12"/>
  <c r="L79" i="12"/>
  <c r="K79" i="12"/>
  <c r="U78" i="12"/>
  <c r="L78" i="12"/>
  <c r="K78" i="12"/>
  <c r="U77" i="12"/>
  <c r="L77" i="12"/>
  <c r="K77" i="12"/>
  <c r="U76" i="12"/>
  <c r="L76" i="12"/>
  <c r="K76" i="12"/>
  <c r="U75" i="12"/>
  <c r="L75" i="12"/>
  <c r="K75" i="12"/>
  <c r="U74" i="12"/>
  <c r="L74" i="12"/>
  <c r="K74" i="12"/>
  <c r="U73" i="12"/>
  <c r="L73" i="12"/>
  <c r="K73" i="12"/>
  <c r="U72" i="12"/>
  <c r="L72" i="12"/>
  <c r="K72" i="12"/>
  <c r="U71" i="12"/>
  <c r="L71" i="12"/>
  <c r="K71" i="12"/>
  <c r="U70" i="12"/>
  <c r="L70" i="12"/>
  <c r="K70" i="12"/>
  <c r="U69" i="12"/>
  <c r="L69" i="12"/>
  <c r="K69" i="12"/>
  <c r="U68" i="12"/>
  <c r="L68" i="12"/>
  <c r="K68" i="12"/>
  <c r="U67" i="12"/>
  <c r="L67" i="12"/>
  <c r="K67" i="12"/>
  <c r="U66" i="12"/>
  <c r="L66" i="12"/>
  <c r="K66" i="12"/>
  <c r="U65" i="12"/>
  <c r="L65" i="12"/>
  <c r="K65" i="12"/>
  <c r="U64" i="12"/>
  <c r="L64" i="12"/>
  <c r="K64" i="12"/>
  <c r="U63" i="12"/>
  <c r="L63" i="12"/>
  <c r="K63" i="12"/>
  <c r="U62" i="12"/>
  <c r="L62" i="12"/>
  <c r="K62" i="12"/>
  <c r="U61" i="12"/>
  <c r="L61" i="12"/>
  <c r="K61" i="12"/>
  <c r="U60" i="12"/>
  <c r="L60" i="12"/>
  <c r="K60" i="12"/>
  <c r="U59" i="12"/>
  <c r="L59" i="12"/>
  <c r="K59" i="12"/>
  <c r="U58" i="12"/>
  <c r="L58" i="12"/>
  <c r="K58" i="12"/>
  <c r="U57" i="12"/>
  <c r="L57" i="12"/>
  <c r="K57" i="12"/>
  <c r="U56" i="12"/>
  <c r="L56" i="12"/>
  <c r="K56" i="12"/>
  <c r="U55" i="12"/>
  <c r="L55" i="12"/>
  <c r="K55" i="12"/>
  <c r="U54" i="12"/>
  <c r="L54" i="12"/>
  <c r="K54" i="12"/>
  <c r="U53" i="12"/>
  <c r="L53" i="12"/>
  <c r="K53" i="12"/>
  <c r="U52" i="12"/>
  <c r="L52" i="12"/>
  <c r="K52" i="12"/>
  <c r="U51" i="12"/>
  <c r="L51" i="12"/>
  <c r="K51" i="12"/>
  <c r="U50" i="12"/>
  <c r="L50" i="12"/>
  <c r="K50" i="12"/>
  <c r="U49" i="12"/>
  <c r="L49" i="12"/>
  <c r="K49" i="12"/>
  <c r="U48" i="12"/>
  <c r="L48" i="12"/>
  <c r="K48" i="12"/>
  <c r="U47" i="12"/>
  <c r="L47" i="12"/>
  <c r="K47" i="12"/>
  <c r="U46" i="12"/>
  <c r="L46" i="12"/>
  <c r="K46" i="12"/>
  <c r="U45" i="12"/>
  <c r="L45" i="12"/>
  <c r="K45" i="12"/>
  <c r="U44" i="12"/>
  <c r="L44" i="12"/>
  <c r="K44" i="12"/>
  <c r="U43" i="12"/>
  <c r="L43" i="12"/>
  <c r="K43" i="12"/>
  <c r="U42" i="12"/>
  <c r="L42" i="12"/>
  <c r="K42" i="12"/>
  <c r="U41" i="12"/>
  <c r="L41" i="12"/>
  <c r="K41" i="12"/>
  <c r="U40" i="12"/>
  <c r="L40" i="12"/>
  <c r="K40" i="12"/>
  <c r="U39" i="12"/>
  <c r="L39" i="12"/>
  <c r="K39" i="12"/>
  <c r="U38" i="12"/>
  <c r="L38" i="12"/>
  <c r="K38" i="12"/>
  <c r="U37" i="12"/>
  <c r="L37" i="12"/>
  <c r="K37" i="12"/>
  <c r="U36" i="12"/>
  <c r="L36" i="12"/>
  <c r="K36" i="12"/>
  <c r="U35" i="12"/>
  <c r="L35" i="12"/>
  <c r="K35" i="12"/>
  <c r="U34" i="12"/>
  <c r="L34" i="12"/>
  <c r="K34" i="12"/>
  <c r="U33" i="12"/>
  <c r="L33" i="12"/>
  <c r="K33" i="12"/>
  <c r="U32" i="12"/>
  <c r="L32" i="12"/>
  <c r="K32" i="12"/>
  <c r="U31" i="12"/>
  <c r="L31" i="12"/>
  <c r="K31" i="12"/>
  <c r="U30" i="12"/>
  <c r="L30" i="12"/>
  <c r="K30" i="12"/>
  <c r="U29" i="12"/>
  <c r="L29" i="12"/>
  <c r="K29" i="12"/>
  <c r="U28" i="12"/>
  <c r="L28" i="12"/>
  <c r="K28" i="12"/>
  <c r="U27" i="12"/>
  <c r="L27" i="12"/>
  <c r="K27" i="12"/>
  <c r="U26" i="12"/>
  <c r="L26" i="12"/>
  <c r="K26" i="12"/>
  <c r="U25" i="12"/>
  <c r="L25" i="12"/>
  <c r="K25" i="12"/>
  <c r="U24" i="12"/>
  <c r="L24" i="12"/>
  <c r="K24" i="12"/>
  <c r="U23" i="12"/>
  <c r="L23" i="12"/>
  <c r="K23" i="12"/>
  <c r="U22" i="12"/>
  <c r="L22" i="12"/>
  <c r="K22" i="12"/>
  <c r="U21" i="12"/>
  <c r="L21" i="12"/>
  <c r="K21" i="12"/>
  <c r="U20" i="12"/>
  <c r="L20" i="12"/>
  <c r="K20" i="12"/>
  <c r="U19" i="12"/>
  <c r="L19" i="12"/>
  <c r="K19" i="12"/>
  <c r="U18" i="12"/>
  <c r="L18" i="12"/>
  <c r="K18" i="12"/>
  <c r="U17" i="12"/>
  <c r="L17" i="12"/>
  <c r="K17" i="12"/>
  <c r="U16" i="12"/>
  <c r="L16" i="12"/>
  <c r="K16" i="12"/>
  <c r="U15" i="12"/>
  <c r="L15" i="12"/>
  <c r="K15" i="12"/>
  <c r="U14" i="12"/>
  <c r="L14" i="12"/>
  <c r="K14" i="12"/>
  <c r="U13" i="12"/>
  <c r="L13" i="12"/>
  <c r="K13" i="12"/>
  <c r="U12" i="12"/>
  <c r="L12" i="12"/>
  <c r="K12" i="12"/>
  <c r="U11" i="12"/>
  <c r="L11" i="12"/>
  <c r="K11" i="12"/>
  <c r="U10" i="12"/>
  <c r="L10" i="12"/>
  <c r="K10" i="12"/>
  <c r="U9" i="12"/>
  <c r="L9" i="12"/>
  <c r="K9" i="12"/>
  <c r="U8" i="12"/>
  <c r="L8" i="12"/>
  <c r="K8" i="12"/>
  <c r="U7" i="12"/>
  <c r="L7" i="12"/>
  <c r="K7" i="12"/>
  <c r="U6" i="12"/>
  <c r="L6" i="12"/>
  <c r="K6" i="12"/>
  <c r="U5" i="12"/>
  <c r="L5" i="12"/>
  <c r="K5" i="12"/>
  <c r="U4" i="12"/>
  <c r="L4" i="12"/>
  <c r="K4" i="12"/>
  <c r="U3" i="12"/>
  <c r="L3" i="12"/>
  <c r="K3" i="12"/>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8" i="4"/>
  <c r="T3" i="4"/>
  <c r="T4" i="4"/>
  <c r="T5" i="4"/>
  <c r="T6" i="4"/>
  <c r="T7" i="4"/>
  <c r="T2" i="4"/>
  <c r="S670" i="4"/>
  <c r="L670" i="4"/>
  <c r="U670" i="4" s="1"/>
</calcChain>
</file>

<file path=xl/comments1.xml><?xml version="1.0" encoding="utf-8"?>
<comments xmlns="http://schemas.openxmlformats.org/spreadsheetml/2006/main">
  <authors>
    <author>Maria R. Agreda Pereira</author>
  </authors>
  <commentList>
    <comment ref="AJ2" authorId="0">
      <text>
        <r>
          <rPr>
            <sz val="9"/>
            <color indexed="81"/>
            <rFont val="Tahoma"/>
            <family val="2"/>
          </rPr>
          <t>Esta información se solicitará a cada unidad ejecutora</t>
        </r>
      </text>
    </comment>
    <comment ref="K3" authorId="0">
      <text>
        <r>
          <rPr>
            <sz val="9"/>
            <color indexed="81"/>
            <rFont val="Tahoma"/>
            <family val="2"/>
          </rPr>
          <t>Si el PIP abarca más de un distrito, colocar el nombre de la provincia y la palabra Multidistrital. Por ejemplo: Chota - Multidistrital. Si abarca más de una provincia solo indicar MULIPROVINCIAL</t>
        </r>
      </text>
    </comment>
  </commentList>
</comments>
</file>

<file path=xl/comments2.xml><?xml version="1.0" encoding="utf-8"?>
<comments xmlns="http://schemas.openxmlformats.org/spreadsheetml/2006/main">
  <authors>
    <author>Maria R. Agreda Pereira</author>
  </authors>
  <commentList>
    <comment ref="AJ2" authorId="0">
      <text>
        <r>
          <rPr>
            <sz val="9"/>
            <color indexed="81"/>
            <rFont val="Tahoma"/>
            <family val="2"/>
          </rPr>
          <t>Esta información se solicitará a cada unidad ejecutora</t>
        </r>
      </text>
    </comment>
    <comment ref="K3" authorId="0">
      <text>
        <r>
          <rPr>
            <sz val="9"/>
            <color indexed="81"/>
            <rFont val="Tahoma"/>
            <family val="2"/>
          </rPr>
          <t>Si el PIP abarca más de un distrito, colocar el nombre de la provincia y la palabra Multidistrital. Por ejemplo: Chota - Multidistrital. Si abarca más de una provincia solo indicar MULIPROVINCIAL</t>
        </r>
      </text>
    </comment>
  </commentList>
</comments>
</file>

<file path=xl/sharedStrings.xml><?xml version="1.0" encoding="utf-8"?>
<sst xmlns="http://schemas.openxmlformats.org/spreadsheetml/2006/main" count="39292" uniqueCount="3302">
  <si>
    <t>Proyecto</t>
  </si>
  <si>
    <t>Avance % </t>
  </si>
  <si>
    <t>2019546: ELECTRIFICACION SUCSE - CABORAN - CHULANGATE</t>
  </si>
  <si>
    <t>2019615: RED SECUNDARIA DE ELECTRIFICACION LIGUÑAC</t>
  </si>
  <si>
    <t>2019621: ELECTRIFICACION DE LAS LOCALIDADES DEL DISTRITO DE NAMBALLE</t>
  </si>
  <si>
    <t>2021994: CONSTRUCCION CENTRO MATERNO INFANTIL SAN MARCOS</t>
  </si>
  <si>
    <t>2022282: ELECTRIFICACION RURAL CAJAMARCA HUACARIZ, AGOPAMPA, AMOSHULCA, BELLAVISTA Y PARIAMARCA</t>
  </si>
  <si>
    <t>2022775: PEQUEÑO SISTEMA ELECTRICO TEMBLADERA I ETAPA</t>
  </si>
  <si>
    <t>2026123: REDES PRIMARIAS 22 9 13 2 KV, SECUNDARIAS 440 220 V Y CONEXIONES DOMICILIARIAS CASERIOS DE EL LLANTEN, ZOGNAD BAJO, NUEVO PROGRESO, EL LIRIO Y CHUCLLAPAMPA - TRAMO 2</t>
  </si>
  <si>
    <t>2026124: REDES PRIMARIAS 22 9 KV, REDES SECUNDARIAS 460 230V Y CONEXIONES DOMICILIARIAS CASERIOS DE LLAMAPAMPA, ALTO PERU, PUEBLO NUEVO, SAN MATEO, BAOS QUILCATE Y EL MILAGRO - TRAMO 1</t>
  </si>
  <si>
    <t>2026616: ELECTRIFICACION RURAL CAJABAMBA II ETAPA FASE II</t>
  </si>
  <si>
    <t>2026619: CONSTRUCCION CARRETERA CHIMBAN - PION - SANTA ROSA</t>
  </si>
  <si>
    <t>2027923: ELECTRIFICACION DEL CASERIO PAMPA IRACUSHCO</t>
  </si>
  <si>
    <t>2027933: ELECTRIFICACION RURAL CAJABAMBA II ETAPA - FASE 1</t>
  </si>
  <si>
    <t>2027934: ELECTRIFICACION RURAL CAJABAMBA II ETAPA - FASE 3</t>
  </si>
  <si>
    <t>2028728: ELECTRIFICACION RURAL CAJABAMBA</t>
  </si>
  <si>
    <t>2031158: CONSTRUCCION CARRETERA SHIRAC - CAÑAPATA - CARUILLO</t>
  </si>
  <si>
    <t>2031376: ELECTRIFICACION RURAL CABRERO - CAMPANA - PINGO OGOSGON VISTA ALEGRE - PAUCAMONTE</t>
  </si>
  <si>
    <t>2031377: ELECTRIFICACION RURAL CASERIOS CASA BLANCA - CAU CAU - LAS MANZANAS</t>
  </si>
  <si>
    <t>2044026: CONSTRUCCION CANAL CHACAPAMPA - TUMBADEN</t>
  </si>
  <si>
    <t>2045918: ELECTRIFICACION RURAL EN LA MICROCUENCA MUYOC-SHITAMALCA</t>
  </si>
  <si>
    <t>2056020: INSTALACION DE ELECTRIFICACION RURAL DE LOS CASERIOS PASHUL-LLOQUE-HUALANGA, DISTRITO DE JESUS - CAJAMARCA - CAJAMARCA</t>
  </si>
  <si>
    <t>2058456: MEJORA DE LA CALIDAD EDUCATIVA</t>
  </si>
  <si>
    <t>2060604: CONSTRUCCION PUENTE LAS PALTAS SOBRE EL RIO PUCLUSH</t>
  </si>
  <si>
    <t>2078134: CONSTRUCCION Y MEJORAMIENTO DE LA CARRETERA PE - 3N (BAMBAMARCA) - PACCHA - CHIMBAN - PION - L.D. CON AMAZONAS (EMP. AM-103 EL TRIUNFO)</t>
  </si>
  <si>
    <t>2086582: ELECTRIFICACION RURAL EL GUAYO - CONTUMAZA</t>
  </si>
  <si>
    <t>2094793: MEJORAMIENTO CANAL DE IRRIGACION MALCAS II ETAPA</t>
  </si>
  <si>
    <t>2094814: MEJORAMIENTO DE LA CARRETERA EMP. PE-3N (BAMBAMARCA) - ATOSHAICO - RAMOSCUCHO - LA LIBERTAD DE PALLAN - EMP. PE 8B (CELENDIN)</t>
  </si>
  <si>
    <t>2094945: RECONSTRUCCION TALLERES I.E. COMANDANTE LEONCIO MARTINEZ VEREAU - CAJABAMBA</t>
  </si>
  <si>
    <t>2107892: CONSTRUCCION Y EQUIPAMIENTO DEL HOSPITAL SANTA MARIA NIVEL II-1, PROVINCIA DE CUTERVO, DEPARTAMENTO DE CAJAMARCA.</t>
  </si>
  <si>
    <t>2112138: RECONSTRUCCION I.E. Nº 341 LLALLAN - CHILETE - CONTUMAZA</t>
  </si>
  <si>
    <t>2112602: RECONSTRUCCION DE I.E. CHUCO - PEDRO GALVEZ, SAN MARCOS</t>
  </si>
  <si>
    <t>2112605: RECONSTRUCCION DE I.E. Nº 82285 - CAJABAMBA - CAJAMARCA</t>
  </si>
  <si>
    <t>2112981: MEJORAMIENTO CARRETERA CA-103: EM. PE-06B (SANTA CRUZ DE SUCCHUBAMBA) - ROMERO CIRCA - LA LAGUNA - TONGOD - CATILLUC - EMP. PE - 06 C (EL EMPALME) - CAJAMARCA</t>
  </si>
  <si>
    <t>2115588: MEJORAMIENTO Y APERTURA DE LA CARRETERA JOSE GALVEZ - JORGE CHAVEZ - LA AYACUNGA</t>
  </si>
  <si>
    <t>2122321: CONSTRUCCION DEL CENTRO DE EDUCACION TECNICO PRODUCTIVO - CETPRO CAJAMARCA, PROVINCIA DE CAJAMARCA - CAJAMARCA</t>
  </si>
  <si>
    <t>2125356: INSTALACION DEL SISTEMA DE RIEGO TECNIFICADO EN LOS CASERIOS DE TABLON Y JUAN VELASCO ALVARADO, DISTRITO DE CHIRINOS - SAN IGNACIO - CAJAMARCA</t>
  </si>
  <si>
    <t>2125421: INSTALACION RED DE DISTRIBUCION PRIMARIA 22.9 KV. Y RED DE DISTRIBUCION SECUNDARIA 380-220V. ANEXO CHISCO BLANCO CP. JANCOS, DISTRITO SAN PABLO, PROVINCIA DE SAN PABLO - CAJAMARCA</t>
  </si>
  <si>
    <t>2131708: CONSTRUCCION DEL PUENTE PEATONAL TOLON - YONAN - CAJAMARCA</t>
  </si>
  <si>
    <t>2132783: CONSTRUCCION Y MEJORAMIENTO CANAL SANTA ANA, DISTRITO SITACOCHA, CAJABAMBA, CAJAMARCA</t>
  </si>
  <si>
    <t>2133639: REFORESTACION EN LAS ZONAS ALTO ANDINAS DE LAS PROVINCIAS DE SAN PABLO Y SAN MIGUEL, CAJAMARCA</t>
  </si>
  <si>
    <t>2135241: RECONSTRUCCION DE I.E. Nº 82320 CAUDAY - CAJABAMBA</t>
  </si>
  <si>
    <t>2135494: ELECTRIFICACION RURAL DE LOS CASERIOS POQUISH Y CHUPICA, DISTRITO DE SAN BERNARDINO, PROVINCIA DE SAN PABLO - CAJAMARCA</t>
  </si>
  <si>
    <t>2142510: MEJORAMIENTO DEL SISTEMA DE ALCANTARILLADO Y TRATAMIENTO DE AGUAS RESIDUALES DE LA CIUDAD DE CHILETE, DISTRITO DE CHILETE - CONTUMAZA - CAJAMARCA</t>
  </si>
  <si>
    <t>2143158: RECONSTRUCCION DE INFRAESTRUCTURA Y EQUIPAMIENTO DE LA I.E.P.S Nº 16573-RAUL PORRAS BARRENECHEA DE LA LOCALIDAD DE PEÑA BLANCA, DISTRITO DE SAN JOSE DEL ALTO - JAEN - CAJAMARCA</t>
  </si>
  <si>
    <t>2144079: ELECTRIFICACION RURAL DEL DISTRITO DE GREGORIO PITA II ETAPA</t>
  </si>
  <si>
    <t>2144559: CONSTRUCCION DEL SISTEMA DE AGUA POTABLE Y LETRINAS - CASERIOS TUMBADEN GRANDE, VISTA ALEGRE Y CHACAPAMPA, DISTRITO DE TUMBADEN - SAN PABLO - CAJAMARCA</t>
  </si>
  <si>
    <t>2144731: FORTALECIMIENTO PARA LA FORESTACION Y REFORESTACION CON ESPECIES NATIVAS Y EXOTICAS EN LA ZONA DE CHIRINOS, DISTRITO DE CHIRINOS - SAN IGNACIO - CAJAMARCA</t>
  </si>
  <si>
    <t>2147847: MEJORAMIENTO CARRETERA CA-101, TRAMO: EMPALME PE-1NF (CONTUMAZA) - YETON</t>
  </si>
  <si>
    <t>2151982: INSTALACION DEL SISTEMA DE RIEGO LLUCHUBAMBA, DISTRITO DE SITACOCHA - CAJABAMBA - CAJAMARCA</t>
  </si>
  <si>
    <t>2159825: MEJORAMIENTO E INSTALACION DEL SERVICIO DE AGUA DEL SISTEMA DE RIEGO DEL CASERIO DE SANTA CATALINA, DISTRITO DE CUPISNIQUE, PROVINCIA DE CONTUMAZA, REGION CAJAMARCA</t>
  </si>
  <si>
    <t>2159826: MEJORAMIENTO E INSTALACION DE RIEGO TECNIFICADO EN EL CENTRO POBLADO DE CUMBICO, DISTRITO MAGDALENA, PROVINCIA CAJAMARCA, REGION CAJAMARCA</t>
  </si>
  <si>
    <t>2165081: MEJORAMIENTO Y AMPLIACION DEL SERVICIO DE AGUA PARA RIEGO EN LAS LOCALIDADES DE SHIRAC PUNTA, JUCAT Y MALCAS, DISTRITO DE JOSE MANUEL QUIROZ, PROVINCIA DE SAN MARCOS, REGION CAJAMARCA</t>
  </si>
  <si>
    <t>2167479: INSTALACION DEL SERVICIO DE AGUA DEL SISTEMA DE RIEGO, CASERIO SANTA ROSA - DISTRITO CORTEGANA - PROVINCIA CELENDIN - REGION CAJAMARCA</t>
  </si>
  <si>
    <t>2173300: INSTALACION DE SERVICIOS TURISTICOS EN EL CIRCUITO TURISTICO UDIMA-PORO PORO, DISTRITO DE CATACHE, PROVINCIA DE SANTA CRUZ, REGION CAJAMARCA</t>
  </si>
  <si>
    <t>2173472: MEJORAMIENTO DEL SERVICIO EDUCATIVO EN LAS INSTITUCIONES EDUCATIVAS DE NIVEL PRIMARIO EN LAS LOCALIDADES DE CHACAPAMPA, EL SURO, TUMBADEN E INGATAMBO, EN LA PROVINCIA DE SAN PABLO - REGION CAJAMARCA</t>
  </si>
  <si>
    <t>2183268: CONSTRUCCION CARRETERA CORTEGANA - SAN ANTONIO - EL CALVARIO - TRES CRUCES - CANDEN, DISTRITO DE CORTEGANA, PROVINCIA DE CELENDIN - CAJAMARCA</t>
  </si>
  <si>
    <t>2184650: MEJORAMIENTO DE LA GESTION INSTITUCIONAL DEL RECURSO HIDRICO Y EL AMBIENTE EN LAS CUENCAS DE LAS PROVINCIAS DE CAJAMARCA, SAN PABLO, SAN MARCOS, CAJABAMBA,SAN MIGUEL Y CONTUMAZA DE LA REGION CAJAMARCA</t>
  </si>
  <si>
    <t>2187592: MEJORAMIENTO DEL CRECIMIENTO Y DESARROLLO DE LOS NIÑOS Y NIÑAS DESDE LA GESTACION HASTA LOS 5 AÑOS DE EDAD EN LA PROVINCIA DE CHOTA, REGION CAJAMARCA</t>
  </si>
  <si>
    <t>2191135: MEJORAMIENTO DE LOS SERVICIOS DE EDUCACION INICIAL ESCOLARIZADA DE LAS LOCALIDADES DE MALCAS, SHILLABAMBA, EL OLLERO, VENTANILLAS, CAMPO ALEGRE, JUCAT, CHUPICA Y SAN ANTONIO, DE LAS PROVINCIAS DE SAN MARCOS Y CELENDIN, REGION CAJAMARCA</t>
  </si>
  <si>
    <t>2191137: MEJORAMIENTO DE LOS SERVICIOS DE EDUCACION INICIAL ESCOLARIZADA EN LAS LOCALIDADES DE CHOROBAMBA, PINGO, MOYAN ALTO, SARIN, SANTA ROSA DE CRISNEJAS, SANTA ROSA DE JOCOS Y JOCOS, PROVINCIA DE CAJABAMBA, REGION CAJAMARCA</t>
  </si>
  <si>
    <t>2192226: MEJORAMIENTO DEL SERVICIO DE AGUA PARA EL SISTEMA DE RIEGO DEL CENTRO POBLADO HUAMBOCANCHA ALTA, CASERIO PLAN PORCONCILLO Y CASERIO PORCONCILLO BAJO- DISTRITO CAJAMARCA, PROVINCIA CAJAMARCA, REGION CAJAMARCA</t>
  </si>
  <si>
    <t>2197625: INCREMENTO DE LA PRODUCCION DE PALTO DEL DISTRITO DE SAN BENITO, PROVINCIA DE CONTUMAZA, REGION CAJAMARCA</t>
  </si>
  <si>
    <t>2197626: INCREMENTO DE LA PRODUCCION Y PRODUCTIVIDAD DEL CULTIVO DE ARROZ EN EL CENTRO POBLADO DEL SALITRE, DISTRITO TANTARICA, CONTUMAZA,CAJAMARCA</t>
  </si>
  <si>
    <t>2197627: INCREMENTO DE LA COMPETITIVIDAD DE LA CADENA PRODUCTIVA DE LA LECHE DEL AEO EL BOSQUE DEL CASERIO EL TIMBO, CENTRO POBLADO SAN ANTONIO, DISTRITO DE BAMBAMARCA, HUALGAYOC, CAJAMARCA</t>
  </si>
  <si>
    <t>2197628: INCREMENTO DE LA COMPETITIVIDAD DE LA CADENA PRODUCTIVA DE LOS DERIVADOS LACTEOS DEL AEO EL CAMPESINO, DISTRITO BAMBAMARCA, HUALGAYOC, CAJAMARCA</t>
  </si>
  <si>
    <t>2197629: IMPLEMENTACION DE SALA DE RE INCUBACION Y EFICIENCIA EN EL MANEJO DEL PROCESO PRODUCTIVO DE LA ONCORHYNCHUS MYKISS -TRUCHA ARCOIRIS</t>
  </si>
  <si>
    <t>2197630: DESARROLLO COMPETITIVO DE LA CRIANZA EXTENSIVA DE PECES DE AGUA FRIA,ASOCIACION DE PESCADORES LAGUNA SAN NICOLAS,DISTRITO DE NAMORA, CAJAMARCA, CAJAMARCA.</t>
  </si>
  <si>
    <t>2197631: INCREMENTO DE LA PRODUCTIVIDAD Y MEJORAMIENTO DE LA CALIDAD DE LA LECHE,ASOCIACION DE PRODUCTORES LA FLOR DE ARVEJA, DISTRITO DE CHIGUIRIP,CHOTA, CAJAMARCA</t>
  </si>
  <si>
    <t>2197632: INCREMENTO DE LA PRODUCCION LECHERA A TRAVES DE MEJORAMIENTO E INSTALACION DE PASTURAS,ASOCIACION DE PRODUCTORES AGROPECUARIOS DE CELENDIN A.P.A.C., DISTRITO DE HUASMIN, CELENDIN, CAJAMARCA</t>
  </si>
  <si>
    <t>2197633: INCREMENTO DE LA PRODUCCION DE LECHE DEL GANADO VACUNO CRIOLLO EN LA ASOCIACION DE GANADEROS NUEVA INTEGRACION CAMPESINA DEL C.P. CRUZ ROJA CACHACARA, DISTRITO DE CUTERVO,CUTERVO,CAJAMARCA</t>
  </si>
  <si>
    <t>2197634: MEJORAMIENTO DE LA CALIDAD DE PRODUCCION Y COMERCIALIZACION DE TRUCHA, ASOCIACION DE PRODUCTORES ECOLOGICOS Y AGROPECUARIOS EL AMARO, DISTRITO DE BAMBAMARCA,HUALGAYOC,CAJAMARCA</t>
  </si>
  <si>
    <t>2197635: MEJORAMIENTO DEL CULTIVO DE PALTO CON ARTICULACION COMERCAIL A MERCADOS DINAMICOS DEL CASERIO DE SARAUZ, DISTRITO DE LA LIBERTAD DE PALLAN, PROVINCIA DE CELENDIN,REGION CAJAMARCA</t>
  </si>
  <si>
    <t>2197636: FORTALECIMIENTO DE LA COMPETITIVIDAD DE PEQUEÑOS PRODUCTORES DE CAFE EN LA CUENCA DEL RIO CHANCAY SECTOR RIO SECO, DISTRITO DE NINABAMBA, SANTA CRUZ, CAJAMARCA.</t>
  </si>
  <si>
    <t>2197637: INCREMENTO DE LA PRODUCCION DE LECHE EN EL GANADO VACUNO CRIOLLO A TRAVES DEL MEJORAMIENTO E INSTALACION DE PASTURAS, ASOCIACION MACOBED EN EL CENTRO POBLADO DE MANGALLANA, DISTRITO DE CONDEBAMBA,CAJABAMBA,CAJAMARCA</t>
  </si>
  <si>
    <t>2197638: INCREMENTO DE LA COMPETITIVIDAD DE LA CADENA PRODUCTIVA DE LA LECHE DEL AEO EL OBRERO DEL CASERIO DE SHAUAC, CENTRO POBLADO HUANGAMARCA,DISTRITO DE BAMBAMARCA, HUALGAYOC, CAJAMARCA</t>
  </si>
  <si>
    <t>2197639: MEJORAMIENTO DE LA CALIDAD Y PRODUCTIVIDAD DE LECHE FRESCA,ASOCIACION DE PRODUCTORES AGROPECUARIOS REALIDAD NORTEÑA CASERIO LA PALMA-CARHUARUNDO,DISTRITO DE CONCHAN,CHOTA,CAJAMARCA</t>
  </si>
  <si>
    <t>2197640: MANEJO TECNIFICADO DE UNA PISCIGRANJA DE TRUCHAS, PARA LA PRODUCCION Y COMERCIALIZACION SOSTENIBLE DE LOS PRODUCTORES,ASOCIACION PARA EL DESARROLLO AGROINDUSTRIAL &amp; COMERCIO MUYOC,DISTRITO DE GREGORIO PITA,SAN MARCOS,CAJAMARCA</t>
  </si>
  <si>
    <t>2197641: INCREMENTO DE LA PRODUCCION Y COMERCIALIZACION DE TRUCHAS, ASOCIACION DE PRODUCTORES AGROPECUARIOS Y ACUICULTURA CUMBRE ANDINA, LAGUNA ALFORJACOCHA,DISTRITO DE SOROCHUCO,CALENDIN,CAJAMARCA</t>
  </si>
  <si>
    <t>2197642: INCREMENTO DE LA CAPACIDAD PRODUCTIVA DE CENTROS DE PRODUCCION DE ONCORHYNCHUS MYKISS-TRUCHA ARCOIRIS,ASOCIACION DE PRODUCTORES ACUICOLAS LA LIBERTAD,DISTRITO DE JAEN,JAEN,CAJAMARCA</t>
  </si>
  <si>
    <t>2197643: MEJORAMIENTO DE LA PRODUCCION Y COMERCIALIZACION DE LECHE FRESCA CON LA INSTALACION Y MEJORA DE ESTRUCTURAS DE CRIANZA DE GANADO VACUNO LECHERO, DISTRITO PEDRO GALVEZ, SAN MARCOS, CAJAMARCA</t>
  </si>
  <si>
    <t>2197644: INCREMENTO DE LA PRODUCCION Y LA CALIDAD FISICA DEL CAFE,COOPERATIVA AGRARIA CUENCA EL LLAUCANO,DISTRITO DE PACCHA, CHOTA, CAJAMARCA</t>
  </si>
  <si>
    <t>2197645: INCREMENTO DE LA PRODUCCION Y COMERCIALIZACION DE PECES TROPICALES, EN LAS UNIDADES DE PRODUCCION ACUICOLA DE LOS PRODUCTORES DE JAEN SAN IGNACIO</t>
  </si>
  <si>
    <t>2197646: INSTALACION DE PISCIGRANJA COMUNAL DE COMUNIDADES NATIVAS,ORGANIZACION FRONTERIZA AWAJUN DE CAJAMARCA CEDE CENTRAL SUPAYACU -ORFAC,DISTRITO DE HUARANGO, SAN IGNACIO,CAJAMARCA</t>
  </si>
  <si>
    <t>2197647: INCREMENTO DE LA PRODUCCION Y COMERCIALIZACION DE LECHE FRESCA EN EL CASERIO MIRAFLORES, DISTRITO DE CORTEGANA,CELENDIN,CAJAMARCA</t>
  </si>
  <si>
    <t>2197648: INCREMENTO DE LA PRODUCCION DE CAFE EN LA ASOCIACION DE PRODUCTORES AGROPECUARIOS VIRGEN DEL ARCO C.P. EL CUMBE. DISTRITO DE CALLAYUC, CUTERVO, CAJAMARCA</t>
  </si>
  <si>
    <t>2197649: INCREMENTO DE LA PRODUCTIVIDAD Y COMERCIALIZACION DE TRUCHAS,ASOCIACION DE PRODUCTORES VALLE CHIPULUC,DISTRITO DE CUTERVO, CUTERVO, CAJAMARCA</t>
  </si>
  <si>
    <t>2197650: MEJORAMIENTO DE LA CADENA PRODUCTIVA DE LECHE DE LOS PEQUEÑOS GANADEROS INTEGRANTES DE LA COPAAESC, DISTRITO SANTA CRUZ, SANTA CRUZ,CAJAMARCA</t>
  </si>
  <si>
    <t>2197651: INSTALACION DE UNA PLANTA DE PROCESAMIENTO DE MAQUILA Y ENVASADO DE ARROZ DE LA ASOCIACION DE PRODUCTORES AGROPECUARIOS FRONTERA CUMBRE PERICO, DISTRITO DE CHIRINOS, SAN IGNACIO, CAJAMARCA</t>
  </si>
  <si>
    <t>2197652: MEJORAMIENTO DE LA PRODUCCION LACTEA DE LA ASOCIACION AGROGANADERA DEL CENTRO POBLADO LANCHEZ, DISTRITO DE NIEPOS, PROVINCIA DE SAN MIGUEL, EN LA REGION CAJAMARCA</t>
  </si>
  <si>
    <t>2197653: MEJORAMIENTO DE LA PRODUCCION, LA CALIDAD Y COMERCIALIZACION DEL CAFE, ASOCIACION DE PRODUCTORES AGRARIOS MANDINGUEZ,DISTRITO DE BOLIVAR, SAN MIGUEL, CAJAMARCA</t>
  </si>
  <si>
    <t>2197654: INCREMENTO DE LA PRODUCTIVIDAD DE CULTIVO DEL ARROZ-SECTOR PAY-PAY, DISTRITO DE YONAN, CONTUMAZA, CAJAMARCA</t>
  </si>
  <si>
    <t>2197655: MEJORAMIENTO DE LA PRODUCCION Y COMERCIALIZACION DE PALTA EN 09 DISTRITOS DE LAS PROVINCIAS DE SAN MARCOS Y CAJABAMBA, CAJAMARCA</t>
  </si>
  <si>
    <t>2197656: INCREMENTAR LA PRODUCCION Y CALIDAD DE LA LECHE CRUDA,ASOCIACION DE PRODUCTORES AGROPECUARIOS VIZCACHAS, DISTRITO DE SAN PABLO, SAN PABLO, CAJAMARCA</t>
  </si>
  <si>
    <t>2197657: INCREMENTO DE LA PRODUCTIVIDAD DE CULTIVO DE ARROZ-SECTOR VENTANILLAS, DISTRITO DE YONAN, CONTUMAZA, CAJAMARCA</t>
  </si>
  <si>
    <t>2197658: INCREMENTO DE LA PRODUCTIVIDAD Y MEJORAMIENTO DE LA ARTICULACION COMERCIAL DE LA PALTA FUERTE DE LA COOPERATIVA DE SERVICIOS MULTIPLES DE LA CUENCA DEL JEQUETEPEQUE,DISTRITO DE CHILETE,CONTUMAZA,CAJAMARCA</t>
  </si>
  <si>
    <t>2199633: MEJORAMIENTO DEL SISTEMA DE RIEGO TUÑAD HUALABAMBA, CASERIOS CHONTA BAJA, TUÑAD, GIGANTE, HUALABAMBA, DISTRITO DE SAN BERNARDINO, PROVINCIA DE SAN PABLO, REGION CAJAMARCA</t>
  </si>
  <si>
    <t>2199634: MEJORAMIENTO DEL SERVICIO DE AGUA DEL SISTEMA DE RIEGO DEL CANAL BATANCUCHO - EL ENTERADOR, EN LAS LOCALIDADES DE BATANCUCHO, EL ENTERADOR,CHICOLON ALTO,EL ENTERADOR BAJO Y ALCAPAROSA,EN EL DISTRITO DE BAMBAMARCA,PROVINCIA HUALGAYOC,REGION CAJAMARCA</t>
  </si>
  <si>
    <t>2205321: CREACION DE LA INFRAESTRUCTURA DE LA INSTITUCION EDUCATIVA PRIMARIA N 82165 YANATOTORA, DISTRITO DE LA ENCAÑADA, PROVINCIA DE CAJAMARCA - CAJAMARCA</t>
  </si>
  <si>
    <t>2212267: MEJORAMIENTO DE LOS CANALES DE RIEGO: PICUY - MUNANA - EL TINGO E INSTALACION DEL SISTEMA DE RIEGO TECNIFICADO CASERIO MUNANA, DISTRITO DE CATACHE - SANTA CRUZ - CAJAMARCA</t>
  </si>
  <si>
    <t>2220635: INSTALACION DEL MERCADO MODELO EN EL C.P. CHANTA ALTA - DISTRITO DE LA ENCAÑADA, PROVINCIA DE CAJAMARCA - CAJAMARCA</t>
  </si>
  <si>
    <t>2227392: AMPLIACION Y MEJORAMIENTO DE LA INSTITUCION EDUCATIVA FERNANDO BELAUNDE TERRY, DISTRITO DE CHETILLA, CAJAMARCA, CAJAMARCA</t>
  </si>
  <si>
    <t>2227436: APERTURA DE LA CARRETERA TRAMO ALIMARCA-CANLLE-CHIQUINDA-ULLUYPAMPA-LAS PAJAS, DISTRITO DE GREGORIO PITA - SAN MARCOS - CAJAMARCA</t>
  </si>
  <si>
    <t>2227804: CONSTRUCCION DE INFRAESTRUCTURA I.E. N 16482 - CP VERGEL - DISTRITO DE LA COIPA - PROVINCIA DE SAN IGNACIO - DEPARTAMENTO DE CAJAMARCA</t>
  </si>
  <si>
    <t>2229635: INSTALACION DEL SISTEMA ELECTRICO RURAL MICROCUENCA CHIRIMOYO - CAJAMARQUINO - CAJAMARCA</t>
  </si>
  <si>
    <t>2230543: MEJORAMIENTO DE LA INSTITUCION EDUCATIVA N 82568 - BARRIO CHINGUION, TEMBLADERA - YONAN - CONTUMAZA - CAJAMARCA</t>
  </si>
  <si>
    <t>2230549: MEJORAMIENTO DE LA LINEA PRIMARIA EN 22.9KV TRIFASICA EN LOS TRAMOS SAN MIGUEL - EL MOLINO Y EL MOLINO - EL PRADO, PROVINCIA SAN MIGUEL, CAJAMARCA</t>
  </si>
  <si>
    <t>2231549: MEJORAMIENTO DEL SERVICIO DE ACCESO SOBRE EL RIO SILACO EN LA TROCHA CARROZABLE LA RAMADA - CHIMBAN, DISTRITO DE CHIMBAN - CHOTA - CAJAMARCA</t>
  </si>
  <si>
    <t>2231752: MEJORAMIENTO DEL SERVICIO EDUCATIVO EN LA IE N 82969 CARBON ALTO, DISTRITO DE GREGORIO PITA, PROVINCIA DE SAN MARCOS - REGION CAJAMARCA</t>
  </si>
  <si>
    <t>2231794: MEJORAMIENTO DEL SERVICIO EDUCATIVO EN LA I.E. N 821010 CENTRO POBLADO SAN ISIDRO,DISTRITO JOSE SABOGAL, PROVINCIA DE SAN MARCOS, REGION CAJAMARCA</t>
  </si>
  <si>
    <t>2231851: MEJORAMIENTO DEL SERVICIO EDUCATIVO EN LAS INSTITUCIONES EDUCATIVAS DE NIVEL PRIMARIO EN LAS LOCALIDADES DE: EL TUCO, TUCO BAJO, NUEVA ESPERANZA, LA RAMADA Y SANTA ROSA, EN LA PROVINCIA DE HUALGAYOC - REGION CAJAMARCA</t>
  </si>
  <si>
    <t>2232075: MEJORAMIENTO E INSTALACION DEL SERVICIO DE AGUA DEL SISTEMA DE RIEGO EN LOS CANALES MOLINO CUNISH - LA LAGUNA Y CANAL MOLINO SANGAL PAMPAS DE SAN LUIS EN LA MICROCUENCA YAMINCHAD ZONA BAJA - DISTRITO SAN LUIS - PROVINCIA SAN PABLO - REGION CAJAMARCA</t>
  </si>
  <si>
    <t>2232339: MEJORAMIENTO Y AMPLIACION DE LOS SERVICIOS TURISTICOS PUBLICOS EN EL COMPLEJO ARQUEOLOGICO KUNTUR WASI, DISTRITO Y PROVINCIA DE SAN PABLO, REGION CAJAMARCA</t>
  </si>
  <si>
    <t>2234112: INSTALACION DE SERVICIOS TURISTICOS PUBLICOS EN LA ZONA ARQUEOLOGICA MONUMENTAL LAYZON Y SU AMBITO, DISTRITO, PROVINCIA Y REGION CAJAMARCA</t>
  </si>
  <si>
    <t>2234430: RECUPERACION DEL SERVICIO AMBIENTAL HIDRICO DEL AREA DE AMORTIGUAMIENTO DEL BOSQUE DE PROTECCION PAGAIBAMBA, DISTRITO DE QUEROCOTO, PROVINCIA DE CHOTA, REGION DE CAJAMARCA</t>
  </si>
  <si>
    <t>2234939: RECUPERACION DE SERVICIO AMBIENTAL DE REGULACION DE SUELOS EN LA ZONA DE AMORTIGUAMIENTO DEL SANTUARIO NACIONAL TABACONAS NAMBALLE, PROVINCIA DE SAN IGNACIO - CAJAMARCA</t>
  </si>
  <si>
    <t>2236119: MEJORAMIENTO DE LOS SERVICIOS EDUCATIVOS DE LA INSTITUCION EDUCATIVA CRISTO REY, PROVINCIA DE CAJAMARCA - CAJAMARCA</t>
  </si>
  <si>
    <t>2250368: MEJORAMIENTO DE LA I.E. DULCE NOMBRE DE JESUS, DISTRITO DE JESUS - CAJAMARCA - CAJAMARCA</t>
  </si>
  <si>
    <t>2250674: MEJORAMIENTO DE LOS SERVICIOS DE GESTION AMBIENTAL DE LA GERENCIA REGIONAL DE RECURSOS NATURALES Y GESTION DEL MEDIO AMBIENTE DEL GOBIERNO REGIONAL DE CAJAMARCA</t>
  </si>
  <si>
    <t>2250933: MEJORAMIENTO DE LOS SERVICIOS DEL ARCHIVO REGIONAL DE CAJAMARCA, CAJAMARCA</t>
  </si>
  <si>
    <t>2251273: INSTALACION DEL SERVICIO EDUCATIVO ESCOLARIZADO DEL NIVEL INICIAL EN LAS LOCALIDADES DE EL MILAGRO, MESAPATA, HIGOSBAMBA Y PUCARITA, EN LOS DISTRITOS DE CACHACHI, CAJABAMBA Y SITACOCHA DE LA PROVINCIA DE CAJABAMBA, REGION CAJAMARCA</t>
  </si>
  <si>
    <t>2251556: INSTALACION DEL SERVICIO EDUCATIVO ESCOLARIZADO DEL NIVEL INICIAL DE LAS LOCALIDADES DE LA CAPELLANIA, DISTRITO DE SAN LUIS;CARRERAPAMPA Y LAS VIZCACHAS DISTRITO DE SAN PABLO; MARAYPAMPA DISTRITO DE TUMBADEN, PROVINCIA DE SAN PABLO REGION CAJAMARCA</t>
  </si>
  <si>
    <t>Costo Act. del PIP</t>
  </si>
  <si>
    <t>Ejecución al año 2013</t>
  </si>
  <si>
    <t>Ejecución año 2014</t>
  </si>
  <si>
    <t>PIA 2015</t>
  </si>
  <si>
    <t>PIM 2015</t>
  </si>
  <si>
    <t>Unidad Ejecutora</t>
  </si>
  <si>
    <t>Código SNIP</t>
  </si>
  <si>
    <t>Estado del PIP</t>
  </si>
  <si>
    <t>Sede Central</t>
  </si>
  <si>
    <t>Fecha Primer Devengado</t>
  </si>
  <si>
    <t>2050406: CONSTRUCCION DEL SISTEMA DE ELECTRIFICACION RURAL DEL CASERIO EL TRIUNFO, DISTRITO DE LOS BAÑOS DEL INCA - CAJAMARCA - CAJAMARCA</t>
  </si>
  <si>
    <t>2062587: REHABILITACION Y AMPLIACION DEL SISTEMA DE ELECTRIFICACION RURAL DEL CASERIO LA RETAMA, DISTRITO DE LOS BAÑOS DEL INCA - CAJAMARCA - CAJAMARCA</t>
  </si>
  <si>
    <t>2084734: MEJORAMIENTO Y AMPLIACION DEL SERVICIO DE ENERGIA ELECTRICA EN EL CASERIO DE TARTAR GRANDE, DISTRITO DE LOS BANOS DEL INCA - CAJAMARCA - CAJAMARCA</t>
  </si>
  <si>
    <t>2088782: MEJORAMIENTO Y AMPLIACION DE LOS SISTEMAS DE AGUA POTABLE Y ALCANTARILLADO DE LA CIUDAD DE CONTUMAZA</t>
  </si>
  <si>
    <t>2088783: MEJORAMIENTO Y AMPLIACION DE LOS SISTEMAS DE AGUA POTABLE Y ALCANTARILLADO DE LA CIUDAD DE HUALGAYOC</t>
  </si>
  <si>
    <t>2088785: MEJORAMIENTO Y AMPLIACION DE LOS SISTEMAS DE AGUA POTABLE Y ALCANTARILLADO DE LA CIUDAD DE CHOTA</t>
  </si>
  <si>
    <t>2088787: MEJORAMIENTO Y AMPLIACION DE LOS SISTEMAS DE AGUA POTABLE Y ALCANTARILLADO DE LA CIUDAD DE CELENDIN</t>
  </si>
  <si>
    <t>2088788: MEJORAMIENTO Y AMPLIACION DE LOS SISTEMAS DE AGUA POTABLE Y ALCANTARILLADO DE LA CIUDAD DE SAN MIGUEL</t>
  </si>
  <si>
    <t>2088789: MEJORAMIENTO Y AMPLIACION DE LOS SERVICIOS DE AGUA POTABLE, ALCANTARILLADO, TRATAMIENTO Y DISPOSICION DE EXCRETAS DE BAMBAMARCA, HUALGAYOC</t>
  </si>
  <si>
    <t>2088790: MEJORAMIENTO Y AMPLIACION DE LOS SISTEMAS DE AGUA POTABLE Y ALCANTARILLADO DE LA CIUDAD DE SAN MARCOS</t>
  </si>
  <si>
    <t>2088792: MEJORAMIENTO Y AMPLIACION DE LOS SISTEMAS DE AGUA POTABLE Y ALCANTARILLADO DE LA CIUDAD DE CAJABAMBA</t>
  </si>
  <si>
    <t>2088793: MEJORAMIENTO Y AMPLIACION DE LOS SISTEMAS DE AGUA POTABLE Y ALCANTARILLADO DE LA CIUDAD DE JAEN</t>
  </si>
  <si>
    <t>2088794: MEJORAMIENTO Y AMPLIACION DE LOS SISTEMAS DE AGUA POTABLE Y ALCANTARILLADO DE LA CIUDAD DE CUTERVO</t>
  </si>
  <si>
    <t>2088795: MEJORAMIENTO Y AMPLIACION DE LOS SISTEMAS DE AGUA POTABLE Y ALCANTARILLADO DE LA CIUDAD DE SAN PABLO</t>
  </si>
  <si>
    <t>2090973: GESTION DEL PROGRAMA Y OTROS - MEJORAMIENTO Y AMPLIACION DE LOS SISTEMAS DE AGUA POTABLE ALCANTARILLADO Y TRATAMIENTO DE AGUAS RESIDUALES DE LAS PRINCIPALES CIUDADES DEL DEPARTAMENTO DE CAJAMARCA - I ETAPA</t>
  </si>
  <si>
    <t>2092467: SISTEMA ELECTRICO RURAL CAJABAMBA III ETAPA</t>
  </si>
  <si>
    <t>2093136: SISTEMA ELECTRICO RURAL VILLA SANTA ROSA II ETAPA</t>
  </si>
  <si>
    <t>2093137: SISTEMA ELECTRICO RURAL VILLA SANTA ROSA</t>
  </si>
  <si>
    <t>2093138: SISTEMA ELECTRICO RURAL QUEROCOTO HUAMBOS II ETAPA</t>
  </si>
  <si>
    <t>2094918: PEQUEÑO SISTEMA ELECTRICO SAN IGNACIO IV ETAPA</t>
  </si>
  <si>
    <t>2095007: SISTEMA ELECTRICO RURAL CAJAMARCA EJE ASUNCION - II ETAPA</t>
  </si>
  <si>
    <t>2095008: SISTEMA ELECTRICO RURAL CAJAMARCA, EJE ASUNCION III ETAPA</t>
  </si>
  <si>
    <t>2095009: SISTEMA ELECTRICO RURAL CELENDIN IV ETAPA</t>
  </si>
  <si>
    <t>2095010: SISTEMA ELECTRICO RURAL CHILETE IV ETAPA</t>
  </si>
  <si>
    <t>2095011: SISTEMA ELECTRICO RURAL CUTERVO II ETAPA</t>
  </si>
  <si>
    <t>2095012: SISTEMA ELECTRICO RURAL CUTERVO III ETAPA</t>
  </si>
  <si>
    <t>2095013: SISTEMA ELECTRICO RURAL CUTERVO IV ETAPA</t>
  </si>
  <si>
    <t>2095014: SISTEMA ELECTRICO RURAL DE CAJABAMBA II ETAPA</t>
  </si>
  <si>
    <t>2095015: SISTEMA ELECTRICO RURAL JAEN II ETAPA</t>
  </si>
  <si>
    <t>2095016: SISTEMA ELECTRICO RURAL JAEN III ETAPA</t>
  </si>
  <si>
    <t>2095017: SISTEMA ELECTRICO RURAL SAN IGNACIO II ETAPA</t>
  </si>
  <si>
    <t>2095018: SISTEMA ELECTRICO RURAL SAN IGNACIO III ETAPA</t>
  </si>
  <si>
    <t>2095019: SISTEMA ELECTRICO RURAL SAN MARCOS - II ETAPA</t>
  </si>
  <si>
    <t>2095020: SISTEMA ELECTRICO RURAL SAN MARCOS III ETAPA</t>
  </si>
  <si>
    <t>2107890: CONSTRUCCION E IMPLEMENTACION DEL HOSPITAL II-1 DE CAJABAMBA</t>
  </si>
  <si>
    <t>2111453: GESTION DEL PROGRAMA Y OTROS - AMPLIACION DE LA FRONTERA ELECTRICA III ETAPA- PAFEIII</t>
  </si>
  <si>
    <t>2113029: CONSTRUCCION E IMPLEMENTACION DEL HOSPITAL II-2 DE JAEN</t>
  </si>
  <si>
    <t>2130299: INSTALACION DEL SISTEMA DE ELECTRIFICACION RURAL DEL CASERIO ALTO MIRAFLORES Y MEJORAMIENTO DE FRONTERA ELECTRICA PARA LAS ZONAS ALEDAÑAS, DISTRITO DE LOS BANOS DEL INCA - CAJAMARCA - CAJAMARCA</t>
  </si>
  <si>
    <t>2135700: AMPLIACION DE LA ELECTRIFICACION RURAL EN LAS LOCALIDADES DEL DISTRITO DE LAS PIRIAS, PROVINCIA DE JAEN - CAJAMARCA</t>
  </si>
  <si>
    <t>2135701: AMPLIACION DE LA ELECTRIFICACION RURAL EN LOS CENTROS POBLADOS DEL DISTRITO DE SAN JOSE DEL ALTO, PROVINCIA DE JAEN - CAJAMARCA</t>
  </si>
  <si>
    <t>2140244: INSTALACION DE LINEAS Y REDES PRIMARIAS, REDES SECUNDARIAS, CONEXIONES DOMICILIARIAS Y ALUMBRADO PUBLICO DE LOS SECTORES DE CHIRINOS, DISTRITO DE CHIRINOS - SAN IGNACIO - CAJAMARCA</t>
  </si>
  <si>
    <t>2144019: CONSTRUCCION E IMPLEMENTACION DEL HOSPITAL II-1 DE SAN IGNACIO</t>
  </si>
  <si>
    <t>2144794: INSTALACION DEL SISTEMA DE ELECTRIFICACION RURAL III ETAPA TRAMO EL MIRADOR-VILLASANA, DISTRITO DE COLASAY - JAEN - CAJAMARCA</t>
  </si>
  <si>
    <t>2145935: INSTALACION DEL SERVICIO DE ENERGIA ELECTRICA EN SAN MARTIN - VALILLO, DISTRITO DE JAEN, PROVINCIA DE JAEN - CAJAMARCA</t>
  </si>
  <si>
    <t>2156147: INSTALACION DEL SISTEMA ELECTRICO RURAL DE LAS LOCALIDADES PONTE BAJO, CHIRIMOYO, HUAÑIMBA, MATIBAMBA, POMABAMBA, LA ISLA Y PONTE ALTO PROV. CAJABAMBA - CAJAMARCA</t>
  </si>
  <si>
    <t>2156767: INSTALACION DEL SISTEMA ELECTRICO RURAL DE LAS LOCALIDADES SALDABAMBA BAJO, PILCAYMARCA Y PICACHO DISTRITO DE CACHACHI PROV. CAJABAMBA - CAJAMARCA</t>
  </si>
  <si>
    <t>2157104: INSTALACION DEL SISTEMA ELECTRICO RURAL DE LAS LOCALIDADES SANTA LUISA, MOYAN BAJO Y SAN FRANCISCO DISTRITO DE CACHACHI PROV. CAJABAMBA - CAJAMARCA</t>
  </si>
  <si>
    <t>2157105: INSTALACION DEL SISTEMA ELECTRICO RURAL DE LAS LOCALIDADES CAMPAMENTO LICLIPAMPA, CONDORCUCHO, PAMPATAYOS, SAN ANTONIO Y SIGUIS DISTRITO DE CACHACHI PROV. CAJABAMBA - CAJAMARCA</t>
  </si>
  <si>
    <t>2157118: INSTALACION DEL SISTEMA ELECTRICO RURAL DE LAS LOCALIDADES CHINGOL, PACAY, SHIRAC Y SALDABAMBA CENTRO DISTRITO DE CACHACHI PROV. CAJABAMBA - CAJAMARCA</t>
  </si>
  <si>
    <t>2157157: INSTALACION DEL SISTEMA ELECTRICO RURAL DE LAS LOCALIDADES SAN LUIS, SAN PEDRO, MALVAS, CUCHILLAS Y SALDABAMBA ALTO DISTRITO DE CACHACHI PROV. CAJABAMBA - CAJAMARCA</t>
  </si>
  <si>
    <t>2173336: INSTALACION DEL SISTEMA ELECTRICO RURAL POMAHUACA - BELLAVISTA - SAN IGNACIO.</t>
  </si>
  <si>
    <t>2207739: INSTALACION DE LINEAS Y REDES PRIMARIAS, REDES SECUNDARIAS DE ELECTRIFICACION RURAL DE LOS CASERIOS GRANADILLA, HUASIPAMPA, USHUSHQUE GRANDE Y USHUSHQUE CHICO, DISTRITO DE UTICYACU - SANTA CRUZ - CAJAMARCA</t>
  </si>
  <si>
    <t>2207756: INSTALACION DE LOS SERVICIOS DE AGUA POTABLE Y ALCANTARILLADO DE LA LOCALIDAD DE LINDEROS, DEL DISTRITO DE JAEN, PROVINCIA DE JAEN - CAJAMARCA</t>
  </si>
  <si>
    <t>2229634: INSTALACION DEL SISTEMA ELECTRICO RURAL HUARANGO, CHIRINOS - LA COIPA - REGION CAJAMARCA</t>
  </si>
  <si>
    <t>2229636: INSTALACION DEL SISTEMA ELECTRICO RURAL SAN IGNACIO - REGION CAJAMARCA</t>
  </si>
  <si>
    <t>2229637: INSTALACION DEL SISTEMA ELECTRICO RURAL SAN JOSE DE LOURDES - REGION CAJAMARCA</t>
  </si>
  <si>
    <t>2234200: INSTALACION DEL SISTEMA DE ALCANTARILLADO DE LAS ZONAS PERIFERICAS DE LA CIUDAD DE CAJABAMBA- DISTRITO Y PROVINCIA DE CAJABAMBA</t>
  </si>
  <si>
    <t>2234217: INSTALACION DEL SISTEMA ELECTRICO RURAL CELENDIN FASE I</t>
  </si>
  <si>
    <t>2234218: INSTALACION DEL SISTEMA ELECTRICO RURAL CELENDIN FASE II</t>
  </si>
  <si>
    <t>2234219: INSTALACION DEL SISTEMA ELECTRICO RURAL CELENDIN FASE III</t>
  </si>
  <si>
    <t>2234220: INSTALACION DEL SISTEMA ELECTRICO RURAL FASE I PARA DIECISEIS LOCALIDADES DEL DISTRITO DE SITACOCHA</t>
  </si>
  <si>
    <t>2234221: INSTALACION DEL SISTEMA ELECTRICO RURAL LOCALIDADES EL MILAGRO, COCHAPAMBA, HUAÑIMBITA Y LA ARENILLA, PROVINCIA DE CAJABAMBA-REGION CAJAMARCA</t>
  </si>
  <si>
    <t>2031402: ELECTRIFICACION RURAL PARTE MARGEN DERECHA E IZQUIERDA RIO CHINCHIPE</t>
  </si>
  <si>
    <t>2031842: REPOSICION DE INFRAESTRUCTURA DEL C.E. Nº 16188 PAKAMUROS - PUENTECILLOS</t>
  </si>
  <si>
    <t>2044767: REPOSICION DE AULAS Y SERVICIOS HIGIENICOS C.E.I.P.S. N° 16512 - CESARA</t>
  </si>
  <si>
    <t>2064470: RECONSTRUCCION Y AMPLIACION DE LA INFRAESTRUCTURA EDUCATIVA I.E. N° 16076 JOSE MARIA ARGUEDAS, DISTRITO DE BELLAVISTA - JAEN - CAJAMARCA</t>
  </si>
  <si>
    <t>2105028: MEJORAMIENTO, AMPLIACION E IMPLEMENTACION DE LA INFRAESTRUCTURA EDUCATIVA DE LA I.E. SANTA ROSA Nº 16537 LOCALIDAD TAMBORAPA PUEBLO, DISTRITO DE TABACONAS - SAN IGNACIO - CAJAMARCA</t>
  </si>
  <si>
    <t>2112144: MEJORAMIENTO Y AMPLIACION DEL SERVICIO EDUCATIVO DE LA INSTITUCION EDUCATIVA SECUNDARIA SAGRADO CORAZON DE LA CIUDAD DE JAEN, DISTRITO DE JAEN, PROVINCIA DE JAEN, DEPARTAMENTO DE CAJAMARCA</t>
  </si>
  <si>
    <t>2112379: MEJORAMIENTO DEL SERVICIO DE EDUCACION PRIMARIA Y SECUNDARIA EN LA I.E N° 16072 JORGE BASADRE-VALILLO, EN EL DISTRITO DE JAEN, PROVINCIA DE JAEN, DEPARTAMENTO DE CAJAMARCA</t>
  </si>
  <si>
    <t>2112693: REPOSICION INFRAESTRUCTURA I.E.P.S. Nº 16006 CRISTO REY FILA ALTA</t>
  </si>
  <si>
    <t>2112706: RECONSTRUCCION Y MEJORAMIENTO DE INFRAESTRUCTURA INSTITUCION EDUCATIVA Nº 16907 CRISTO REY - SAUCEPAMPA</t>
  </si>
  <si>
    <t>2134842: CONSTRUCCION DE INFRAESTRUCTURA Y MOBILIARIO ESCOLAR DE LA I.E.P. Nº 16625 - ALTO TAMBILLO -SAN IGNACIO</t>
  </si>
  <si>
    <t>2145199: RECONSTRUCCION DE LA INFRAESTRUCTURA Y EQUIPAMIENTO DE LA INSTITUCION EDUCATIVA PRIMARIA Y SECUNDARIA Nº 16151 NUESTRA SEÑORA DEL CARMEN PIQUIJACA, DISTRITO DE SAN FELIPE - JAEN - CAJAMARCA</t>
  </si>
  <si>
    <t>2151367: MEJORAMIENTO DEL SERVICIO EDUCATIVO EN LA I.E. 16093-JOSE GALVEZ DE CHUNCHUQUILLO, DISTRITO DE COLASAY - JAEN - CAJAMARCA</t>
  </si>
  <si>
    <t>2158801: MINICENTRAL HIDROELECTRICA DE LANCHEMA Y PEQUEÑO SISTEMA ELECTRICO ASOCIADO</t>
  </si>
  <si>
    <t>2183277: INSTALACION DE LOS SERVICIOS DE LOS CENTROS DE RECURSOS PARA EL APRENDIZAJE EN LAS REDES EDUCATIVAS DE SUPAYACU Y LOS NARANJOS, EN LA PROVINCIA DE SAN IGNACIO - REGION CAJAMARCA</t>
  </si>
  <si>
    <t>2195515: RECONSTRUCCION Y MEJORAMIENTO DE INFRAESTRUCTURA INSTITUCION EDUCATIVA N 16036 ALFONSO ARANA VIDAL - SAN MIGUEL DE LAS NARANJAS</t>
  </si>
  <si>
    <t>2195556: MEJORAMIENTO DEL SERVICIO EDUCATIVO EN LA I.E. PRIMARIA Y SECUNDARIA N 17524 SAN AGUSTIN - SAN AGUSTIN - BELLAVISTA - JAEN - CAJAMARCA</t>
  </si>
  <si>
    <t>2197118: MEJORAMIENTO DEL SISTEMA DE DISTRIBUCION SECUNDARIA 440/220 V, ALUMBRADO PUBLICO Y CONEXIONES DOMICILIARIAS DEL CENTRO POBLADO ROSARIO DE CHINGAMA, DISTRITO DE BELLAVISTA - JAEN - CAJAMARCA</t>
  </si>
  <si>
    <t>2229892: MEJORAMIENTO COMPLEJO EDUCATIVO RAMON CASTILLA Y MARQUESADO N 16001</t>
  </si>
  <si>
    <t>2232924: RECUPERACION DE LA CAPACIDAD PRODUCTIVA DEL MODULO PISCICOLA LA BALZA - SAN IGNACIO - ZONA FRONTERIZA DE LA REGION CAJAMARCA</t>
  </si>
  <si>
    <t>2233358: REPOSICION DE INFRAESTRUCTURA IEP N 16053 CP AMBATO - BELLAVISTA - JAEN</t>
  </si>
  <si>
    <t>2233744: AMPLIACION DE LA INFRAESTRUCTURA Y MEJORAMIENTO DE LOS SERVICIOS EDUCATIVOS DE LA I.E. N 17001 - JAEN</t>
  </si>
  <si>
    <t>2245809: MEJORAMIENTO DE LOS SERVICIOS DE SALUD EN EL PUESTO DE SALUD EL PORVENIR EN EL CASERIO EL PORVENIR, DISTRITO DE SAN JOSE DEL ALTO - JAEN - CAJAMARCA</t>
  </si>
  <si>
    <t>2022202: CONSTRUCCION SEDE GERENCIA SUB REGIONAL CHOTA</t>
  </si>
  <si>
    <t>2031540: MEJORAMIENTO CANAL OCSHAWILCA</t>
  </si>
  <si>
    <t>2088009: MEJORAMIENTO DE IRRIGACION E INSTALACION DE RIEGO POR ASPERSION EN EL CENTRO POBLADO DE MORAN LIRIO - HUALGAYOC</t>
  </si>
  <si>
    <t>2104089: MEJORAMIENTO DEL SERVICIO EDUCATIVO EN LA I.E.SECUNDARIA LUIS FELIPE DE LAS CASAS GRIEVE, LOCALIDAD DE SOGOS, DISTRITO DE COCHABAMBA, PROVINCIA DE CHOTA - CAJAMARCA</t>
  </si>
  <si>
    <t>2135209: CONSTRUCCION Y EQUIPAMIENTO DE LA INSTITUCION EDUCATIVA Nº 82696 LA HUALANGA - BAMBAMARCA.</t>
  </si>
  <si>
    <t>2146003: CONSTRUCCION DEL SISTEMA ELECTRICO DEL DISTRITO DE COCHABAMBA CASERIOS LLANDUMA, HUALPAHUANA, SANTA ISOLINA Y SEGUES</t>
  </si>
  <si>
    <t>2150465: MEJORAMIENTO DE CAMINO VECINAL CHIGUIRIP - EL ARENAL - CHUYABAMBA - PUENTE ROJO, PROVINCIA DE CHOTA - CAJAMARCA</t>
  </si>
  <si>
    <t>2188919: MEJORAMIENTO DE LAS CONDICIONES DEL SERVICIO DE EDUCACION SECUNDARIA EN LA I.E.S. CIRO ALEGRIA BAZAN, C.P. HUAYRASITANA, DISTRITO DE CHALAMARCA, PROVINCIA DE CHOTA, REGION CAJAMARCA</t>
  </si>
  <si>
    <t>2194529: INSTALACION DEL SISTEMA DE AGUA POTABLE Y SANEAMIENTO AGOMARCA ALTO, DISTRITO DE BAMBAMARCA, PROVINCIA DE HUALGAYOC - CAJAMARCA</t>
  </si>
  <si>
    <t>2228717: CONSTRUCCION Y EQUIPAMIENTO DE LA INSTITUCION EDUCATIVA Nº 10985 - MACHAYPUNGO ALTO - BAMBAMARCA.</t>
  </si>
  <si>
    <t>2250592: MEJORAMIENTO Y AMPLIACION EN LOS SERVICIOS EDUCATIVOS DE NIVEL PRIMARIO DE LAS IEP 10393 LINGAN PATA, 10389 LANCHEBAMBA Y 101090 SHITACUCHO, EN EL DISTRITO DE CHOTA, PROVINCIA DE CHOTA, REGION CAJAMARCA</t>
  </si>
  <si>
    <t>2251137: MEJORAMIENTO DEL SERVICIO EDUCATIVO EN LA I.E.S. DIVINO CORAZON DE JESUS CP. CUMBE CHONTABAMBA DISTRITO DE BAMBAMARCA, PROVINCIA DE HUALGAYOC, REGION CAJAMARCA</t>
  </si>
  <si>
    <t>2256482: MEJORAMIENTO DE LAS CONDICIONES DEL SERVICIO DE EDUCACION SECUNDARIA EN LA I.E.S. FELIPE HUAMAN POMA DE AYALA, DEL CENTRO POBLADO EL TAMBO,DISTRITO DE BAMBAMARCA, PROVINCIA DE HUALGAYOC, DEPARTAMENTO DE CAJAMARCA</t>
  </si>
  <si>
    <t>2271369: CREACION DE LOS SERVICIOS EDUCATIVOS EN LA I.E.I Nº360 C.P CUTAXI, DISTRITO DE CONCHAN - CHOTA - CAJAMARCA</t>
  </si>
  <si>
    <t>2271383: CREACION DE LA INFRAESTRUCTURA EDUCATIVA PARA EL PRONOEI C.P. PENCALOMA, DISTRITO DE CONCHAN - CHOTA - CAJAMARCA</t>
  </si>
  <si>
    <t>2045850: CONTROL INTEGRADO DE LA DISTOMATOSIS HEPATICA EN LA REGION : CAJAMARCA, CAJABAMBA, SAN MARCOS, CELENDIN, SAN PABLO, SAN MIGUEL</t>
  </si>
  <si>
    <t>2150716: MEJORAMIENTO DE INFRAESTRUCTURA CANAL DE RIEGO ZONANGA ALTO - DISTRITO Y PROVINCIA DE JAEN - CAJAMARCA</t>
  </si>
  <si>
    <t>2162194: INSTALACION DEL SERVICIO DE AGUA PARA RIEGO EN EL CENTRO POBLADO SALACAT, DISTRITO SOROCHUCO, PROVINCIA CELENDIN, REGION CAJAMARCA</t>
  </si>
  <si>
    <t>2193774: MEJORAMIENTO DEL SERVICIO DE AGUA PARA RIEGO EN LOS SECTORES DE CARNICHE BAJO, CARNICHE ALTO Y HUANABAL, DISTRITO DE LLAMA, PROVINCIA DE CHOTA - DEPARTAMENTO DE CAJAMARCA</t>
  </si>
  <si>
    <t>2230626: MEJORAMIENTO DE LA PROVISION DE SERVICIOS AGRARIOS DE LA DIRECCION REGIONAL DE AGRICULTURA CAJAMARCA</t>
  </si>
  <si>
    <t>2232263: MEJORAMIENTO Y AMPLIACION DEL CANAL QUILISH LA PACCHA - CASERIO SAN ANTONIO PLAN DE TUAL, C.P. HUAMBOCANCHA ALTA, CAJAMARCA</t>
  </si>
  <si>
    <t>2234295: MEJORAMIENTO DE LA CADENA PRODUCTIVA DE CULTIVOS ANDINOS, QUINUA, HABA Y CHOCHO EN LAS PROVINCIAS DE CAJABAMBA, SAN MARCOS, CAJAMARCA, CELENDIN, HUALGAYOC, CHOTA Y SAN PABLO</t>
  </si>
  <si>
    <t>2161639: MEJORAMIENTO DEL SERVICIO DE TRANSITABILIDAD VEHICULAR EN OTUZCO - RINCONADA OTUZCO -OTUZCO LA VICTORIA - PUYLUCANA, DISTRITO DE LOS BANOS DEL INCA - CAJAMARCA - CAJAMARCA</t>
  </si>
  <si>
    <t>2064571: RECONSTRUCCION Y EQUIPAMIENTO DE LA INSTITUCION EDUCATIVA SECUNDARIA 22 DE OCTUBRE URCURUME - CUTERVO, PROVINCIA DE CUTERVO - CAJAMARCA</t>
  </si>
  <si>
    <t>2081874: CONSTRUCCION TROCHA CARROZABLE CUNUAT - QUILUCAT, DISTRITO DE CUJILLO - CUTERVO - CAJAMARCA</t>
  </si>
  <si>
    <t>2094636: CONSTRUCCION PUENTE CHAMAYA III</t>
  </si>
  <si>
    <t>2140676: MEJORAMIENTO, AMPLIACION Y EQUIPAMIENTO DE I.E.S.M SAN JOSE OBRERO DEL CENTRO POBLADO TAMBILLO, DISTRITO DE SANTO TOMAS - CUTERVO - CAJAMARCA</t>
  </si>
  <si>
    <t>2153960: MEJORAMIENTO DE LA GESTION TURISTICA SOSTENIBLE EN EL AMBITO RURAL DE CUTERVO, DISTRITO DE SANTO DOMINGO DE LA CAPILLA - CUTERVO - CAJAMARCA</t>
  </si>
  <si>
    <t>2163520: AMPLIACION, MEJORAMIENTO DEL SERVICIO EDUCATIVO DE LA I.E. MANUEL PARDO Y LA VALLE, C.P. PAMPA LA RIOJA, DISTRITO DE SOCOTA - CUTERVO - CAJAMARCA</t>
  </si>
  <si>
    <t>2167475: MEJORAMIENTO Y AMPLIACION DE LA VIA VECINAL ENTRE EL TRAMO CRUCE INGUER - PALTIC - SAGASMACHE - LA COLPA Y PARIC, DISTRITO DE QUEROCOTILLO - CUTERVO - CAJAMARCA</t>
  </si>
  <si>
    <t>2184597: MEJORAMIENTO DE LAS CONDICIONES DEL SERVICIO DE EDUCACION SECUNDARIA EN LA INSTITUCION EDUCATIVA SECUNDARIA CARLOS MATTA RIVERA DEL CENTRO POBLADO DE MAMABAMBA, DISTRITO Y PROVINCIA DE CUTERVO- DEPARTAMENTO DE CAJAMARCA</t>
  </si>
  <si>
    <t>2185616: MEJORAMIENTO DE LA CADENA PRODUCTIVA DEL GANADO VACUNO CRIOLLO Y CRIOLLO MESTIZO EN EL, DISTRITO DE LA RAMADA - CUTERVO - CAJAMARCA</t>
  </si>
  <si>
    <t>2190681: MEJORAMIENTO DE LA CADENA PRODUCTIVA DEL GANADO VACUNO CRIOLLO Y CRIOLLO MESTIZO A NIVEL MULTILOCAL, DISTRITO DE SANTO TOMAS - CUTERVO - CAJAMARCA</t>
  </si>
  <si>
    <t>2190693: MEJORAMIENTO DE LOS SERVICIOS EDUCATIVOS DEL COMPLEJO EDUCATIVO (INICIAL, PRIMARIA Y SECUNDARIA) EN EL POBLADO DE PANAMA, DISTRITO DE PIMPINGOS, PROVINCIA DE CUTERVO, REGION CAJAMARCA</t>
  </si>
  <si>
    <t>2192870: INSTALACION DE LA ELECTRIFICACION RURAL DE LAS LOCALIDADES DE SAN JUAN DE CHIPLE, NUEVO CAVICO, NUEVO RECODO Y CUYCA PIMPINGOS</t>
  </si>
  <si>
    <t>2215590: MEJORAMIENTO Y AMPLIACION DE LOS SERVICIOS DE EDUCACION DEL C.E.I. N° 518 DE LA LOCALIDAD CHOLOQUE, DISTRITO TORIBIO CASANOVA, PROVINCIA DE CUTERVO - CAJAMARCA</t>
  </si>
  <si>
    <t>2223500: MEJORAMIENTO DE LOS SERVICIOS EDUCATIVOS DE LA INSTITUCION EDUCATIVA SECUNDARIA SAN AGUSTIN - C.P. VALLE CALLACATE, DISTRITO CUTERVO, PROVINCIA DE CUTERVO - CAJAMARCA</t>
  </si>
  <si>
    <t>2225562: MEJORAMIENTO E INSTALACION DE LOS SERVICIOS DE AGUA POTABLE, ALCANTARILLADO Y TRATAMIENTO DE AGUAS RESIDUALES DEL CENTRO POBLADO DE CONDORHUASI, DISTRITO PIMPINGOS, PROVINCIA DE CUTERVO - CAJAMARCA</t>
  </si>
  <si>
    <t>2231702: MEJORAMIENTO DEL SERVICIO EDUCATIVO DE LA IEP N 10310 DE LA LOCALIDAD DE LLUSHCAPAMPA, DISTRITO DE LA RAMADA - CUTERVO - CAJAMARCA</t>
  </si>
  <si>
    <t>2234489: MEJORAMIENTO DE LOS SERVICIOS DE EDUCACION INICIAL ESCOLARIZADA, EN LAS LOCALIDADES DE CEDROPAMPA, MIRAFLORES, VALLE GRANDE, GRAMALOTILLO, CONTULIAN, EL ARENAL, LA JAYUA Y CASA HOGAR DE MARIA PROVINCIA DE CUTERVO, REGION CAJAMARCA</t>
  </si>
  <si>
    <t>2251393: INSTALACION DEL SERVICIO EDUCATIVO ESCOLARIZADO NIVEL INICIAL EN LAS LOCALIDADES DE SALLOF, CHONTAS, SAN VICENTE DE PALMO, LAGUNA SHITA Y MUÑUÑO DE LA PROVINCIA DE CUTERVO</t>
  </si>
  <si>
    <t>2251394: INSTALACION DEL SERVICIO EDUCATIVO ESCOLARIZADO NIVEL INICIAL EN LAS LOCALIDADES DE VILUCO, PABELLON, EL PUQUIO, NUEVO PORVENIR LOS ALISOS Y COLPA DE LA PROVINCIA DE CUTERVO</t>
  </si>
  <si>
    <t>2251814: INSTALACION DEL SISTEMA DE RIEGO EN LA LOCALIDAD DE SAN ANTONIO, DISTRITO DE SOCOTA - CUTERVO - CAJAMARCA</t>
  </si>
  <si>
    <t>2266900: MEJORAMIENTO Y AMPLIACION DEL SERVICIO DE AGUA POTABLE Y SANEAMIENTO EN 14 LOCALIDADES, PROVINCIA DE CUTERVO - CAJAMARCA</t>
  </si>
  <si>
    <t>2302289: MEJORAMIENTO Y AMPLIACION DE LOS SERVICIOS DE EDUCACION SECUNDARIA DE LA I.E.S JUAN PABLO II, LOCALIDAD DE SALABAMBA, DISTITO CUTERVO, PROVINCIA DE CUTERVO - CAJAMARCA</t>
  </si>
  <si>
    <t>2302292: MEJORAMIENTO DE LOS SERVICIOS DE SALUD EN LOS ESTABLECIMIENTOS DE SALUD DE LAS LOCALIDADES DE MUSUNGATE Y SANTA ROSA, DISTRITO DE SAN JUAN DE CUTERVO - CUTERVO - CAJAMARCA</t>
  </si>
  <si>
    <t>Ejecución Acumulada Total al 2015</t>
  </si>
  <si>
    <t>Avan % Total (Ejecutado/Costo Total)</t>
  </si>
  <si>
    <t>Proregión</t>
  </si>
  <si>
    <t>Jaén</t>
  </si>
  <si>
    <t>Chota</t>
  </si>
  <si>
    <t>Agricultura</t>
  </si>
  <si>
    <t>Cutervo</t>
  </si>
  <si>
    <t>Ejecución año 2015</t>
  </si>
  <si>
    <t>Registro Infobras</t>
  </si>
  <si>
    <t>Año de viabilidad</t>
  </si>
  <si>
    <t>2001854: ORDENAMIENTO TERRITORIAL DE LA REGION CAJAMARCA</t>
  </si>
  <si>
    <t>2022300: ELECTRIFICACION RURAL AYLAMBO</t>
  </si>
  <si>
    <t>2094890: MEJORAMIENTO Y EQUIPAMIENTO I.E. Nº 82340 - LLUCHUBAMBA - SITACOCHA - CAJABAMBA</t>
  </si>
  <si>
    <t>2105641: RECONSTRUCCION INFRAESTRUCTURA DE LA I.E. SM SIMON BOLIVAR - SAN MIGUEL</t>
  </si>
  <si>
    <t>2112510: LOGROS DE APRENDIZAJE EN LAS AREAS DE COMUNICACION INTEGRAL Y LOGICO MATEMATICO EN LAS INSTITUCIONES EDUCATIVAS FOCALIZADAS DEL QUINTIL 1 DE LA EDUCACION BASICA INICIAL EN LAS PROVINCIAS DE CAJAMARCA, CELENDIN, HUALGAYOC Y SAN MARCOS REGION CAJAMARCA</t>
  </si>
  <si>
    <t>2112588: LOGROS DE APRENDIZAJE EN LAS AREAS DE COMUNICACION INTEGRAL Y LOGICO MATEMATICO, EN LAS INSTITUCIONES EDUCATIVAS FOCALIZADAS DEL QUINTIL 1, DE LA EDUCACION BASICA, INICIAL, EN LAS PROVINCIAS DE JAEN Y SAN IGNACIO, REGION CAJAMARCA</t>
  </si>
  <si>
    <t>2112598: LOGROS DE APRENDIZAJE EN LAS AREAS DE COMUNICACION INTEGRAL Y LOGICO MATEMATICO, EN LAS I.E. FOCALIZADAS DEL QUINTIL 1, DE LA EDUCACION BASICA, INICIAL, EN LAS PROVINCIAS DE SAN MIGUEL, SAN PABLO, CONTUMAZA Y CAJABAMBA, REGION CAJAMARCA</t>
  </si>
  <si>
    <t>2112607: LOGROS DE APRENDIZAJE EN LAS AREAS DE COMUNICACION INTEGRAL Y LOGICO MATEMATICO, EN LAS I.E. FOCALIZADAS DEL QUINTIL 1, DE LA EDUCACION BASICA, PRIMARIA, EN LAS PROVINCIAS DE SAN MIGUEL, SAN PABLO, CONTUMAZA Y CAJABAMBA, REGION CAJAMARCA</t>
  </si>
  <si>
    <t>2112610: LOGROS DE APRENDIZAJE EN LAS AREAS DE COMUNICACION INTEGRAL Y LOGICO MATEMATICO EN LAS INSTITUCIONES EDUCATIVAS FOCALIZADAS DEL QUINTIL 1, DE LA EDUCACION BASICA, INICIAL EN LAS PROVINCIAS DE SANTA CRUZ, CHOTA Y CUTERVO, REGION CAJAMARCA</t>
  </si>
  <si>
    <t>2112611: LOGROS DE APRENDIZAJE EN LAS AREAS DE COMUNICACION INTEGRAL Y LOGICO MATEMATICO, EN LAS I.E. FOCALIZADAS DEL QUINTIL 1 DE LA EDUCACION BASICA, PRIMARIA, EN LAS PROVINCIAS DE CAJAMARCA, CELENDIN, HUALGAYOC Y SAN MARCOS, REGION CAJAMARCA</t>
  </si>
  <si>
    <t>2112616: LOGROS DE APRENDIZAJE EN LAS AREAS DE COMUNICACION INTEGRAL Y LOGICO MATEMATICO, EN LAS INSTITUCIONES EDUCATIVAS FOCALIZADAS DEL QUINTIL 1, DE LA EDUCACION BASICA, PRIMARIA, EN LAS PROVINCIAS DE JAEN Y SAN IGNACIO, REGION CAJAMARCA</t>
  </si>
  <si>
    <t>2113135: CONSTRUCCION LOCAL INSTITUCIONAL UGEL - SAN MARCOS.</t>
  </si>
  <si>
    <t>2135106: MEJORAMIENTO Y CONSTRUCCION CARRETERA EMP. PE-3N CAJABAMBA - LLUCHUBAMBA L.D. LA LIBERTAD (EL TINGO)</t>
  </si>
  <si>
    <t>2140687: MEJORAMIENTO CAMINO VECINAL TRAMO EMP.CA-105 -LA PALMA-CONGA EL VERDE Y TRAMO EMP. R-22 - LA LIBERTAD-EMP. R-114 - EL PORVENIR-NVO TRIUNFO-EMP R-22-EMP R-23-CRUCE EL NARANJO-EL NARANJO-EMP CA-107 CHALAMARCA, DISTRITO DE CHALAMARCA - CHOTA - CAJAMARCA</t>
  </si>
  <si>
    <t>2145399: MEJORAMIENTO DE LA INSTITUCION EDUCATIVA Nº 82062 LA GRAMA</t>
  </si>
  <si>
    <t>2145781: CONSTRUCCION E IMPLEMENTACION DE LA UNIDAD DE GESTION EDUCATIVA LOCAL HUALGAYOC - BAMBAMARCA</t>
  </si>
  <si>
    <t>2150715: CONSTRUCCION DEL SISTEMA DE RIEGO LOCALIZADO, EMBALSE EL SAUCE Y MEJORAMIENTO DE INFRAESTRUCTURA DE RIEGO EN LA CUENCA DE LA QUEBRADA EL PALMO, DISTRITO DE SAN FELIPE - JAEN - CAJAMARCA</t>
  </si>
  <si>
    <t>2159827: MEJORAMIENTO E INSTALACION DEL SERVICIO DE AGUA DEL SISTEMA DE RIEGO DEL CENTRO POBLADO DE HUAGAL, DISTRITO DE JOSE SABOGAL, PROVINCIA DE SAN MARCOS, REGION CAJAMARCA</t>
  </si>
  <si>
    <t>2165080: MEJORAMIENTO DEL SERVICIO DE AGUA PARA RIEGO DE LOS CANALES LANCHEZ ARTEZA, ARTEZA CANCHAN,ANCHIPAN ARTEZA MASCOTA, EN EL CENTRO POBLADO LAMASPAMPA, DISTRITO EL PRADO, PROVINCIA SAN MIGUEL, REGION CAJAMARCA</t>
  </si>
  <si>
    <t>2167909: INCREMENTO DE LA PRODUCTIVIDAD DEL CAFE, ASOCIACION CASFRO, DISTRITO DE SAN IGNACIO, SAN IGNACIO, CAJAMARCA.</t>
  </si>
  <si>
    <t>2167910: INCREMENTO DE LA PRODUCTIVIDAD Y MEJORA DE LA CALIDAD DE CAFES ORGANICOS, ASOCIACION BOSQUE Y AGUA, DISTRITOS DE COLASAY Y POMAHUACA, JAEN, CAJAMARCA.</t>
  </si>
  <si>
    <t>2167911: INCREMENTO EN LA PRODUCTIVIDAD DE CAFE, ASOCIACION SAN IGNACIO APESI, DISTRITO DE SAN IGNACIO, SAN IGNACIO, CAJAMARCA.</t>
  </si>
  <si>
    <t>2167912: INCREMENTO DE LA PRODUCTIVIDAD Y MEJORA DE LA CALIDAD DEL CAFE, ASOCIACION ALTO ZAÑA, DISTRITO DE LA FLORIDA, SAN MIGUEL, CAJAMARCA.</t>
  </si>
  <si>
    <t>2167913: INCREMENTO DE LA PRODUCTIVIDAD Y MEJORAMIENTO DE LA CALIDAD DE CAFE, ASOCIACION UNICAFEC, DISTRITO DE SAN IGNACIO, SAN IGNACIO,CAJAMARCA.</t>
  </si>
  <si>
    <t>2167914: INCREMENTO DE LA OFERTA EXPORTABLE DE CAFE ORGANICO, ASOCIACION APROVAT, DISTRITO DE TABACONAS, SAN IGNACIO, CAJAMARCA.</t>
  </si>
  <si>
    <t>2167915: INCREMENTO EN LA PRODUCTIVIDAD DE CAFE, ASOCIACION ALTO MARAÑON, DISTRITO DE BELLAVISTA, JAEN, CAJAMARCA.</t>
  </si>
  <si>
    <t>2183269: MEJORAMIENTO DE LOS APRENDIZAJES EN LAS AREAS DE: COMUNICACION, MATEMATICAS, CIENCIAS Y PERSONA, FAMILIA Y RELACIONES HUMANAS EN PUBERES Y ADOLESCENTES DE NIVEL SECUNDARIO DE LA PROVINCIA DE SAN MIGUEL REGION CAJAMARCA</t>
  </si>
  <si>
    <t>2205256: CREACION DE LA CARRETERA HUALLANGATE - VISTA ALEGRE - SUSANGATE - SAN JOSE, DISTRITO DE CHOTA, PROVINCIA DE CHOTA - CAJAMARCA</t>
  </si>
  <si>
    <t>2207524: INSTALACION DE DEFENSA RIBEREÑA EN EL RIO CAJAMARQUINO - SECTOR EL OLIVO Y MACHILCUCHO, DISTRITO DE CACHACHI - CAJABAMBA - CAJAMARCA</t>
  </si>
  <si>
    <t>2207525: INSTALACION DE DEFENSA RIBEREÑA EN EL RIO CHIMINERO - SECTOR CHIMIN, DISTRITO DE CACHACHI - CAJABAMBA - CAJAMARCA</t>
  </si>
  <si>
    <t>2207526: INSTALACION DE DEFENSA RIBEREÑA EN EL RIO CONDEBAMBA - SECTOR CHINGOL, DISTRITO DE CACHACHI - CAJABAMBA - CAJAMARCA</t>
  </si>
  <si>
    <t>2211041: MEJORAMIENTO DE LA GESTION INTEGRAL DE LOS RESIDUOS SOLIDOS EN LA LOCALIDAD DE CHANCAY BAÑOS, DISTRITO DE CHANCAYBANOS - SANTA CRUZ - CAJAMARCA</t>
  </si>
  <si>
    <t>2222458: MEJORAMIENTO DE LA INSTITUCION EDUCATIVA N 82467 FRANCISCO DELGADO GUERRERO DEL CASERIO NAMO, DISTRITO DE HUASMIN - CELENDIN - CAJAMARCA</t>
  </si>
  <si>
    <t>2223027: MEJORAMIENTO DE LAS CONDICIONES DE SERVICIO EDUCATIVO EN EL IEGECOM DE NIVEL SECUNDARIO SAGRADO CORAZON DEL C.P. LAGUNAS PEDREGAL, DISTRITO DE HUASMIN - CELENDIN - CAJAMARCA</t>
  </si>
  <si>
    <t>2230375: MEJORAMIENTO DE LA GESTION INSTITUCIONAL DE LOS SERVICIOS AMBIENTALES HIDRICOS EN LA MICROCUENCA DEL RIO AMOJU EN LA PROVINCIA DE JAEN, CAJAMARCA</t>
  </si>
  <si>
    <t>2232321: MEJORAMIENTO Y AMPLIACION SISTEMA DE RIEGO - SUROCONGA, CASERIO COÑOR, C.P. HUAMBOCANCHA ALTA - CAJAMARCA</t>
  </si>
  <si>
    <t>2112587: LOGROS DE APRENDIZAJE EN LAS AREAS DE COMUNICACION INTEGRAL Y LOGICO MATEMATICO, EN LAS INSTITUCIONES EDUCATIVAS FOCALIZADAS DEL QUINTIL 1, DE LA EDUCACION BASICA, PRIMARIA, EN LAS PROVINCIAS DE CHOTA, CUTERVO Y SANTA CRUZ, REGION CAJAMARCA</t>
  </si>
  <si>
    <t>2000846: PEQUEÑO SISTEMA ELECTRICO CHILETE III ETAPA</t>
  </si>
  <si>
    <t>2021988: CONSTRUCCION CARRETERA TINYAYOC - PAUCA - JELIC</t>
  </si>
  <si>
    <t>2022443: INTERCONEXION INFORMATICA DEL GOBIERNO REGIONAL CAJAMARCA</t>
  </si>
  <si>
    <t>2022512: MEJORAMIENTO CARRETERA MIRAVALLES - NIEPOS</t>
  </si>
  <si>
    <t>2022556: MEJORAMIENTO ESTADIO HEROES DE SAN RAMON</t>
  </si>
  <si>
    <t>2026612: MEJORAMIENTO INSTITUCION EDUCATIVA PUBLICA Nº 82529 EL LIMON - UTCO</t>
  </si>
  <si>
    <t>2028330: CONSTRUCCION LAGUNAS DE ESTABILIZACION SAN MARCOS</t>
  </si>
  <si>
    <t>2028339: REHABILITACION Y MEJORAMIENTO DE LA CARRETERA CAJAMARCA-CELENDIN-BALZAS</t>
  </si>
  <si>
    <t>2029234: MEJORAMIENTO DE LA PRODUCTIVIDAD DE TRUCHA DEL CENTRO PISCICOLA NAMORA</t>
  </si>
  <si>
    <t>2045829: CONSTRUCCION Y EQUIPAMIENTO DEL LABORATORIO REGIONAL DE MONITOREO DEL AGUA</t>
  </si>
  <si>
    <t>2064258: CONSTRUCCION CARRETERA LA CENTRAL - MACUACO, CATACHE, SANTA CRUZ, CAJAMARCA</t>
  </si>
  <si>
    <t>2078222: FORTALECIMIENTO DE LA GESTION AMBIENTAL REGIONAL</t>
  </si>
  <si>
    <t>2104845: MEJORAMIENTO Y CONSTRUCCION DE LA INSTITUCION EDUCATIVA 821129 PORCONCILLO BAJO - MONTECILLO CP HUAMBOCANCHA ALTA, PROVINCIA DE CAJAMARCA - CAJAMARCA</t>
  </si>
  <si>
    <t>2111752: MEJORAMIENTO I.E. GRAN GUZMANGO CAPAC-CHILETE-CONTUMAZA</t>
  </si>
  <si>
    <t>2111940: MEJORAMIENTO I.E. DAVID LEON -CONTUMAZA- CAJAMARCA</t>
  </si>
  <si>
    <t>2112139: CONSTRUCCION E IMPLEMENTACION LOCAL INSTITUCIONAL DE LA DIRECCION REGIONAL DE EDUCACION CAJAMARCA</t>
  </si>
  <si>
    <t>2113109: MEJORAMIENTO DE I.E. Nº 82287 - CAJABAMBA, CAJAMARCA.</t>
  </si>
  <si>
    <t>2114790: RECONSTRUCCION LOCAL INSTITUCIONAL UGEL - CAJABAMBA</t>
  </si>
  <si>
    <t>2115825: AMPLIACION I.E.P. RAMOSCUCHO, DISTRITO LIBERTAD DE PALLAN, PROVINCIA CELENDIN - CAJAMARCA.</t>
  </si>
  <si>
    <t>2154778: MEJORAMIENTO I.E. TUPAC AMARU, DISTRITO DE CATILLUC - SAN MIGUEL - CAJAMARCA</t>
  </si>
  <si>
    <t>2155898: INSTALACION DEFENSA RIBEREÑA EN LA QUEBRADA POROPORITO, DISTRITO DE ICHOCAN, PROVINCIA DE SAN MARCOS, CAJAMARCA</t>
  </si>
  <si>
    <t>2158088: MEJORAMIENTO DE INFRAESTRUCTURA CANAL DE RIEGO CHILILIQUE - MONTEGRANDE DISTRITO Y PROVINCIA JAEN - CAJAMARCA</t>
  </si>
  <si>
    <t>2159828: INSTALACION DEL SERVICIO DE AGUA PARA RIEGO EN EL VALLE EL MANTA Y COLAGUAY, DISTRITO DE POMAHUACA, PROVINCIA DE JAEN, REGION CAJAMARCA</t>
  </si>
  <si>
    <t>2163521: REHABILITACION Y MEJORAMIENTO DEL SERVICIO DE LA TROCHA CARROZABLE ICHOCAN - LA TULPUNA, DISTRITO DE ICHOCAN, PROVINCIA DE SAN MARCOS, REGION CAJAMARCA</t>
  </si>
  <si>
    <t>2022507: MEJORAMIENTO CARRETERA HUASMIN - JEREZ - CRUCE SAN JOSE</t>
  </si>
  <si>
    <t>2022536: MEJORAMIENTO CARRETERA CRUCE JESUS-JESUS</t>
  </si>
  <si>
    <t>2022999: REPOTENCIACION DE LA MINICENTRAL HIDROELECTRICA DE CONCHAN Y AMPLIACION DEL PEQUEÑO SISTEMA ELECTRICO ASOCIADO</t>
  </si>
  <si>
    <t>2028028: ELECTRIFICACION RURAL REGION CAJAMARCA: AMPLIACION DEL SISTEMA DE ELECTRIFICACION CASERIO LA COLPA</t>
  </si>
  <si>
    <t>2031044: AMPLIACION INFRAESTRUCTURA I.E. SANTA TERESITA NIVEL PRIMARIO Nº 82016 - CAJAMARCA</t>
  </si>
  <si>
    <t>2031395: ELECTRIFICACION RURAL EL EMPALME</t>
  </si>
  <si>
    <t>2031846: REPOSICION DE INFRAESTRUCTURA Y MOBILIARIO ESCOLAR DEL C.E. Nº 16873 DE CHINCHIQUILLA - SAN IGNACIO</t>
  </si>
  <si>
    <t>2056039: MEJOR ACCESO DE LA POBLACION A SERVICIOS DE SALUD MATERNO INFANTILES EN EL C.S. HUABAL, P.S. EL HUACO Y P.S. SAN FRANCISCO, RED JAEN, DIRESA CAJAMARCA</t>
  </si>
  <si>
    <t>2060602: ELECTRIFICACION RURAL CASERIO DE CERRO BLANCO - SAN PABLO - CAJAMARCA</t>
  </si>
  <si>
    <t>2062268: RECONSTRUCCION Y AMPLIACION DE INFRAESTRUCTURA EDUCATIVA DE LA I.E. Nº 17736 MISA CANTORA, DISTRITO DE SAN JOSE DE LOURDES - SAN IGNACIO - CAJAMARCA</t>
  </si>
  <si>
    <t>2063799: MEJORAMIENTO DE LA I.E. Nº 82019 LA FLORIDA, PROVINCIA DE CAJAMARCA - CAJAMARCA</t>
  </si>
  <si>
    <t>2064014: AMPLIACION INFRAESTRUCTURA DE LA I.E. AUGUSTO GIL VELASQUEZ - CHALAN</t>
  </si>
  <si>
    <t>2064471: INSTALACION DE RED SECUNDARIA CASERIO PACHAMAMA, DISTRITO DE LA ESPERANZA - SANTA CRUZ - CAJAMARCA</t>
  </si>
  <si>
    <t>2069945: CONSTRUCCION SISTEMA DE RIEGO POR ASPERSION - CASERIOS- TRANCA I, TRANCA II, LAYMINA BAJA, DISTRITO DE JESUS - CAJAMARCA - CAJAMARCA</t>
  </si>
  <si>
    <t>2084601: MEJORAMIENTO TROCHA CARROZABLE CORDILLERA ANDINA - BALCONES - SAN FRANCISCO - NUEVA ESPERANZA</t>
  </si>
  <si>
    <t>2086940: GESTION DEL PLANEAMIENTO ESTRATEGICO REGIONAL</t>
  </si>
  <si>
    <t>2087363: MEJORAMIENTO DEL CANAL DE RIEGO EL TINGO - LA COLPA, DISTRITO DE BAMBAMARCA, PROVINCIA DE HUALGAYOC</t>
  </si>
  <si>
    <t>2087950: DISMINUCION DE LA MORTALIDAD MATERNO INFANTIL CON ENFASIS EN EL INCREMENTO DEL ACCESO A LOS SERVICIOS DE SALUD EN LA REGION CAJAMARCA</t>
  </si>
  <si>
    <t>2088276: DISMINUCION DE LA DESNUTRICION CRONICA INFANTIL CON ENFASIS EN EL INCREMENTO DEL ACCESO DE LAS GESTANTES, MADRES LACTANTES Y NIÑOS MENORES DE 3 AÑOS A LOS SERVICIOS DE SALUD EN LA REGION CAJAMARCA</t>
  </si>
  <si>
    <t>2094810: MEJORAMIENTO DE LA CAPACIDAD RESOLUTIVA DE LOS SERVICIOS MATERNO-INFANTILES DE LOS ESTABLECIMIENTOS DE SALUD: C.S. CORTEGANA, P.S. ANDAMACHAY Y P.S. VILLANUEVA DEL DISTRITO DE CORTEGANA, PROVINCIA DE CELENDIN, DEPARTAMENTO DE CAJAMARCA</t>
  </si>
  <si>
    <t>2102243: MEJORAMIENTO CANAL DE IRRIGACION TRES PUENTES EN EL CASERIO ALTO PERU, DISTRITO DE TUMBADEN - SAN PABLO - CAJAMARCA</t>
  </si>
  <si>
    <t>2113074: ELECTRIFICACION RURAL DE LA LOCALIDAD DE CHILAL DE LA MERCED, DISTRITO DE TONGOD, CAJAMARCA.</t>
  </si>
  <si>
    <t>2125340: INSTALACION DEL SISTEMA DE RIEGO POR ASPERSION OJO DE AGUA, CASERIO LA UNION, DISTRITO DE CATILLUC - SAN MIGUEL - CAJAMARCA</t>
  </si>
  <si>
    <t>2132021: CONSTRUCCION Y EQUIPAMIENTO DE LA I.E. SAN MIGUEL, DISTRITO DE SAN MIGUEL, SAN MIGUEL, CAJAMARCA</t>
  </si>
  <si>
    <t>2135115: MEJORAMIENTO Y EQUIPAMIENTO I.E. Nº 82289 LA ALAMEDA - CAJABAMBA</t>
  </si>
  <si>
    <t>2135120: CONSTRUCCION E IMPLEMENTACION DEL HOSPITAL II-1 DE BAMBAMARCA</t>
  </si>
  <si>
    <t>2144009: RECONSTRUCCION I.E. CARLOS MANUEL COX ROSSE - CHOLOCAL, CAJABAMBA</t>
  </si>
  <si>
    <t>2146591: RECONSTRUCCION DE LA INFRAESTRUCTURA DE LA I.E. Nº 82898 - MUYOC - GREGORIO PITA - SAN MARCOS</t>
  </si>
  <si>
    <t>2021929: MEJORAMIENTO CANAL DE RIEGO TARTAR GRANDE BAÑOS DEL INCA</t>
  </si>
  <si>
    <t>2022065: CONSTRUCCION DE LA ESCUELA DE ARTE "MARIO URTEAGA" DE LA REGION CAJAMARCA</t>
  </si>
  <si>
    <t>2022501: MEJORAMIENTO CARRETERA BAÑOS DEL INCA LLACANORA</t>
  </si>
  <si>
    <t>2027919: SUSTITUCION INFRAESTRUCTURA CENTRO EDUCATIVO ABEL ALVA - CONTUMAZA</t>
  </si>
  <si>
    <t>2027927: ELECTRIFICACION RURAL DEL DISTRITO GREGORIO PITA PRIMERA ETAPA</t>
  </si>
  <si>
    <t>2028340: REHABILITACION Y MEJORAMIENTO DE LA CARRETERA LA POSADA - COSPAN</t>
  </si>
  <si>
    <t>2031259: CONSTRUCCION I.E. Nº 82238 CP JUQUIT PEDRO GALVEZ - SAN MARCOS</t>
  </si>
  <si>
    <t>2031382: ELECTRIFICACION RURAL DE LA LOCALIDAD DE YUBED</t>
  </si>
  <si>
    <t>2031420: ESTABLECIMIENTO DE NIVELES DE ESCASA PREVALENCIA DE MOSCAS DE LA FRUTA EN EL VALLE DEL ALTO JEQUETEPEQUE-CAJAMARCA</t>
  </si>
  <si>
    <t>2031536: MEJORAMIENTO CANAL DE IRRIGACION ARANMARCA</t>
  </si>
  <si>
    <t>2031657: MEJORAMIENTO I.E.P. Nº 82070 MAGDALENA</t>
  </si>
  <si>
    <t>2045572: AMPLIACION Y MEJORAMIENTO DEL LOCAL SEDE CENTRAL</t>
  </si>
  <si>
    <t>2045916: ELECTRIFICACION RURAL DEL DISTRITO DE YAUYUCAN</t>
  </si>
  <si>
    <t>2045998: GOBIERNO ELECTRONICO</t>
  </si>
  <si>
    <t>2046396: PROMOCION ARTISTICO CULTURAL REGIONAL</t>
  </si>
  <si>
    <t>2046497: REHABILITACION Y MEJORAMIENTO DE LA CARRETERA A NIVEL DE AFIRMADO CHILETE - CONTUMAZA - EMP. R103 (PUENTE OCHAPE)</t>
  </si>
  <si>
    <t>2056321: FORTALECIMIENTO DE LA RED OBSTETRICA, NEONATAL E INFANTIL EN LOS PUESTOS DE CHAUPECRUZ, NARANJOYACU, PAN DE AZUCAR Y PLAYA HERMOSA EN EL DISTRITO DE SANTO DOMINGO DE LA CAPILLA DE LA PROVINCIA DE CUTERVO DE LA DISA CUTERVO</t>
  </si>
  <si>
    <t>2061344: RECONSTRUCCION INFRAESTRUCTURA EDUCATIVA IEP N 82258 - TUÑAD</t>
  </si>
  <si>
    <t>2061352: AMPLIACION INFRAESTRUCTURA I.E. 82551 TRINIDAD</t>
  </si>
  <si>
    <t>2061991: REFORESTACION EN LAS CABECERAS DE CUENCA DEL CORREDOR ECONOMICO CRISNEJAS</t>
  </si>
  <si>
    <t>2077508: REHABILITACION, AMPLIACION SISTEMA AGUA POTABLE Y ALCANTARILLADO LA SACILIA, DISTRITO DE SAN ANDRES DE CUTERVO - CUTERVO - CAJAMARCA</t>
  </si>
  <si>
    <t>2087366: PUESTA EN VALOR Y ACONDICIONAMIENTO TURISTICO DE LA RUTA DEL AGUA - CUMBEMAYO</t>
  </si>
  <si>
    <t>2089163: FORTALECIMIENTO DE CAPACIDADES DE LA DIRECCION DE COMUNICACIONES Y RELACIONES PUBLICAS DEL GOBIERNO REGIONAL DE CAJAMARCA</t>
  </si>
  <si>
    <t>2090750: MEJORAMIENTO CARRETERA COSPAN - HUAYOBAMBA, COSPAN, CAJAMARCA</t>
  </si>
  <si>
    <t>2093148: RECONSTRUCCION INFRAESTRUCTURA I.E.P. Nº 82430 - CALCONGA - SUCRE - CELENDIN</t>
  </si>
  <si>
    <t>2094635: CONSTRUCCION PUENTE CARROZABLE VENTANILLAS</t>
  </si>
  <si>
    <t>2098315: CONSTRUCCION DE PISTAS Y VEREDAS EN LAS CALLES SAENZ PEÑA, TUPAC AMARU, COMERCIO Y PASAJES ZONA URBANA DE CALLAYUC, PROVINCIA DE CUTERVO - CAJAMARCA</t>
  </si>
  <si>
    <t>2110271: REHABILITACION Y MEJORAMIENTO DE LA CARRETERA CHOROPAMPA - ASUNCION - CHAMANI - COSPAN - RAMBRAN - CEPO - L.D. (BAÑOS CHIMU) - TRAMO: CHOROPAMPA - ASUNCION</t>
  </si>
  <si>
    <t>2110272: REHABILITACION Y MEJORAMIENTO DE LA CARRETERA CONTUMAZA - GUZMANGO - SAN BENITO - LIMON - L. D. LA LIBERTAD (ASCOPE), TRAMO: GUZMANGO - SAN BENITO</t>
  </si>
  <si>
    <t>2112219: MEJORAMIENTO DE LA CAPACIDAD RESOLUTIVA DE LOS SERVICIOS MATERNO INFANTILES DE LOS ESTABLECIMIENTOS DE SALUD: PS CANDEN, PS YAGEN Y PS MUSADEN DEL DISTRITO DE CORTEGANA DE LA MICRORED CORTEGANA - PROVINCIA DE CELENDIN - RED III CELENDIN - DISA CAJA</t>
  </si>
  <si>
    <t>2112238: MEJORAMIENTO DE LA CAPACIDAD RESOLUTIVA E INCREMENTO DEL ACCESO A LAS PRESTACIONES DE SERVICIOS EN EL PRIMER NIVEL DE ATENCION EN LOS ESTABLECIMIENTOS DE SALUD: OXAMARCA Y PIO BAMBA EN EL DISTRITO DE OXAMARCA, DE LA PROVINCIA DE CELENDIN EN LA MICRO</t>
  </si>
  <si>
    <t>2112259: MEJORAMIENTO DE LA CAPACIDAD RESOLUTIVA DEL SERVICIO MATERNO INFANTIL DEL PRIMER NIVEL DE ATENCION DEL PUESTO DE SALUD CHETILLA; DE LA MICRORED PACHACUTEC, RED CAJAMARCA- DISA CAJAMARCA</t>
  </si>
  <si>
    <t>2112924: MEJORAMIENTO CARRETERA CA - 101, TRAMO SAN BENITO - LIMON - L.D, LA LIBERTAD, LI - 101 A ASCOPE, SAN BENITO - CONTUMAZA - CAJAMARCA</t>
  </si>
  <si>
    <t>2113618: MEJORAMIENTO I.E. 82109, SAN ANTONIO PLAN TUAL - HUAMBOCANCHA ALTA, PROVINCIA DE CAJAMARCA</t>
  </si>
  <si>
    <t>2113770: CONSTRUCCION, MEJORAMIENTO DE CAMINO VECINAL SOCOTA - SAN ANTONIO - SANTA ELENA, DISTRITO DE SOCOTA - CUTERVO - CAJAMARCA</t>
  </si>
  <si>
    <t>2125349: INSTALACION DEL SISTEMA DE RIEGO POR ASPERSION, CASERIO IRACA GRANDE, PROVINCIA DE CHOTA - CAJAMARCA</t>
  </si>
  <si>
    <t>2125353: INSTALACION DEL SISTEMA DE RIEGO SECTOR QUILUPAY- CASERIO ZOGONAD, DISTRITO DE CATILLUC - SAN MIGUEL - CAJAMARCA</t>
  </si>
  <si>
    <t>2125357: INSTALACION DEL SISTEMA DE RIEGO TECNIFICADO LA LAVA CASERIO LA UNION, DISTRITO DE CATILLUC - SAN MIGUEL - CAJAMARCA</t>
  </si>
  <si>
    <t>2130833: PAVIMENTACION DEL JR. DOS DE MAYO ENTRE JR. BOLIVAR Y JR. SUCRE - DISTRITO DE TONGOD</t>
  </si>
  <si>
    <t>2130834: PAVIMENTACION DEL JR. JUNIN ENTRE JR. BOLIVAR Y JR. SUCRE - DISTRITO DE TONGOD</t>
  </si>
  <si>
    <t>2130835: PAVIMENTACION DEL JR. MIGUEL GRAU ENTRE JR. TARAPACA Y JR. AYACUCHO-DISTRITO DE TONGOD</t>
  </si>
  <si>
    <t>2130836: PAVIMENTACION DEL JR BOLOGNESI ENTRE EL JR TARAPACA Y JR. AYACUCHO-DISTRITO DE TONGOD</t>
  </si>
  <si>
    <t>2130837: PAVIMENTACION DEL JR. SAN MARTIN ENTRE JR. TARAPAC A Y JR. AYACUCHO - DISTRITO DE TONGOD</t>
  </si>
  <si>
    <t>2130838: CONSTRUCCION DE VEREDAS DEL CASCO URBANO DEL DISTRITO DE TONGOD - PROVINCIA DE SAN MIGUEL - DEPARTAMENTO DE CAJAMARCA</t>
  </si>
  <si>
    <t>2130856: MEJORAMIENTO CANAL DE IRRIGACION CASA TORTA DISTRITO DE YONAN PROVINCIA DE CONTUMAZA</t>
  </si>
  <si>
    <t>2130858: MEJORAMIENTO CANAL DE IRRIGACION PAY PAY DISTRITO DE YONAN PROVINCIA DE CONTUMAZA</t>
  </si>
  <si>
    <t>2130859: SANEAMIENTO BASICO DE LA LOCALIDAD DE TONGOD Y CENTROS POBLADOS, DISTRITO DE TONGOD - SAN MIGUEL - CAJAMARCA</t>
  </si>
  <si>
    <t>2130868: CONSTRUCCION DE DEFENSA RIBEREÑA DE VENTANILLAS, DISTRITO DE YONAN, PROVINCIA DE CONTUMAZA.</t>
  </si>
  <si>
    <t>2130874: MEJORAMIENTO DE LA TROCHA CARROZABLE TONGOD - TONGOD ALTO - EL TRIUNFO - LA CORONILLA - CHUCLLAPAMPA, DISTRITO DE TONGOD, SAN MIGUEL, CAJAMARCA</t>
  </si>
  <si>
    <t>2135049: FORTALECIMIENTO DE LA CAPACIDAD RESOLUTIVA DEL ESTABLECIMIENTO DE SALUD CHUMUCH, UBICADO EN LA MICRORRED MIGUEL IGLESIAS DE LA RED CELENDIN, DE LA DIRECCION REGIONAL DE SALUD CAJAMARCA</t>
  </si>
  <si>
    <t>2135060: FORTALECIMIENTO DE LA CAPACIDAD RESOLUTIVA DEL ESTABLECIMIENTO DE SALUD MIRAFLORES, UBICADO EN LA MICRORRED BAMBAMARCA DE LA RED CHOTA, DE LA DIRECCION REGIONAL DE SALUD CAJAMARCA</t>
  </si>
  <si>
    <t>2135064: FORTALECIMIENTO DE LA CAPACIDAD RESOLUTIVA DEL ESTABLECIMIENTO DE SALUD LIVES, UBICADO EN LA MICRORRED CHILETE DE LA RED CONTUMAZA, DE LA DIRECCION REGIONAL DE SALUD CAJAMARCA</t>
  </si>
  <si>
    <t>2135074: FORTALECIMIENTO DE LA CAPACIDAD RESOLUTIVA DEL ESTABLECIMIENTO DE SALUD CALCONGA, UBICADO EN LA MICRORRED SUCRE DE LA RED CELENDIN, DE LA DIRECCION REGIONAL DE SALUD CAJAMARCA</t>
  </si>
  <si>
    <t>2135083: AMPLIACION Y EQUIPAMIENTO DE LA I.E. N° 82918 CENTRO POBLADO TINYAYOC - JOSE SABOGAL - SAN MARCOS</t>
  </si>
  <si>
    <t>2135090: FORTALECIMIENTO DE LA CAPACIDAD RESOLUTIVA DEL ESTABLECIMIENTO DE SALUD SANTA ANA UBICADO EN LA MICRORRED SAN BENITO DE LA RED CONTUMAZA DE LA DIRECCION REGIONAL DE SALUD CAJAMARCA</t>
  </si>
  <si>
    <t>2143690: FORTALECIMIENTO DE LA CAPACIDAD RESOLUTIVA DEL ESTABLECIMIENTO DE SALUD PATA PATA, UBICADO EN LA MICRORRED MAGNA VALLEJO DE LA RED CAJAMARCA, DE LA DIRECCION REGIONAL DE SALUD CAJAMARCA</t>
  </si>
  <si>
    <t>2143691: FORTALECIMIENTO DE LA CAPACIDAD RESOLUTIVA DEL ESTABLECIMIENTO DE SALUD MICAELA BASTIDAS, UBICADO EN LA MICRORRED MAGNA VALLEJO DE LA RED CAJAMARCA, DE LA DIRECCION REGIONAL DE SALUD CAJAMARCA</t>
  </si>
  <si>
    <t>2143710: FORTALECIMIENTO DE LA CAPACIDAD RESOLUTIVA DEL ESTABLECIMIENTO DE SALUD LAMASPAMPA UBICADO EN LA MICRORRED SAN MIGUEL, DE LA RED SAN MIGUEL DE LA DIRECCION REGIONAL DE SALUD CAJAMARCA</t>
  </si>
  <si>
    <t>2143711: FORTALECIMIENTO DE LA CAPACIDAD RESOLUTIVA DEL ESTABLECIMIENTO DE SALUD CALQUIS, UBICADO EN LA MICRORRED SAN MIGUEL DE LA RED SAN MIGUEL, DE LA DIRECCION REGIONAL DE SALUD CAJAMARCA</t>
  </si>
  <si>
    <t>2143712: FORTALECIMIENTO DE LA CAPACIDAD RESOLUTIVA DEL ESTABLECIMIENTO DE SALUD QUINDEN BAJO, UBICADO EN LA MICRORRED CONTUMAZA, EN LA RED CONTUMAZA DE LA DIRECCION REGIONAL DE SALUD CAJAMARCA</t>
  </si>
  <si>
    <t>2143713: FORTALECIMIENTO DE LA CAPACIDAD RESOLUTIVA DEL ESTABLECIMIENTO DE SALUD LLALLAN, UBICADO EN LA MICRORRED CHILETE DE LA RED CONTUMAZA, DE LA DIRECCION REGIONAL DE SALUD CAJAMARCA</t>
  </si>
  <si>
    <t>2143714: FORTALECIMIENTO DE LA CAPACIDAD RESOLUTIVA DEL ESTABLECIMIENTO DE SALUD UBICADO EN EL SEXI LA MICRORRED SANTA CRUZ DE LA RED CHOTA, DE LA DIRECCION REGIONAL DE SALUD CAJAMARCA</t>
  </si>
  <si>
    <t>2143716: FORTALECIMIENTO DE LA CAPACIDAD RESOLUTIVA DEL ESTABLECIMIENTO DE SALUD CHOROPAMPA UBICADO EN LA MICRORRED BAMBAMARCA DE LA RED CHOTA, DE LA DIRECCION REGIONAL DE SALUD CAJAMARCA</t>
  </si>
  <si>
    <t>2017797: AMPLIACION CAMPUS UNIVERSITARIO FILIAL JAEN</t>
  </si>
  <si>
    <t>2021772: AMPLIACION Y MEJORAMIENTO DEL SISTEMA DE AGUA POTABLE Y ALCANTARILLADO LA BANDA-CERRO BLANCO-KUNTUR WASSI-SANGAL</t>
  </si>
  <si>
    <t>2021829: AMPLIACION INFRAESTRUCTURA INSTITUCION EDUCATIVA Nº 82314 - ARAQUEDA</t>
  </si>
  <si>
    <t>2021831: AMPLIACION INFRAESTRUCTURA I.E. SAN MARCOS</t>
  </si>
  <si>
    <t>2021924: REVESTIMIENTO CANAL DE RIEGO LOS MOLINOS</t>
  </si>
  <si>
    <t>2021925: MEJORAMIENTO CANAL DE IRRIGACION PAYAC - SAN JOSE - PROVINCIA SAN MIGUEL - CAJAMARCA</t>
  </si>
  <si>
    <t>2021927: MEJORAMIENTO DEL CANAL POYUNTECUCHO - CELENDIN</t>
  </si>
  <si>
    <t>2022218: CONSTRUCCION Y EQUIPAMIENTO HOSPITAL DE CELENDIN</t>
  </si>
  <si>
    <t>2022296: ELECTRIFICACION HUARANGO - CHIRINOS</t>
  </si>
  <si>
    <t>2022419: INFRAESTRUCTURA DE RIEGO CAJABAMBA: REVESTIMIENTO CANAL DE RIEGO PEÑA BLANCA</t>
  </si>
  <si>
    <t>2022511: MEJORAMIENTO CARRETERA LLAPA SAN SILVESTRE DE COCHAN</t>
  </si>
  <si>
    <t>2022531: MEJORAMIENTO DE CANAL PISIT CHORRO BLANCO ROMERO CIRCA POBLACION</t>
  </si>
  <si>
    <t>2022537: MEJORAMIENTO DE CARRETERA CRUZ GRANDE - GUZMANGO - SAN BENITO</t>
  </si>
  <si>
    <t>2022742: MEJORAMIENTO Y REHABILITACION DE LA CARRETERA "ALTO PALMITO - AGUA AZUL"</t>
  </si>
  <si>
    <t>2023003: RESIDENCIA UNIVERSITARIA UNIVERSIDAD NACIONAL DE CAJAMARCA</t>
  </si>
  <si>
    <t>2023058: SUSTITUCION INFRAESTRUCTURA C. N. NUESTRA SEÑORA DEL ROSARIO - CAJABAMBA</t>
  </si>
  <si>
    <t>2024555: CONSTRUCCION SISTEMA DE RIEGO POR ASPERSION EN LA COMUNIDAD DE PORCON ALTO-PORCON BAJO</t>
  </si>
  <si>
    <t>2027918: TERMINACION COLEGIO SECUNDARIO HORACIO ZEVALLOS GAMEZ</t>
  </si>
  <si>
    <t>2027920: MEJORAMIENTO DE LA CARRETERA TRINIDAD PAMPA LARGA</t>
  </si>
  <si>
    <t>2027921: MEJORAMIENTO EN LA ATENCION DE LOS SERVICIOS DE HOSPITALIZACION DEL HOSPITAL TIPO I - JAEN</t>
  </si>
  <si>
    <t>2027931: REHABILITACION Y MEJORAMIENTO CARRETERA EL TINTE - LA CAPILLA - DERIVACION TUMBADEN</t>
  </si>
  <si>
    <t>2028326: CONSTRUCCION DE SISTEMAS DE AGUA POTABLE Y LETRINAS CASA DE TORTA - TOLON ALTO</t>
  </si>
  <si>
    <t>2028327: CONSTRUCCION AGUA POTABLE Y LETRINAS CASA DE TORTA, PAY PAY, EL MANGO, PITURA Y OTROS</t>
  </si>
  <si>
    <t>2028328: CONSTRUCCION CERCO PERIMETRICO C.E. Nº 82402 BELLAVISTA-CELENDIN</t>
  </si>
  <si>
    <t>2029098: PROMOCION DE INVERSIONES Y COOPERACION INTERNACIONAL PARA LA REGION CAJAMARCA</t>
  </si>
  <si>
    <t>2029324: MEJORAMIENTO DE LA PRODUCTIVIDAD Y RENTABILIDAD DE LOS PRODUCTOS AGRARIOS EN EL AREA DE INFLUENCIA DEL SANTUARIO NACIONAL TABACONAS NAMBALLE</t>
  </si>
  <si>
    <t>2031149: CONSTRUCCION AULAS I.E. Nº 821042 MONTERREY - MAGDALENA</t>
  </si>
  <si>
    <t>2031207: CONSTRUCCION DE LA INFRAESTRUCTURA Y EQUIPAMIENTO DEL LABORATORIO DE REFERENCIA REGIONAL DE SALUD PUBLICA DE CAJAMARCA</t>
  </si>
  <si>
    <t>2031260: CONSTRUCCION I.E. Nº 82257 - POLAN</t>
  </si>
  <si>
    <t>2031301: CONSTRUCCION Y EQUIPAMIENTO DEL CENTRO MATERNO INFANTIL CHILETE</t>
  </si>
  <si>
    <t>2031534: MEJORAMIENTO C.E. LA MONICA</t>
  </si>
  <si>
    <t>2031537: MEJORAMIENTO CANAL DE IRRIGACION VENTANILLAS</t>
  </si>
  <si>
    <t>2031539: MEJORAMIENTO CANAL JADIBAMBA</t>
  </si>
  <si>
    <t>2031678: MEJORAMIENTO TROCHA CARROZABLE SANTA ROSA DE UNANCA - CALLANCAS</t>
  </si>
  <si>
    <t>2031738: PRODUCCION DE MENESTRAS EN LA REGION CAJAMARCA</t>
  </si>
  <si>
    <t>2031790: REDIMENSIONAMIENTO DEL HOSPITAL DE CAJAMARCA</t>
  </si>
  <si>
    <t>2033055: CONSTRUCCION DE ELECTRIFICACION RURAL EN EL CASERIO CATAN, DISTRITO DE JESUS - CAJAMARCA - CAJAMARCA</t>
  </si>
  <si>
    <t>2037695: MEJORAMIENTO, AMPLIACION DE LA INSTITUCION EDUCATIVA INICIAL Nº 360 TUANZO, PROVINCIA DE CAJAMARCA - CAJAMARCA</t>
  </si>
  <si>
    <t>2039884: RESTAURACION IGLESIA CATEDRAL</t>
  </si>
  <si>
    <t>2043339: REPOSICION DE LA INFRAESTRUCTURA DEL PUESTO DE SALUD DE YARARAHUE</t>
  </si>
  <si>
    <t>2043427: AMPLIACION Y REHABILITACION DE MURO DE CONTENCION QUEBRADA MAGLLANAL, PROVINCIA DE JAEN - CAJAMARCA</t>
  </si>
  <si>
    <t>2044027: AMPLIACION Y MEJORAMIENTO I.E. Nº 82302 COLCABAMBA - CAJABAMBA</t>
  </si>
  <si>
    <t>2045488: MEJORAMIENTO TROCHA CARROZABLE AGUA COLORADA - SOROCHUCO</t>
  </si>
  <si>
    <t>2045498: ALFABETIZACION Y EDUCACION BASICA ALTERNATIVA</t>
  </si>
  <si>
    <t>2045641: COMPENSACION EQUITATIVA POR SERVICIOS AMBIENTALES HIDROLOGICOS EN LA CUENCA HIDROGRAFICA DEL JEQUETEPEQUE</t>
  </si>
  <si>
    <t>2045968: FORTALECIMIENTO DE LA CADENA PRODUCTIVA DE LA TAYA EN LAS PROVINCIAS DE CAJAMARCA, CAJABAMBA, SAN MARCOS, CONTUMAZA, SAN PABLO, SAN MIGUEL, CELENDIN Y SANTA CRUZ</t>
  </si>
  <si>
    <t>2045972: FORTALECIMIENTO DE CAPACIDADES PRODUCTIVAS AGRICOLAS EN CULTIVO DEL CACAO, DE LAS PROVINCIAS DE JAEN, SAN IGNACIO Y CELENDIN</t>
  </si>
  <si>
    <t>2045973: FORTALECIMIENTO DE LA CADENA PRODUCTIVA DEL CAFE EN LAS PROVINCIAS DE SAN IGNACIO, JAEN Y SAN MIGUEL</t>
  </si>
  <si>
    <t>2046232: MEJORAMIENTO DE PASTOS PARA EL DESARROLLO GANADERO DE LAS PROVINCIAS DE CHOTA, JAEN, SAN IGNACIO, CUTERVO, SANTA CRUZ Y CELENDIN</t>
  </si>
  <si>
    <t>2046398: PROMOCION DE LA BIODIVERSIDAD CON FINES DE MERCADO EN LAS PROVINCIAS DE CAJABAMBA, SAN MARCOS, SAN PABLO, HUALGAYOC Y CELENDIN</t>
  </si>
  <si>
    <t>2046712: SUSTITUCION INFRAESTRUCTURA I.E. SAN MARCOS</t>
  </si>
  <si>
    <t>2051093: CONSTRUCCION SISTEMA DE AGUA POTABLE Y LETRINAS PARA EL SECTOR RUMI - RUMI- TUAL - CAJAMARCA, PROVINCIA DE CAJAMARCA - CAJAMARCA</t>
  </si>
  <si>
    <t>2055410: CONSTRUCCION I.E. Nº 172 - LAS VIEJAS</t>
  </si>
  <si>
    <t>2056293: SUSTITUCION INFRAESTRUCTURA I.E. MICAELA BASTIDAS-CAJABAMBA</t>
  </si>
  <si>
    <t>2056338: ELECTRIFICACION RURAL DEL DISTRITO DE SAN BERNARDINO</t>
  </si>
  <si>
    <t>2056350: MEJORAMIENTO CARRETERA CRUCE MAYOBAMBA -CRUCE LA SAMANA DEL KM 0+000 - 33+225 EN EL DISTRITO LA ESPERANZA PROVINCIA SANTA CRUZ, PROVINCIA DE CHOTA - CAJAMARCA</t>
  </si>
  <si>
    <t>2060601: AMPLIACION Y MEJORAMIENTO DEL SISTEMA DE AGUA POTABLE Y LETRINAS PORCON SAN PEDRO Y ANEXOS - CAJAMARCA</t>
  </si>
  <si>
    <t>2060603: CONSTRUCCION E IMPLEMENTACION DE LA ESCUELA TECNICO SUPERIOR PNP CAJAMARCA</t>
  </si>
  <si>
    <t>2061343: MEJORAMIENTO I.E. 83008 - CAJABAMBA</t>
  </si>
  <si>
    <t>2061345: MEJORAMIENTO Y AMPLIACION DE LA INSTITUCION EDUCATIVA Nº 82109 SAN ANTONIO PLAN TUAL HUAMBOCANCHA ALTA, PROVINCIA DE CAJAMARCA - CAJAMARCA</t>
  </si>
  <si>
    <t>2061346: CONSTRUCCION INFRAESTRUCTURA EDUCATIVA I.E.P. Nº 82651 CHOLOL ALTO TANTARICA</t>
  </si>
  <si>
    <t>2061347: AMPLIACION INFRAESTRUCTURA I.E.P. Nº 82567 TORIBIA ALVAREZ REVILLA - YONAN - TEMBLADERA</t>
  </si>
  <si>
    <t>2061349: RECONSTRUCCION I.E. GONZALO PACIFICO CABRERA BARDALES - MATARA - CAJAMARCA</t>
  </si>
  <si>
    <t>2061350: MEJORAMIENTO Y SUSTITUCION DE LA INFRAESTRUCTURA EDUCATIVA JOSE GALVEZ EGUSQUIZA, DISTRITO DE NANCHOC - SAN MIGUEL - CAJAMARCA</t>
  </si>
  <si>
    <t>2061351: AMPLIACION Y MEJORAMIENTO I.E. ALBERTO TURPAUD - TONGOD - SAN MIGUEL - CAJAMARCA</t>
  </si>
  <si>
    <t>2061707: AMPLIACION Y MEJORAMIENTO I.E. JOSE GALVEZ - CAJABAMBA</t>
  </si>
  <si>
    <t>2062443: CONSTRUCCION INFRAESTRUCTURA I.E.P. ABRAHAM VALDELOMAR - VILLANUEVA - CORTEGANA</t>
  </si>
  <si>
    <t>2063275: REFORESTACION DE LAS ZONAS ALTO ANDINAS DE LAS PROVINCIAS DE HUALGAYOC, SANTA CRUZ Y CHOTA</t>
  </si>
  <si>
    <t>2064016: PROCALIDAD DE LA ARTESANIA EN LA REGION CAJAMARCA</t>
  </si>
  <si>
    <t>2068870: CONSTRUCCION Y MEJORAMIENTO DEL CERCO PERIMETRICO Y LOSA DEPORTIVA DE LA I.E. NRO. 82916 GUAGAYOC - TOLDOPATA, DISTRITO DE ENCANADA - CAJAMARCA - CAJAMARCA</t>
  </si>
  <si>
    <t>2069461: CONSTRUCCION PUENTE COLGANTE PEATONAL HUAYACAN, DISTRITO DE TABACONAS - SAN IGNACIO - CAJAMARCA</t>
  </si>
  <si>
    <t>2070630: MEJORAMIENTO, AMPLIACION DE INFRAESTRUCTURA I.E. INICIAL, PRIMARIA Y SECUNDARIA DE MENORES Nº 16506 SAN JOSE PUERTO CIRUELO, PROVINCIA DE SAN IGNACIO - CAJAMARCA</t>
  </si>
  <si>
    <t>2077596: REHABILITACION DE LA LINEA PRIMARIA UTICYACU E INSTALACION ELECTRICA DE LOS CASERIOS SANJUANPAMPA Y RAMOS, DISTRITO DE UTICYACU - SANTA CRUZ - CAJAMARCA</t>
  </si>
  <si>
    <t>2077906: FORTALECIMIENTO DE LA CADENA PRODUCTIVA DEL CUY EN LAS PROVINCIAS DE CAJABAMBA, SAN MARCOS, CAJAMARCA, HUALGAYOC Y CUTERVO</t>
  </si>
  <si>
    <t>2078192: FORTALECIMIENTO DE ACTIVOS, MERCADOS Y POLITICAS PARA EL DESARROLLO RURAL DE LA SIERRA NORTE</t>
  </si>
  <si>
    <t>2078365: MEJORAMIENTO DE LA CARRETERA EMP. PE-1NG (SAN PABLO) EMP. CA-102 (SAN MIGUEL DE PALLAQUES)</t>
  </si>
  <si>
    <t>2085678: RECONSTRUCCION DE INFRAESTRUCTURA I.E. PRIMARIA N° 16471 JOSE MARTIN CUESTAS-LA COIPA-SAN IGNACIO-CAJAMARCA</t>
  </si>
  <si>
    <t>2086266: CULMINACION DEL ESTADIO MANUEL BURGA PUELLES - DISTRITO DE SANTA CRUZ - CAJAMARCA</t>
  </si>
  <si>
    <t>2086267: CONSTRUCCION DEL PATIO MULTIUSOS DE LA INSTITUCION EDUCATIVA Nº 10618 - SANTA CRUZ</t>
  </si>
  <si>
    <t>2086623: MEJORAMIENTO DEL CANAL DE RIEGO LA MONTAÑA Y CASAS VIEJAS - LA MERCED</t>
  </si>
  <si>
    <t>2087365: FORTALECIMIENTO DE LA CADENA PRODUCTIVA DE LA TRUCHA Y ACUICULTURA EN LAS PROVINCIAS DE CELENDIN, HUALGAYOC, SAN PABLO, SAN MIGUEL, SAN MARCOS, CONTUMAZA, CHOTA, CUTERVO Y SANTA CRUZ</t>
  </si>
  <si>
    <t>2089420: INSTALACION DEL SISTEMA DE ELECTRIFICACION RURAL DE LOS CASERIOS DEL, DISTRITO DE HUABAL - JAEN - CAJAMARCA</t>
  </si>
  <si>
    <t>2091551: CONSTRUCCION DEL SISTEMA DE RIEGO TECNIFICADO SAN PABLO - SAN BERNARDINO</t>
  </si>
  <si>
    <t>2093146: IMPLEMENTACION DEL OBSERVATORIO REGIONAL DE CADENAS AGROPRODUCTIVAS Y TERRITORIOS RURALES EN LA REGION CAJAMARCA</t>
  </si>
  <si>
    <t>2093147: RECONSTRUCCION DE LA I.E. Nº 82566 TEMBLADERA - YONAN - CONTUMAZA - CAJAMARCA</t>
  </si>
  <si>
    <t>2094633: CONSTRUCCION I.E.P. RAMOSCUCHO</t>
  </si>
  <si>
    <t>2094774: IRRIGACION SAN PABLO - CANAL EL REJO</t>
  </si>
  <si>
    <t>2094899: MEJORAR EL ACCESO DE LA POBLACION MATERNO INFANTIL MAS POBRE A ADECUADOS SERVICIOS DE SALUD PREVENTIVO PROMOCIONALES Y RECUPERATIVOS EN EL PUESTO DE SALUD MALAT DE LA MICRORED JOSE SABOGAL, RED SAN MARCOS, DISTRITO JOSE SABOGAL, DEPARTAMENTO DE CAJA</t>
  </si>
  <si>
    <t>2099667: CONSTRUCCION DEL SISTEMA DE AGUA POTABLE Y LETRINIZACION DEL CASERIO CRUZ CONGA DEL CENTRO POBLADO DE PORCONCILLO ALTO, PROVINCIA DE CAJAMARCA - CAJAMARCA</t>
  </si>
  <si>
    <t>2107923: AMPLIACION Y MEJORAMIENTO DE LA INFRAESTRUCTURA DE LA I.E. Nº 82563 EN EL CASERIO AYAMBLA, DISTRITO DE SANTA CRUZ DE TOLEDO - CONTUMAZA - CAJAMARCA</t>
  </si>
  <si>
    <t>2108308: CONSTRUCCION SISTEMA TECNIFICADO DE RIEGO DOS DE MAYO - SAN IGNACIO - CAJAMARCA</t>
  </si>
  <si>
    <t>2108907: AMPLIACION INFRAESTRUCTURA I.E. Nº 82010 EL EMPALME</t>
  </si>
  <si>
    <t>2109584: MEJORAMIENTO DE LA CARRETERA TRAMO PIOBAMBA- SAN AGUSTIN DISTRITO DE OXAMARCA- PROVINCIA DE CELENDIN</t>
  </si>
  <si>
    <t>2113616: MEJORAMIENTO DE LA INSTITUCION EDUCATIVA N 82960, CASERIO CHAMCAS, DISTRITO DE ENCAÑADA - CAJAMARCA - CAJAMARCA</t>
  </si>
  <si>
    <t>2113619: CONSTRUCCION DEL SISTEMA DE AGUA POTABLE DEL ANEXO UNION TRES MOLINOS, CASERIO SHULTIN, CENTRO POBLADO SANTA BARBARA, DISTRITO DE LOS BANOS DEL INCA - CAJAMARCA - CAJAMARCA</t>
  </si>
  <si>
    <t>2031379: ELECTRIFICACION RURAL COLCABAMBA - SHITABAMBA - CHURGAPAMBA - CHUCRUQUIO - HUANZA - CALLASH</t>
  </si>
  <si>
    <t>2152617: INSTALACION Y MEJORAMIENTO DE LA INTERCONEXION ELECTRICA RURAL DEL, DISTRITO DE CONCHAN - CHOTA - CAJAMARCA</t>
  </si>
  <si>
    <t>2133249: CONSTRUCCION DEL MURO DE ENCAUZAMIENTO SOBRE LAS MARGENES DEL RIO CHOTANO Y QUEBRADA JALQUEÑA, LOCALIDAD DE LAJAS, DISTRITO DE LAJAS - CHOTA - CAJAMARCA</t>
  </si>
  <si>
    <t>2031401: ELECTRIFICACION RURAL PARTE BAJA - CHIRINOS - SAN IGNACIO</t>
  </si>
  <si>
    <t>2031839: REPOSICION DE INFRAESTRUCTURA DE LA I.E. Nº 16563 LOS CEDROS</t>
  </si>
  <si>
    <t>2031851: REPOSICION INFRAESTRUCTURA DE LA INSTITUCION EDUCATIVA SAN JUAN SALLIQUE</t>
  </si>
  <si>
    <t>2031856: REPOSICION Y AMPLIACION INSTITUCION EDUCATIVA Nº 16519 JOSE CARLOS MARIATEGUI - HUARANGUILLO</t>
  </si>
  <si>
    <t>2063715: MEJORAMIENTO DEL SERVICIO DE ATENCION MATERNO PERINATAL E INFANTIL EN EL PUESTO DE SALUD CESARA, RED SAN IGNACIO, DISA JAEN, DISTRITO DE NAMBALLE - SAN IGNACIO - CAJAMARCA</t>
  </si>
  <si>
    <t>2093835: CONSTRUCCION Y MEJORAMIENTO DE LA CARRETERA PUENTE SAN FRANCISO - TUPAC AMARU - MIRAFLORES</t>
  </si>
  <si>
    <t>2145676: CONSTRUCCION NUEVO MERCADO MODELO DE SAN IGNACIO DISTRITO DE SAN IGNACIO, PROVINCIA DE SAN IGNACIO - CAJAMARCA</t>
  </si>
  <si>
    <t>2146776: REPOSICION DE INFRAESTRUCTURA IEP-PS N° 16010 - CRUCE CHAMAYA</t>
  </si>
  <si>
    <t>2197341: MEJORAMIENTO DEL CAMINO VECINAL TRAMO CRUCE BELLAVISTA - PUERTO MARAÑON, DISTRITO DE BELLAVISTA - JAEN - CAJAMARCA</t>
  </si>
  <si>
    <t>2202715: MEJORAMIENTO Y AMPLIACION DEL SERVICIO EDUCATIVO DE LA I.E. 16070 CORAZON DE JESUS DE LA LOCALIDAD DE TABACAL, DISTRITO JAEN, PROVINCIA DE JAEN, REGION CAJAMARCA</t>
  </si>
  <si>
    <t>2227654: CONSTRUCCION CENTRO EDUCATIVO 16065 SAN MARTIN</t>
  </si>
  <si>
    <t>2021873: AMPLIACION Y MEJORAMIENTO DEL SISTEMA DE AGUA POTABLE Y ALCANTARILLADO FILA ALTA</t>
  </si>
  <si>
    <t>2022062: CONSTRUCCION DE LA CARRETERA SAN ISIDRO DE LAS VEGAS - TAURANA - SONDOR - PUCARA</t>
  </si>
  <si>
    <t>2031855: REPOSICION Y AMPLIACION DE LA I.E. Nº 16499 RICARDO PALMA - HUARANDOZA</t>
  </si>
  <si>
    <t>2054626: RECONSTRUCCION Y AMPLIACION DE LA INFRAESTRUCTURA DE LA I.E. Nº 16934 - LUIS FELIPE DE LAS CASAS GRIEVE - CP SIETE DE AGOSTO, DISTRITO DE SAN JOSE DE LOURDES - SAN IGNACIO - CAJAMARCA</t>
  </si>
  <si>
    <t>2064015: MEJORAMIENTO DE LA CAPACIDAD RESOLUTIVA EN LOS ESTABLECIMIENTOS DE SALUD: AMBATO TAMBORAPA, VISTA ALEGRE DE CHINGAMA Y SAN AGUSTIN, DE LA RED JAEN EN EL AMBITO DE LA DISA JAEN</t>
  </si>
  <si>
    <t>2112538: MEJORAMIENTO DE LA INFRAESTRUCTURA DE LA INSTITUCION EDUCATIVA N° 16003 PUEBLO JOVEN MIRAFLORES - JAEN</t>
  </si>
  <si>
    <t>2130280: CONSTRUCCION Y EQUIPAMIENTO DEL LOCALSEDE DE LA UNIDAD DE GESTION EDUCATIVA LOCAL - SAN IGNACIO- CAJAMARCA</t>
  </si>
  <si>
    <t>2134646: AMPLIACION DEL CENTRO DE SALUD MORRO SOLAR</t>
  </si>
  <si>
    <t>2022204: CONSTRUCCION TRIBUNAS ESTADIO JAEN</t>
  </si>
  <si>
    <t>2022261: CULMINACION CON AMPLIACION DE COBERTURA MINICENTRAL NUEVA ESPERANZA HUARANGO</t>
  </si>
  <si>
    <t>2022935: REHABILITACION Y MEJORAMIENTO CANAL CALABOZO - TIMARUCA</t>
  </si>
  <si>
    <t>2022990: REPOSICION DE INFRAESTRUCTURA 02 AULAS Y SS.HH. DEL CIEPS 16643 SAN PEDRO CRUCE EL NARANJO - HUARANGO</t>
  </si>
  <si>
    <t>2022993: REPOSICION DE LA INFRAESTRUCTURA CENTRO EDUCATIVO Nº 16068 SHUMBA ALTO</t>
  </si>
  <si>
    <t>2022995: REPOSICION INFRAESTRUCTURA 04 AULAS Y SS.HH. C.E. Nº 16092 DOS DE MAYO - CHUNCHUCA</t>
  </si>
  <si>
    <t>2023018: REUBICACION DEL CENTRO DE SALUD MATERNO INFANTIL SAN IGNACIO</t>
  </si>
  <si>
    <t>2027938: MEJORAMIENTO Y REHABILITACION INFRAESTRUCTURA DE RIEGO REGION CAJAMARCA CANAL MICHINAL MONTEGRANDE</t>
  </si>
  <si>
    <t>2030365: ELECTRIFICACION RURAL POMAHUACA</t>
  </si>
  <si>
    <t>2031316: CREACION Y CONSTRUCCION INFRAESTRUCTURA PUESTO DE SALUD NUEVO TRUJILLO</t>
  </si>
  <si>
    <t>2031575: MEJORAMIENTO DE LA CARRETERA CALABOZO COMUNIDAD NATIVA LOS NARANJOS</t>
  </si>
  <si>
    <t>2031837: REPOSICION DE INFRAESTRUCTURA I.E. N° 16478 PEDRO RUIZ GALLO - LA LIMA</t>
  </si>
  <si>
    <t>2031838: REPOSICION DE INFRAESTRUCTURA DE LA I.E. N° 16462 SAN JUAN BOSCO - SAN IGNACIO</t>
  </si>
  <si>
    <t>2031840: REPOSICION DE INFRAESTRUCTURA DE LA I.E. Nº 16832 RUMEPITE ALTO</t>
  </si>
  <si>
    <t>2031841: REPOSICION DE INFRAESTRUCTURA DE LA INSTITUCION EDUCATIVA Nº 16474 SAN JUAN - EL PINDO</t>
  </si>
  <si>
    <t>2031852: REPOSICION Y AMPLIACION DE LA INFRAESTRUCTURA DE LA I.E. Nº 16102 - SAMANGA</t>
  </si>
  <si>
    <t>2031854: REPOSICION Y AMPLIACION DE INFRAESTRUCTURA INSTITUCION EDUCATIVA SECUNDARIO TUPAC AMARU II - MONTANGO</t>
  </si>
  <si>
    <t>2031857: REPOSICION Y MEJORAMIENTO DE INFRAESTRUCTURA C.E.P.S. Nº 16044 - MAGLLANAL</t>
  </si>
  <si>
    <t>2044471: AMPLIACION INFRAESTRUCTURA C.E.P.S. N° 16647 HUMBERTO ALDAZ - CALABOZO</t>
  </si>
  <si>
    <t>2093150: REPOSICION DE INFRAESTRUCTURA Y MOBILIARIO ESCOLAR I.E.P. ALFONSO VILLANUEVA PINILLOS - JAEN</t>
  </si>
  <si>
    <t>2105594: RECONSTRUCCION DE LA INFRAESTRUCTURA Y EQUIPAMIENTO DEL PUESTO DE SALUD EL VERGEL</t>
  </si>
  <si>
    <t>2130493: REPOSICION Y MEJORAMIENTO DE INFRAESTRUCTURA EPM 16002 - JAEN</t>
  </si>
  <si>
    <t>2143907: CONSTRUCCION Y MEJORAMIENTO DE LA INFRAESTRUCTURA DEL INSTITUTO SUPERIOR TECNOLOGICO PUBLICO 4 DE JUNIO DE 1821</t>
  </si>
  <si>
    <t>2146771: REUBICACION Y CONSTRUCCION INFRAESTRUCTURA CEI Nº 092 STO3 PNP MARINO LINARES JARAMILLO</t>
  </si>
  <si>
    <t>2146772: REPOSICION DE LA INFRAESTRUCTURA DEL CENTRO DE SALUD FILA ALTA</t>
  </si>
  <si>
    <t>2146774: REPOSICION DE INFRAESTRUCTURA DEL CENTRO EDUCATIVO N° 16517- PUERTO INTERNACIONAL- LA BALSA - NAMBALLE</t>
  </si>
  <si>
    <t>2146777: REPOSICION DE AULAS Y SSHH DEL C. E.P Nº 16476 HUACORA</t>
  </si>
  <si>
    <t>2022329: ELECTRIFICACION RURAL PARTE ALTA DEL DISTRITO DE JAEN</t>
  </si>
  <si>
    <t>2026624: REPOTENCIACION Y MEJORAMIENTO DE LA MINICENTRAL HIDROELECTRICA LAS NARANJAS Y PEQUEÑO SISTEMA ELECTRICO ASOCIADO</t>
  </si>
  <si>
    <t>2031107: AMPLIACION Y MEJORAMIENTO INFRAESTRUCTURA DE RIEGO CANAL TORO RRUME - SANTA CRUZ</t>
  </si>
  <si>
    <t>2031318: CREACION Y CONSTRUCCION PUESTO DE SALUD CHAMANAL</t>
  </si>
  <si>
    <t>2054264: MEJORAMIENTO Y AMPLIACION DE LOS SERVICIOS DE AGUA POTABLE, ALCANTARILLADO Y TRATAMIENTO DE AGUAS SERVIDAS PARA LA CIUDAD DE SAN IGNACIO</t>
  </si>
  <si>
    <t>2056371: CONSTRUCCION Y EQUIPAMIENTO PUESTO DE SALUD TAMBILLO - DISTRITO POMAHUACA - JAEN - CAJAMARCA</t>
  </si>
  <si>
    <t>2070852: FORTALECIMIENTO DE LA CAPACIDAD RESOLUTIVA DEL PUESTO DE SALUD MONTANGO, DISTRITO DE SANTA ROSA - JAEN - CAJAMARCA</t>
  </si>
  <si>
    <t>2077318: RECONSTRUCCION Y EQUIPAMIENTO DEL PUESTO DE SALUD EN EL C.P SAN PEDRO DE PERICO - CHIRINOS, DISTRITO DE CHIRINOS - SAN IGNACIO - CAJAMARCA</t>
  </si>
  <si>
    <t>2104634: MEJORAMIENTO Y AMPLIACION DE LA INFRAESTRUCTURA Y EQUIPAMIENTO DEL CENTRO DE SALUD MAGLLANAL - DISTRITO DE JAEN, PROVINCIA DE JAEN - CAJAMARCA</t>
  </si>
  <si>
    <t>2105116: RECONSTRUCCION DE INFRAESTRUCTURA Y EQUIPAMIENTO DEL PUESTO DE SALUD HUAHUAYA - DISTRITO DE SAN JOSE DEL ALTO, PROVINCIA DE JAEN - CAJAMARCA</t>
  </si>
  <si>
    <t>2022702: MEJORAMIENTO INFRAESTRUCTURA DE RIEGO CANAL EL TRIUNFO - SAN JUAN DEL PUQUIO</t>
  </si>
  <si>
    <t>2022745: MEJORAMIENTO Y REHABILITACION INFRAESTRUCTURA DE RIEGO REGION CAJAMARCA CANAL TATAQUE-HUALLAPE</t>
  </si>
  <si>
    <t>2022988: REPOSICION DE AULAS Y SSHH CEIPS Nº 16083 JOSE GALVEZ - CHUNCHUQUILLO - COLASAY</t>
  </si>
  <si>
    <t>2055486: CONSTRUCCION DE VIA URBANA, VEREDAS Y ACCESOS AL EMBARCADERO CHUCHUHUASI, DISTRITO DE CHIRINOS - SAN IGNACIO - CAJAMARCA</t>
  </si>
  <si>
    <t>2056993: MEJORAMIENTO DE LA CARRETERA COCHALAN - SAN LORENZO</t>
  </si>
  <si>
    <t>2061998: CONSTRUCCION DE LA INSTITUCION EDUCATIVA Nº 16810 - UÑEGATO</t>
  </si>
  <si>
    <t>2062267: RECONSTRUCCION, AMPLIACION DE INFRAESTRUCTURA EN LA I.E. Nº 16515 JOSE ABELARDO QUIÑONES - CHIMARA, DISTRITO DE NAMBALLE - SAN IGNACIO - CAJAMARCA</t>
  </si>
  <si>
    <t>2086451: RECONSTRUCCION DE INFRAESTRUCTURA INSTITUCION EDUCATIVA Nº 16276 LA PALMA - HUARANGO</t>
  </si>
  <si>
    <t>2094794: MEJORAMIENTO CANAL SALLIQUE</t>
  </si>
  <si>
    <t>2022205: CONSTRUCCION TROCHA CARROZABLE TRAMO LOS ARENALES - CHOROPAMPA</t>
  </si>
  <si>
    <t>2022509: MEJORAMIENTO CARRETERA LA LAGUNA-SAN JUAN DE DIOS-PAN DE AZUCAR</t>
  </si>
  <si>
    <t>2130740: MEJORAMIENTO DEL SERVICIO EDUCATIVO EN LA INSTITUCION EDUCATIVA MI PERU CHABARBAMBA, DISTRITO DE HUAMBOS, PROVINCIA DE CHOTA - CAJAMARCA</t>
  </si>
  <si>
    <t>2130741: CONSTRUCCION Y EQUIPAMIENTO DEL PUESTO DE SALUD CORAZON DE MARIA - SOCORRO - LAJAS - CHOTA</t>
  </si>
  <si>
    <t>2132698: CONSTRUCCION Y EQUIPAMIENTO CENTRO DE SALUD CABRACANCHA-DISTRITO DE CHOTA-CAJAMARCA</t>
  </si>
  <si>
    <t>2234360: MEJORAMIENTO DE LA CARRETERA TACABAMBA VILCASIT</t>
  </si>
  <si>
    <t>2234599: MEJORAMIENTO DEL CAMINO VECINAL TRAMO CRUCE SANTA ROSA HASTA CRUCE OXAPAMPA - DISTRITOS DE BAMBAMARCA Y LA LIBERTA DE PALLAN, PROVINCIAS DE HUALGAYOC Y CELENDIN - CAJAMARCA</t>
  </si>
  <si>
    <t>2001637: FORESTACION Y REFORESTACION-CHOTA</t>
  </si>
  <si>
    <t>2021987: CONSTRUCCION CARRETERA SHAWINDO-ANGUYACU-TUQUE</t>
  </si>
  <si>
    <t>2031069: AMPLIACION Y EQUIPAMIENTO I.E. PRIMARIA N° 11187 CHAMBAC-SANTA CRUZ</t>
  </si>
  <si>
    <t>2061992: CONSTRUCCION ISTP ANDABAMBA SANTA CRUZ</t>
  </si>
  <si>
    <t>2112963: MEJORAMIENTO, AMPLIACION Y EQUIPAMIENTO DE LA INSTITUCION EDUCATIVA Nº 10409 - SARABAMBA - DISTRITO DE CHOTA</t>
  </si>
  <si>
    <t>2130103: REPOSICION DE LA INFRAESTRUCTURA DE LA I.E.S. JOSE BRUNO RUIZ NUÑEZ - SAN JUAN DE LA CAMACA - HUALGAYOC- CAJAMARCA</t>
  </si>
  <si>
    <t>2022029: CONSTRUCCION DE CARRETERA ANGUIA-RODEOPAMPA-AGUAS TERMALES OPA-GUINEAMAYO</t>
  </si>
  <si>
    <t>2031071: AMPLIACION Y MEJORAMIENTO COLEGIO CHANCAY BAÑOS</t>
  </si>
  <si>
    <t>2031305: CONSTRUCCION Y EQUIPAMIENTO I.E. INICIAL N° 495 PASITOS DE SABER-CHOTA</t>
  </si>
  <si>
    <t>2093201: MEJORAMIENTO DE LAS CONDICIONES DE VIDA DE LA POBLACION RURAL EN SITUACION DE POBREZA, CON LA IMPLEMENTACION DE VIVIENDAS SALUDABLES EN LOS DISTRITOS DE CHOTA, COCHABAMBA, CHALAMARCA, HUAMBOS, LAJAS, QUEROCOTO Y TACABAMBA DE LA PROVINCIA DE CHOTA</t>
  </si>
  <si>
    <t>2094653: CONSTRUCCION, MEJORAMIENTO Y EQUIPAMIENTO DE LA INSTITUCION EDUCATIVA ANDRES AVELINO CACERES -LA PUCARA-TACABAMBA</t>
  </si>
  <si>
    <t>2112630: CONSTRUCCION Y EQUIPAMIENTO DE LA I.E. N° 101158 PROGRESOPAMPA - BAMBAMARCA</t>
  </si>
  <si>
    <t>2112715: RECONSTRUCCION Y EQUIPAMIENTO DE LA INSTITUCION EDUCATIVA Nº 821116 - AUQUE ALTO - BAMBAMARCA - HUALGYOC</t>
  </si>
  <si>
    <t>2133031: MEJORAMIENTO Y AMPLIACION DE LOS SISTEMAS DE AGUA POTABLE DE 12 COMUNIDADES DEL CENTRO POBLADO CUYUMALCA, PROVINCIA DE CHOTA - CAJAMARCA</t>
  </si>
  <si>
    <t>2143976: MEJORAMIENTO DE CANAL SANTA ROSA - NINABAMBA</t>
  </si>
  <si>
    <t>2021989: CONSTRUCCION CARRETERA VILCASIT - HUALLANGATE</t>
  </si>
  <si>
    <t>2022301: ELECTRIFICACION RURAL DEL CPM DE TUGUSA Y DE LOS CASERIOS DE MUMPAMPA Y SACUS</t>
  </si>
  <si>
    <t>2031258: CONSTRUCCION I.E. Nº 10489 JOSE CARLOS MARIATEGUI - CHADIN</t>
  </si>
  <si>
    <t>2031696: MEJORAMIENTO Y EQUIPAMIENTO DE LA I.E. EXPERIMENTAL AGROPECUARIO ALMIRANTE MIGUEL GRAU-CHOTA</t>
  </si>
  <si>
    <t>2042406: ELECTRIFICACION RURAL CP. EL PORVENIR Y LOS CASERIOS DE COLPAPAMPA Y MONTEREDONDO-BAMBAMARCA</t>
  </si>
  <si>
    <t>2050566: CONSTRUCCION INSTITUCION EDUCATIVA Nº 10411 NEGROPAMPA- DISTRITO DE CHOTA, PROVINCIA DE CHOTA - CAJAMARCA</t>
  </si>
  <si>
    <t>2051289: CONSTRUCCION Y EQUIPAMIENTO DE INSTITUCION EDUCATIVA CRISTO REY DE MANSINTRANCA - CHALAMARCA, PROVINCIA DE CHOTA - CAJAMARCA</t>
  </si>
  <si>
    <t>2061993: CONSTRUCCION Y EQUIPAMIENTO DE LA I.E. OSCAR DEMETRIO URRACA ORREGO - PUCHUDEN - YAUYUCAN - SANTA CRUZ - CAJAMARCA</t>
  </si>
  <si>
    <t>2061994: CONSTRUCCION Y EQUIPAMIENTO DE LA INSTITUCION EDUCATIVA Nº 101032 - QUINUA ALTA - BAMBAMARCA</t>
  </si>
  <si>
    <t>2061995: CONSTRUCCION, AMPLIACION Y EQUIPAMIENTO DE LA I.E. Nº 82692 - LUCMACUCHO - BAMBAMARCA</t>
  </si>
  <si>
    <t>2093200: CONSTRUCCION Y EQUIPAMIENTO DE LA INSTITUCION EDUCATIVA 10559-CHALLUARACRA-HUAMBOS</t>
  </si>
  <si>
    <t>2093837: AMPLIACION Y MEJORAMIENTO DE LA I.E. Nº 10420 - COCHABAMBA - CHOTA</t>
  </si>
  <si>
    <t>2094529: AMPLIACION Y EQUIPAMIENTO CENTRO DE SALUD LA PACCHA</t>
  </si>
  <si>
    <t>2094632: CONSTRUCCION I.E. EZEQUIEL SANCHEZ GUERRERO - HUAMBOS</t>
  </si>
  <si>
    <t>2108906: CONSTRUCCION Y EQUIPAMIENTO DE LA INSTITUCION EDUCATIVA Nº 406 PUSOC - BAMBAMARCA</t>
  </si>
  <si>
    <t>2112137: CONSTRUCCION Y EQUIPAMIENTO DE LA I.E. Nº 494 BARRIOS ALTOS- CHOTA</t>
  </si>
  <si>
    <t>2112747: AMPLIACION Y EQUIPAMIENTO DEL CENTRO DE SALUD SANTA CRUZ - CAJAMARCA</t>
  </si>
  <si>
    <t>2028553: CONSTRUCCION CARRETERA MAYGASBAMBA - AUQUE ALTO</t>
  </si>
  <si>
    <t>2031380: ELECTRIFICACION RURAL DE AGUAS TERMALES, BAÑOS ALTOS, TAMBILLO, LAS PAUCAS-CHANCAY BAÑOS</t>
  </si>
  <si>
    <t>2031698: MEJORAMIENTO Y EQUIPAMIENTO DEL CENTRO DE SALUD DISTRITO CATACHE</t>
  </si>
  <si>
    <t>2234371: MEJORAMIENTO DE LA COMPETITIVIDAD DE LOS PRODUCTORES DE GANADO BOVINO LECHERO EN LA REGION CAJAMARCA</t>
  </si>
  <si>
    <t>2087364: FORTALECIMIENTO DE LAS CADENAS PRODUCTIVAS DE MANGO, PALTO, CHIRIMOYA Y OTROS EN LAS PROVINCIAS DE CAJABAMBA, SAN MARCOS, CAJAMARCA, CELENDIN, CONTUMAZA, SAN PABLO Y SAN MIGUEL</t>
  </si>
  <si>
    <t>2127653: MEJORAMIENTO DEL SERVICIO EDUCATIVO DE LA I.E. PRIMARIA Nº 16957 DEL CASERIO LA PROVIDENCIA, DISTRITO DE SOCOTA - CUTERVO - CAJAMARCA</t>
  </si>
  <si>
    <t>2153959: RECUPERACION DE LOS SERVICIOS EDUCATIVOS EN LA I.E.P. 10252 DE LA LOCALIDAD DE CONDAY, DISTRITO CUTERVO, PROVINCIA DE CUTERVO - CAJAMARCA</t>
  </si>
  <si>
    <t>2154088: MEJORAMIENTO DEL CAMINO VECINAL PUENTE TECHIN-CRUCE CHIRIMOYO, DISTRITO DE QUEROCOTILLO - CUTERVO - CAJAMARCA</t>
  </si>
  <si>
    <t>2159623: CREACION DEL CAMINO VECINAL LADRILLERA - HUABAL - SANTA ROSA, DISTRITO CALLAYUC, PROVINCIA DE CUTERVO - CAJAMARCA</t>
  </si>
  <si>
    <t>2031150: CONSTRUCCION DE CAMINO VECINAL NUEVO CAVICO - PANDALLE</t>
  </si>
  <si>
    <t>2031383: ELECTRIFICACION RURAL DE LA MICRO CUENCA CULLANMAYO Y REDES INTEGRADAS</t>
  </si>
  <si>
    <t>2070972: CONSTRUCCION DEL SISTEMA DE DESAGUE DEL CENTRO POBLADO SINCHIMACHE - CUTERVO, PROVINCIA DE CUTERVO - CAJAMARCA</t>
  </si>
  <si>
    <t>2071716: CONSTRUCCION DEL SISTEMA DE AGUA POTABLE POR BOMBEO PARA CASERIOS DEL SECTOR SUR DE CUTERVO, PROVINCIA DE CUTERVO - CAJAMARCA</t>
  </si>
  <si>
    <t>2085090: RECONSTRUCCION Y EQUIPAMIENTO DE LA INSTITUCION INICIAL Nº 301, PROVINCIA DE CUTERVO - CAJAMARCA</t>
  </si>
  <si>
    <t>2126256: MEJORAMIENTO DE LA INFRAESTRUCTURA Y EQUIPAMIENTO BASICO DEL CENTRO DE SALUD DE SAN JUAN DE CUTERVO, DISTRITO DE SAN JUAN DE CUTERVO - CUTERVO - CAJAMARCA</t>
  </si>
  <si>
    <t>2129238: REHABILITACION DEL CAMINO VECINAL SOCOTA-MOCHADIN, DISTRITO DE SOCOTA - CUTERVO - CAJAMARCA</t>
  </si>
  <si>
    <t>2136665: CONSTRUCCION DE INFRAESTRUCTURA Y EQUIPAMIENTO DE LA INSTITUCION EDUCATIVA SECUNDARIA -NIÑO DIOS- DEL CASERIO CHURUMAYO ALTO, DISTRITO DE SOCOTA - CUTERVO - CAJAMARCA</t>
  </si>
  <si>
    <t>2140679: MEJORAMIENTO, AMPLIACION Y EQUIPAMIENTO DE LA I.E.S. SANTO DOMINGO, DISTRITO DE SANTO DOMINGO DE LA CAPILLA - CUTERVO - CAJAMARCA</t>
  </si>
  <si>
    <t>2143644: AMPLIACION DE INFRAESTRUCTURA EN LA I.E.S. MANUEL GONZALEZ PRADA DISTRITO DE PIMPINGOS, PROVINCIA DE CUTERVO - CAJAMARCA</t>
  </si>
  <si>
    <t>2144814: MEJORAMIENTO, AMPLIACION Y EQUIPAMIENTO DE LA INSTITUCION EDUCATIVA SECUNDARIA DE MENORES INDOAMERICANO DEL CASERIO EL ARENAL, DISTRITO DE SANTO TOMAS - CUTERVO - CAJAMARCA</t>
  </si>
  <si>
    <t>2145134: MEJORAMIENTO Y AMPLIACION DE INFRAESTRUCTURA EN LA I.E.S. JOSE OLAYA DEL CENTRO POBLADO CASA BLANCA, DISTRITO DE PIMPINGOS, PROVINCIA DE CUTERVO - CAJAMARCA</t>
  </si>
  <si>
    <t>2145515: MEJORAMIENTO DE LOS SERVICIOS EDUCATIVOS DE LA I.E.S.M ISRAEL TORO VASQUEZ DEL CP LANCHE - DISTRITO Y PROVINCIA DE CUTERVO - CAJAMARCA</t>
  </si>
  <si>
    <t>2148595: MEJORAMIENTO Y AMPLIACION DE INFRAESTRUCTURA DE LA I. E. S CESAR VALLEJO DEL CP. DE CHIPULUC DEL DISTRITO Y PROVINCIA DE CUTERVO - CAJAMARCA</t>
  </si>
  <si>
    <t>2173529: MEJORAMIENTO Y AMPLIACION DEL SERVICIO EDUCATIVO DE LA I.E.S.M. SAN FERNANDO DE LA LOCALIDAD DE CUJILLO, DISTRITO DE CUJILLO - CUTERVO - CAJAMARCA</t>
  </si>
  <si>
    <t>2206301: CREACION DE UN SISTEMA DE RIEGO PRESURIZADO Y FORTALECIMIENTO DE CAPACIDADES EN SAN JUAN DE CUTERVO Y CASERIOS SAN JUAN DE CUTERVO, DISTRITO DE SAN JUAN DE CUTERVO - CUTERVO - CAJAMARCA</t>
  </si>
  <si>
    <t>2056346: CONSTRUCCION DEL CAMINO VECINAL SANTO DOMINGO LA CAPILLA - EL CUMBE (CALLAYUC)</t>
  </si>
  <si>
    <t>2112235: REPOSICION DE INFRAESTRUCTURA DE LA I.E.S JOSE OLAYA - CPM CASA BLANCA - PIMPINGOS</t>
  </si>
  <si>
    <t>2112463: MEJORAMIENTO Y CONSTRUCCION CARRETERA NUEVO ORIENTE - CHURUMAYO - ALTO - PAMPA LA RIOJA, A NIVEL DE AFIRMADO</t>
  </si>
  <si>
    <t>2122247: CONSTRUCCION DEL CAMINO VECINAL SECTOR LADRILLERA - HUABAL, DISTRITO DE CALLAYUC, PROVINCIA DE CUTERVO - CAJAMARCA</t>
  </si>
  <si>
    <t>2145494: CONSTRUCCION DE INFRAESTRUCTURA Y EQUIPAMIENTO DE LA I.E. Nº 17054 SAN JUAN DE CHORRILLOS - CALLAYUC</t>
  </si>
  <si>
    <t>2148471: AMPLIACION DE INFRAESTRUCTURA CASA DE LA CULTURA JOSE CARLOS MARIATEGUI, DISTRITO CUTERVO, PROVINCIA DE CUTERVO - CAJAMARCA</t>
  </si>
  <si>
    <t>2153957: CONSTRUCCION SISTEMA DE IRRIGACION EN EL CENTRO POBLADO SAN ANTONIO</t>
  </si>
  <si>
    <t>2153961: FORTALECIMIENTO DE LA CAPACIDAD RESOLUTIVA DEL ESTABLECIMIENTO DE SALUD SANICULLO ALTO, RED CUTERVO, DE LA DIRECCIÓN REGIONAL DE SALUD CAJAMARCA</t>
  </si>
  <si>
    <t>2215612: MEJORAMIENTO Y AMPLIACION DE LOS SERVICIOS DE EDUCACION SECUNDARIA DE LA I.E.S. EL CUMBE DEL C. P. EL CUMBE, DISTRITO CALLAYUC, PROVINCIA DE CUTERVO - CAJAMARCA</t>
  </si>
  <si>
    <t>2022321: ELECTRIFICACION RURAL DEL CENTRO POBLADO SUMIDERO Y SUS COMUNIDADES</t>
  </si>
  <si>
    <t>2022324: ELECTRIFICACION RURAL DISTRITO DE TORIBIO CASANOVA PRIMERA ETAPA</t>
  </si>
  <si>
    <t>2022327: ELECTRIFICACION RURAL MICROCUENCA RIO CHOTANO</t>
  </si>
  <si>
    <t>2028144: CONSTRUCCION DE AULAS EN LA INSTITUCION EDUCATIVA SECUNDARIA MANUEL GONZALES PRADA</t>
  </si>
  <si>
    <t>2031263: CONSTRUCCION IEPM. Nº 10265 LA CULLUNA-CUTERVO</t>
  </si>
  <si>
    <t>2031579: MEJORAMIENTO DE LA CARRETERA CUTERVO - SINCHIMACHE</t>
  </si>
  <si>
    <t>2055423: CONSTRUCCION IEPM. 10244 LANCHE</t>
  </si>
  <si>
    <t>2058485: FORTALECIMIENTO DE CAPACIDADES EN LA PRODUCCION Y PROMOCION DEL SECTOR AGROPECUARIO EN LA PROVINCIA DE CUTERVO</t>
  </si>
  <si>
    <t>2061982: CONSTRUCCION AULAS I.E. Nº 16973 - LACHECONGA</t>
  </si>
  <si>
    <t>2068025: CONSTRUCCION I.E.P.M. Nº 10246 DEL CASERIO DE CHACAF, PROVINCIA DE CUTERVO - CAJAMARCA</t>
  </si>
  <si>
    <t>2072362: CONSTRUCCION ELECTRIFICACION RURAL CASERIOS DE ALTO TRIUNFO, VISTA ALEGRE DE LA SOLA Y LA SOLA, PROVINCIA DE CUTERVO - CAJAMARCA</t>
  </si>
  <si>
    <t>2089815: REFORESTACION CON FINES DE PROTECCION EN LOS DISTRITOS DE CUTERVO Y SOCOTA EN LA PROVINCIA DE CUTERVO - REGION CAJAMARCA</t>
  </si>
  <si>
    <t>2094816: MEJORAMIENTO DE LA CARRETERA SAN LUIS DE LUCMA - LA RAMADA - CHIMBAN</t>
  </si>
  <si>
    <t>2101588: INSTALACION DE LA RED DE DISTRIBUCION SECUNDARIA QUE INTERCONECTA A LAS LOCALIDADES DE CORRAL Y EL HUAYO AL PEQUEÑO SISTEMA ELECTRICO RURAL DE VIRGEN DEL ROSARIO, PROVINCIA DE CUTERVO - CAJAMARCA</t>
  </si>
  <si>
    <t>2021976: CONSTRUCCION CAMINO VECINAL SINCHIMACHE QUEROCOTILLO</t>
  </si>
  <si>
    <t>2022497: MEJORAMIENTO CANAL DE RIEGO CASIAN-CALABOZO-CHILAC</t>
  </si>
  <si>
    <t>2034841: CONSTRUCCION IES MANUEL PARDO Y LAVALLE DE PAMPA DE LA RIOJA, DISTRITO DE SOCOTA - CUTERVO - CAJAMARCA</t>
  </si>
  <si>
    <t>2055161: CONSTRUCCION I.E.S. SAN FRANCISCO DE ASIS - PAYAC</t>
  </si>
  <si>
    <t>2061997: CONSTRUCCION I.E.P. Nº 10964 EL PORVENIR - SOCOTA</t>
  </si>
  <si>
    <t>2064463: AMPLIACION INFRAESTRUCTURA EDUCATIVA I.E.S. JOSE CARLOS MARIATEGUI SAN ANDRES, DISTRITO DE SAN ANDRES DE CUTERVO - CUTERVO - CAJAMARCA</t>
  </si>
  <si>
    <t>2064467: RECONSTRUCCION DE LA INSTITUCION EDUCATIVA Nº 10366 LOCAL UBICADO EN LA CALLE JAEN Nº 116 DE LA LOCALIDAD DE SOCOTA, DISTRITO DE SOCOTA - CUTERVO - CAJAMARCA</t>
  </si>
  <si>
    <t>2064469: RECONSTRUCCION, MEJORAMIENTO DE LA INSTITUCION EDUCATIVA Nº 10372 DEL CASERIO DE CUÑANQUE, DISTRITO DE SOCOTA - CUTERVO - CAJAMARCA</t>
  </si>
  <si>
    <t>2074976: CONSTRUCCION CAMINO VECINAL SILLANGATE – GRANADILLO, DISTRITO DE QUEROCOTILLO - CUTERVO - CAJAMARCA</t>
  </si>
  <si>
    <t>2077027: CONSTRUCCION DE COLISEO CERRADO PARA LA CIUDAD DE SOCOTA, DISTRITO DE SOCOTA - CUTERVO - CAJAMARCA</t>
  </si>
  <si>
    <t>2091817: MEJORAMIENTO DEL SERVICIO EDUCATIVO DE LA I.E. Nº 10380 DEL CASERIO LIGUÑAC, DISTRITO DE SOCOTA - CUTERVO - CAJAMARCA</t>
  </si>
  <si>
    <t>2100230: CONSTRUCCION PUENTE CARROZABLE SOBRE EL RIO SOCOTA, PROVINCIA DE CUTERVO - CAJAMARCA</t>
  </si>
  <si>
    <t>2108905: CONSTRUCCION DE INFRAESTRUCTURA DE LA I.E.S. AUGUSTO SALAZAR BONDY QUILAGAN, DISTRITO DE QUEROCOTILLO - CUTERVO - CAJAMARCA</t>
  </si>
  <si>
    <t>2113923: AMPLIACION DEL GRAN MERCADO CENTRAL DEL DISTRITO DE CUTERVO, PROVINCIA DE CUTERVO - CAJAMARCA</t>
  </si>
  <si>
    <t>2116250: CONSTRUCCION DE LA CARRETERA PUENTE TECHIN - QUEROCOTILLO, TRAMO EL MOLINO - LAS DELICIAS</t>
  </si>
  <si>
    <t>NO</t>
  </si>
  <si>
    <t>Formato 14</t>
  </si>
  <si>
    <t>SI</t>
  </si>
  <si>
    <t>set-12</t>
  </si>
  <si>
    <t>nov.15</t>
  </si>
  <si>
    <t>set-13</t>
  </si>
  <si>
    <t>PIP deshabilitado conforme a lo dispuesto en el oficio: oficio N°2968-2015-EF/63.01 de fecha: 09/07/2015 (EN FORMULACION-EVALUACION)</t>
  </si>
  <si>
    <t>Fecha Ultimo Devengado</t>
  </si>
  <si>
    <t>nov.14</t>
  </si>
  <si>
    <t>NPI</t>
  </si>
  <si>
    <t>set-14</t>
  </si>
  <si>
    <t>set-15</t>
  </si>
  <si>
    <t>Observaciones</t>
  </si>
  <si>
    <t>no viable</t>
  </si>
  <si>
    <t>programa sub-sectorial de irrigación - PSI Agricultura-M. de Agricultura y Riego (devengo 25,774.00)</t>
  </si>
  <si>
    <t>programa sub-sectorial de irrigación - PSI Agricultura-M. de Agricultura y Riego (devengo 1,841,586.6)</t>
  </si>
  <si>
    <t>programa sub-sectorial de irrigación - PSI Agricultura-M. de Agricultura y Riego (devengo 750,569.34)</t>
  </si>
  <si>
    <t>set-06</t>
  </si>
  <si>
    <t xml:space="preserve">NO </t>
  </si>
  <si>
    <t>set-09</t>
  </si>
  <si>
    <t>jul.13</t>
  </si>
  <si>
    <t>set-11</t>
  </si>
  <si>
    <t>PIP deshabilitadoconforme lo dispuesto en el Oficio: OficioN° 114-2010-GR.CAJ-GARPAT-SGPINPU de fecha: 23/02/2010</t>
  </si>
  <si>
    <t>FORMULACION-EVALUACION</t>
  </si>
  <si>
    <t>el proyecto ha sido ejecutado por dos sedes Cajamarca por 7505191.54 soles y La Liertad con 3973896.76 soles</t>
  </si>
  <si>
    <t>el proyecto ha sido ejecutado por Region Cajamarca sede Central Cajamarca con o.oo soles y Region Cajamarca Cutervo Cajamarca con 882,479.99 soles</t>
  </si>
  <si>
    <t>el proyecto ha sido ejecutado por Region Cajamarca sede Central Cajamarca con o.oo soles y Region Cajamarca Cutervo Cajamarca con 743,955.08 soles</t>
  </si>
  <si>
    <t>el proyecto ha sido ejecutado por Municipalidad Provincial de Cujillo Cajamarca-Cutervo con 0.00 soles Region Cajamarca sede Central Cajamarca con o.oo soles y Region Cajamarca Cutervo Cajamarca con 1,623,333.78 soles</t>
  </si>
  <si>
    <t>el proyecto ha sido ejecutado por  Region Cajamarca sede Central Cajamarca con 538,637.73 soles y MINCETUR - Plan Copesco Nacional Comercio Exterior y Turismo-MINISTERIO DE COMERCIO EXTERIOR Y TURISMO con 2,005,316.78 soles</t>
  </si>
  <si>
    <t>el proyecto ha sido ejecutado por  Administracion Central - MINSA SALUD - M. DE SALUD con 0.00 soles Region Cajamarca sede Central Cajamarca con 0.00 soles y Region Cajamarca - Programas Regionales - Pro Region Cajamarca con 34,146,814.72 soles</t>
  </si>
  <si>
    <t>set-10</t>
  </si>
  <si>
    <t xml:space="preserve">el proyecto ha sido ejecutado por Municipalidad Distrital de Tongod Cajamarca-San Miguel con 298,732.43 soles y Region Cajamarca sede Central Cajamarca con o.oo soles </t>
  </si>
  <si>
    <t xml:space="preserve">el proyecto ha sido ejecutado por Municipalidad Distrital de Tongod Cajamarca-San Miguel con 299,474.47 soles y Region Cajamarca sede Central Cajamarca con o.oo soles </t>
  </si>
  <si>
    <t xml:space="preserve">el proyecto ha sido ejecutado por Municipalidad Distrital de Tongod Cajamarca-San Miguel con180,771.81 soles y Region Cajamarca sede Central Cajamarca con o.oo soles </t>
  </si>
  <si>
    <t xml:space="preserve">el proyecto ha sido ejecutado por Municipalidad Distrital de Tongod Cajamarca-San Miguel con 198,047.95 soles y Region Cajamarca sede Central Cajamarca con o.oo soles </t>
  </si>
  <si>
    <t xml:space="preserve">el proyecto ha sido ejecutado por Municipalidad Distrital de Tongod Cajamarca-San Miguel con 299,487.99 soles y Region Cajamarca sede Central Cajamarca con o.oo soles </t>
  </si>
  <si>
    <t xml:space="preserve">el proyecto ha sido ejecutado por Municipalidad Distrital de Tongod Cajamarca-San Miguel con 295,743.13 soles y Region Cajamarca sede Central Cajamarca con o.oo soles </t>
  </si>
  <si>
    <t xml:space="preserve">el proyecto ha sido ejecutado por Municipalidad Distrital de Yonan Cajamarca-Contumaza con 438,462.41 soles y Region Cajamarca sede Central Cajamarca con o.oo soles </t>
  </si>
  <si>
    <t xml:space="preserve">el proyecto ha sido ejecutado por Municipalidad Distrital de Yonan Cajamarca-Contumaza con 508,528.54 soles y Region Cajamarca sede Central Cajamarca con o.oo soles </t>
  </si>
  <si>
    <t xml:space="preserve">el proyecto ha sido ejecutado por Municipalidad Distrital de Tongod Cajamarca-San Miguel con 1,105,126.91soles y Region Cajamarca sede Central Cajamarca con o.oo soles </t>
  </si>
  <si>
    <t xml:space="preserve">el proyecto ha sido ejecutado por Municipalidad Distrital de Yonan Cajamarca-Contumaza con 983,104.64 soles y Region Cajamarca sede Central Cajamarca con o.oo soles </t>
  </si>
  <si>
    <t xml:space="preserve">el proyecto ha sido ejecutado por Municipalidad Distrital de Tongod Cajamarca-San Miguel con 1,491,153.18soles y Region Cajamarca sede Central Cajamarca con o.oo soles </t>
  </si>
  <si>
    <t>08/0672010</t>
  </si>
  <si>
    <t>29/0672004</t>
  </si>
  <si>
    <t xml:space="preserve">el proyecto ha sido ejecutado por Universidad Nacional de Cajamarca Educacion - U.N. de Cajamarca con 1,053,727 soles y Region Cajamarca sede Central Cajamarca con 1,207.5 soles </t>
  </si>
  <si>
    <t xml:space="preserve">el proyecto ha sido ejecutado por Universidad Nacional de Cajamarca Educacion - U.N. de Cajamarca con 46,901 soles y Region Cajamarca sede Central Cajamarca con 3,824,342.78 soles </t>
  </si>
  <si>
    <t xml:space="preserve">el proyecto ha sido ejecutado por Municipalidad Provincial de Cajamarca Cajamarca-Cajamarca con 2,811,044.78 soles y Region Cajamarca sede Central Cajamarca con 77.oo soles </t>
  </si>
  <si>
    <t>09/0672005</t>
  </si>
  <si>
    <t xml:space="preserve">el proyecto ha sido ejecutado por Municipalidad Distrital de Namballe Cajamarca-San Ignacio con 29,000 soles y Region Cajamarca sede Central Cajamarca con 750,000 soles </t>
  </si>
  <si>
    <t>ago.10</t>
  </si>
  <si>
    <t xml:space="preserve">el proyecto ha sido ejecutado por Region Cajamarca sede Central Cajamarca con 120,591.48 soles y Region Cajamarca- Programas Regionales- Pro Region Cajamarca con 106,613,336.47 soles </t>
  </si>
  <si>
    <t xml:space="preserve">el proyecto ha sido ejecutado por Municipalidad Distrital de Jesus Cajamarca-Cajamarca con 317,359.1 soles y Region Cajamarca sede Central Cajamarca con 0.00 soles </t>
  </si>
  <si>
    <t xml:space="preserve">el proyecto ha sido ejecutado por Municipalidad Provincial de Cajamarca Cajamarca-Cajamarca con 433,515.09 soles y Region Cajamarca sede Central Cajamarca con 0.00 soles </t>
  </si>
  <si>
    <t>set-07</t>
  </si>
  <si>
    <t xml:space="preserve">el proyecto ha sido ejecutado por Municipalidad Provincial de Cajamarca-Cajamarca-Cajamarca con 3900  soles y Region Cajamarca-Sede Central Cajamarca con 0.00 soles </t>
  </si>
  <si>
    <r>
      <t>el proyecto ha sido ejecutado por</t>
    </r>
    <r>
      <rPr>
        <sz val="10"/>
        <color indexed="8"/>
        <rFont val="Calibri"/>
        <family val="2"/>
      </rPr>
      <t xml:space="preserve"> MEM - DIRECCION GENERAL DE ELECTRIFICACION RURAL
ENERGIA Y MINAS - M. DE ENERGIA Y MINAS </t>
    </r>
    <r>
      <rPr>
        <sz val="9"/>
        <color indexed="8"/>
        <rFont val="Calibri"/>
        <family val="2"/>
      </rPr>
      <t xml:space="preserve">con 3,947,593.52  soles y Region Cajamarca-Sede Central Cajamarca con 14,278.3 soles </t>
    </r>
  </si>
  <si>
    <t xml:space="preserve">el proyecto ha sido ejecutado por Ministerio del Interior Oficina General de Administracion Interior - M. del Interior con 395,000 soles Municipalidad Provincial de Cajamarca-Cajamarca-Cajamarca con 19,958,853.26  soles y Region Cajamarca-Sede Central Cajamarca con 0.00 soles </t>
  </si>
  <si>
    <t xml:space="preserve">el proyecto ha sido ejecutado por M.E. Programa Nacional de Infraestructura Educativa Educacion- M. de Educacion con 0.00 soles Municipalidad Provincial de Cajamarca-Cajamarca-Cajamarca con 494,966.2  soles y Region Cajamarca-Sede Central Cajamarca con 17,285 soles </t>
  </si>
  <si>
    <t>el proyecto ha sido ejecutado por Region Cajamarca-Sede Central Cajamarca con 59,189.17 soles y Region Cajamarca-Chota Cajamarca con 2,755,325.82 soles</t>
  </si>
  <si>
    <t xml:space="preserve">el proyecto ha sido ejecutado por  Municipalidad Distrital de Encañada-Cajamarca-Cajamarca con 383,802.49  soles y Region Cajamarca-Sede Central Cajamarca con 0.00 soles </t>
  </si>
  <si>
    <t xml:space="preserve">el proyecto ha sido ejecutado por  Municipalidad Provincial de Hualgayoc-Bambamarca-Cajamarca-Hualgayoc con 75,015.5  soles, Municipalidad Distrital de Ichocan--Cajamarca-San Marcos  con 13,802 soles, Municipalidad Distrital de Jose Manuel Quiroz--Cajamarca-San Marcos  con 19,111 soles, Region Cajamarca-Agricultura Cajamarca con 22,166 soles y Region Cajamarca-Sede Central Cajamarca con 103,464.13 soles </t>
  </si>
  <si>
    <t>el proyecto ha sido ejecutado por  Region Cajamarca-Sede Central Cajamarca con 2,881.13 soles y Region Cajamarca - Programas Regionales- Pro Region Cajamarca con 29,531,027.86 soles</t>
  </si>
  <si>
    <t xml:space="preserve">el proyecto ha sido ejecutado por   Region Cajamarca-Sede Central Cajamarca con 0.00 soles y Region Cajamarca-Agricultura Cajamarca con 249,999.34 soles </t>
  </si>
  <si>
    <t>EN FORMULACION-EVALUACION</t>
  </si>
  <si>
    <t>PIP deshabilitado conforme lo dispuesto en el Oficio: Oficio N°509-2008-GR.CAJ-GRPPAT-SGPINPU de fecha: 05/11/2008</t>
  </si>
  <si>
    <t xml:space="preserve">el proyecto ha sido ejecutado por  Municipalidad Provincial de Cajamarca-Cajamarca-Cajamarca con 1,139,654.13  soles y Region Cajamarca-Sede Central Cajamarca con 0.00 soles </t>
  </si>
  <si>
    <t>23/20/2009</t>
  </si>
  <si>
    <t xml:space="preserve">el proyecto ha sido ejecutado por  Municipalidad Distrital de los Baños del Inca-Cajamarca-Cajamarca con 115,231.94  soles y Region Cajamarca-Sede Central Cajamarca con 0.00 soles </t>
  </si>
  <si>
    <t xml:space="preserve">el proyecto ha sido ejecutado por Municipalidad Distrital de Conchan   Cajamarca - Chota con 19,700 soles y Region Cajamarca-Programas Regionales - Pro Region Cajamarca con 0.00 soles </t>
  </si>
  <si>
    <t xml:space="preserve">el proyecto ha sido ejecutado por Municipalidad Distrital de Los Baños del Inca   Cajamarca - Cajamarca con 10,300 soles y Region Cajamarca-Programas Regionales - Pro Region Cajamarca con 524,772.72 soles </t>
  </si>
  <si>
    <t xml:space="preserve">el proyecto ha sido ejecutado por Municipalidad Distrital de Los Baños del Inca   Cajamarca - Cajamarca con 41,910 soles y Region Cajamarca-Programas Regionales - Pro Region Cajamarca con 1,240,986.56 soles </t>
  </si>
  <si>
    <t xml:space="preserve">el proyecto ha sido ejecutado por Municipalidad Distrital de Los Baños del Inca   Cajamarca - Cajamarca con 28,500 soles y Region Cajamarca-Programas Regionales - Pro Region Cajamarca con 2,722,716.52 soles </t>
  </si>
  <si>
    <t>el proyecto ha sido ejecutado por Administracion Central- MINSA Salud con 0.00 soles, Region Cajamarca-Programas Regionales - Pro Region Cajamarca con 0.00 soles,  Region Cajamarca- Sede Central Cajamarca con 0.00 soles y Region Cajamarca- Cutervo Cajamarca con 1,295,469.4</t>
  </si>
  <si>
    <t xml:space="preserve">el proyecto ha sido ejecutado por Municipalidad Distrital de Los Baños del Inca   Cajamarca - Cajamarca con 14,915.32 soles y Region Cajamarca-Programas Regionales - Pro Region Cajamarca con 1,879,774.09 soles </t>
  </si>
  <si>
    <t xml:space="preserve">el proyecto ha sido ejecutado por Region Cajamarca-Programas Regionales - Pro Region Cajamarca con 5,561,905.31 soles </t>
  </si>
  <si>
    <t xml:space="preserve">el proyecto ha sido ejecutado por  Municipalidad Distrital de Tabaconas Cajamarca - San Ignacio con 21,412 soles y Region Cajamarca-Jaen Cajamarca con 2,443,634.64 soles </t>
  </si>
  <si>
    <t xml:space="preserve">el proyecto ha sido ejecutado por Region Cajamarca- Sede Central Cajamarca con 56,500 solesy  Region Cajamarca-Jaen Cajamarca con 2,255,773.15 soles </t>
  </si>
  <si>
    <t>formulación - evaluación</t>
  </si>
  <si>
    <t>pip deshabilitado con forme a ,o dispuesto en el oficio N°:2591-2015-EF/63.01 de fecha: 10 -06-2015</t>
  </si>
  <si>
    <t xml:space="preserve">el proyecto ha sido ejecutado por Region Cajamarca- Sede Central Cajamarca con 23,721.28 solesy  Region Cajamarca-Jaen Cajamarca con 1,069,272.4 soles </t>
  </si>
  <si>
    <t xml:space="preserve">el proyecto ha sido ejecutado por Region Cajamarca- Sede Central Cajamarca con 44,789.51 soles y  Region Cajamarca-Jaen Cajamarca con 1,274,879.9 soles </t>
  </si>
  <si>
    <t xml:space="preserve">el proyecto ha sido ejecutado por Municipalidad Distrital de San Jose de Lourdes Cajamarca - San Ignacio con 114,079.69 soles y  Region Cajamarca-Jaen Cajamarca con 376,091.57 soles </t>
  </si>
  <si>
    <t xml:space="preserve">el proyecto ha sido ejecutado por Municipalidad Provincial de Jaen Cajamarca - Jaen con 55,428.9 soles y  Region Cajamarca-Jaen Cajamarca con 628,711.87 soles </t>
  </si>
  <si>
    <t>dic.14</t>
  </si>
  <si>
    <t xml:space="preserve">el proyecto ha sido ejecutado por Municipalidad Distrital de Namballe Cajamarca - San Ignacio con 103,310 soles y  Region Cajamarca-Jaen Cajamarca con 530,728.95 soles </t>
  </si>
  <si>
    <t xml:space="preserve">el proyecto ha sido ejecutado por Programa Agua para Todos Vivienda Construccion y Saneamiento con 0.00 soles, Municipalidad Provincial de San Ignacio Cajamarca - San Ignacio con 15,574,887 soles y  Region Cajamarca-Jaen Cajamarca con 296,840 soles </t>
  </si>
  <si>
    <t xml:space="preserve">el proyecto ha sido ejecutado por  Region Cajamarca-Jaen Cajamarca con 20,720 soles  y Region Cajamarca-Programas Regionales - Pro Region Cajamarca con 14,442,319.49 soles </t>
  </si>
  <si>
    <t xml:space="preserve">el proyecto ha sido ejecutado por Municipalidad Provincial de Jaen Cajamarca -Jaen con 679,155.41 soles, Region Cajamarca-Sede Central Cajamarca con 0.00 soles  y  Region Cajamarca-Jaen Cajamarca con 1,025,325.93 soles </t>
  </si>
  <si>
    <t xml:space="preserve">el proyecto ha sido ejecutado por Vivienda y Urbanismo Vivienda Construccion y Saneamiento - Ministerio de Vivienda,Construccion y Saneamiento con 347,511 soles, egion Cajamarca-Sede Central Cajamarca con 0.00 soles  y  Region Cajamarca-Jaen Cajamarca con 0.00 soles </t>
  </si>
  <si>
    <t>set-08</t>
  </si>
  <si>
    <t xml:space="preserve">el proyecto ha sido ejecutado por Municipalidad Distrital de La Coipa Cajamarca - San Ignacio con 482,980.92 soles, Region Cajamarca-Sede Central Cajamarca con 0.00 soles y  Region Cajamarca-Jaen Cajamarca con 0.00 soles </t>
  </si>
  <si>
    <t xml:space="preserve">el proyecto ha sido ejecutado por Municipalidad Distrital de Huabal Cajamarca - Jaen con 4,048,410.24 soles, Region Cajamarca-Sede Central Cajamarca con 0.00 soles y  Region Cajamarca-Jaen Cajamarca con 0.00 soles </t>
  </si>
  <si>
    <t xml:space="preserve">el proyecto ha sido ejecutado por Region Cajamarca-Jaen Cajamarca con 0.00 soles y Region Cajamarca-Cutervo Cajamarca con 8,787,540.06 soles </t>
  </si>
  <si>
    <t>27!11/2014</t>
  </si>
  <si>
    <t>ejecutado por Municipalidad distrital de los Baños del Inca Cajamarca - Cajamarca con 129,485.8 soles y Region Cajamarca - Transportes Cajamarca con 3,911,519.43 soles</t>
  </si>
  <si>
    <t xml:space="preserve">el proyecto ha sido ejecutado por Region Cajamarca-Sede Central Cajamarca con 44,739.25 soles,  Region Cajamarca-Jaen Cajamarca con0.00 soles  y  Region Cajamarca-Agricultura Cajamarca con 2,719,339.05 soles </t>
  </si>
  <si>
    <t>ejecutado por Region Cajamarca Sede Central Cajamarca 106,243.44 soles y Region Cajamarca Agricultura Cajamarca 6,000 soles</t>
  </si>
  <si>
    <t>ejecutado por Region Cajamarca Sede Central Cajamarca 127,311.7 soles y Region Cajamarca Agricultura Cajamarca 5,213,002.85 soles</t>
  </si>
  <si>
    <t>No</t>
  </si>
  <si>
    <t>ejecutado por Region Cajamarca Agricultura Cajamarca 268,902.93 soles</t>
  </si>
  <si>
    <t>ejecutado por Region Cajamarca Sede Central Cajamarca 0.00 soles y Region Cajamarca Agricultura Cajamarca 6,674,764.53 soles</t>
  </si>
  <si>
    <t>ejecutado por Region Cajamarca Programas Regionales - Pro Region Cajamarca 296.63 soles y Region Cajamarca Agricultura Cajamarca 821,072.04 soles</t>
  </si>
  <si>
    <t xml:space="preserve">el proyecto ha sido ejecutado por Region Cajamarca-Sede Central Cajamarca con 35,836,900.74 soles y  Region Cajamarca-Chota Cajamarca con 0.00 soles </t>
  </si>
  <si>
    <t>pip deshabilitado conforme a lo dispuesto en el oficio: oficio N° 2782-2014-EF/63.01 de fecha: 01-07-2015</t>
  </si>
  <si>
    <t xml:space="preserve">el proyecto ha sido ejecutado por Region Cajamarca-Sede Central Cajamarca con 31,000 soles y  Region Cajamarca-Agricultura Cajamarca con 714,075.39 soles </t>
  </si>
  <si>
    <t xml:space="preserve">el proyecto ha sido ejecutado por Region Cajamarca-Sede Central Cajamarca con 200,000 soles y  Region Cajamarca-Agricultura Cajamarca con 495,002.6 soles </t>
  </si>
  <si>
    <t xml:space="preserve">el proyecto ha sido ejecutado por Region Cajamarca-Sede Central Cajamarca con 7,997.76 soles y  Region Cajamarca-Agricultura Cajamarca con 229,763.6 soles </t>
  </si>
  <si>
    <t xml:space="preserve">el proyecto ha sido ejecutado por Region Cajamarca-Sede Central Cajamarca con 11,100 soles y  Region Cajamarca-Agricultura Cajamarca con 352,598 soles </t>
  </si>
  <si>
    <t xml:space="preserve">el proyecto ha sido ejecutado por Region Cajamarca-Sede Central Cajamarca con 7,123 soles y  Region Cajamarca-Agricultura Cajamarca con 210,637 soles </t>
  </si>
  <si>
    <t xml:space="preserve">2230984: MEJORAMIENTO DE LOS SERVICIOS EDUCATIVOS DEL CENTRO DE EDUCACION INICIAL N 330 DE ALTOBELLAVISTA </t>
  </si>
  <si>
    <t xml:space="preserve">el proyecto ha sido ejecutado por Region Cajamarca-Cutervo Cajamarca con 9,241,297.92 soles y MEM - DIRECCION GENERAL DE ELECTRIFICACION RURAL ENERGIA Y MINAS - M. DE ENERGIA Y MINAS  con 58,431.7 soles </t>
  </si>
  <si>
    <t>06/0472011</t>
  </si>
  <si>
    <t xml:space="preserve">el proyecto ha sido ejecutado por Municipalidad distrital de Santo Domingo de la Capilla Cajamarca - Cutervo con 6,688 soles y  Region Cajamarca-Cutervo Cajamarca con 3,117,694.58 soles </t>
  </si>
  <si>
    <t>26/0372013</t>
  </si>
  <si>
    <t>pip deshabilitado conforme  a lo dispuesto en el oficio: oficio N 180-2013-MTC/09.02 de fecha: 06-03-2013</t>
  </si>
  <si>
    <t>12/0872011</t>
  </si>
  <si>
    <t xml:space="preserve">el proyecto ha sido ejecutado porMUNICIPALIDAD PROVINCIAL DE CUTERVO
CAJAMARCA - CUTERVO 4,235.4  y  Region Cajamarca-Cutervo Cajamarca con 868,304.85soles </t>
  </si>
  <si>
    <r>
      <t>el proyecto ha sido ejecutado po</t>
    </r>
    <r>
      <rPr>
        <sz val="8"/>
        <color indexed="8"/>
        <rFont val="Calibri"/>
        <family val="2"/>
      </rPr>
      <t>r MUNICIPALIDAD PROVINCIAL DE CUTERVO con 420,000 y   Region Cajamarca-Cutervo Cajamarca con 1,245,700.87 soles</t>
    </r>
  </si>
  <si>
    <t>el proyecto ha sido ejecutado por Municipalidad Provincial de Socota Cajamarca-Cutervo con 13,100 y Region Cajamarca-Cutervo Cajamarca con 466,233.89</t>
  </si>
  <si>
    <t>el proyecto ha sido ejecutado por Municipalidad Provincial de Socota Cajamarca-Cutervo con 144,883.57 y Region Cajamarca-Cutervo Cajamarca con 52,516.88</t>
  </si>
  <si>
    <t>el proyecto ha sido ejecutado por Municipalidad Provincial de Socota Cajamarca-Cutervo con29,096.55 y Region Cajamarca-Cutervo Cajamarca con 281,690.3</t>
  </si>
  <si>
    <t>el proyecto ha sido ejecutado por Municipalidad Provincial de Socota Cajamarca-Cutervo con 885,256.99 y Region Cajamarca-Cutervo Cajamarca con 0.00</t>
  </si>
  <si>
    <t>el proyecto ha sido ejecutado por Municipalidad Provincial de Socota Cajamarca-Cutervo con 266,209.79 y Region Cajamarca-Cutervo Cajamarca con 0.00</t>
  </si>
  <si>
    <t>el proyecto ha sido ejecutado por Municipalidad Provincial de Socota Cajamarca-Cutervo con 166,027 y Region Cajamarca-Cutervo Cajamarca con 0.00</t>
  </si>
  <si>
    <t>el proyecto ha sido ejecutado por Municipalidad Provincial de Socota Cajamarca-Cutervo con 1,486,007.53  y Region Cajamarca-Cutervo Cajamarca con 0.00</t>
  </si>
  <si>
    <t>el proyecto ha sido ejecutado por Municipalidad Provincial de Cutervo Cajamarca-Cutervo con 1,270,952.72 y Region Cajamarca-Cutervo Cajamarca con 0.00</t>
  </si>
  <si>
    <t>20/0472011</t>
  </si>
  <si>
    <t>municipalidad distrital de chancaybaños cajamarca - santa cruz con 9,900.00 soles y region cajamarca- sede central cajamarca con 0.00 soles</t>
  </si>
  <si>
    <t xml:space="preserve">el proyecto ha sido ejecutado por  Programa de desarrollo productivo agrario rural agrorural agricultura - M. de Agricultura y RiegoAgricultura Cajamarca con 54,076,226.81 soles y Region Cajamarca-Sede Central Cajamarca con 0.00 soles </t>
  </si>
  <si>
    <t xml:space="preserve">el proyecto ha sido ejecutado por  Región Cajamarca- Sede Central Cajamarca con 3,000,000.00 soles y Region Cajamarca-Programas Regionales Pro Región Cajamarca con 135,930,329.1 soles </t>
  </si>
  <si>
    <r>
      <t>el proyecto ha sido ejecutado por  Región Cajamarca- Sede Central Cajamarca con56,231.54 soles y Region Cajamarca-Programas Regionales Pro Región Cajamarca con 15,844,</t>
    </r>
    <r>
      <rPr>
        <strike/>
        <sz val="9"/>
        <color indexed="8"/>
        <rFont val="Calibri"/>
        <family val="2"/>
      </rPr>
      <t>82.66</t>
    </r>
    <r>
      <rPr>
        <sz val="9"/>
        <color indexed="8"/>
        <rFont val="Calibri"/>
        <family val="2"/>
      </rPr>
      <t xml:space="preserve"> soles </t>
    </r>
  </si>
  <si>
    <t>PROCOMPITE</t>
  </si>
  <si>
    <t xml:space="preserve">el proyecto ha sido ejecutado por Municipalidad provincial de hualgayoc- Bambamarca con 75,015.5 soles, Municipalidad distrital de Ichocan Cajamarca - San Marcos con 13,802 soles, Municipalidad distrital de Jose Manuel Quiroz Cajamarca - San Marcos con 19,111 soles, Región Cajamarca-Sede Central Cajamarca con 103,464.13  soles y Region Cajamarca-Agricultura Cajamarca con 22,166 soles </t>
  </si>
  <si>
    <t xml:space="preserve">el proyecto ha sido ejecutado por   Region Cajamarca-Sede Central Cajamarca con 1,949,593.8 soles y Region Cajamarca-Programas Regionales - Pro Region Cajamarca con 1,401,309.54 soles </t>
  </si>
  <si>
    <t xml:space="preserve">el proyecto ha sido ejecutado por   Region Cajamarca-Sede Central Cajamarca con 200,000 soles y Region Cajamarca-Agricultura Cajamarca con 495,002.6 soles </t>
  </si>
  <si>
    <t>AÑO</t>
  </si>
  <si>
    <t>INVENTARIO DE PROYECTOS DE INVERSIÓN PÚBLICA 2010 - 2015</t>
  </si>
  <si>
    <t>Etiquetas de fila</t>
  </si>
  <si>
    <t>Total general</t>
  </si>
  <si>
    <t>Nº</t>
  </si>
  <si>
    <t>Años desde Último devengado</t>
  </si>
  <si>
    <t>Años en Ejecución</t>
  </si>
  <si>
    <t>PROGR. INVERS.</t>
  </si>
  <si>
    <t>Fecha Corte</t>
  </si>
  <si>
    <t>Saldo Teórico para concluir</t>
  </si>
  <si>
    <t>LISTADO DE PROYECTOS DEL PIA 2010 AL 2015 NO CERRADOS, CON ALGUN GRADO DE EJECUCIÓN FINANCIERA YCON MÁS DE 06 MESES SIN REGISTRAR DEVENGADO</t>
  </si>
  <si>
    <t>AÑO DE TÉRMINO EJECUCIÓN FÍSICA</t>
  </si>
  <si>
    <t>AÑO DE SUSPENSIÓN</t>
  </si>
  <si>
    <t>MOTIVO</t>
  </si>
  <si>
    <t>ACCIONES TOMADAS TRAS LA SUSPENSIÓN</t>
  </si>
  <si>
    <t>Fecha viabilidad</t>
  </si>
  <si>
    <t>Mes año actual</t>
  </si>
  <si>
    <t>Plazo de ejecución según último registro (días)</t>
  </si>
  <si>
    <t>Nombre del Proyecto</t>
  </si>
  <si>
    <t>¿Tiene Formato 14?</t>
  </si>
  <si>
    <t>PIA 2017</t>
  </si>
  <si>
    <t>PIM 2017</t>
  </si>
  <si>
    <t>¿Tiene Registro Infobras?</t>
  </si>
  <si>
    <t>Avance Financiero % con respecto al último reg.</t>
  </si>
  <si>
    <t>AMPLIACION DE INFRAESTRUCTURA INSTITUCION EDUCATIVA INICIAL Nº 120 PANCHILLA - TABACONAS</t>
  </si>
  <si>
    <t>AMPLIACION I.S.P. TEMBLADERA</t>
  </si>
  <si>
    <t>AMPLIACION INFRAESTRUCTURA IES SAN MARCELINO CHAMPAGNAT</t>
  </si>
  <si>
    <t>AMPLIACION INFRAESTRUCTURA INSTITUCION EDUCATIVA AMALIA PUGA ICHOCAN</t>
  </si>
  <si>
    <t>AMPLIACION Y MEJORAMIENTO I.E. Nº 821075 -HUAYOBAMBA - SAN MARCOS</t>
  </si>
  <si>
    <t>CONSTRUCCION INFRAESTRUCTURA Y EQUIPAMIENTO PUESTO DE SALUD ALTO TAMBILLO - SAN IGNACIO</t>
  </si>
  <si>
    <t>CONSTRUCCION LOSA DEPORTIVA BARRIO SAN MARTIN DE PORRES</t>
  </si>
  <si>
    <t>CONSTRUCCION PUESTO DE SALUD SEXECHITA, PROVINCIA DE CUTERVO - CAJAMARCA</t>
  </si>
  <si>
    <t>CREACION Y CONSTRUCCION PUESTO DE SALUD CHAMANAL</t>
  </si>
  <si>
    <t>ELECTRIFICACION RURAL C.P. IRACA GRANDE SECTOR CENTRO Y CASERIOS CORRALILLO, SACAS SACAS, TIJERAS Y SITACUCHO - CHOTA</t>
  </si>
  <si>
    <t>ELECTRIFICACION RURAL C.P. VISTA ALEGRE-HUALGAYOC</t>
  </si>
  <si>
    <t>ELECTRIFICACION RURAL DE LAS LOCALIDADES DE MOLINO VIEJO, MIRADOR Y CHAMBAC - SANTA CRUZ</t>
  </si>
  <si>
    <t>ELECTRIFICACION RURAL DE LOS CASERIOS PALO BLANCO, MESONES MURO Y BUENA ESPERANZA EN EL CP CHAMAYA - JAEN</t>
  </si>
  <si>
    <t>ELECTRIFICACION RURAL DEL CPM DE EL TAYAL Y DEL CASERIO DE MAMARRURIBAMBA ALTO</t>
  </si>
  <si>
    <t>ELECTRIFICACION RURAL JOSE SABOGAL</t>
  </si>
  <si>
    <t>ELECTRIFICACION RURAL LAS GRUTAS DE NEGROPAMPA Y NEGROPAMPA ALTO - CHOTA</t>
  </si>
  <si>
    <t>ELECTRIFICACION RURAL QUELLAHORCO - LA LUCUMA Y ANEXOS - TONGOD</t>
  </si>
  <si>
    <t>ELECTRIFICACION RURAL REGION CAJAMARCA: AMPLIACION DEL SISTEMA DE ELECTRIFICACION CASERIO LA COLPA</t>
  </si>
  <si>
    <t>ELECTRIFICACION RURAL SAN LORENZO, SAN PABLO DE TOCAQUILLO Y EL FAIQUE</t>
  </si>
  <si>
    <t>ELECTRIFICACION RURAL SANTA TERESA, COCHAMARCA, DOS DE MAYO Y TINAJONES - MATARA</t>
  </si>
  <si>
    <t>ELECTRIFICACION RURAL SHAGUAC-CHACHACOMA-CHACAPAMPA Y HUILCATE</t>
  </si>
  <si>
    <t>ELECTRIFICACION RURAL TALLAMAC-ROMERO-PUSOC</t>
  </si>
  <si>
    <t>ELECTRIFICACION RURAL UDIMA Y ANEXOS</t>
  </si>
  <si>
    <t>EQUIPAMIENTO CENTRO DE SALUD CONTUMAZA</t>
  </si>
  <si>
    <t>EQUIPAMIENTO DEL AREA FUNCIONAL DE EMERGENCIA DEL C.S. SANTO TOMAS DE LA MRD SANTO TOMAS, DE LA DISA CUTERVO DIRESA CAJAMARCA</t>
  </si>
  <si>
    <t>GENERACION DE LA CAPACIDAD DE GESTION DEL GOBIERNO REGIONAL  DE CAJAMARCA</t>
  </si>
  <si>
    <t>MEJORAMIENTO CANAL DE RIEGO HUALABAMBA</t>
  </si>
  <si>
    <t>MEJORAMIENTO CARRETERA CALLAYUC - CHIPLE TRAMO PUENTE JUNTAS - CHIPLE</t>
  </si>
  <si>
    <t>MEJORAMIENTO CARRETERA CHIRICONGA-UTICYACU.</t>
  </si>
  <si>
    <t>MEJORAMIENTO CARRETERA EL FRUTILLO-MORAN ALTO</t>
  </si>
  <si>
    <t>MEJORAMIENTO DE CANAL COLOCHE-PACHUCO-HUAMBOS</t>
  </si>
  <si>
    <t>MEJORAMIENTO DE LA CAPACIDAD RESOLUTIVA DEL SERVICIO MATERNO INFANTIL DE LOS C.S. DE HUARANGO Y EL PORVENIR DE LA MICRO RED HUARANGO -DISA JAEN</t>
  </si>
  <si>
    <t>MEJORAMIENTO DEL COLEGIO EL TINGO - HUASMIN</t>
  </si>
  <si>
    <t>MEJORAMIENTO DEL SISTEMA DE IRRIGACION RIO SECO</t>
  </si>
  <si>
    <t>MEJORAMIENTO DEL TRAMO CARROZABLE CUTERVO - PUENTE JUNTAS</t>
  </si>
  <si>
    <t>MEJORAMIENTO I.E. ESCUELA PUBLICA PRIMARIA DE MENORES Nº 82029 SANTIAGO APOSTOL</t>
  </si>
  <si>
    <t>MEJORAMIENTO INSTITUCION EDUCATIVA PUBLICA HIPOLITO UNANUE - CORTEGANA</t>
  </si>
  <si>
    <t>RECONSTRUCCION COLEGIO ESTATAL OXAMARCA</t>
  </si>
  <si>
    <t>REPOSICION DE INFRAESTRUCTURA I.E.P. Nº 16547 - MEXICO DE SHUMBA</t>
  </si>
  <si>
    <t>REPOSICION DE INFRAESTRUCTURA IEP Nº 16817 - LA FLORESTA</t>
  </si>
  <si>
    <t>REPOSICION INFRAESTRUCTURA DE I.E.P. N° 16800 INGURO</t>
  </si>
  <si>
    <t>REPOSICION INFRAESTRUCTURA DE LA I.E. Nº 16069 SHUMBA BAJO</t>
  </si>
  <si>
    <t>REHABILITACION DEL CANAL DE REGADIO DE JESUS, DISTRITO DE JESUS - CAJAMARCA - CAJAMARCA</t>
  </si>
  <si>
    <t>MEJORAMIENTO DE LOS SISTEMAS DE AGUA POTABLE, ALCANTARILLADO Y TRATAMIENTO DE AGUAS SERVIDAS SAN PABLO</t>
  </si>
  <si>
    <t>MEJORAMIENTO DE LOS SERVICIOS DE LIMPIEZA, RECOLECCION Y DISPOSICION FINAL DE RESIDUOS SOLIDOS DE LA ZONA URBANA DE JESUS, DISTRITO DE JESUS - CAJAMARCA - CAJAMARCA</t>
  </si>
  <si>
    <t>Distrito</t>
  </si>
  <si>
    <t>Monto de Inversión según último registro</t>
  </si>
  <si>
    <t>Función</t>
  </si>
  <si>
    <t>Jovanna</t>
  </si>
  <si>
    <t>Ronal</t>
  </si>
  <si>
    <t>Responsable</t>
  </si>
  <si>
    <t>Wilmer Ch</t>
  </si>
  <si>
    <t>Agustín M</t>
  </si>
  <si>
    <t>Maria Rosa A.</t>
  </si>
  <si>
    <t>Olga F.</t>
  </si>
  <si>
    <t>Gladys R.</t>
  </si>
  <si>
    <t>Se encuentra culminado (SI o NO)</t>
  </si>
  <si>
    <t>YONÁN</t>
  </si>
  <si>
    <t>JAÉN</t>
  </si>
  <si>
    <t>Fuente: SOSEM</t>
  </si>
  <si>
    <t>Fuente: Ficha</t>
  </si>
  <si>
    <t>Fuente:Ficha</t>
  </si>
  <si>
    <t>?</t>
  </si>
  <si>
    <t>MEJORAMIENTO DE CANAL PISIT CHORRO BLANCO ROMERO CIRCA POBLACION</t>
  </si>
  <si>
    <t>ESTADO</t>
  </si>
  <si>
    <t>VIABLE</t>
  </si>
  <si>
    <t xml:space="preserve">Estado del PIP </t>
  </si>
  <si>
    <t>SANTA CRUZ</t>
  </si>
  <si>
    <t>CAJAMARCA</t>
  </si>
  <si>
    <t>NAMORA</t>
  </si>
  <si>
    <t>SAN GREGORIO</t>
  </si>
  <si>
    <t>Monto ejecutado al 2017</t>
  </si>
  <si>
    <t>CON ESTUDIO DEFINITIVO EN PROCESO DE CONVOCATORIA</t>
  </si>
  <si>
    <t>CON ESTUDIO DEFINITIVO EN ELABORACIÓN</t>
  </si>
  <si>
    <t>CON ESTUDIO DEFINITIVO APROBADO</t>
  </si>
  <si>
    <t>EN EJECUCIÓN CON PROCESO DE CONVOCATORIA</t>
  </si>
  <si>
    <t>PROYECTO EN EJECUCIÓN</t>
  </si>
  <si>
    <t>PROYECTO CONCLUIDO</t>
  </si>
  <si>
    <t>¿Tiene Formato 15?</t>
  </si>
  <si>
    <t xml:space="preserve">DE CORRESPONDER LA TRANSFERENCIA DEL PRODUCTO DEL PIP, INDIQUE SI ÉSTA SE REALIZÓ (SI O NO) </t>
  </si>
  <si>
    <t>¿EL PIP CUENTA CON UN DOCUMENTO QUE APRUEBA LIQUIDACIÓN FÍSICA - FINANCIERA? (SI O NO)</t>
  </si>
  <si>
    <t>EL PRODUCTO DEL PIP (BIENES Y SERVICIOS) ENTRÓ EN OPERACIÓN (SI O NO) (*)</t>
  </si>
  <si>
    <t>PIM ACUMULADO A LA FECHA</t>
  </si>
  <si>
    <t>Fuente: Unidad Ejecutora</t>
  </si>
  <si>
    <t>CULMINADO (fuente: Unidad Ejecutora o F14)</t>
  </si>
  <si>
    <t>NO CULMINADO (fuente: Unidad Ejecutora o F14)</t>
  </si>
  <si>
    <t>Fecha Primer Devengado (mes y año)</t>
  </si>
  <si>
    <t>Fecha Ultimo Devengado (Mes y año)</t>
  </si>
  <si>
    <t>MEJORAMIENTO CANAL JESUS CHUCO</t>
  </si>
  <si>
    <t>INSTALACIÓN SEMILLEROS CHOTA</t>
  </si>
  <si>
    <t>MEJORAMIENTO C.E. 82566 (EX 109) TEMBLADERA</t>
  </si>
  <si>
    <t>CONSTRUCCION BADEN COLVOT-SAN BENITO</t>
  </si>
  <si>
    <t>CRIANZA TECNIFICADA DE CONEJO DOBLE PROPOSITO</t>
  </si>
  <si>
    <t>TERMINACION IGLESIA QUEROCOTILLO</t>
  </si>
  <si>
    <t>CONSOLIDACION EMPRESARIAL DE LA MUJER RURAL</t>
  </si>
  <si>
    <t>TERMINACION COLEGIO LOURDES BAMBAMARCA</t>
  </si>
  <si>
    <t xml:space="preserve">RECUPERACION  C.E. S. NUESTRO SEÑOR DE LOS MILAGROS </t>
  </si>
  <si>
    <t>AMPLIACIÓN COLEGIO VICTOR RAÚL HAYA DE LA TORRE</t>
  </si>
  <si>
    <t>CONST. 06 AULAS, 02 SS.HH.  01 ESCALERA -C.E. 16040 MARIANO MELGAR</t>
  </si>
  <si>
    <t>AMPLIACIÓN Y MEJORAMIENTO PUESTO DE SALUD SAN LORENZO DE BARBASCO</t>
  </si>
  <si>
    <t>AMPLIACIÓN CENTRO DE SALUD PUCARÁ</t>
  </si>
  <si>
    <t>IMPLEMENTACION Y MEJORAMIENTO DE  EQUIPO MECANICO</t>
  </si>
  <si>
    <t>IMPLEM. Y MEJORAMIENTO  DEL CENTRO PROCESOR DE DATOS</t>
  </si>
  <si>
    <t>ELABORACION DE ESTUDIOS DE PREINVERSION</t>
  </si>
  <si>
    <t>ELABORACION DE EXPEDIENTES TECNICOS</t>
  </si>
  <si>
    <t>SUPERVISION Y LIQUIDACION DE OBRA</t>
  </si>
  <si>
    <t>PLANEAMIENTO ESTRATEGICO</t>
  </si>
  <si>
    <t>GESTION Y EDUCACION AMBIENTAL</t>
  </si>
  <si>
    <t>PREVISION Y ATENCION URGENCIAS Y  EMERGENCIAS</t>
  </si>
  <si>
    <t>TERMINACION MIRADOR TURISTICO CERRO CAMPANA-SAN IGNACIO</t>
  </si>
  <si>
    <t>REHABILITACION PUENTE SAN FRANCISCO</t>
  </si>
  <si>
    <t>REHABILITACION Y MEJORAMIENTO CARRETERA CONEJO TRANCA-SANTA RITA</t>
  </si>
  <si>
    <t>MEJORAMIENTO DEL C.E. 82286- CAJABAMBA</t>
  </si>
  <si>
    <t>REHABILITACIÓN CANAL DE IRRIGACIÓN EL HUAYO</t>
  </si>
  <si>
    <t>MEJORAMIENTO DEL CANAL MALCAS</t>
  </si>
  <si>
    <t>RECUPERACIÓN INFRAESTRUCTURA C. E. JORGE BASADRE - LLUCHUBAMBA</t>
  </si>
  <si>
    <t>REHABILITACIÓN CANAL HUACARIZ</t>
  </si>
  <si>
    <t>MEJORAMIENTO CARRETERA AEROPUERTO - OTUZCO</t>
  </si>
  <si>
    <t>MEJORAMIENTO Y REHABILITACIÓN CANAL LLACANORA-SUCCHA</t>
  </si>
  <si>
    <t>MEJORAMIENTO DEL C.E.N° 82402 BELLAVISTA - CELENDÍN</t>
  </si>
  <si>
    <t>CONSTRUCCION CARRETERA MUYOC-CORTEGANA</t>
  </si>
  <si>
    <t>MEJORAMIENTO Y REHABILITACIÓN CARRETERA CHALÁN-CHUMUCH</t>
  </si>
  <si>
    <t>CONSTRUCCIÓN CARRETERA SALACAT-HUANGASHANGA-SANTA ROSA</t>
  </si>
  <si>
    <t>MEJORAMIENTO Y TERMINACION DE LA IGLESIA SANTA TERESITA</t>
  </si>
  <si>
    <t>MEJORAMIENTO DEL CANAL CASCABAMBA</t>
  </si>
  <si>
    <t>DEFENSA RIBEREÑA LA PORTADA DE JAGUEY</t>
  </si>
  <si>
    <t>CONSTRUCCIÓN DEL SISTEMA DE AGUA POTABLE Y LETRINIZACION YUBED- ZAPOTAL</t>
  </si>
  <si>
    <t>REPARACIÓN Y MEJORAMIENTO DEL SERVICIO DE  EQUIPO MECÁNICO</t>
  </si>
  <si>
    <t>MEJORAMIENTO LOCAL DEL GOBIERNO REGIONAL - CAJAMARCA</t>
  </si>
  <si>
    <t>MEJORAMIENTO CANAL DE IRRIGACIÓN TINGO VERSALLES</t>
  </si>
  <si>
    <t>MEJORAMIENTO SISTEMA DE IRRIGACIÓN PAY PAY</t>
  </si>
  <si>
    <t>DEFENSA RIBEREÑA RIO CASCASÉN</t>
  </si>
  <si>
    <t>MEJORAMIENTO DEL SISTEMA DE IRRIGACIÓN HUAYOBAMBA</t>
  </si>
  <si>
    <t xml:space="preserve">AMPLIACIÓN INFRAESTRUCTURA I.S.T. SAN MARCOS </t>
  </si>
  <si>
    <t>AMPLIACIÓN DEL INSTITUTO SUPERIOR PEDAGÓGICO SAN MARCOS</t>
  </si>
  <si>
    <t>TERMINACIÓN COLEGIO 24 DE JUNIO- HUAYOBAMBA</t>
  </si>
  <si>
    <t>RECONSTRUCCIÓN COLEGIO RICARDO PALMA-CALQUIS</t>
  </si>
  <si>
    <t>RECONSTRUCCIÓN C.E. LUIS GONZAGA PÉREZ-CALQUIS</t>
  </si>
  <si>
    <t>MEJORAMIENTO CANAL DE IRRIGACION AGUA BLANCA-SAN GREGORIO-LAS VIEJAS</t>
  </si>
  <si>
    <t>RECONSTRUCCIÓN COLEGIO SECUNDARIO SAN LUIS GRANDE</t>
  </si>
  <si>
    <t>RECONSTRUCCIÓN CENTRO EDUCATIVO Nº 82098 -SAN PABLO</t>
  </si>
  <si>
    <t>MEJOR. EN LA PRESTACION DE LOS SERVICIOS DE SALUD DE LA MICRORED SAN PABLO</t>
  </si>
  <si>
    <t>MEJORAMIENTO DEL SISTEMA DE AGUA POTABLE Y ALCANTARILLADO-TUMBADEN</t>
  </si>
  <si>
    <t>AMPLIACIÓN AULAS COLEGIO NACIONAL JOSE MONZON HERNANDEZ-CHALAMARCA</t>
  </si>
  <si>
    <t>IMPLEMENTACIÓN CENTRO DE CÓMPUTO INSTITUTO SUPERIOR TECNOLÓGICO  CHOTA</t>
  </si>
  <si>
    <t>ELECTRIFICACION RURAL CONCHAN</t>
  </si>
  <si>
    <t>TERMINACIÓN C.N."JOSÉ ANTONIO ENCINAS" CADMALCA</t>
  </si>
  <si>
    <t>ELECTRIFICACIÓN LLANGODEN ALTO- LANCHEBAMBA</t>
  </si>
  <si>
    <t>ELECTRIFICACION RURAL CASMALCA-LLANGODEN BAJO</t>
  </si>
  <si>
    <t>MEJORAMIENTO  TROCHA CARROZABLE CHONGOYAPE-TOCMOCHE</t>
  </si>
  <si>
    <t>MEJORAMIENTO DE AULAS C.E.N° 82668  SAN JUAN DE LACAMACA - BAMBAMARCA</t>
  </si>
  <si>
    <t>RECUPERACION AULAS C.E. 82851 HUILCATE</t>
  </si>
  <si>
    <t>ELECTRIFICACIÓN RURAL SAN ANTONIO ALTO-HUALGAYOC</t>
  </si>
  <si>
    <t>AMPLIACION Y MEJORAMIENTO DEL CENTRO DE SALUD LLAUCÁN</t>
  </si>
  <si>
    <t>RECUPERACIÓN AULAS C.E. 82939 SAN ANTONIO BAJO</t>
  </si>
  <si>
    <t>AMPLIACIÓN Y MEJORAMIENTO HOSPITAL BAMBAMARCA</t>
  </si>
  <si>
    <t>RECONSTRUCCIÓN COLEGIO SAN CARLOS</t>
  </si>
  <si>
    <t>ELECTRIFICACIÓN RURAL DISTRITO CHUGUR</t>
  </si>
  <si>
    <t>RECUPERACIÓN AULAS CE 82731- EL MUYA</t>
  </si>
  <si>
    <t>AMPLIACION COLEGIO NACIONAL SOCORRO ALVARADO-LA ESPERANZA</t>
  </si>
  <si>
    <t>REHABILITACIÓN Y MEJORAMIENTO DEL CV3 TRAMO  PUENTE LIPOR-CORRAL VIEJO</t>
  </si>
  <si>
    <t>AMPLIACION CENTRO DE EDUCACIÓN OCUPACIONAL SANTA CRUZ</t>
  </si>
  <si>
    <t>AMPLIACIÓN CE 10612-MAYOBAMBA</t>
  </si>
  <si>
    <t>TECHADO DEL COLISEO CERRADO INSTITUTO SUPERIOR PEDAGÓGICO OCTAVIO MATTA CONTRERAS-CUTERVO</t>
  </si>
  <si>
    <t>CONSTRUCCION CANAL DE RIEGO SINCHIMACHE</t>
  </si>
  <si>
    <t>CONSTRUCCION CANAL DE RIEGO SAN LORENZO</t>
  </si>
  <si>
    <t>AMP. Y CONSTRUCCION SSHH DEL CENTRO EDUCATIVO 070- FILA ALTA</t>
  </si>
  <si>
    <t>REPOSICION DE 03 AULAS  CEP NO 16043- LOMA SANTA_JAÉN</t>
  </si>
  <si>
    <t>REMODELACION E IMPLEMENTACION DEL SERVICIO DE EMERGENCIA DEL HOSPITAL I JAEN</t>
  </si>
  <si>
    <t>INSTALACIÓN SEMILLERO DE  08 HAS DE ARROZ EN JAÉN</t>
  </si>
  <si>
    <t>REPOSICION  PUESTO DE SALUD LAS NARANJAS</t>
  </si>
  <si>
    <t>CONSTRUCCION PUESTO DE SALUD HUALLAPE</t>
  </si>
  <si>
    <t>REHABILITACIÓN INFRAESTRUCTURA DE RIEGO CANAL PERICO</t>
  </si>
  <si>
    <t>REUBICACIÓN Y MEJORAMIENTO DE LA INFRAESTRUCTURA  CENTRO DE SALUD CHIRINOS</t>
  </si>
  <si>
    <t>MEJORAMIENTO PUESTO DE SALUD LA LIMA</t>
  </si>
  <si>
    <t>CONSTRUCCIÓN PUESTO DE SALUD LOS NARANJOS</t>
  </si>
  <si>
    <t>MEJORAMIENTO TROCHA CARROZABLE CHURUYACU - TAMBORAPA PUEBLO</t>
  </si>
  <si>
    <t>ELECTRIFICACIÓN RURAL CAJABAMBA II ETAPA FASE 1</t>
  </si>
  <si>
    <t>CONSTRUCCIÓN DEL SISTEMA DE AGUA POTABLE Y LETRINIZACIÓN COLPA</t>
  </si>
  <si>
    <t>TERMINACIÓN IGLESIA INMACULADA</t>
  </si>
  <si>
    <t>CONSTRUCCIÓN Y EQUIPAMIENTO  PUESTO DE SALUD GUZMANGO</t>
  </si>
  <si>
    <t>ELECTRIFICACIÓN RURAL REGIÓN CAJAMARCA: PUEBLO NUEVO DE ASÍS Y CRUCE SHUMBA (BELLAVISTA)</t>
  </si>
  <si>
    <t>APOYO AL SECTOR AGROPECUARIO</t>
  </si>
  <si>
    <t>DESARROLLO TURÍSTICO- ASISTENCIA TÉCNICA Y CAPACITACIÓN EN LA REGIÓN CAJAMARCA</t>
  </si>
  <si>
    <t>DETERMINACIÓN DEL POTENCIAL DE LA BIODIVERSIDAD REGIONAL DE CAJAMARCA</t>
  </si>
  <si>
    <t>INSTALACIÓN SEMILLEROS DE PAPA EN CAJAMARCA, CHOTA Y CUTERVO</t>
  </si>
  <si>
    <t>PROMOCIÓN SEMILLEROS DE ARROZ</t>
  </si>
  <si>
    <t>AMPLIACIÓN CENTRO DE SALUD SAN MIGUEL</t>
  </si>
  <si>
    <t>MEJORAMIENTO INFRAESTRUCTURA CE 82097 GREGORIO PITA -SAN PABLO</t>
  </si>
  <si>
    <t>CONSTRUCCION EQUIP. CCEE. PROVINCIA CHOTA: AMPLIACIÓN INSITUTO SUPERIOR TECNOLÓGICO PÚBLICO CHOTA</t>
  </si>
  <si>
    <t>CONSTRUCCION EQUIP. CCEE. PROVINCIA CHOTA: MEJORAMIENTO Y EQUIPAMIENTO C.E. 10381 CHOTA</t>
  </si>
  <si>
    <t>CONSTRUCCION EQUIP. CCEE. PROVINCIA CHOTA: DEMOLICIÓN Y CONSTRUCCIÓN DE AULAS COLEGIO ANAXIMANDRO VEGA MATEOLA</t>
  </si>
  <si>
    <t>ELECTRIFICACION RURAL PROVINCIA CHOTA: ELECTRIFICACIÓN RURAL DISTRITO LAJAS</t>
  </si>
  <si>
    <t>ELECTRIFICACION RURAL PROVINCIA CHOTA: ELECTRIFICACIÓN RURAL DISTRITO QUEROCOTO</t>
  </si>
  <si>
    <t>ELECTRIFICACION RURAL PROVINCIA CHOTA: ELECTRIFICACIÓN RURAL DISTRITO TACABAMBA</t>
  </si>
  <si>
    <t>CONSTRUCCION EQUIP. CCEE. PROVINCIA HUALGAYOC: CONSTRUCCIÓN Y EQUIPAMIENTO CN JULIO C. TELLO- EL ROMERO</t>
  </si>
  <si>
    <t>ELECTRIFICACIÓN RURAL PROVINCIA DE HUALGAYOC: ELECTRIFICACIÓN RURAL CPM SAN JUAN DE LACAMACA</t>
  </si>
  <si>
    <t>CONSTRUCCION PUESTO DE SALUD  SUGARMAYO</t>
  </si>
  <si>
    <t>AMPLIACIÓN Y MEJORAMIENTO DEL  CENTRO DE SALUD EL TAMBO BAMBAMARCA-HUALGAYOC</t>
  </si>
  <si>
    <t>CONSTRUCCION EQUIP. CCEE. PROVINCIA HUALGAYOC: REMODELACIÓN Y EQUIPAMIENTO DEL COLEGIO SECUNDARIO SAN FRANCISCO DE ASÍS-LLAUCÁN</t>
  </si>
  <si>
    <t>ELECTRIFICACIÓN RURAL PROVINCIA DE HUALGAYOC: ELECTRIFICACIÓN RURAL HUALGAYOC (CHALA-ALAN-HUANGAMARCA)</t>
  </si>
  <si>
    <t>CONSTRUCCION EQUIP. CCEE. PROVINCIA HUALGAYOC: AMPLIACIÓN EQUIPAMIENTO CE Nº 82674- CHUGUR</t>
  </si>
  <si>
    <t>ELECTRIFICACIÓN RURAL PROVINCIA DE HUALGAYOC: ELECTRIFICACIÓN RURAL COYUNDE PALMA</t>
  </si>
  <si>
    <t>AMPLIACIÓN Y EQUIP. IST SANTOS VILLALOBOS HUAMÁN</t>
  </si>
  <si>
    <t>AMPLIACIÓN INFRAESTRUCTURA CEPS Nº 16012 JOSÉ  CARRIÓN PAZ  CRUCE DE SHUMBA-BELLAVISTA</t>
  </si>
  <si>
    <t>REPOSICIÓN DE AULAS SSHH COLEGIO SECUNDARIO ANTENOR ORREGO-BELLAVISTA-JAÉN</t>
  </si>
  <si>
    <t>CONSTRUCCIÓN TROCHA CARROZABLE LA YUNGA-NUEVA ESPERANZA-SANTA ROSA</t>
  </si>
  <si>
    <t>REPOSICIÓN Y MEJORAMIENTO DE INFRAESTRUCTURA CES ALFONSO VILLANUEVA P. -PUCARÁ</t>
  </si>
  <si>
    <t>MEJORAMIENTO CANAL SALLIQUE</t>
  </si>
  <si>
    <t xml:space="preserve">MEJORAMIENTO CANAL CHORRO BLANCO </t>
  </si>
  <si>
    <t>REPOSICION INFRAESTRUCTURA Y EQUIPAMIENTO PUESTO DE SALUD RUMIPITE</t>
  </si>
  <si>
    <t>REPOSICIÓN Y AMPLIACIÓN DE INFRAESTRUCTURA CPSM 16983 EL DIAMANTE</t>
  </si>
  <si>
    <t>MEJORAMIENTO Y DESARROLLO DE LA PEQUEÑA GANADERÍA LECHERA EN LOS DISTRITOS PRIORIZADOS DE LAS PROVINCIAS  CHOTA Y CUTERVO-REGIÓN CAJAMARCA</t>
  </si>
  <si>
    <t>CONSTRUCCIÓN COLEGIO AUGUSTO GIL-CHALÁN</t>
  </si>
  <si>
    <t>EDUCACIÓN DE CALIDAD PARA NIÑOS Y NIÑAS</t>
  </si>
  <si>
    <t>EQUIPAMIENTO PARA CENTROS EDUCATIVOS REG. CAJAMARCA</t>
  </si>
  <si>
    <t>MEJORAMIENTO IE 82553 CHILETE</t>
  </si>
  <si>
    <t>ELECTRIFICACIÓN RURAL PARTE BAJA DEL DISTRITO DE SAN BENITO</t>
  </si>
  <si>
    <t>MEJORAMIENTO CENTRAL HIDROELÉCTRICA COMBAYO</t>
  </si>
  <si>
    <t>MEJORAMIENTO DE LA CAPACIDAD RESOLUTIVA DEL CENTRO DE SALUD SAN MIGUEL</t>
  </si>
  <si>
    <t>MEJORAMIENTO CANAL JORGE CHÁVEZ</t>
  </si>
  <si>
    <t>SUSTITUCIÓN INFRAESTRUCTURA Y EQUIP. CE Nº10605-SAUCEPAMPA</t>
  </si>
  <si>
    <t>CONSTRUCCIÓN DEL SISTEMA DE AGUA POTABLE Y LETRINAS EN EL CASERÍO DE NUEVA ESPERANZA</t>
  </si>
  <si>
    <t>MEJORAMIENTO  CARRETERA LA COLMENA-SEXI-CORRAL VIEJO</t>
  </si>
  <si>
    <t>ELECTRIFICACIÓN RURAL CUJILLO</t>
  </si>
  <si>
    <t>REPOSICIÓN DE INFRAESTRUCTURA CEPM Nº 16813 EL FAIQUE-BELLAVISTA</t>
  </si>
  <si>
    <t>REPOSICIÓN Y AMPLIACIÓN DE INFRAESTRUCTURA CEPM Nº 16626 MARIZAGUA</t>
  </si>
  <si>
    <t>REPOSICIÓN Y AMPLIACIÓN DEL CEPS Nº 16520 RICARDO PALMA</t>
  </si>
  <si>
    <t>MEJORAMIENTO DE LA CARRETERA ALTO IHUAMACA-UNION-LAS MINAS-TAMBORAPA-PUEBLO</t>
  </si>
  <si>
    <t>MEJORAMIENTO TROCHA CARROZABLE-CRUCE HUAQUILLO-CHIRINOS</t>
  </si>
  <si>
    <t>AMPLIACIÓN  C.E.  Nº  10618 - SAN ROQUE</t>
  </si>
  <si>
    <t>MEJORAMIENTO Y EQUIP. DEL COLEGIO NACIONAL INDOAMERICANO - SANTA CRUZ</t>
  </si>
  <si>
    <t>REMODELACIÓN DEL ISP ALFONSO BARRANTES LINGAN</t>
  </si>
  <si>
    <t>MEJORAMIENTO CANAL CHACAPAMPA-TUMBADEN</t>
  </si>
  <si>
    <t>AMPLIACIÓN Y EQUIPAMIENTO DEL CENTRO EDUCATIVO VICTOR RAUL HAYA DE LA TORRE - AGOMARCA</t>
  </si>
  <si>
    <t>CONSTRUCCION CANAL DE RIEGO TACAMACHE</t>
  </si>
  <si>
    <t>AMPLIACIÓN Y EQUIPAMIENTO DE LA  I. E.  HORACIO ZEVALLOS GAMEZ - COLPATUAPAMPA</t>
  </si>
  <si>
    <t>MEJORAMIENTO Y EQUIPAMIENTO DEL PUESTO DE SALUD ACHIRAMAYO</t>
  </si>
  <si>
    <t>MEJORAMIENTO   CANAL OCSHAWILCA</t>
  </si>
  <si>
    <t>CONSTRUCCION EQUIP. CCEE. PROVINCIA HUALGAYOC: AMPLIACIÓN INSITUTO SUPERIOR PEDAGÓGICO PÚBLICO BCA</t>
  </si>
  <si>
    <t>AMPLIACIÓN Y EQUIPAMIENTO I.S.T. PUBLICO- BAMBAMARCA</t>
  </si>
  <si>
    <t>MEJORAMIENTO Y EQUIP. I.E. INDOAMERICANO FRUTILLOPAMPA-BAMBAMARCA</t>
  </si>
  <si>
    <t>AFIRMADO TROCHA CARROZABLE MARCOPAMPA - CARHUACRUZ</t>
  </si>
  <si>
    <t>AMPLIACIÓN C.N. CRISTO REY CARNICHE BAJO - LLAMA</t>
  </si>
  <si>
    <t>CONSTRUCCION PUESTO DE SALUD SUMIDERO</t>
  </si>
  <si>
    <t>MEJORAMIENTO DEL CANAL BELLA VISTA - JOSÉ OLAYA - CHALAN - SAN ISIDRO</t>
  </si>
  <si>
    <t>MULTIPROVINCIAL Y MULTIDISTRITAL</t>
  </si>
  <si>
    <t>FUNCIÓN 03: PLANEAMIENTO, GESTIÓN Y RESERVA DE CONTINGENCIA</t>
  </si>
  <si>
    <t>FUNCIÓN 04: DEFENSA Y SEGURIDAD CIUDADANA</t>
  </si>
  <si>
    <t>FUNCIÓN 05: ORDEN PÚBLICO Y SEGURIDAD</t>
  </si>
  <si>
    <t>FUNCIÓN 09: TURISMO</t>
  </si>
  <si>
    <t>FUNCIÓN 08: COMERCIO</t>
  </si>
  <si>
    <t>FUNCIÓN 10: AGROPECUARIA</t>
  </si>
  <si>
    <t>FUNCIÓN 11: PESCA</t>
  </si>
  <si>
    <t>FUNCIÓN 12: ENERGÍA</t>
  </si>
  <si>
    <t>FUNCIÓN 14: INDUSTRIA</t>
  </si>
  <si>
    <t>FUNCIÓN 15: TRANSPORTE</t>
  </si>
  <si>
    <t>FUNCIÓN 16: COMUNICACIONES</t>
  </si>
  <si>
    <t>FUNCIÓN 17: AMBIENTE</t>
  </si>
  <si>
    <t>FUNCIÓN 18: SANEAMIENTO</t>
  </si>
  <si>
    <t>FUNCIÓN 19: VIVIENDA Y DESARROLLO URBANO</t>
  </si>
  <si>
    <t>FUNCIÓN 20: SALUD</t>
  </si>
  <si>
    <t>FUNCIÓN 22: EDUCACIÓN</t>
  </si>
  <si>
    <t>FUNCIÓN 21: CULTURA Y DEPORTE</t>
  </si>
  <si>
    <t>FUNCIÓN 23: PROTECCIÓN SOCIAL</t>
  </si>
  <si>
    <t>FUNCIONES</t>
  </si>
  <si>
    <t>ESTABLECIMIENTO DE NIVELES DE ESCASA PREVALENCIA DE MOSCAS DE LA FRUTA EN EL VALLE DEL ALTO JEQUETEPEQUE-CAJAMARCA</t>
  </si>
  <si>
    <t>MEJORAMIENTO DE LA PRODUCTIVIDAD DE TRUCHA DEL CENTRO PISCICOLA NAMORA</t>
  </si>
  <si>
    <t>AMPLIACION CAMPUS UNIVERSITARIO FILIAL JAEN</t>
  </si>
  <si>
    <t>PEQUEÑO SISTEMA ELECTRICO TEMBLADERA I ETAPA</t>
  </si>
  <si>
    <t>PEQUEÑO SISTEMA ELECTRICO CHILETE III ETAPA</t>
  </si>
  <si>
    <t>CONSTRUCCION AGUA POTABLE Y LETRINAS CASA DE TORTA, PAY PAY, EL MANGO, PITURA Y OTROS</t>
  </si>
  <si>
    <t>REHABILITACION Y MEJORAMIENTO DE LA CARRETERA CAJAMARCA-CELENDIN-BALZAS</t>
  </si>
  <si>
    <t>MEJORAMIENTO EN LA ATENCION DE LOS SERVICIOS DE HOSPITALIZACION DEL HOSPITAL TIPO I - JAEN</t>
  </si>
  <si>
    <t>RESTAURACION IGLESIA CATEDRAL</t>
  </si>
  <si>
    <t>REPOSICION DE LA INFRAESTRUCTURA DEL PUESTO DE SALUD DE YARARAHUE</t>
  </si>
  <si>
    <t>CONSTRUCCION DE CARRETERA ANGUIA-RODEOPAMPA-AGUAS TERMALES OPA-GUINEAMAYO</t>
  </si>
  <si>
    <t>FORESTACION CHOTA</t>
  </si>
  <si>
    <t>EL NOMBRE NO COINCIDE EN LA FICHA Y EL CODIGO PRESUPUESTAL</t>
  </si>
  <si>
    <t>Unidad Ejecutora - Órgano Técnico</t>
  </si>
  <si>
    <t>PIP A CARGO DEL MTC, EL GR TAMBIÉN HA EJECUTADO HASTA EL 2012</t>
  </si>
  <si>
    <t>MEJORAMIENTO DE LA CARRETERA TRINIDAD PAMPA LARGA</t>
  </si>
  <si>
    <t>OPI que declaró la viabilidad</t>
  </si>
  <si>
    <t>DIRECCION GENERAL DE PROGRAMACION MULTIANUAL DEL SECTOR PUBLICO</t>
  </si>
  <si>
    <t>OPI DE LA REGION CAJAMARCA</t>
  </si>
  <si>
    <t>OPI ENERGIA</t>
  </si>
  <si>
    <t>HAY DOS UNIDADES EJECUTORAS, LA GRI ES LA QUE EJECUTA LA MAYOR PARTE</t>
  </si>
  <si>
    <t>UNIVERSIDAD NACIONAL DE CAJAMARCA</t>
  </si>
  <si>
    <t>HAY DOS UNIDADES EJECUTORAS, LA UNC EJECUTÓ LA MAYOR PARTE</t>
  </si>
  <si>
    <t>TERMINACIÓN COLEGIO SECUNDARIO HORACIO ZEVALLOS GÁMEZ</t>
  </si>
  <si>
    <t>OPI AGRICULTURA</t>
  </si>
  <si>
    <t>TIENE DOS UEs, SENASA EJECUTA EL MAYOR PORCENTAJE DE EJECUCIÓN</t>
  </si>
  <si>
    <t>SUSTITUCIÓN INFRAESTRUCTURA CENTRO EDUCATIVO ABEL ALVA - CONTUMAZÁ</t>
  </si>
  <si>
    <t>CONTUMAZÁ</t>
  </si>
  <si>
    <t>REHABILITACION Y MEJORAMIENTO CARRETERA EL TINTE - LA CAPILLA - DERIVACION TUMBADEN</t>
  </si>
  <si>
    <t>SUSTITUCION INFRAESTRUCTURA C. N. NUESTRA SEÑORA DEL ROSARIO - CAJABAMBA</t>
  </si>
  <si>
    <t>MEJORAMIENTO CARRETERA CRUCE JESUS-JESUS</t>
  </si>
  <si>
    <t>CONSTRUCCION DE LA ESCUELA DE ARTE MARIO URTEAGA DE LA REGION CAJAMARCA</t>
  </si>
  <si>
    <t>SAN JOSÉ DE LOURDES</t>
  </si>
  <si>
    <t>SAN PABLO - MULTIDISTRITAL</t>
  </si>
  <si>
    <t>CAJABAMBA</t>
  </si>
  <si>
    <t>JESÚS</t>
  </si>
  <si>
    <t>SAN MIGUEL - MULTIDISTRITAL</t>
  </si>
  <si>
    <t>INTERCONEXION INFORMATICA DEL GOBIERNO REGIONAL CAJAMARCA</t>
  </si>
  <si>
    <t>REHABILITACION Y MEJORAMIENTO DE LA CARRETERA A NIVEL DE AFIRMADO CHILETE - CONTUMAZA - EMP. R103 (PUENTE OCHAPE)</t>
  </si>
  <si>
    <t>Con solicitud de retiro de viabilidad</t>
  </si>
  <si>
    <t>Se solicito el retiro de viabilidad con Of 508-2008-SGPINPU DEL 5/11/2008</t>
  </si>
  <si>
    <t>SAN PABLO</t>
  </si>
  <si>
    <t>OPI MUNICIPALIDAD DISTRITAL DE NAMBALLE</t>
  </si>
  <si>
    <t>NAMBALLE</t>
  </si>
  <si>
    <t>LOS BAÑOS DEL INCA</t>
  </si>
  <si>
    <t>CONDEBAMBA</t>
  </si>
  <si>
    <t>GREGORIO PITA</t>
  </si>
  <si>
    <t>JOSÉ SABOGAL</t>
  </si>
  <si>
    <t>CELENDÍN</t>
  </si>
  <si>
    <t>NIEPOS</t>
  </si>
  <si>
    <t>PEDRO GÁLVEZ</t>
  </si>
  <si>
    <t>SÓCOTA</t>
  </si>
  <si>
    <t>CUTERVO</t>
  </si>
  <si>
    <t>HUASMÍN</t>
  </si>
  <si>
    <t>CAJABAMBA - MULTIDISTRITAL</t>
  </si>
  <si>
    <t>OPI MUNICIPALIDAD DISTRITAL DE SOCOTA</t>
  </si>
  <si>
    <t>SAN IGNACIO - MULTIDISTRITAL</t>
  </si>
  <si>
    <t>CONCHÁN</t>
  </si>
  <si>
    <t>CATILLUC</t>
  </si>
  <si>
    <t>PIP INACTIVO SIN INFORMACIÓN DE EJECUCIÓN FINANCIERA</t>
  </si>
  <si>
    <t>PIÓN</t>
  </si>
  <si>
    <t>SAN MARCOS</t>
  </si>
  <si>
    <t>GUZMANGO</t>
  </si>
  <si>
    <t>UTCO</t>
  </si>
  <si>
    <t>SAN BENITO</t>
  </si>
  <si>
    <t>SAUCEPAMPA</t>
  </si>
  <si>
    <t>SITACOCHA</t>
  </si>
  <si>
    <t>CORTEGANA</t>
  </si>
  <si>
    <t>CHILETE</t>
  </si>
  <si>
    <t>EDUARDO VILLANUEVA</t>
  </si>
  <si>
    <t>CALQUIS</t>
  </si>
  <si>
    <t>SAN LUIS</t>
  </si>
  <si>
    <t>TUMBADÉN</t>
  </si>
  <si>
    <t>CACHACHI</t>
  </si>
  <si>
    <t>BELLAVISTA</t>
  </si>
  <si>
    <t>CONTUMAZÁ - MULTIDISTRITAL</t>
  </si>
  <si>
    <t>SAN MIGUEL</t>
  </si>
  <si>
    <t>MIGUEL IGLESIAS</t>
  </si>
  <si>
    <t>ENCAÑADA</t>
  </si>
  <si>
    <t>ICHOCÁN</t>
  </si>
  <si>
    <t>TONGOD</t>
  </si>
  <si>
    <t>CATACHE</t>
  </si>
  <si>
    <t>CALLAYUC</t>
  </si>
  <si>
    <t>MEJORAMIENTO INSTITUCION EDUCATIVA PUBLICA Nº 82529 EL LIMON - UTCO</t>
  </si>
  <si>
    <t>RESIDENCIA UNIVERSITARIA UNIVERSIDAD NACIONAL DE CAJAMARCA</t>
  </si>
  <si>
    <t>IRRIGACION SAN PABLO - CANAL EL REJO</t>
  </si>
  <si>
    <t>REHABILITACION Y MEJORAMIENTO DE LA CARRETERA LA POSADA - COSPAN</t>
  </si>
  <si>
    <t>INFRAESTRUCTURA DE RIEGO CAJABAMBA: REVESTIMIENTO CANAL DE RIEGO PEÑA BLANCA</t>
  </si>
  <si>
    <t>ELECTRIFICACION RURAL DEL DISTRITO GREGORIO PITA PRIMERA ETAPA</t>
  </si>
  <si>
    <t>ELECTRIFICACION RURAL CASERIOS CASA BLANCA - CAU CAU - LAS MANZANAS</t>
  </si>
  <si>
    <t>MEJORAMIENTO CARRETERA LLAPA SAN SILVESTRE DE COCHAN</t>
  </si>
  <si>
    <t>CONSTRUCCION CARRETERA TINYAYOC - PAUCA - JELIC</t>
  </si>
  <si>
    <t>CONSTRUCCION Y EQUIPAMIENTO HOSPITAL DE CELENDIN</t>
  </si>
  <si>
    <t>MEJORAMIENTO CARRETERA MIRAVALLES - NIEPOS</t>
  </si>
  <si>
    <t>CONSTRUCCION LAGUNAS DE ESTABILIZACION SAN MARCOS</t>
  </si>
  <si>
    <t>ELECTRIFICACION SUCSE - CABORAN - CHULANGATE</t>
  </si>
  <si>
    <t>RED SECUNDARIA DE ELECTRIFICACION LIGUÑAC</t>
  </si>
  <si>
    <t>ORDENAMIENTO TERRITORIAL DE LA REGION CAJAMARCA</t>
  </si>
  <si>
    <t>MEJORAMIENTO CARRETERA HUASMIN - JEREZ - CRUCE SAN JOSE</t>
  </si>
  <si>
    <t>ELECTRIFICACION RURAL CAJABAMBA II ETAPA - FASE 3</t>
  </si>
  <si>
    <t>CONSTRUCCION CERCO PERIMETRICO C.E. Nº 82402 BELLAVISTA-CELENDIN</t>
  </si>
  <si>
    <t>MEJORAMIENTO DE LA PRODUCTIVIDAD Y RENTABILIDAD DE LOS PRODUCTOS AGRARIOS EN EL AREA DE INFLUENCIA DEL SANTUARIO NACIONAL TABACONAS NAMBALLE</t>
  </si>
  <si>
    <t>REPOTENCIACION DE LA MINICENTRAL HIDROELECTRICA DE CONCHAN Y AMPLIACION DEL PEQUEÑO SISTEMA ELECTRICO ASOCIADO</t>
  </si>
  <si>
    <t>REDES PRIMARIAS 22 9 KV, REDES SECUNDARIAS 460 230V Y CONEXIONES DOMICILIARIAS CASERIOS DE LLAMAPAMPA, ALTO PERU, PUEBLO NUEVO, SAN MATEO, BAOS QUILCATE Y EL MILAGRO - TRAMO 1</t>
  </si>
  <si>
    <t>REDES PRIMARIAS 22 9 13 2 KV, SECUNDARIAS 440 220 V Y CONEXIONES DOMICILIARIAS CASERIOS DE EL LLANTEN, ZOGNAD BAJO, NUEVO PROGRESO, EL LIRIO Y CHUCLLAPAMPA - TRAMO 2</t>
  </si>
  <si>
    <t>ELECTRIFICACION RURAL AYLAMBO</t>
  </si>
  <si>
    <t>AMPLIACION INFRAESTRUCTURA INSTITUCION EDUCATIVA Nº 82314 - ARAQUEDA</t>
  </si>
  <si>
    <t>CONSTRUCCION SISTEMA DE RIEGO POR ASPERSION EN LA COMUNIDAD DE PORCON ALTO-PORCON BAJO</t>
  </si>
  <si>
    <t>MEJORAMIENTO ESTADIO HEROES DE SAN RAMON</t>
  </si>
  <si>
    <t>CONSTRUCCION CARRETERA CHIMBAN - PION - SANTA ROSA</t>
  </si>
  <si>
    <t>REVESTIMIENTO CANAL DE RIEGO LOS MOLINOS</t>
  </si>
  <si>
    <t>MEJORAMIENTO CANAL DE RIEGO TARTAR GRANDE BAÑOS DEL INCA</t>
  </si>
  <si>
    <t>PROMOCION DE INVERSIONES Y COOPERACION INTERNACIONAL PARA LA REGION CAJAMARCA</t>
  </si>
  <si>
    <t>ELECTRIFICACION HUARANGO - CHIRINOS</t>
  </si>
  <si>
    <t>CONSTRUCCION DE SISTEMAS DE AGUA POTABLE Y LETRINAS CASA DE TORTA - TOLON ALTO</t>
  </si>
  <si>
    <t>ELECTRIFICACION RURAL CAJABAMBA II ETAPA FASE II</t>
  </si>
  <si>
    <t>ELECTRIFICACION DEL CASERIO PAMPA IRACUSHCO</t>
  </si>
  <si>
    <t>MEJORAMIENTO CARRETERA BAÑOS DEL INCA LLACANORA</t>
  </si>
  <si>
    <t>ELECTRIFICACION DE LAS LOCALIDADES DEL DISTRITO DE NAMBALLE</t>
  </si>
  <si>
    <t>CONSTRUCCION CENTRO MATERNO INFANTIL SAN MARCOS</t>
  </si>
  <si>
    <t>MEJORAMIENTO DE CARRETERA CRUZ GRANDE - GUZMANGO - SAN BENITO</t>
  </si>
  <si>
    <t>ELECTRIFICACION RURAL CAJABAMBA</t>
  </si>
  <si>
    <t>AMPLIACION INFRAESTRUCTURA I.E. SAN MARCOS</t>
  </si>
  <si>
    <t>SÍ</t>
  </si>
  <si>
    <t>El protecto tiene dos UEs pero el gasto en el SIAF sólo está cargado a la SEDE Central. El monto ejecutado es muy superior al declarado viable sin registros de por medio</t>
  </si>
  <si>
    <t>A pesar que el devengado acumulado es S/. 96,231, el monto que reporta el informe de cierre es mucho mayor S/. 687,049.59</t>
  </si>
  <si>
    <t>MEJORAMIENTO Y REHABILITACIÓN DE LA CARRETERA ALTO PALMITO - AGUA AZUL</t>
  </si>
  <si>
    <t>El monto ejecutado del PIP es mayor al monto viable</t>
  </si>
  <si>
    <t>INFRAESTRUCTURA DE RIEGO CAJABAMBA: MEJORAMIENTO DEL CANAL CHINGOL</t>
  </si>
  <si>
    <t>El monto ejecutado según F14 es mucho mayor al que consigna el SOSEM (en el F14 dice S/. 1,160,480.28)</t>
  </si>
  <si>
    <t>Según SOSEM la UE es la Sece Central pero en su F14 figura como UE la Municipalidad distriral de Namora</t>
  </si>
  <si>
    <t>Hay una pequeña diferencia en el monto ejecutado consignado en el F14 y el SOSEM ( En el F14 figura un monto de S/. 361,789.32</t>
  </si>
  <si>
    <t>La UE que devenga según el SOSEM es la Sede Central, pero en su F14 se ha indicado que la UE es Jaén</t>
  </si>
  <si>
    <t>Existe una diferencia significativa entre lo reportado en el SOSEM como monto ejecutado versus el monto que se ha consignado en el F14</t>
  </si>
  <si>
    <t xml:space="preserve">El monto ejecutado según F14 es  mayor al que consigna el SOSEM </t>
  </si>
  <si>
    <t>El monto ejecutado según su F14 es mayor al monto declarado viable y no hay un registro previo que explique esta diferencia</t>
  </si>
  <si>
    <t>SUSTITUCIÓN INFRAESTRUCTURA C.E. EL AZUFRE-SAN MARCOS</t>
  </si>
  <si>
    <t>CONSTRUCCION DEL CAMINO VECINAL SANTO DOMINGO LA CAPILLA - EL CUMBE (CALLAYUC)</t>
  </si>
  <si>
    <t>El Proyecto fue formulado por la Unidad Formuladora de la Sede Central y declarado viable por la Opi de Transportes; la ejecución ha estado a cargo de la Gerencia Sub Regional de Cutervo.</t>
  </si>
  <si>
    <t>CONSTRUCCION CAMINO VECINAL SINCHIMACHE QUEROCOTILLO</t>
  </si>
  <si>
    <t>MEJORAMIENTO DE LA CARRETERA SAN LUIS DE LUCMA - LA RAMADA - CHIMBAN</t>
  </si>
  <si>
    <t>El Proyecto presenta un gasto mayor al último registro realizado en el aplicativo del Banco de Proyectos.</t>
  </si>
  <si>
    <t>De acuerdo al SOSEM, el proyecto sólo registra un gasto de S/. 845, realizado en el año 2010.</t>
  </si>
  <si>
    <t>ELECTRIFICACION RURAL MICROCUENCA RIO CHOTANO</t>
  </si>
  <si>
    <t>ELECTRIFICACION RURAL DEL CENTRO POBLADO SUMIDERO Y SUS COMUNIDADES</t>
  </si>
  <si>
    <t>ELECTRIFICACION RURAL DISTRITO DE TORIBIO CASANOVA PRIMERA ETAPA</t>
  </si>
  <si>
    <t>CONSTRUCCION DE AULAS EN LA INSTITUCION EDUCATIVA SECUNDARIA MANUEL GONZALES PRADA</t>
  </si>
  <si>
    <t>El proyecto desde el año 2007, no registra gasto.</t>
  </si>
  <si>
    <t>El proyecto fue declarado viable en julio del año 2003, en el aplicativo del Banco de Proyectos el estado aparece Inactivo, con la información de los aplicativos informáticos no es posible determinar si el proyecto fue ejecutado o no.</t>
  </si>
  <si>
    <t>El proyecto fue declarado viable en Octubre del año 2003, en el aplicativo del Banco de Proyectos el estado aparece Inactivo, con la información de los aplicativos informáticos no es posible determinar si el proyecto fue ejecutado o no.</t>
  </si>
  <si>
    <t>CONSTRUCCION PUESTO DE SALUD LA SUCCHA</t>
  </si>
  <si>
    <t xml:space="preserve">MEJORAMIENTO DEL CANAL DE REGADIO DEL CASERIO DE MOCHADIN EN SOCOTA. CONSTRUIR 14 KM DE CANAL </t>
  </si>
  <si>
    <t>AMPLIACION INFRAESTRUCTURA COLEGIO NUESTRA SEÑORA DE LA ASUNCION - CUTERVO</t>
  </si>
  <si>
    <t xml:space="preserve">CONSTRUCCION DE AULAS EN LA INSTITUCIÓN EDUCATIVA PRIMARIA Nº 10236 - CUTERVO </t>
  </si>
  <si>
    <t xml:space="preserve">CONSTRUCCION DE CE PROVINCIA DE CUTERVO, MEJORAMIENTO IESM SANTO TOMAS </t>
  </si>
  <si>
    <t xml:space="preserve"> FORTALECIMIENTO DE LA CAPACIDAD RESOLUTIVA DE LOS SERVICIOS DE ATENCION DE SALUD DE LA MICRORED CHIPLE, RED CUTERVO</t>
  </si>
  <si>
    <t xml:space="preserve">MEJORAMIENTO DEL CAMINO VECINAL GUINEAMAYO - CUÑANQUE - PUQUIO - LAGUNA SHITA </t>
  </si>
  <si>
    <t>El proyecto fue declarado viable en Mayo del año 2004, en el aplicativo del Banco de Proyectos el estado aparece Inactivo, con la información de los aplicativos informáticos no es posible determinar si el proyecto fue ejecutado o no.</t>
  </si>
  <si>
    <t>El Proyecto presenta un gasto mayor al último registro realizado en el aplicativo del Banco de Proyectos. El último devengado fue realizado en el año 2007.</t>
  </si>
  <si>
    <t>El Proyecto presenta un gasto mayor al último registro realizado en el aplicativo del Banco de Proyectos. El último devengado fue realizado en mayo  del año 2009.</t>
  </si>
  <si>
    <t xml:space="preserve">CONSTRUCCION INFRAESTRUCTURA DE LA INSTITUCION EDUCATIVA CRISTO REY - CUTERVO </t>
  </si>
  <si>
    <t>El proyecto desde el año 2009, no registra gasto.</t>
  </si>
  <si>
    <t>CONSTRUCCION DEL PUESTO DE SALUD AULLAN</t>
  </si>
  <si>
    <t>El Proyecto presenta un gasto mayor al último registro realizado en el aplicativo del Banco de Proyectos. El último devengado fue realizado en junio  del año 2007.</t>
  </si>
  <si>
    <t>MEJORAMIENTO CANAL DE RIEGO CASIAN - CALABOZO - CHILAC</t>
  </si>
  <si>
    <t>El Proyecto presenta un gasto mayor al último registro realizado en el aplicativo del Banco de Proyectos. El último devengado fue realizado en octubre del año 2010.</t>
  </si>
  <si>
    <t xml:space="preserve">ELECTRIFICACION RURAL DE LA MICRO CUENCA CULLANMAYO Y REDES INTEGRADAS </t>
  </si>
  <si>
    <t>El Proyecto registra gasto por 2 unidades ejecutoras, el Ministerio de Energía y Minas y la Gerencia de Cutervo.  El Proyecto presenta un gasto mayor al último registro realizado en el aplicativo del Banco de Proyectos. El último devengado fue realizado en agosto  del año 2013.</t>
  </si>
  <si>
    <t xml:space="preserve"> CONSTRUCCION IES MANUEL PARDO Y LAVALLE DE PAMPA DE LA RIOJA, DISTRITO DE SOCOTA - CUTERVO - CAJAMARCA</t>
  </si>
  <si>
    <t>El proyecto ha sido declarado viable por la OPI de la Municiplidad distrital de Socota, cuenta con gasto por parte de 2 ues, la Municiplidad de Socota y la Gerencia Sub Regional de cutervo. El registro de cierre ha sido realizado por S/. 306,787, sin embargo en el SOSEM, registra un devengado de S/. 479,333.89</t>
  </si>
  <si>
    <t xml:space="preserve">MEJORAMIENTO DE LA IEI. 508 DE MABABAMBA </t>
  </si>
  <si>
    <t>CONSTRUCCION IEPM. 10265 LA CULLUNA - CUTERVO</t>
  </si>
  <si>
    <t>El Proyecto presenta un gasto mayor al último registro realizado en el aplicativo del Banco de Proyectos. El último devengado fué realizado en octubre del año 2009.</t>
  </si>
  <si>
    <t>El Proyecto presenta un gasto mayor al último registro realizado en el aplicativo del Banco de Proyectos. El último devengado fué realizado en Diciembre del año 2011.</t>
  </si>
  <si>
    <t xml:space="preserve"> MEJORAMIENTO INSTITUCION EDUCATIVA PRIMARIA 10282 - MAMABAMBA</t>
  </si>
  <si>
    <t>El Proyecto presenta un gasto mayor al último registro realizado en el aplicativo del Banco de Proyectos. El último devengado fué realizado en Septiembre  del año 2009.</t>
  </si>
  <si>
    <t>CONSTRUCCION I.E.S. SAN FRANCISCO DE ASIS - PAYAC</t>
  </si>
  <si>
    <t>El Proyecto presenta un gasto mayor al último registro realizado en el aplicativo del Banco de Proyectos. El último devengado fué realizado en Noviembre  del año 2010.</t>
  </si>
  <si>
    <t xml:space="preserve">CONSTRUCCION DE CAMINO VECINAL NUEVO CAVICO - PANDALLE </t>
  </si>
  <si>
    <t>El proyecto desde el año 2013, no registra gasto.</t>
  </si>
  <si>
    <t xml:space="preserve">CONSTRUCCION IEPM. 10244 LANCHE </t>
  </si>
  <si>
    <t>El Proyecto presenta un gasto mayor al último registro realizado en el aplicativo del Banco de Proyectos. El último devengado fué realizado en Diciembre  del año 2011.</t>
  </si>
  <si>
    <t>El Proyecto presenta un gasto mayor al último registro realizado en el aplicativo del Banco de Proyectos. El último devengado fué realizado en Noviembre del año 2009.</t>
  </si>
  <si>
    <t>REPOSICION DE INFRAESTRUCTURA DE LA I.E.S JOSE OLAYA - CPM CASA BLANCA - PIMPINGOS</t>
  </si>
  <si>
    <t>El proyecto fue declarado viable en Febrero del año 2007, en el aplicativo del Banco de Proyectos el estado aparece Inactivo, con la información de los aplicativos informáticos no es posible determinar si el proyecto fue ejecutado o no.</t>
  </si>
  <si>
    <t xml:space="preserve">CONSTRUCCION I.E.P. N 10964 EL PORVENIR - SOCOTA </t>
  </si>
  <si>
    <t>El Proyecto presenta un gasto mayor al último registro realizado en el aplicativo del Banco de Proyectos. El último devengado fué realizado en Agosto del año 2012.</t>
  </si>
  <si>
    <t xml:space="preserve">MEJORAMIENTO DE LA CARRETERA CUTERVO - SINCHIMACHE </t>
  </si>
  <si>
    <t>El proyecto registra 2 unidades ejecutoras (Sede Central - Cutervo), sólo cutervo ha realizado gasto. El Proyecto presenta un gasto mayor al último registro realizado en el aplicativo del Banco de Proyectos. El último devengado fué realizado en junio del año 2011.</t>
  </si>
  <si>
    <t xml:space="preserve">CONSTRUCCION PUENTE CHAMAYA III </t>
  </si>
  <si>
    <t>El proyecto registra 2 unidades ejecutoras (Jaén- Cutervo), sólo cutervo ha realizado gasto. El Proyecto adicionalmente  presenta 2 registros complementarios en la fase de inversión (Gastos derivados al proceso arbitral), por un monto total de S/. 60,000 soles.</t>
  </si>
  <si>
    <t xml:space="preserve"> MEJORAMIENTO DE LA CAPACIDAD RESOLUTIVA E INCREMENTO DEL ACCESO A LAS PRESTACIONES DE SERVICIOS EN EL PRIMER NIVEL DE ATENCIÓN EN LOS ESTABLECIMIENTOS DE SALUD: PUENTE TECHIN, MOSHOQUEQUE, SANTA ROSA DE CALLAYUC Y CHURAS, DE LA MICRORRED CHIPLE </t>
  </si>
  <si>
    <t>El proyecto fue declarado viable en junio del año 2007, en el aplicativo del Banco de Proyectos el estado aparece Inactivo, con la información de los aplicativos informáticos no es posible determinar si el proyecto fue ejecutado o no.</t>
  </si>
  <si>
    <t xml:space="preserve">FORTALECIMIENTO DE CAPACIDADES EN LA PRODUCCION Y PROMOCION DEL SECTOR AGROPECUARIO EN LA PROVINCIA DE CUTERVO </t>
  </si>
  <si>
    <t>El Proyecto presenta un gasto mayor al último registro realizado en el aplicativo del Banco de Proyectos. El último devengado fué realizado en septiembre del año 2011.</t>
  </si>
  <si>
    <t>CONSTRUCCION I.E.P.M Nº 10246 DEL CASERIO DE CHACAF , PROVINCIA DE CUTERVO - CAJAMARCA</t>
  </si>
  <si>
    <t>El proyecto tiene 2 unidades ejecutoras que han realizado gasto con cargo al mismo. La Muncipalidad Provincial de Cutervo y la Gerencia sub  Regional de Cutervo, el último devengado ha sido realizado en Diciembre del año 2011.</t>
  </si>
  <si>
    <t xml:space="preserve">CONSTRUCCION DE LA CARRETERA PUENTE TECHIN - QUEROCOTILLO, TRAMO EL MOLINO - LAS DELICIAS </t>
  </si>
  <si>
    <t>El proyecto fue declarado viable en Marzo del año 2009, en el aplicativo del Banco de Proyectos el estado aparece Inactivo, con la información de los aplicativos informáticos no es posible determinar si el proyecto fue ejecutado o no.</t>
  </si>
  <si>
    <t>CONSTRUCCION DEL SISTEMA DE DESAGUE DEL CENTRO POBLADO SINCHIMACHE - CUTERVO, PROVINCIA DE CUTERVO - CAJAMARCA</t>
  </si>
  <si>
    <t>El proyecto registra 2 unidades ejecutoras (Municipalidad Provincial de Cutervo - Gerencia Sub Regional de Cutervo), sólo  la Gerencia de Cutervo ha realizado gasto. El Proyecto presenta un gasto mayor al último registro realizado en el aplicativo del Banco de Proyectos. El último devengado fué realizado en octubre del año 2013.</t>
  </si>
  <si>
    <t>CONSTRUCCION AULAS IE N 16973 - LACHECONGA</t>
  </si>
  <si>
    <t xml:space="preserve"> El Proyecto presenta un gasto mayor al último registro realizado en el aplicativo del Banco de Proyectos. El último devengado fué realizado en Diciembre del año 2011.</t>
  </si>
  <si>
    <t xml:space="preserve">CONSTRUCCION DEL SISTEMA DE AGUA POTABLE POR BOMBEO PARA CASERIOS DEL SECTOR SUR DE CUTERVO , PROVINCIA DE CUTERVO - CAJAMARCA </t>
  </si>
  <si>
    <t>El proyecto registra 2 unidades ejecutoras (Municipalidad Provincial de Cutervo - Gerencia Sub Regional de Cutervo), sólo  la Gerencia de Cutervo ha realizado gasto. El último devengado fué realizado en Diciembre del año 2016.</t>
  </si>
  <si>
    <t>CONSTRUCCION ELECTRIFICACION RURAL CASERIOS DE ALTO TRIUNFO, VISTA ALEGRE DE LA SOLA Y LA SOLA , PROVINCIA DE CUTERVO - CAJAMARCA</t>
  </si>
  <si>
    <t>El proyecto registra 2 unidades ejecutoras (Municipalidad Provincial de Cutervo - Gerencia Sub Regional de Cutervo), ambas han realizado gasto.  El Proyecto presenta un gasto mayor al último registro realizado en el aplicativo del Banco de Proyectos. El último devengado fué realizado en Diciembre del año 2011.</t>
  </si>
  <si>
    <t>MEJORAMIENTO DE LA INSTITUCION EDUCATIVA N 10372 DEL CASERIO DE CUÑANQUE, DISTRITO DE SOCOTA - CUTERVO - CAJAMARCA</t>
  </si>
  <si>
    <t xml:space="preserve">RECONSTRUCCION DE LA INSTITUCION EDUCATIVA N 10366 LOCAL UBICADO EN LA CALLE JAEN N 116 DE LA LOCALIDAD DE SOCOTA, DISTRITO DE SOCOTA - CUTERVO - CAJAMARCA </t>
  </si>
  <si>
    <t>CONSTRUCCION CAMINO VECINAL SILLANGATE – GRANADILLO, DISTRITO DE QUEROCOTILLO - CUTERVO - CAJAMARCA</t>
  </si>
  <si>
    <t>RECONSTRUCCION Y EQUIPAMIENTO DE LA INSTITUCIÓN EDUCATIVA SECUNDARIA 22 DE OCTUBRE URCURUME – CUTERVO, PROVINCIA DE CUTERVO - CAJAMARCA</t>
  </si>
  <si>
    <t>El proyecto registra 2 unidades ejecutoras (Municipalidad Distrital de Socota  - Gerencia Sub Regional de Cutervo), ambas han realizado gasto.  El Proyecto presenta un gasto mayor al último registro realizado en el aplicativo del Banco de Proyectos. El último devengado fué realizado en Septiembre del año 2011.</t>
  </si>
  <si>
    <t>El proyecto registra 2 unidades ejecutoras (Municipalidad Distrital de Socota  - Gerencia Sub Regional de Cutervo), ambas han realizado gasto. El último devengado fué realizado en Diciembre del año 2014.</t>
  </si>
  <si>
    <t>El proyecto registra 3 unidades ejecutoras (Municipalidad Distrital de Querocotillo - MTC (Provias)  - Gerencia Sub Regional de Cutervo), sólo la Gerencia Sub Regional de Cutervo ha realizado gasto. El último devengado fué realizado en Noviembre del año 2010.</t>
  </si>
  <si>
    <t>El Proyecto ha sido cerrado por la OPI de la Municipalidad Provincial de Cutervo.</t>
  </si>
  <si>
    <t>AMPLIACION INFRAESTRUCTURA EDUCATIVA IES JOSE CARLOS MARIATEGUI SAN ANDRES, DISTRITO DE SAN ANDRES DE CUTERVO - CUTERVO - CAJAMARCA</t>
  </si>
  <si>
    <t>El proyecto se encuentra Cerrado, de acuerdo al Formato SNIP 14, el proyecto se cerró por un monto de S/. 300,000, sin embargo en el SOSEM figura un devengado acumulado de S/. 186,266.19</t>
  </si>
  <si>
    <t xml:space="preserve">RECONSTRUCCION Y EQUIPAMIENTO DE LA INSTITUCION EDUCATIVA INICIAL Nº 301, PROVINCIA DE CUTERVO - CAJAMARCA </t>
  </si>
  <si>
    <t>El monto de inversión  que se precisa en el último registro, es el monto que se indica en el informe de cierre.</t>
  </si>
  <si>
    <t>CONSTRUCCION DE COLISEO CERRADO PARA LA CIUDAD DE SOCOTA, DISTRITO DE SOCOTA - CUTERVO - CAJAMARCA</t>
  </si>
  <si>
    <t xml:space="preserve">CONSTRUCCION TROCHA CARROZABLE CUNUAT - QUILUCAT, DISTRITO DE CUJILLO - CUTERVO - CAJAMARCA </t>
  </si>
  <si>
    <t>El proyecto se encuentra cerrado, en el mismo figuran 2 unidades ejecutoras, la Gerencia Sub Regional de Cutervo y la Municipalidad Distrital de Sócota; sólo esta última ha realizado gasto.</t>
  </si>
  <si>
    <t xml:space="preserve">En el proyecto figuran 3 unidades ejecutoras (La Municipalidad Distrital de Cujillo - Región Cajamarca Sede Central - Gerencia Sub Regional de cutervo), Sólo la Gerencia de Cutervo ha realizado gasto con cargo al proyecto, el mismo que fue realizado como fecha última el mes de marzo del año 2015. </t>
  </si>
  <si>
    <t>REHABILITACION, AMPLIACION SISTEMA AGUA POTABLE Y ALCANTARILLADO LA SACILIA, DISTRITO DE SAN ANDRES DE CUTERVO - CUTERVO - CAJAMARCA</t>
  </si>
  <si>
    <t>El Proyecto se encuentra cerrado.</t>
  </si>
  <si>
    <t xml:space="preserve">CONSTRUCCION PUENTE CARROZABLE SOBRE EL RIO SOCOTA, PROVINCIA DE CUTERVO - CAJAMARCA </t>
  </si>
  <si>
    <t xml:space="preserve">El Proyecto ha sido declarado viable por la OPI de la Municpalidad provincial de Cutervo. En el mismo figuran 2 Unidades Ejecutoras (la Municipalidad distrital de Socota - la Gerencia de Cutervo), sólo ha ejecutado gasto la Municipalidad Distrital de Socota, el último devengado ha sido registrado en abril del año 2016. </t>
  </si>
  <si>
    <t xml:space="preserve">REFORESTACIÓN CON FINES DE PROTECCION EN LOS DISTRITOS DE CUTERVO Y SOCOTA EN LA PROVINCIA DE CUTERVO - REGION CAJAMARCA </t>
  </si>
  <si>
    <t>El proyecto registra último gasto en Diciembre del año 2010.</t>
  </si>
  <si>
    <t>CONSTRUCCION Y EQUIPAMIENTO DEL HOSPITAL SANTA MARIA NIVEL II-1, PROVINCIA DE CUTERVO, DEPARTAMENTO DE CAJAMARCA.</t>
  </si>
  <si>
    <t>En enero del 2017 Se ha aprobado la verificatoria de viabilidad por un monto de S/. 87,186,942</t>
  </si>
  <si>
    <t>INSTALACION DE LA RED DE DISTRIBUCION SECUNDARIA QUE INTERCONECTA A LAS LOCALIDADES DE CORRAL Y EL HUAYO AL PEQUEÑO SISTEMA ELECTRICO RURAL DE VIRGEN DEL ROSARIO, PROVINCIA DE CUTERVO - CAJAMARCA</t>
  </si>
  <si>
    <t>MEJORAMIENTO DEL SERVICIO EDUCATIVO DE LA IE N 10380 DEL CASERIO LIGUIAC, DISTRITO DE SOCOTA - CUTERVO - CAJAMARCA</t>
  </si>
  <si>
    <t xml:space="preserve">El proyecto registra 2 unidades ejecutoras (La Gerencia de Cutervo - La Municipalidad Distrital de Socota), sólo esta última ha realizado gasto, el último devengado fue en agosto del año 2016. </t>
  </si>
  <si>
    <t>CONSTRUCCION SISTEMA DE IRRIGACION EN EL CENTRO POBLADO SAN ANTONIO</t>
  </si>
  <si>
    <t>EL PIP ha sido declarado viable en el año 2010 y a la fecha se encuentra inactivo.</t>
  </si>
  <si>
    <t>MEJORAMIENTO ,AMPLIACION Y EQUIPAMIENTO DE LA I.E.S. SANTO DOMINGO, DISTRITO DE SANTO DOMINGO DE LA CAPILLA - CUTERVO - CAJAMARCA</t>
  </si>
  <si>
    <t>El proyecto se encuentra cerrado.</t>
  </si>
  <si>
    <t>CONSTRUCCION DE INFRAESTRUCTURA Y EQUIPAMIENTO DE LA I.E.N 17054 SAN JUAN DE CHORRILLOS - CALLAYUC</t>
  </si>
  <si>
    <t>MEJORAMIENTO DE LA INFRAESTRUCTURA Y EQUIPAMIENTO BASICO DEL CENTRO DE SALUD DE SAN JUAN DE CUTERVO, DISTRITO DE SAN JUAN DE CUTERVO - CUTERVO - CAJAMARCA</t>
  </si>
  <si>
    <t xml:space="preserve"> El Proyecto presenta un gasto mayor al último registro realizado en el aplicativo del Banco de Proyectos. El último devengado fué realizado en Diciembre del año 2012.</t>
  </si>
  <si>
    <t>El proyecto registra un último devengado en Diciembre del año 2013.</t>
  </si>
  <si>
    <t>FORTALECIMIENTO DE LA CAPACIDAD RESOLUTIVA DEL ESTABLECIMIENTO DE SALUD SANICULLO ALTO, RED CUTERVO, DE LA DIRECCIÓN REGIONAL DE SALUD CAJAMARCA</t>
  </si>
  <si>
    <t>Se ha registrado Formato SNIP 15 en febrero del año 2013, sin embargo no registra gasto de inversión en los siguientes años.</t>
  </si>
  <si>
    <t>CONSTRUCCION DE INFRAESTRUCTURA DE LA IES AUGUSTO SALAZAR BONDY QUILAGAN, DISTRITO DE QUEROCOTILLO - CUTERVO - CAJAMARCA</t>
  </si>
  <si>
    <t>El último gasto con cargo al proyecto, es en agosto del año 2010.</t>
  </si>
  <si>
    <t xml:space="preserve">AMPLIACION DEL GRAN MERCADO CENTRAL DEL DISTRITO DE CUTERVO, PROVINCIA DE CUTERVO - CAJAMARCA </t>
  </si>
  <si>
    <t>El proyecto registra 2 unidades ejecutoras (La Gerencia de Cutervo - La Municipalidad Provincial de Cutervo), sólo esta última ha realizado gasto, el último devengado fue en Septiembre del año 2013.</t>
  </si>
  <si>
    <t xml:space="preserve">CONSTRUCCION, MEJORAMIENTO DE CAMINO VECINAL SOCOTA - SAN ANTONIO - SANTA ELENA, DISTRITO DE SOCOTA - CUTERVO - CAJAMARCA </t>
  </si>
  <si>
    <t>El proyecto registra 3 unidades ejecutoras (La Gerencia de Cutervo - Sede central -  La Municipalidad Provincial de Cutervo), sólo esta última ha realizado gasto, el último devengado fue en julio del año 2016.</t>
  </si>
  <si>
    <t xml:space="preserve">CONSTRUCCION DEL CAMINO VECINAL SECTOR LADRILLERA - HUABAL, DISTRITO DE CALLAYUC, PROVINCIA DE CUTERVO - CAJAMARCA </t>
  </si>
  <si>
    <t>MEJORAMIENTO DEL SERVICIO EDUCATIVO DE LA IE PRIMARIA N 16957 DEL CASERIO LA PROVIDENCIA, DISTRITO DE SOCOTA - CUTERVO - CAJAMARCA</t>
  </si>
  <si>
    <t>El último gasto con cargo al proyecto, es en agosto del año 2016.</t>
  </si>
  <si>
    <t>REHABILITACION DEL CAMINO VECINAL SOCOTA-MOCHADIN, DISTRITO DE SOCOTA - CUTERVO - CAJAMARCA</t>
  </si>
  <si>
    <t>CONSTRUCCION DE INFRAESTRUCTURA Y EQUIPAMIENTO DE LA INSTITUCION EDUCATIVA SECUNDARIA -NIÑO DIOS- DEL CASERIO CHURUMAYO ALTO, DISTRITO DE SOCOTA - CUTERVO - CAJAMARCA</t>
  </si>
  <si>
    <t>MEJORAMIENTO Y AMPLIACION DE INFRAESTRUCTURA EN LA IES JOSE OLAYA DEL CENTRO POBLADO CASA BLANCA, DISTRITO DE PIMPINGOS, PROVINCIA DE CUTERVO - CAJAMARCA</t>
  </si>
  <si>
    <t>AMPLIACION DE INFRAESTRUCTURA EN LA IES MANUEL GONZALEZ PRADA DISTRITO DE PIMPINGOS, PROVINCIA DE CUTERVO - CAJAMARCA</t>
  </si>
  <si>
    <t>El Proyecto se encuentra cerrado. En el Banco de Proyectos figura que registra formato SNIP 15, sin embargo no se puede visualizar el mismo.</t>
  </si>
  <si>
    <t>MEJORAMIENTO, AMPLIACION Y EQUIPAMIENTO DE I.E.S.M SAN JOSE OBRERO DEL CENTRO POBLADO TAMBILLO , DISTRITO DE SANTO TOMAS - CUTERVO - CAJAMARCA</t>
  </si>
  <si>
    <t>El último gasto con cargo al proyecto, es en diciembre del año 2016.</t>
  </si>
  <si>
    <t>MEJORAMIENTO Y AMPLIACION DE INFRAESTRUCTURA DE LA I. E. S CESAR VALLEJO DEL CP. DE CHIPULUC DEL DISTRITO Y PROVINCIA DE CUTERVO - CAJAMARCA</t>
  </si>
  <si>
    <t xml:space="preserve">MEJORAMIENTO DE LOS SERVICIOS EDUCATIVOS DE LA I.E.S.M ISRAEL TORO VASQUEZ DEL CP LANCHE - DISTRITO Y PROVINCIA DE CUTERVO - CAJAMARCA </t>
  </si>
  <si>
    <t>El último gasto con cargo al proyecto, es en junio del año 2013</t>
  </si>
  <si>
    <t xml:space="preserve"> El Proyecto presenta un gasto mayor al último registro realizado en el aplicativo del Banco de Proyectos. El último devengado fué realizado en marzo del año 2013.</t>
  </si>
  <si>
    <t>MEJORAMIENTO AMPLIACION Y EQUIPAMIENTO DE LA INSTITUCION EDUCATIVA SECUNDARIA DE MENORES INDOAMERICANO DEL CASERIO EL ARENAL, DISTRITO DE SANTO TOMAS - CUTERVO - CAJAMARCA</t>
  </si>
  <si>
    <t>MEJORAMIENTO DEL CAMINO VECINAL PUENTE TECHIN-CRUCE CHIRIMOYO, DISTRITO DE QUEROCOTILLO - CUTERVO - CAJAMARCA</t>
  </si>
  <si>
    <t xml:space="preserve">CREACION DE UN SISTEMA DE RIEGO PRESURIZADO Y FORTALECIMIENTO DE CAPACIDADES EN SAN JUAN DE CUTERVO Y CASERIOS SAN JUAN DE CUTERVO, DISTRITO DE SAN JUAN DE CUTERVO - CUTERVO - CAJAMARCA </t>
  </si>
  <si>
    <t>AMPLIACION DE INFRAESTRUCTURA CASA DE LA CULTURA JOSE CARLOS MARIATEGUI, DISTRITO CUTERVO, PROVINCIA DE CUTERVO - CAJAMARCA</t>
  </si>
  <si>
    <t>El último gasto con cargo al proyecto, es en Noviembre del año 2013. No tiene programado nia PIA ni PIM para el año 2017.</t>
  </si>
  <si>
    <t>El Proyecto ha sido declarado viable en septiembre del año 2011, a la fecha se encuentra inactivo.</t>
  </si>
  <si>
    <t>El último gasto con cargo al proyecto, es en agosto del año 2012.</t>
  </si>
  <si>
    <t xml:space="preserve">MEJORAMIENTO DE LA GESTION TURISTICA SOSTENIBLE EN EL AMBITO RURAL DE CUTERVO, DISTRITO DE SANTO DOMINGO DE LA CAPILLA - CUTERVO - CAJAMARCA </t>
  </si>
  <si>
    <t>El último gasto con cargo al proyecto, es en marzo del año 2017.</t>
  </si>
  <si>
    <t xml:space="preserve">RECUPERACION DE LOS SERVICIOS EDUCATIVOS EN LA I.E.P. 10252 DE LA LOCALIDAD DE CONDAY, DISTRITO CUTERVO, PROVINCIA DE CUTERVO - CAJAMARCA </t>
  </si>
  <si>
    <t>MEJORAMIENTO Y AMPLIACION DE LOS SERVICIOS DE EDUCACION DEL C.E.I. N° 518 DE LA LOCALIDAD CHOLOQUE, DISTRITO TORIBIO CASANOVA, PROVINCIA DE CUTERVO - CAJAMARCA</t>
  </si>
  <si>
    <t>El último gasto con cargo al proyecto, es en abril del año 2015.  En la ficha del Banco del banco de proyectos figura como desactivado.</t>
  </si>
  <si>
    <t xml:space="preserve">CREACION DEL CAMINO VECINAL LADRILLERA - HUABAL - SANTA ROSA, DISTRITO CALLAYUC, PROVINCIA DE CUTERVO - CAJAMARCA </t>
  </si>
  <si>
    <t>MEJORAMIENTO Y AMPLIACION DE LOS SERVICIOS DE EDUCACION SECUNDARIA DE LA I.E.S. EL CUMBE DEL C. P. EL CUMBE, DISTRITO CALLAYUC, PROVINCIA DE CUTERVO - CAJAMARCA</t>
  </si>
  <si>
    <t>El último gasto con cargo al proyecto, es en Diciembre del año 2014.</t>
  </si>
  <si>
    <t>El proyecto registra 2 unidades ejecutoras, La Gerencia de Cutervo ha realizado un gasto de S/. 15,750 en el año 2012, para este año 2017 el Ministerio de Educación ha programado un PIM de S/. 2,088,948</t>
  </si>
  <si>
    <t xml:space="preserve">MEJORAMIENTO DE LAS CONDICIONES DEL SERVICIO DE EDUCACION SECUNDARIA EN LA INSTITUCION EDUCATIVA SECUNDARIA CARLOS MATTA RIVERA DEL CENTRO POBLADO DE MAMABAMBA, DISTRITO Y PROVINCIA DE CUTERVO- DEPARTAMENTO DE CAJAMARCA </t>
  </si>
  <si>
    <t>El Proyecto registra como último  gasto en el mes de Marzo del año 2017.</t>
  </si>
  <si>
    <t>El Proyecto registra como último  gasto en el mes de Marzo del año 2017. Tiene aprobado un Registro sin evaluación en el mes de febrero del año 2017.</t>
  </si>
  <si>
    <t xml:space="preserve">MEJORAMIENTO DE LOS SERVICIOS EDUCATIVOS DE LA INSTITUCION EDUCATIVA SECUNDARIA SAN AGUSTIN - C.P. VALLE CALLACATE, DISTRITO CUTERVO, PROVINCIA DE CUTERVO - CAJAMARCA </t>
  </si>
  <si>
    <t>El Proyecto registra como último  gasto en el mes de Marzo del año 2017. Tiene aprobado una verificatoria de viabilidad en el mes de enero del año 2017.</t>
  </si>
  <si>
    <t>MEJORAMIENTO DEL SERVICIO EDUCATIVO DE LA IEP N 10310 DE LA LOCALIDAD DE LLUSHCAPAMPA, DISTRITO DE LA RAMADA - CUTERVO - CAJAMARCA</t>
  </si>
  <si>
    <t>El Proyecto registra como último  gasto en el mes de Marzo del año 2015.</t>
  </si>
  <si>
    <t xml:space="preserve"> MEJORAMIENTO E INSTALACION DE LOS SERVICIOS DE AGUA POTABLE, ALCANTARILLADO Y TRATAMIENTO DE AGUAS RESIDUALES DEL CENTRO POBLADO DE CONDORHUASI, DISTRITO PIMPINGOS, PROVINCIA DE CUTERVO - CAJAMARCA </t>
  </si>
  <si>
    <t>El Proyecto registra como último  gasto en el mes de Diciembre del año 2016.</t>
  </si>
  <si>
    <t>CONSTRUCCION, MEJORAMIENTO DEL CAMINO VECINAL ENTRE EL TRAMO CRUCE INGUER - PALTIC - SAGASMACHE - LA COLPA - PARIC, DISTRITO DE QUEROCOTILLO - CUTERVO - CAJAMARCA</t>
  </si>
  <si>
    <t xml:space="preserve"> El Proyecto presenta un gasto mayor al último registro realizado en el aplicativo del Banco de Proyectos. El último devengado fué realizado en Marzo del año 2017.</t>
  </si>
  <si>
    <t>MEJORAMIENTO Y AMPLIACION DEL SERVICIO EDUCATIVO DE LA I.E.S.M. SAN FERNANDO DE LA LOCALIDAD DE CUJILLO, DISTRITO DE CUJILLO - CUTERVO - CAJAMARCA</t>
  </si>
  <si>
    <t>El Proyecto registra como último  gasto en el mes de julio del año 2013.</t>
  </si>
  <si>
    <t>MEJORAMIENTO DE LOS SERVICIOS DE EDUCACIÓN INICIAL ESCOLARIZADA, EN LAS LOCALIDADES DE CEDROPAMPA, MIRAFLORES, VALLE GRANDE, GRAMALOTILLO, CONTULIAN, EL ARENAL, LA JAYUA Y CASA HOGAR DE MARIA PROVINCIA DE CUTERVO, REGIÓN CAJAMARCA</t>
  </si>
  <si>
    <t>El Proyecto registra como último  gasto en el mes de Diciembre del año 2015.</t>
  </si>
  <si>
    <t>Se ha programado PIM en el año 2017 para el presente proyecto.</t>
  </si>
  <si>
    <t xml:space="preserve"> MEJORAMIENTO DE LOS SERVICIOS EDUCATIVOS DEL COMPLEJO EDUCATIVO (INICIAL, PRIMARIA Y SECUNDARIA) EN EL POBLADO DE PANAMÁ, DISTRITO DE PIMPINGOS, PROVINCIA DE CUTERVO, REGION CAJAMARCA </t>
  </si>
  <si>
    <t>El formato Snip 15fue registrado en junio del 2014 y en junio del 2015, presenta un nuevo registro en fase de inversión. Se ha registrado el último gasto con cargo al proyecto en el mes de abril del 2015.</t>
  </si>
  <si>
    <t xml:space="preserve"> MEJORAMIENTO DE LA CADENA PRODUCTIVA DEL GANADO VACUNO CRIOLLO Y CRIOLLO MESTIZO A NIVEL MULTILOCAL, DISTRITO DE SANTO TOMAS - CUTERVO - CAJAMARCA </t>
  </si>
  <si>
    <t>El Proyecto registra gasto en marzo del año 2017 y tiene asignado PIM para el año 2017</t>
  </si>
  <si>
    <t>MEJORAMIENTO Y AMPLIACION DEL SERVICIO DE AGUA POTABLE Y SANEAMIENTO EN 14 LOCALIDADES , PROVINCIA DE CUTERVO - CAJAMARCA</t>
  </si>
  <si>
    <t>INSTALACION DE LA ELECTRIFICACION RURAL DE LAS LOCALIDADES DE SAN JUAN DE CHIPLE, NUEVO CAVICO, NUEVO RECODO Y CUYCA PIMPINGOS</t>
  </si>
  <si>
    <t>El Proyecto registra gasto desde noviembre del año 2016 y tiene asignado PIM para el año 2017</t>
  </si>
  <si>
    <t>El proyecto se encuentra cerrado, el monto que se ha consignado en el último registro es el monto del registro de cierre.</t>
  </si>
  <si>
    <t>INSTALACION DEL SERVICIO EDUCATIVO ESCOLARIZADO NIVEL INICIAL EN LAS LOCALIDADES DE SALLOF, CHONTAS, SAN VICENTE DE PALMO, LAGUNA SHITA Y MUÑUÑO DE LA PROVINCIA DE CUTERVO</t>
  </si>
  <si>
    <t xml:space="preserve">INSTALACION DEL SERVICIO EDUCATIVO ESCOLARIZADO NIVEL INICIAL EN LAS LOCALIDADES DE VILUCO, PABELLON, EL PUQUIO, NUEVO PORVENIR LOS ALISOS Y COLPA DE LA PROVINCIA DE CUTERVO </t>
  </si>
  <si>
    <t>Se ha registrado un registro en fase de inversión  en el mes de marzo del 2017.</t>
  </si>
  <si>
    <t>Se ha registrado una verificatoria de viabilidad en el mes de marzo del 2017.</t>
  </si>
  <si>
    <t>INSTALACION DEL SISTEMA DE RIEGO EN LA LOCALIDAD DE SAN ANTONIO, DISTRITO DE SOCOTA - CUTERVO - CAJAMARCA</t>
  </si>
  <si>
    <t>Se ha programado PIM en el año 2017 para el presente proyecto, sin embargo a la fecha no registra devengado alguno.</t>
  </si>
  <si>
    <t>MEJORAMIENTO Y AMPLIACION DE LOS SERVICIOS DE EDUCACIÓN SECUNDARIA DE LA I.E.S JUAN PABLO II , LOCALIDAD DE SALABAMBA, DISTITO CUTERVO, PROVINCIA DE CUTERVO - CAJAMARCA</t>
  </si>
  <si>
    <t>MEJORAMIENTO DE LOS SERVICIOS DE SALUD EN LOS ESTABLECIMIENTOS DE SALUD DE LAS LOCALIDADES DE MUSUNGATE Y SANTA ROSA, DISTRITO DE SAN JUAN DE CUTERVO - CUTERVO - CAJAMARCA</t>
  </si>
  <si>
    <t>El Proyecto ha empezado a registrar gasto con cargo al mismo, en marzo del año 2017.</t>
  </si>
  <si>
    <t>El Proyecto ha sido aprobado el 12/11/2015 y luego deshabilitado; se ha declarado viable nuevamente el 29-12-2016.</t>
  </si>
  <si>
    <t xml:space="preserve">Sólo registra un avance financiero de 21% de ejecución, hace 9.1 años que registra el último devengado y a la fecha no se ha registrado su cierre de PIP. </t>
  </si>
  <si>
    <t>REHABILITACIÓN SISTEMA DE AGUA POTABLE CHILETE</t>
  </si>
  <si>
    <t>Se ha considerado como Monto Total Ejecutado el que se registró en el F14= S/. 988, 083.43, ya que el SOSEM sólo reporta una ejecución de S/. 297, 330.4</t>
  </si>
  <si>
    <t>REHABILITACION Y MEJORAMIENTO CARRETERA ASUNCION - COSPAN - TRAMO ASUNCION LA POSADA</t>
  </si>
  <si>
    <t>ASUNCIÓN</t>
  </si>
  <si>
    <t xml:space="preserve">Sólo registra un avance financiero de 20.59 % de ejecución, hace 9 años que registra el último devengado y a la fecha no tiene ningún registro posterior a la viabilidad (F14, F15, F16, F17). </t>
  </si>
  <si>
    <t>SUSTITUCION INFRAESTRUCTURA IE FIDEL ZARATE PLASENCIA</t>
  </si>
  <si>
    <t>TANTARICA</t>
  </si>
  <si>
    <r>
      <t xml:space="preserve">Según ficha del BP no registra monto ni fecha de devengado. Desde su viablidad han transcurrido 13 años, el PIP ha perdido vigencia. Actualmente se está ejecutando el </t>
    </r>
    <r>
      <rPr>
        <b/>
        <sz val="9"/>
        <color rgb="FFFF0000"/>
        <rFont val="Calibri"/>
        <family val="2"/>
      </rPr>
      <t>PIP 58498:   MEJORAMIENTO Y AMPLIACION DE LOS SISTEMAS DE AGUA POTABLE Y ALCANTARILLADO DE LA CIUDAD DE SAN PABLO</t>
    </r>
    <r>
      <rPr>
        <sz val="9"/>
        <color theme="1"/>
        <rFont val="Calibri"/>
        <family val="2"/>
      </rPr>
      <t>, 8,561,869 viable por S/. 8,561,869, con un PIP acumulado= 27,154,779 y Devengado de S/. 17,333,493.39 (Ult. devengado marzo 2017 - UE PROREGION).</t>
    </r>
  </si>
  <si>
    <t>AMPLIACION CENTRO EDUCATIVO SAN JUAN DE LLALLAN</t>
  </si>
  <si>
    <t>Monto de F14 es igual al que muestra como devengado en el SOSEM.</t>
  </si>
  <si>
    <t>ELECTRIFICACION RURAL CAJAMARCA HUACARIZ, AGOPAMPA, AMOSHULCA, BELLAVISTA Y PARIAMARCA</t>
  </si>
  <si>
    <t>El último registro a la fecha es el F16 del 14/07/2014. Registro ejecutado sin evaluación.</t>
  </si>
  <si>
    <t>MEJORAMIENTO IE N 82025 - BAJO OTUZCO</t>
  </si>
  <si>
    <t xml:space="preserve">Sólo registra un avance financiero de 57.21 % de ejecución, hace 9.1 años que registra el último devengado y a la fecha no tiene ningún registro posterior a la viabilidad (F14, F15, F16, F17). </t>
  </si>
  <si>
    <t>MEJORAMIENTO IEP N 82047 CHETILLA</t>
  </si>
  <si>
    <t>CHETILLA</t>
  </si>
  <si>
    <t>Monto de F14 es igual al que muestra como devengado en el SOSEM. Se ha realizado una mala programación del PIP en el 2007 por más de 12 millones para un PIP viable por un monto de S/. 200,703.</t>
  </si>
  <si>
    <t>MEJORAMIENTO DEL CANAL POYUNTECUCHO - CELENDIN</t>
  </si>
  <si>
    <t>A la fecha  han transcurrido más de 7 años desde el útimo devengado, no tiene ningún registro posterior a la viabilidad (F14, F15, F16, F17). El monto devengado es superior al declarado viable en 31.15%.</t>
  </si>
  <si>
    <t>AMPLIACIÓN Y MEJORAMIENTO DEL SISTEMA DE AGUA POTABLE Y ALCANTARILLADO LA BANDA - CERRO BLANCO - KUNTUR WASI - SANGAL</t>
  </si>
  <si>
    <t>A la fecha  han transcurrido más de 7 años desde el útimo devengado, no tiene ningún registro posterior a la viabilidad (F14, F15, F16, F17).</t>
  </si>
  <si>
    <t xml:space="preserve">FORTALECIMIENTO DE ACTIVOS, MERCADOS Y POLÍTICAS PARA EL DESARROLLO RURAL DE LA SIERRA NORTE </t>
  </si>
  <si>
    <t>DGPM - MEF</t>
  </si>
  <si>
    <t>El PIP a la fecha se está ejecutando, registrando su últimod evengado a marzo 2017 por MINAGRI. Respecto a la UE Sede Central solamente reporque que se le programó un PIA de S/.105, 000 en el año 2010, sin embargo no se registra devengados ni contrataciones a cago de la UE GR. Cajamarca.</t>
  </si>
  <si>
    <t>ELECTRIFICACIÓN RURAL DEL DISTRITO DE LA COIPA</t>
  </si>
  <si>
    <t>LA COIPA</t>
  </si>
  <si>
    <t>A la fecha  han transcurrido más de 7.5 años desde el útimo devengado, no tiene ningún registro posterior a la viabilidad (F14, F15, F16, F17). El monto devengado es superior al monto declarado viable.</t>
  </si>
  <si>
    <t>RECUPERACION DE ESTETICA DEL RETABLO DE LA CAPILLA VIRGEN DEL ARCO-PARROQUIA SAN PEDRO-CAJAMARCA</t>
  </si>
  <si>
    <t>MEJORAMIENTO CANAL DE IRRIGACION PAYAC - SAN JOSE - PROVINCIA SAN MIGUEL - CAJAMARCA</t>
  </si>
  <si>
    <t>A la fecha  han transcurrido más de 6 años desde el útimo devengado (Dic. 2010), tiene un registro en fase de inversión F16 de marzo 2014. Tiene un avance de ejecución financiera de 21.81%; sin embargo no registra devengados despues de su última actualización.</t>
  </si>
  <si>
    <t>SAN BERNARDINO</t>
  </si>
  <si>
    <r>
      <t xml:space="preserve">Monto de F14 es igual al que muestra como devengado en el SOSEM. Se ha realizado una </t>
    </r>
    <r>
      <rPr>
        <b/>
        <sz val="9"/>
        <color rgb="FFFF0000"/>
        <rFont val="Calibri"/>
        <family val="2"/>
      </rPr>
      <t>mala programación del PIP en el 2007 por más de 12 millones para un PIP viable por un monto de S/. 268,572.</t>
    </r>
    <r>
      <rPr>
        <b/>
        <sz val="9"/>
        <rFont val="Calibri"/>
        <family val="2"/>
      </rPr>
      <t xml:space="preserve"> Se ha considerado como último monto de último registro al que la UE informó en el F14, sin embargo en el devengado que reporta en el SOSEM es S/.614, 090.7 (monto mayor al del F14). </t>
    </r>
  </si>
  <si>
    <t>ELECTRIFICACIÓN RURAL CHANCAY</t>
  </si>
  <si>
    <t>A la fecha  han transcurrido más de 11 años desde el útimo devengado, no tiene ningún registro posterior a la viabilidad (F14, F15, F16, F17). Solamente ejecutaron S/. 11, 940.35 en los meses de febrero y marzo 2006.</t>
  </si>
  <si>
    <t>A la fecha  han transcurrido más de 09 años desde el útimo devengado, no tiene ningún registro posterior a la viabilidad (F14, F15, F16, F17). Han ejecutado el PIP al 171%.</t>
  </si>
  <si>
    <t>CONSTRUCCIÓN DE LA INFRAESTRUCTURA Y EQUIPAMIENTO DEL LABORATORIO DE REFERENCIA REGIONAL DE SALUD PÚBLICA DE CAJAMARCA</t>
  </si>
  <si>
    <t xml:space="preserve">Sólo registra un avance financiero de 6.07 % de ejecución, hace 7 años que registra el último devengado y a la fecha no tiene ningún registro posterior a la viabilidad (F14, F15, F16, F17). </t>
  </si>
  <si>
    <t>CONSTRUCCION Y EQUIPAMIENTO DEL CENTRO MATERNO INFANTIL CHILETE</t>
  </si>
  <si>
    <r>
      <t xml:space="preserve">Monto de F14 es menor al que muestra como devengado en el SOSEM. Se ha realizado una </t>
    </r>
    <r>
      <rPr>
        <b/>
        <sz val="9"/>
        <color rgb="FFFF0000"/>
        <rFont val="Calibri"/>
        <family val="2"/>
      </rPr>
      <t>mala programación del PIP en el 2007 al 2009 por más de 8 millones para un PIP viable por un monto menor a 2 millones.</t>
    </r>
    <r>
      <rPr>
        <b/>
        <sz val="9"/>
        <rFont val="Calibri"/>
        <family val="2"/>
      </rPr>
      <t xml:space="preserve">  </t>
    </r>
  </si>
  <si>
    <t>ELECTRIFICACION RURAL DE LA LOCALIDAD DE YUBED</t>
  </si>
  <si>
    <r>
      <t xml:space="preserve">Monto de F14 es igual al que muestra como devengado en el SOSEM. Se ha realizado una </t>
    </r>
    <r>
      <rPr>
        <b/>
        <sz val="9"/>
        <color rgb="FFFF0000"/>
        <rFont val="Calibri"/>
        <family val="2"/>
      </rPr>
      <t>mala programación del PIP en el 2007 por casi 10 millones para un PIP viable por un monto de S/. 216,120.00.</t>
    </r>
    <r>
      <rPr>
        <b/>
        <sz val="9"/>
        <rFont val="Calibri"/>
        <family val="2"/>
      </rPr>
      <t xml:space="preserve"> </t>
    </r>
  </si>
  <si>
    <t>REHABILITACION Y MEJORAMIENTO DE LA CARRETERA CHOROPAMPA – ASUNCION – CHAMANI –COSPAN – RAMBRAN – CEPO – L.D. (BAÑOS CHIMU) – TRAMO: CHOROPAMPA – ASUNCION</t>
  </si>
  <si>
    <t>El PIP registra como UE al MTC-Provicas Descentralizado, sin embargo según reporta el SOSEM la UE Sede Central del GR. Cajamarca ha realizado contrataciones mediante procesos por más de 9.5 millones para su ejecución y registra como devengado S/. 2,090,994.26 bajo la responsabilidad de la UE Sede Central. La UE Sede Central deberá remitir la información a la DGPMI-MEF información para el registro que corresponda.</t>
  </si>
  <si>
    <t>MEJORAMIENTO, AMPLIACION DE LA INSTITUCION EDUCATIVA INICIAL Nº 360 TUANZO, PROVINCIA DE CAJAMARCA - CAJAMARCA</t>
  </si>
  <si>
    <t>Toda laejecución según reporta el SOSEM  se han realizado a cago de la MPC, se han realizado cambios de UE en la ficha del BP a favor del GR.CAJ y luego ha retornado a la MPC, el GR.CAJ solamente programó en el PIP 2009 un monto de 328,583. Los registros le corresponde a la MPC.</t>
  </si>
  <si>
    <t>MATARA</t>
  </si>
  <si>
    <t>A la fecha  han transcurrido más de 8 años desde el útimo devengado, no tiene ningún registro posterior a la viabilidad (F14, F15, F16, F17). Solamente ejecutaron 86.33% respecto al monto viable.</t>
  </si>
  <si>
    <t>ELECTRIFICACION RURAL EL EMPALME</t>
  </si>
  <si>
    <t>LLAPA</t>
  </si>
  <si>
    <t>Proyecto Cerrado, monto del F14 es mayor al que muestra el SOSEM como total devengado.</t>
  </si>
  <si>
    <t>Proyecto Cerrado, monto de F14 es igual al que muestra el SOSEM como total devengado. Una mala programación de PIA y PIP en el año 2007, más de 1 millon para un PIP de medio millon viable.</t>
  </si>
  <si>
    <t>OXAMARCA</t>
  </si>
  <si>
    <t>Proyecto Cerrado, monto de F14 es igual al que muestra el SOSEM como total devengado.</t>
  </si>
  <si>
    <t>MEJORAMIENTO CANAL DE IRRIGACION VENTANILLAS</t>
  </si>
  <si>
    <t>A la fecha  han transcurrido más de 7 años desde el útimo devengado, no tiene ningún registro posterior a la viabilidad (F14, F15, F16, F17). Han ejecutado 122.33% respecto al PIP viable.</t>
  </si>
  <si>
    <t>AMPLIACION INFRAESTRUCTURA I.E. SANTA TERESITA NIVEL PRIMARIO Nº 82016 - CAJAMARCA</t>
  </si>
  <si>
    <t>A la fecha  han transcurrido más de 05 años desde el útimo devengado, no tiene ningún registro posterior a la viabilidad (F14, F15, F16, F17). Han ejecutado el PIP al 122.28 %.</t>
  </si>
  <si>
    <t>CONSTRUCCION CARRETERA SHIRAC - CAÑAPATA - CARUILLO</t>
  </si>
  <si>
    <t>JOSÉ MANUEL QUIRÓZ</t>
  </si>
  <si>
    <t>Una mala programación desde el 2007 al 2017 han generado un PIP acumulado de más de 12 milllones para un PIP viable por 4 millones. A la fecha la UE ha informado 02 registros en fase de inversión: F15 y F16, éste último en octubre del 2013.</t>
  </si>
  <si>
    <t>CONSTRUCCION I.E. Nº 82238 CP JUQUIT PEDRO GALVEZ - SAN MARCOS</t>
  </si>
  <si>
    <t>A la fecha  han transcurrido más de 06 años desde el útimo devengado, no tiene ningún registro posterior a la viabilidad (F14, F16, F17). Han ejecutado el PIP al 133.30 %.</t>
  </si>
  <si>
    <t>CONSTRUCCION I.E. Nº 82257 - POLAN</t>
  </si>
  <si>
    <t>Se ha considerado como último monto registrado con el F14, el devengado que muestra el SOSEM es el mismo que la UE ha informado en el F14.</t>
  </si>
  <si>
    <t>CONSTRUCCION DE ELECTRIFICACION RURAL EN EL CASERIO CATAN, DISTRITO DE JESUS - CAJAMARCA - CAJAMARCA</t>
  </si>
  <si>
    <t>OPI MUNICIPALIDAD DISTRITAL DE JESÚS</t>
  </si>
  <si>
    <t xml:space="preserve">Proyecto Cerrado por la MD Jesús, el GR. Cajamarca le programó en el PIM 2009 un monto de 195,000, pero no reporta devengado a su cargo.  </t>
  </si>
  <si>
    <t>Proyecto Cerrado, devengado del SOSEM es igual al del F14.</t>
  </si>
  <si>
    <t>SANTO TOMÁS</t>
  </si>
  <si>
    <t xml:space="preserve">A la fecha  han transcurrido más de 09 años desde el útimo devengado, no tiene ningún registro posterior a la viabilidad (F14, F16, F17). La UE Salud Cajamarca ha ejecutado el PIP al 88.91 %. </t>
  </si>
  <si>
    <t>CONSTRUCCION AULAS I.E. Nº 821042 MONTERREY - MAGDALENA</t>
  </si>
  <si>
    <t>MAGDALENA</t>
  </si>
  <si>
    <t>ELECTRIFICACION RURAL CABRERO - CAMPANA - PINGO - OGOSGON - VISTA ALEGRE - PAUCAMONTE</t>
  </si>
  <si>
    <t>El PIP ha iniciado su ejecución hace 10 años aprox. último devengado en diciembre del 2016, ejecuado financieramente el 99.34% respecto al monto viable. Se ha realizado una mala programación en los años 2007 al 2009 asignándole un PIP acumulado superior a 6 millones para un PIP viable por 2 millones aprox.</t>
  </si>
  <si>
    <t>MEJORAMIENTO DE LA CAPACIDAD RESOLUTIVA DE LOS SERVICIOS MATERNO INFANTILES DE LOS ESTABLECIMIENTOS DE SALUD: PS CANDÉN, PS YAGÉN Y PS MUSADÉN DEL DISTRITO DE CORTEGANA DE LA MICRORED CORTEGANA - PROVINCIA DE CELENDÍN - RED III CELENDÍN - DISA CAJA</t>
  </si>
  <si>
    <t>PIP  a la fecha ha perdido vigencia (viabilidad 2006), no tiene ningún registro posterior a la viabilidad, actualmente inactivo, la UE Sede Central ha programado un PIM de 1, 268,126 en el año 2011 pero no registra ningún devengado con cargo a ésta.</t>
  </si>
  <si>
    <t>MEJORAMIENTO CANAL DE IRRIGACION ARANMARCA</t>
  </si>
  <si>
    <t>SAN JUAN</t>
  </si>
  <si>
    <t>El PIP tiene 03 registros en la ficha del BP, a la fecha el Estudio definitivo ha perdido vigencia (Art. 41 de la D.G. del SNIP), tiene casi 09 años de  ejecución y 6 años desde su último devengado, la UE solamente ha registrado actualizaciones del E.T. más no ha programado su ejecución en todo estos años y tampoco registra PIA ni PIM para el presente año 2017.</t>
  </si>
  <si>
    <t>CONSTRUCCION I.E.P. RAMOSCUCHO</t>
  </si>
  <si>
    <t>El PIP al afecha se encuentra INACTIVO, el perfil ha perdido vigencia, no tienen ningún registro posterior a la viabilidad, se ha ejecutado solamente S/.230.00. La UE Sede Central le ha programado un PIA en el año 2010 S/. 352,148, pero no registra devengado en ese año. En el BP hay otro PIP para la misma IE actualmente en ejecución por el GR.Cajamarca con cóodigo SNIP 149352, último devengado marzo 2017, registra pago de intereses por laudos arbitrales.</t>
  </si>
  <si>
    <t>AMPLIACION Y MEJORAMIENTO I.E. Nº 82302 COLCABAMBA - CAJABAMBA</t>
  </si>
  <si>
    <t>FORTALECIMIENTO DE LA RED OBSTÉTRICA, NEONATAL E INFANTIL EN LOS PUESTOS DE CHAUPECRUZ, NARANJOYACU, PAN DE AZÚCAR Y PLAYA HERMOSA EN EL DISTRITO DE SANTO DOMINGO DE LA CAPILLA DE LA PROVINCIA DE CUTERVO DE LA DISA CUTERVO</t>
  </si>
  <si>
    <t>SANTO DOMINGO DE LA CAPILLA</t>
  </si>
  <si>
    <t>MEJORAR EL ACCESO DE LA POBLACIÓN MATERNO INFANTIL MAS POBRE A ADECUADOS SERVICIOS DE SALUD PREVENTIVO PROMOCIONALES Y RECUPERATIVOS EN EL PUESTO DE SALUD MALAT DE LA MICRORRED JOSÉ SABOGAL, RED SAN MARCOS, DISTRITO JOSÉ SABOGAL, DEPARTAMENTO DE CAJA</t>
  </si>
  <si>
    <t>PIP Inactivo, a la fecha ha perdido vigencia.</t>
  </si>
  <si>
    <t>ELECTRIFICACION RURAL PORCON ALTO</t>
  </si>
  <si>
    <t>PIP Inactivo, a la fecha ha perdido vigencia, mala programación se asignó PIM y PIA en el año 2007 por 01 millon. Según SOSEM no registra devengado.</t>
  </si>
  <si>
    <t>El PIP ha iniciado su ejecución hace 10 años aprox. último devengado hace 9 años, ejecuado financieramente el 99.65% respecto al monto viable. No tiene ningún registro posterior a la viabilidad.</t>
  </si>
  <si>
    <t>PIP desctivado a la fecha, no tiene ningún registro posterior a la viabilidad.</t>
  </si>
  <si>
    <t>HUARANGO</t>
  </si>
  <si>
    <t>Toda la ejecución según reporta el SOSEM se han realizado a cargo de la Municipalidad Distrital del Huarango, se ha ejecutado durante 06 años (2009-2014), la UE Sede Central y GSR Jaén han realizado una mala programación, ambas UE le asignaron PIA y PIM en el año 2008 por medio millon y 01 millon  respectivamente.</t>
  </si>
  <si>
    <t>PIP ejecutado desde el 2007 al 2009 a cargo de la UE GSR. Cutervo, desde su último devengado a la fecha han tanscurrido más de 7 años, no tiene ningún registro posterior a la viabilidad. Registra una ejecución financiera de 62.95%.</t>
  </si>
  <si>
    <t>MEJORAMIENTO DE LA CAPACIDAD RESOLUTIVA DE LOS SERVICIOS MATERNO-INFANTILES DE LOS ESTABLECIMIENTOS DE SALUD: C.S. CORTEGANA, P.S. ANDAMACHAY Y P.S. VILLANUEVA DEL DISTRITO DE CORTEGANA, PROVINCIA DE CELENDIN, DEPARTAMENTO DE CAJAMARCA</t>
  </si>
  <si>
    <t>El PIP está INACTIVO, a la fecha ha perdido vigencia, no registra ejecución financiera.</t>
  </si>
  <si>
    <t>MEJORAMIENTO DE LA CAPACIDAD RESOLUTIVA DEL SERVICIO MATERNO INFANTIL DEL PRIMER NIVEL DE ATENCION DEL PUESTO DE SALUD CHETILLA; DE LA MICRORED PACHACUTEC, RED CAJAMARCA- DISA CAJAMARCA</t>
  </si>
  <si>
    <t>El PIP está INACTIVO por la OPI para evitar duplicidad.</t>
  </si>
  <si>
    <t>MEJORAMIENTO DE LA CAPACIDAD RESOLUTIVA E INCREMENTO DEL ACCESO A LAS PRESTACIONES DE SERVICIOS EN EL PRIMER NIVEL DE ATENCION EN LOS ESTABLECIMIENTOS DE SALUD: OXAMARCA Y PIO BAMBA EN EL DISTRITO DE OXAMARCA, DE LA PROVINCIA DE CELENDIN EN LA MICRO</t>
  </si>
  <si>
    <t>ELECTRIFICACION RURAL COLCABAMBA, RUMI RUMI, CHURGAPAMBA, SHITABAMBA, CALLASH, CHUCRUQUIO Y HUANZA</t>
  </si>
  <si>
    <t>A la fecha han ejecutado 108.18% respecto al monto viable, en el BP no se ha realizado ningún registro posterior a la viabilidad, la UE viene ejecutando este PIP 9.5 años y han transcurrido casi 5 años desde el último devengado. La UE ha realizado una mala programación desde el 2007-2010, generándole un PIA y PIM de más de 13.5 millones.</t>
  </si>
  <si>
    <t>MEJORAMIENTO TROCHA CARROZABLE SANTA ROSA DE UNANCA - CALLANCAS</t>
  </si>
  <si>
    <t>A la fecha han ejecutado 60.69% respecto al monto viable, en el BP no se ha realizado ningún registro posterior a la viabilidad, la UE viene ejecutando este PIP 9.4 años y han transcurrido casi 5 años desde el último devengado.</t>
  </si>
  <si>
    <t>REHABILITACION Y MEJORAMIENTO DE LA CARRETERA CONTUMAZA - GUZMANGO - SAN BENITO - LIMON - L. D. LA LIBERTAD (ASCOPE), TRAMO: GUZMANGO - SAN BENITO</t>
  </si>
  <si>
    <t>PIP Cerrado, el monto del F14 es mayor al que muestra como devengado total del SOSEM.</t>
  </si>
  <si>
    <t>CONSTRUCCION SISTEMA DE AGUA POTABLE Y LETRINAS PARA EL SECTOR RUMI - RUMI- TUAL - CAJAMARCA, PROVINCIA DE CAJAMARCA - CAJAMARCA</t>
  </si>
  <si>
    <t>PIP viable por la OPI de la MPC, la UE Sede Central del GR.Cajamarca le progrmó PIA y PIM en los años 2009 y 2010, pero no registra devengados con cargo a ésta UE.</t>
  </si>
  <si>
    <t>CONSTRUCCION I.E. Nº 172 - LAS VIEJAS</t>
  </si>
  <si>
    <t>PIP Cerrado, el monto del F14 es igual al que muestra como devengado total del SOSEM.</t>
  </si>
  <si>
    <t>SUSTITUCION INFRAESTRUCTURA I.E. SAN MARCOS</t>
  </si>
  <si>
    <t>El PIP se viene ejejcutando casi 9 años, el último devengado ha sido diciembre-2016, para el 2017 no se considerado PIA ni PIM, no tiene ningún registro posterior a la viabilidad, se ha ejecutado el 77.66% respecto al monto viable.</t>
  </si>
  <si>
    <t>MEJORAMIENTO C.E. LA MONICA</t>
  </si>
  <si>
    <t>MEJORAMIENTO CANAL JADIBAMBA</t>
  </si>
  <si>
    <t>PIP registra ejecución financiera de sólo S/.4,600 (1.70%), en el 2007 se asignó un PIM de S/.250,000.00 y se ejecutó 4,600. El PIP No tienen ningún registro posterior a la viabilidad.</t>
  </si>
  <si>
    <t>ELECTRIFICACION RURAL DEL DISTRITO DE YAUYUCAN</t>
  </si>
  <si>
    <t>YAUYUCAN</t>
  </si>
  <si>
    <t>PIP INACTIVO, a la fecha ha perdido vigencia, el MEM programó en el 2008 un PIA de 2,020,000.00 y el GR. Cajamarca le asignó en el 2011 un PIA de 1, 189, 161; sin embargo, ninguna de las UE registra devengados. El PIP no tiene ningún registro posterior a la viablidad.</t>
  </si>
  <si>
    <t>MEJORAMIENTO I.E.P. Nº 82070 MAGDALENA</t>
  </si>
  <si>
    <t>PIP Cerrado, se realizó una mala programación asignándole un PIA de casi 1.5 millones para un PIP viable por 350, 574.00. El monto del F14 es igual al que muestra el SOSEM como devengado acumulado.</t>
  </si>
  <si>
    <t>PIP Cerrado, a cargo de la OPI de la MD Jesús, el GR. Cajamarca le asignó PIA en el año 2008 por S/.1, 426, 868, pero no registra devengados a su cargo.</t>
  </si>
  <si>
    <t>ELECTRIFICACION RURAL DEL DISTRITO DE SAN BERNARDINO</t>
  </si>
  <si>
    <t>El PIP a la fecha se viene ejecutando por más de 07 años, a cargo del Ministerio de Energía y Minas 2008-2016 con un devengado acumulado de S/. 4, 010, 293.07 y el G.R. Cajamarca en el año 2010 registra un devengado de S/. 14, 278.3. No tiene ningún registro posterior a la viabilidad, sin embargo registra una ejecución financiera de 115.66 %  respecto al monto viable.</t>
  </si>
  <si>
    <t>ELECTRIFICACION RURAL CASERIO DE CERRO BLANCO - SAN PABLO - CAJAMARCA</t>
  </si>
  <si>
    <t>MEJORAMIENTO DEL CANAL DE RIEGO EL TINGO - LA COLPA, DISTRITO DE BAMBAMARCA, PROVINCIA DE HUALGAYOC</t>
  </si>
  <si>
    <t>BAMBAMARCA</t>
  </si>
  <si>
    <t>El PIP registra ejecución financiera de 117.21% rerspecto al monto viable, la UE Agricultura ha devengado en el 2010=S/.10, 017.00 y la UE Sede Central del 2009 al 2012 ha devengado S/. 228, 631.30. No tiene ningún registro posterior a la viabilidad. Han transcurrido casi 5 años desde el último devengado a cargo de la UE Sede Central.</t>
  </si>
  <si>
    <t>AMPLIACION Y MEJORAMIENTO I.E. JOSE GALVEZ - CAJABAMBA</t>
  </si>
  <si>
    <t>AMPLIACION Y MEJORAMIENTO I.E. ALBERTO TURPAUD - TONGOD - SAN MIGUEL - CAJAMARCA</t>
  </si>
  <si>
    <t>PIP Cerrado, el monto del F14 ( 1, 307, 613.25) es menor al que muestra como devengado total del SOSEM (1, 331, 648.69).</t>
  </si>
  <si>
    <t>MEJORAMIENTO TROCHA CARROZABLE AGUA COLORADA - SOROCHUCO</t>
  </si>
  <si>
    <t>SOROCHUCO</t>
  </si>
  <si>
    <t>Hace más de 07 años han transcurrido desde el último devengado, han ejecutado financieramente el 72.51% y no registra ninguna información posterior a la declaración de viabilidad.</t>
  </si>
  <si>
    <t>RECONSTRUCCION I.E. GONZALO PACIFICO CABRERA BARDALES - MATARA - CAJAMARCA</t>
  </si>
  <si>
    <t>PIP Cerrado por la OPI de la MD Jesús, el monto del F14 ( 197, 426.77) es menor al que muestra como devengado total del SOSEM (198, 926.77). Según muestra el SOSEM toda la ejecución y devengados estaban a cargo de la Municipalidad, El GR. Cajamarca le asignó PIA en el año 2008 por 291, 373 pero no registra devengado a cargo de ésta UE.</t>
  </si>
  <si>
    <t>CONSTRUCCION E IMPLEMENTACION DE LA ESCUELA TECNICO SUPERIOR PNP CAJAMARCA</t>
  </si>
  <si>
    <t>OPI INTERIOR</t>
  </si>
  <si>
    <t>PIP registra en el SOSEM a 03 UE: Ministerio del Interior, MPC y Sede Central del GR. Cajamarca, el SOSEM no reporta gasto con cargo a la UE Sede Central del GR (El GR. Le asignó PIP en el año 2009 1, 000, 000.00).</t>
  </si>
  <si>
    <t>SUSTITUCION INFRAESTRUCTURA I.E. MICAELA BASTIDAS-CAJABAMBA</t>
  </si>
  <si>
    <t>CONSTRUCCION PUENTE LAS PALTAS SOBRE EL RIO PUCLUSH</t>
  </si>
  <si>
    <t>Registra un ejecución financiera de 99.12%, ha transcurrido más de 01 año desde el último devengado y no tiene programado PIM para el año 2017.</t>
  </si>
  <si>
    <t>DISMINUCION DE LA DESNUTRICION CRONICA INFANTIL CON ENFASIS EN EL INCREMENTO DEL ACCESO DE LAS GESTANTES, MADRES LACTANTES Y NIÑOS MENORES DE 3 AÑOS A LOS SERVICIOS DE SALUD EN LA REGION CAJAMARCA</t>
  </si>
  <si>
    <t>PIP Cerrado, el monto del F14 ( 1, 980, 219.35) es mayor al que muestra como devengado total del SOSEM (1, 978, 789.35).</t>
  </si>
  <si>
    <t>DISMINUCION DE LA MORTALIDAD MATERNO INFANTIL CON ENFASIS EN EL INCREMENTO DEL ACCESO A LOS SERVICIOS DE SALUD EN LA REGION CAJAMARCA</t>
  </si>
  <si>
    <t>MEJORAMIENTO CARRETERA CRUCE MAYOBAMBA -CRUCE LA SAMANA DEL KM 0+000 - 33+225 EN EL DISTRITO LA ESPERANZA PROVINCIA SANTA CRUZ, PROVINCIA DE CHOTA - CAJAMARCA</t>
  </si>
  <si>
    <t>LA ESPERANZA</t>
  </si>
  <si>
    <t>El SOSEM muestra que el PIP no registra ejecución, en la ficha del BP registra en Datos Posteriores a Viabilidad un Cofinanciamiento por el GR.Cajamarca de S/. 788, 000.00 en el año 2010.</t>
  </si>
  <si>
    <t>MEJORAMIENTO Y EQUIPAMIENTO PUESTO DE SALUD LA ESPERANZA, DISTRITO DE LA ESPERANZA - SANTA CRUZ - CAJAMARCA</t>
  </si>
  <si>
    <t xml:space="preserve">El PIP ha sido declarado viable por la OPI de la Municipalidad Distrital de La Esperanza y consideraron como UE al GR. Cajamarca. El GR. Cajamarca registra devengados como UE en los años 2008 y 2009. No tiene registros posteriores a la viabilidad. </t>
  </si>
  <si>
    <t>AMPLIACION INFRAESTRUCTURA I.E.P. Nº 82567 TORIBIA ALVAREZ REVILLA - YONAN - TEMBLADERA</t>
  </si>
  <si>
    <t>PIP Cerrado, el monto del F14 ( 473, 146.46) es menor al que muestra como devengado total del SOSEM (483, 177.06).</t>
  </si>
  <si>
    <t>MEJORAMIENTO I.E. 83008 - CAJABAMBA</t>
  </si>
  <si>
    <t>PIP Cerrado, el monto del F14 ( 1, 485, 836.10) es menor al que muestra como devengado total del SOSEM (1, 534, 196.54).</t>
  </si>
  <si>
    <t>MEJORAMIENTO TROCHA CARROZABLE CORDILLERA ANDINA - BALCONES - SAN FRANCISCO - NUEVA ESPERANZA, DISTRITO DE CHIRINOS - SAN IGNACIO - CAJAMARCA</t>
  </si>
  <si>
    <t>CHIRINOS</t>
  </si>
  <si>
    <t>El SOSEM muestra que el PIP se ha ejecutado a través de 02 UE. La Municipalidad Distrital de Chirinos ha ejecutado S/.555, 305.12 en los años 2010 y 2011 y El GR. Cajamarca ha ejecutado S/.297, 727.80 en los años 2008 al 2011. No tiene ningún registro posterior a la viabilidad.</t>
  </si>
  <si>
    <t>El SOSEM muestra que el PIP se ha ejecutado a través de 02 UE. La Municipalidad Distrital de Jesús ha ejecutado S/.3, 613.7 en el año 2008 y El GR. Cajamarca ha ejecutado S/.21, 750.00 en el año 2015. El último registro en fase de inversión se ha realizado el 17/05/2016. La ficha del BP registra cambio de UE a favor del GR. Cajamarca - UE Actual.</t>
  </si>
  <si>
    <t>CONSTUCCION Y EQUIPAMIENTO DE LA INSTITUCION EDUCATIVA SECUNDARIA SANTA ROSA DEL TINGO PROVINCIA DE CUTERVO - CAJAMARCA</t>
  </si>
  <si>
    <t>SAN LUIS DE LUCMA</t>
  </si>
  <si>
    <t>El SOSEM muestra que el PIP se ha ejecutado a través de 02 UE del GR. Cajamarca (Sede Central y GSR. Cutervo) La UE Sede Central le asignó un PIA de 795, 897 en el año 2009 pero no registra devengado y la UE Cutervo le asignó un PIM de 17, 785.00 en el año 2009 y se devengado el mismo monto. No registra información posterior a la viabilidad.</t>
  </si>
  <si>
    <t>LOGROS DE APRENDIZAJE EN LAS AREAS DE COMUNICACIÓN INTEGRAL Y LOGICO MATEMATICO, EN LAS IE FOCALIZADAS DEL QUINTIL 1 DE LA EDUCACION BASICA, PRIMARIA, EN LAS PROVINCIAS DE CAJAMARCA, CELENDIN, HUALGAYOC Y SAN MARCOS, REGION CAJAMARCA</t>
  </si>
  <si>
    <t>LOGROS DE APRENDIZAJE EN LAS AREAS DE COMUNICACIÓN INTEGRAL Y LOGICO MATEMATICO, EN LAS INSTITUCIONES EDUCATIVAS FOCALIZADAS DEL QUINTIL 1, DE LA EDUCACION BASICA, PRIMARIA, EN LAS PROVINCIAS DE JAEN Y SAN IGNACIO, REGION CAJAMARCA</t>
  </si>
  <si>
    <t>LOGROS DE APRENDIZAJE EN LAS AREAS DE COMUNICACIÓN INTEGRAL Y LOGICO MATEMATICO, EN LAS INSTITUCIONES EDUCATIVAS FOCALIZADAS DEL QUINTIL 1, DE LA EDUCACION BASICA, PRIMARIA, EN LAS PROVINCIAS DE CHOTA, CUTERVO Y SANTA CRUZ, REGION CAJAMARCA</t>
  </si>
  <si>
    <t>LOGROS DE APRENDIZAJE EN LAS AREAS DE COMUNICACIÓN INTEGRAL Y LOGICO MATEMATICO EN LAS INSTITUCIONES EDUCATIVAS FOCALIZADAS DEL QUINTIL 1, DE LA EDUCACION BASICA, INICIAL EN LAS PROVINCIAS DE SANTA CRUZ, CHOTA Y CUTERVO, REGION CAJAMARCA</t>
  </si>
  <si>
    <t>AMPLIACION INFRAESTRUCTURA DE LA I.E AUGUSTO GIL VELASQUEZ - CHALAN</t>
  </si>
  <si>
    <t>MEJORAMIENTO Y CONSTRUCCION CARRETERA EMP. PE-3N CAJABAMBA - LLUCHUBAMBA L.D. LA LIBERTAD (EL TINGO)</t>
  </si>
  <si>
    <t>MULTIDISTRITAL</t>
  </si>
  <si>
    <t>REHABILITACION DE LA LINEA PRIMARIA UTICYACU E INSTALACION ELECTRICA DE LOS CASERIOS SANJUANPAMPA Y RAMOS, DISTRITO DE UTICYACU - SANTA CRUZ - CAJAMARCA</t>
  </si>
  <si>
    <t>OPI MUNICIPALIDAD DISTRITAL DE LA ESPERANZA - CAJAMARCA</t>
  </si>
  <si>
    <t xml:space="preserve">UTICYACU </t>
  </si>
  <si>
    <t>MEJORAMIENTO CARRETERA CA-103: EM. PE-06B (SANTA CRUZ DE SUCCHUBAMBA) - ROMERO CIRCA - LA LAGUNA - TONGOD - CATILLUC - EMP. PE - 06 C (EL EMPALME) - CAJAMARCA</t>
  </si>
  <si>
    <t>IMPLEMENTACIÓN DEL OBSERVATORIO REGIONAL DE CADENAS AGROPRODUCTIVAS Y TERRITORIOS RURALES EN LA REGIÓN CAJAMARCA</t>
  </si>
  <si>
    <t>MEJORAMIENTO Y EQUIPAMIENTO I.E. N 82340 - LLUCHUBAMBA - SITACOCHA - CAJABAMBA</t>
  </si>
  <si>
    <t xml:space="preserve">SITACOCHA </t>
  </si>
  <si>
    <t>ELECTRIFICACION RURAL EL GUAYO - CONTUMAZA</t>
  </si>
  <si>
    <t>CONSTRUCCION DEL SISTEMA DE AGUA POTABLE Y LETRINIZACION DEL CASERIO CRUZ CONGA DEL CENTRO POBLADO DE PORCONCILLO ALTO, PROVINCIA DE CAJAMARCA - CAJAMARCA</t>
  </si>
  <si>
    <t>OPI MUNICIPALIDAD PROVINCIAL DE CAJAMARCA</t>
  </si>
  <si>
    <t xml:space="preserve">CAJAMARCA </t>
  </si>
  <si>
    <t>CULMINACION DEL ESTADIO MANUEL BURGA PUELLES - DISTRITO DE SANTA CRUZ - CAJAMARCA</t>
  </si>
  <si>
    <t>MEJORAMIENTO Y EQUIPAMIENTO I.E. 82289 LA ALAMEDA - CAJABAMBA</t>
  </si>
  <si>
    <t xml:space="preserve">CAJABAMBA </t>
  </si>
  <si>
    <t>MEJORAMIENTO CANAL DE IRRIGACION MALCAS II ETAPA</t>
  </si>
  <si>
    <t xml:space="preserve">CONDEBAMBA </t>
  </si>
  <si>
    <t>RECONSTRUCCION DE LA INFRAESTRUCTURA DE LA I.E N 82898 - MUYOC - GREGORIO PITA - SAN MARCOS</t>
  </si>
  <si>
    <t xml:space="preserve">GREGORIO PITA </t>
  </si>
  <si>
    <t>MEJORAMIENTO DE INFRAESTRUCTURA CANAL DE RIEGO CHILILIQUE - MONTEGRANDE DISTRITO Y PROVINCIA JAEN - CAJAMARCA</t>
  </si>
  <si>
    <t>RECONSTRUCCION INFRAESTRUCTURA I.E.P N 82430 - CALCONGA - SUCRE - CELENDIN</t>
  </si>
  <si>
    <t xml:space="preserve">SUCRE </t>
  </si>
  <si>
    <t>FORTALECIMIENTO DE CAPACIDADES DE LA DIRECCION DE COMUNICACIONES Y RELACIONES PUBLICAS DEL GOBIERNO REGIONAL DE CAJAMARCA</t>
  </si>
  <si>
    <t>MEJORAMIENTO Y CONSTRUCCION DE LA INSTITUCION EDUCATIVA 821129 PORCONCILLO BAJO - MONTECILLO CP HUAMBOCANCHA ALTA, CAJAMARCA, PROVINCIA DE CAJAMARCA- CAJAMARCA</t>
  </si>
  <si>
    <t>RECONSTRUCCION TALLERES I.E. COMANDANTE LEONCIO MARTINEZ VEREAU - CAJABAMBA</t>
  </si>
  <si>
    <t>MEJORAMIENTO DE LA CARRETERA EMP. PE-3N (BAMBAMARCA) - ATOSHAICO - RAMOSCUCHO - LA LIBERTAD DE PALLAN - EMP. PE 8B (CELENDIN)</t>
  </si>
  <si>
    <t>MEJORAMIENTO CARRETERA CA - 101, TRAMO SAN BENITO - LIMON - L.D, LA LIBERTAD, LI - 101 A ASCOPE, SAN BENITO - CONTUMAZA - CAJAMARCA</t>
  </si>
  <si>
    <t xml:space="preserve">SAN BENITO </t>
  </si>
  <si>
    <t>CONSTRUCCION DE PISTAS Y VEREDAS EN LAS CALLES SAENZ PEÑA, TUPAC AMARU, COMERCIO Y PASAJES ZONA URBANA DE CALLAYUC, PROVINCIA DE CUTERVO - CAJAMARCA</t>
  </si>
  <si>
    <t>OPI MUNICIPALIDAD PROVINCIAL DE CUTERVO</t>
  </si>
  <si>
    <t>FORTALECIMIENTO DE LA GESTION AMBIENTAL REGIONAL</t>
  </si>
  <si>
    <t>RECONSTRUCCION DE LA I.E. N 82566 TEMBLADERA - YONAN - CONTUMAZA - CAJAMARCA</t>
  </si>
  <si>
    <t>RECONSTRUCCION I.E CHUCO - PEDRO GALVEZ, SAN MARCOS</t>
  </si>
  <si>
    <t>CONSTRUCCION DEL SISTEMA DE AGUA POTABLE DEL ANEXO UNION TRES MOLINOS, CASERIO SHULTIN, CENTRO POBLADO SANTA BARBARA, DISTRITO DE LOS BANOS DEL INCA - CAJAMARCA - CAJAMARCA</t>
  </si>
  <si>
    <t>OPI MUNICIPALIDAD DISTRITAL DE LOS BAÑOS DEL INCA</t>
  </si>
  <si>
    <t>MEJORAMIENTO DE LA CARRETERA TRAMO PIOBAMBA- SAN AGUSTIN DISTRITO DE OXAMARCA- PROVINCIA DE CELENDIN</t>
  </si>
  <si>
    <t>PROREGION</t>
  </si>
  <si>
    <t>DE ACUERDO AL SOSEM EXISTEN 2 UNIDADES EJECUTORAS QUE HAN REALIZADO GASTO CON CARGO AL PROYECTO</t>
  </si>
  <si>
    <t>SISTEMA ELECTRICO RURAL CUTERVO III ETAPA</t>
  </si>
  <si>
    <t>SISTEMA ELECTRICO RURAL CUTERVO IV ETAPA</t>
  </si>
  <si>
    <t>SISTEMA ELECTRICO RURAL QUEROCOTO HUAMBOS II ETAPA</t>
  </si>
  <si>
    <t>SISTEMA ELECTRICO RURAL SAN IGNACIO III ETAPA</t>
  </si>
  <si>
    <t>SISTEMA ELECTRICO RURAL DE CAJABAMBA II ETAPA</t>
  </si>
  <si>
    <t>REDIMENSIONAMIENTO DEL HOSPITAL REGIONAL DE CAJAMARCA</t>
  </si>
  <si>
    <t>SEDE CENTRAL - PROREGION</t>
  </si>
  <si>
    <t>SISTEMA ELECTRICO RURAL SAN MARCOS III ETAPA</t>
  </si>
  <si>
    <t>SISTEMA ELECTRICO RURAL CAJAMARCA, EJE ASUNCIÓN III ETAPA</t>
  </si>
  <si>
    <t>CAJAMARCA - MULTIDISTRITAL</t>
  </si>
  <si>
    <t>SISTEMA ELECTRICO RURAL CHILETE IV ETAPA</t>
  </si>
  <si>
    <t xml:space="preserve"> SISTEMA ELECTRICO RURAL SAN MARCOS - II ETAPA</t>
  </si>
  <si>
    <t>SISTEMA ELECTRICO RURAL CELENDIN IV ETAPA</t>
  </si>
  <si>
    <t>SISTEMA ELECTRICO RURAL CAJAMARCA EJE ASUNCIÓN - II ETAPA</t>
  </si>
  <si>
    <t>PEQUEÑO SISTEMA ELÉCTRICO SAN IGNACIO IV ETAPA</t>
  </si>
  <si>
    <t>DE ACUERDO CON EL SOSEM EXISTEN DOS UNIDADES EJECUTORAS: EL MINISTERIO DE ENERGIA Y MINAS Y PROREGION, DE LAS CUALES LA PRIMERA NO HA REALIZADO NINGUN GASTO Y LA SEGUNDA ES LA QUE HA REALIZADO GASTO CON CARGO AL PROYECTO.</t>
  </si>
  <si>
    <t>SANTA ROSA</t>
  </si>
  <si>
    <t>MEJORAMIENTO Y AMPLIACION DE LOS SERVICIOS DE AGUA POTABLE, ALCANTARILLADO, TRATAMIENTO Y DISPOSICION DE EXCRETAS DE BAMBAMARCA, HUALGAYOC</t>
  </si>
  <si>
    <t>CONSTRUCCION DEL SISTEMA DE ELECTRIFICACION RURAL DEL CASERIO EL TRIUNFO, DISTRITO DE LOS BANOS DEL INCA - CAJAMARCA - CAJAMARCA</t>
  </si>
  <si>
    <t>MEJORAMIENTO Y AMPLIACION DE LOS SISTEMAS DE AGUA POTABLE Y ALCANTARILLADO DE LA CIUDAD DE CAJABAMBA</t>
  </si>
  <si>
    <t>MEJORAMIENTO Y AMPLIACION DE LOS SISTEMAS DE AGUA POTABLE Y ALCANTARILLADO DE LA CIUDAD DE SAN MARCOS</t>
  </si>
  <si>
    <t>MEJORAMIENTO Y AMPLIACION DE LOS SISTEMAS DE AGUA POTABLE Y ALCANTARILLADO DE LA CIUDAD DE SAN PABLO</t>
  </si>
  <si>
    <t xml:space="preserve">SAN PABLO </t>
  </si>
  <si>
    <t>MEJORAMIENTO Y AMPLIACION DE LOS SISTEMAS DE AGUA POTABLE Y ALCANTARILLADO DE LA CIUDAD DE CONTUMAZA</t>
  </si>
  <si>
    <t xml:space="preserve"> MEJORAMIENTO Y AMPLIACION DE LOS SISTEMAS DE AGUA POTABLE Y ALCANTARILLADO DE LA CIUDAD DE SAN MIGUEL</t>
  </si>
  <si>
    <t xml:space="preserve"> SAN MIGUEL </t>
  </si>
  <si>
    <t xml:space="preserve"> MEJORAMIENTO Y AMPLIACIÓN DE LOS SISTEMAS DE AGUA POTABLE Y ALCANTARILLADO DE LA CIUDAD DE CELENDIN</t>
  </si>
  <si>
    <t>MEJORAMIENTO Y AMPLIACIÓN DE LOS SISTEMAS DE AGUA POTABLE Y ALCANTARILLADO DE LA CIUDAD DE CHOTA</t>
  </si>
  <si>
    <t>CHOTA</t>
  </si>
  <si>
    <t>MEJORAMIENTO Y AMPLIACIÓN DE LOS SISTEMAS DE AGUA POTABLE Y ALCANTARILLADO DE LA CIUDAD DE HUALGAYOC</t>
  </si>
  <si>
    <t xml:space="preserve"> HUALGAYOC </t>
  </si>
  <si>
    <t xml:space="preserve"> MEJORAMIENTO Y AMPLIACIÓN DE LOS SISTEMAS DE AGUA POTABLE Y ALCANTARILLADO DE LA CIUDAD DE CUTERVO</t>
  </si>
  <si>
    <t xml:space="preserve">CUTERVO </t>
  </si>
  <si>
    <t>MEJORAMIENTO Y AMPLIACIÓN DE LOS SISTEMAS DE AGUA POTABLE Y ALCANTARILLADO DE LA CIUDAD DE JAEN</t>
  </si>
  <si>
    <t>MEJORAMIENTO Y AMPLIACION DEL SERVICIO DE ENERGIA ELECTRICA EN EL CASERIO DE TARTAR GRANDE, DISTRITO DE LOS BANOS DEL INCA - CAJAMARCA - CAJAMARCA</t>
  </si>
  <si>
    <t>REHABILITACION Y AMPLIACION DEL SISTEMA DE ELECTRIFICACION RURAL DEL CASERIO LA RETAMA, DISTRITO DE LOS BANOS DEL INCA - CAJAMARCA - CAJAMARCA</t>
  </si>
  <si>
    <t>MEJORAMIENTO DE LA CARRETERA EMP. PE-1NG (SAN PABLO) EMP. CA-102 (SAN MIGUEL DE PALLAQUES)</t>
  </si>
  <si>
    <t xml:space="preserve"> SISTEMA ELECTRICO RURAL CAJABAMBA III ETAPA</t>
  </si>
  <si>
    <t>CONSTRUCCION DEL MURO DE ENCAUZAMIENTO SOBRE LAS MARGENES DEL RIO CHOTANO Y QUEBRADA JALQUEÑA, LOCALIDAD DE LAJAS, DISTRITO DE LAJAS - CHOTA - CAJAMARCA</t>
  </si>
  <si>
    <t>OPI MUNICIPALIDAD DISTRITAL DE LAJAS</t>
  </si>
  <si>
    <t>LAJAS</t>
  </si>
  <si>
    <t xml:space="preserve"> CONSTRUCCION E IMPLEMENTACION DEL HOSPITAL II-2 DE JAEN</t>
  </si>
  <si>
    <t>DE ACUERDO CON EL SOSEM EXISTEN TRES UNIDADES EJECUTORAS: EL MINSA, LA SEDE CENTRAL Y PROREGION, DE LAS CUALES LAS DOS PRIMERA NO HA REALIZADO NINGUN GASTO Y LA TERCERA ES LA QUE HA REALIZADO GASTO CON CARGO AL PROYECTO.</t>
  </si>
  <si>
    <t xml:space="preserve"> CONSTRUCCION E IMPLEMENTACION DEL HOSPITAL II-1 DE SAN IGNACIO</t>
  </si>
  <si>
    <t xml:space="preserve"> SAN IGNACIO </t>
  </si>
  <si>
    <t>DE ACUERDO CON EL SOSEM EXISTEN DOS UNIDADES EJECUTORAS: LA SEDE CENTRAL Y PROREGION, DE LAS CUALES LA PRIMERA NO HA REALIZADO NINGUN GASTO Y LA SEGUNDA ES LA QUE HA REALIZADO GASTO CON CARGO AL PROYECTO.</t>
  </si>
  <si>
    <t>CONSTRUCCION E IMPLEMENTACION DEL HOSPITAL II-1 DE CAJABAMBA</t>
  </si>
  <si>
    <t xml:space="preserve"> BAMBAMARCA </t>
  </si>
  <si>
    <t>DE ACUERDO CON EL SOSEM EXISTEN DOS UNIDADES EJECUTORAS: LA SEDE CENTRAL Y PROREGION, DE LAS CUALES NINGUNA DE LAS DOS HAN REALIZADO GASTO ALGUNO, AUNQUE A PROREGION SI SE LE HA DADO UN PIM.</t>
  </si>
  <si>
    <t>INSTALACION DEL SISTEMA DE ELECTRIFICACION RURAL DEL CASERIO ALTO MIRAFLORES Y MEJORAMIENTO DE FRONTERA ELECTRICA PARA LAS ZONAS ALEDAÑAS, DISTRITO DE LOS BANOS DEL INCA - CAJAMARCA - CAJAMARCA</t>
  </si>
  <si>
    <t xml:space="preserve"> AMPLIACION DE LA ELECTRIFICACION RURAL EN LOS CENTROS POBLADOS DEL DISTRITO DE SAN JOSE DEL ALTO, PROVINCIA DE JAEN - CAJAMARCA</t>
  </si>
  <si>
    <t>INSTALACION DEL SERVICIO DE ENERGIA ELECTRICA EN SAN MARTIN - VALILLO, DISTRITO DE JAEN, PROVINCIA DE JAEN - CAJAMARCA</t>
  </si>
  <si>
    <t>AMPLIACION DE LA ELECTRIFICACION RURAL EN LAS LOCALIDADES DEL DISTRITO DE LAS PIRIAS, PROVINCIA DE JAEN - CAJAMARCA</t>
  </si>
  <si>
    <t xml:space="preserve">LAS PIRIAS </t>
  </si>
  <si>
    <t>INSTALACION DE LÍNEAS Y REDES PRIMARIAS, REDES SECUNDARIAS, CONEXIONES DOMICILIARIAS Y ALUMBRADO PÚBLICO DE LOS SECTORES DE CHIRINOS, DISTRITO DE CHIRINOS - SAN IGNACIO - CAJAMARCA</t>
  </si>
  <si>
    <t xml:space="preserve"> CHIRINOS</t>
  </si>
  <si>
    <t>INSTALACION DEL SISTEMA ELECTRICO RURAL POMAHUACA - BELLAVISTA - SAN IGNACIO</t>
  </si>
  <si>
    <t>INSTALACION DEL SISTEMA ELECTRICO RURAL SAN JOSE DE LOURDES - REGION CAJAMARCA</t>
  </si>
  <si>
    <t>INSTALACION DEL SISTEMA ELECTRICO RURAL SAN IGNACIO - REGION CAJAMARCA</t>
  </si>
  <si>
    <t xml:space="preserve">SAN IGNACIO </t>
  </si>
  <si>
    <t>INSTALACION DEL SISTEMA ELECTRICO RURAL HUARANGO, CHIRINOS - LA COIPA - REGION CAJAMARCA</t>
  </si>
  <si>
    <t xml:space="preserve"> INSTALACION DEL SISTEMA DE ELECTRIFICACION RURAL III ETAPA TRAMO EL MIRADOR-VILLASANA, DISTRITO DE COLASAY - JAEN - CAJAMARCA</t>
  </si>
  <si>
    <t>OPI MUNICIPALIDAD DISTRITAL DE COLASAY</t>
  </si>
  <si>
    <t>COLASAY</t>
  </si>
  <si>
    <t>INSTALACION Y MEJORAMIENTO DE LA INTERCONEXION ELECTRICA RURAL DEL, DISTRITO DE CONCHAN - CHOTA - CAJAMARCA</t>
  </si>
  <si>
    <t>OPI MUNICIPALIDAD DISTRITAL DE CONCHAN</t>
  </si>
  <si>
    <t>DE ACUERDO CON EL SOSEM EXISTEN DOS UNIDADES EJECUTORAS: LA M.P DE CHONCHAN Y PROREGION, DE LAS CUALES LA PRIMERA ES LA UNICA QUE HA REALIZADO GASTO CON CARGO AL PROYECTO.</t>
  </si>
  <si>
    <t>INSTALACION DE LINEAS Y REDES PRIMARIAS, REDES SECUNDARIAS DE ELECTRIFICACION RURAL DE LOS CASERIOS GRANADILLA, HUASIPAMPA, USHUSHQUE GRANDE Y USHUSHQUE CHICO, DISTRITO DE UTICYACU - SANTA CRUZ - CAJAMARCA</t>
  </si>
  <si>
    <t>OPI MUNICIPALIDAD DISTRITAL DE CATACHE</t>
  </si>
  <si>
    <t>UTICYACU</t>
  </si>
  <si>
    <t xml:space="preserve"> INSTALACION DE LOS SERVICIOS DE AGUA POTABLE Y ALCANTARILLADO DE LA LOCALIDAD DE LINDEROS, DEL DISTRITO DE JAEN, PROVINCIA DE JAEN - CAJAMARCA</t>
  </si>
  <si>
    <t>PROREGION - JAEN</t>
  </si>
  <si>
    <t>INSTALACION DEL SISTEMA ELECTRICO RURAL DE LAS LOCALIDADES SANTA LUISA, MOYAN BAJO Y SAN FRANCISCO DISTRITO DE CACHACHI PROV. CAJABAMBA - CAJAMARCA</t>
  </si>
  <si>
    <t xml:space="preserve"> CACHACHI</t>
  </si>
  <si>
    <t xml:space="preserve"> INSTALACION DEL SISTEMA ELECTRICO RURAL DE LAS LOCALIDADES CAMPAMENTO LICLIPAMPA, CONDORCUCHO, PAMPATAYOS, SAN ANTONIO Y SIGUIS DISTRITO DE CACHACHI PROV. CAJABAMBA - CAJAMARCA</t>
  </si>
  <si>
    <t>CHOTA - MULTIDISTRITAL</t>
  </si>
  <si>
    <t>DEFICIENTE EJECUCIÓN FINANCIERA</t>
  </si>
  <si>
    <t>DEFICIENTE PROGRAMACIÓN</t>
  </si>
  <si>
    <t>EL PIP SE DECLARÓ VIABLE EL 20/05/2008, SE ENCUENTRA INACTIVO, NO SE PUEDE DETERMINAR SU EJECUCIÓN</t>
  </si>
  <si>
    <t>EL PIP SE DECLARÓ VIABLE EL 05/08/2003, SE ENCUENTRA INACTIVO, NO SE PUEDE DETERMINAR SU EJECUCIÓN</t>
  </si>
  <si>
    <t>EL PIP SE DECLARÓ VIABLE EL 13/08/2003, SE ENCUENTRA INACTIVO, NO SE PUEDE DETERMINAR SU EJECUCIÓN</t>
  </si>
  <si>
    <t>EL PIP SE DECLARÓ VIABLE EL 31/07/2003, SE ENCUENTRA INACTIVO, NO SE PUEDE DETERMINAR SU EJECUCIÓN</t>
  </si>
  <si>
    <t>EL PIP NO CUENTA CON INFORMACIÓN DE EJECUCIÓN, SIN EMBARGO EL SOSEM INFORMA QUE TIENE FORMATO 14</t>
  </si>
  <si>
    <t>PIP VIABLE, SIN EJECUCIÓN</t>
  </si>
  <si>
    <t>PIP VIABLE, SE ENCUENTRA INACTIVO</t>
  </si>
  <si>
    <t>PIP ACTIVO, VIABLE QUE NO CUENTA CON INFORMACIÓN DE EJECUCIÓN, SIN EMBARGO EL SOSEM INFORMA QUE TIENE FORMATO 14</t>
  </si>
  <si>
    <t>DEFICIENTE EJECUCIÓN, PIP VIABLE, INACTIVO</t>
  </si>
  <si>
    <t>EL SOSEM INFORMA QUE ES UN PIP VIABLE CERRADO</t>
  </si>
  <si>
    <t>NO INFORMA EJECUCIÓN, SIN EMBARGO EL SOSEM INFORMA QUE EL PIP ESTA CERRADO</t>
  </si>
  <si>
    <t>NO SE EJECUTÓ, PIP VIABLE - INACTIVO</t>
  </si>
  <si>
    <t>DEFICIENTE EJECUCIÓN, PIP VIABLE, CERRADO</t>
  </si>
  <si>
    <t>PIP VIABLE - INACTIVO</t>
  </si>
  <si>
    <t>PIP VIABLE - CERRADO</t>
  </si>
  <si>
    <t>DEFICIENTE EJECUCIÓN, PIP VIABLE - ACTIVO</t>
  </si>
  <si>
    <t>PIP VIABLE INACTIVO, EL NOMBRE NO COINCIDE CON EL DE LOS APLICATIVOS INFORMÁTICOS</t>
  </si>
  <si>
    <t>PIP VIABLE CERRADO, NO SE ENCUENTRA INFORMACIÓN DE SU EJECUCIÓN</t>
  </si>
  <si>
    <t>DEFICIENTE EJECUCIÓN, PIP VIABLE INACTIVO</t>
  </si>
  <si>
    <t>PIP VIABLE INACTIVO</t>
  </si>
  <si>
    <t>PIP VIABLE CERRADO, NO SE ENCUENTRA INFORMACIÓN DE SU EJECUCIÓN, EL NOMBRE NO COINCIDE CON LOS APLICATIVOS</t>
  </si>
  <si>
    <t>PIP VIABLE ACTIVO</t>
  </si>
  <si>
    <t>NOMBRE NO COINCIDE CON LOS APLICATIVOS INFORMÁTICOS</t>
  </si>
  <si>
    <t>PIP VIABLE CERRADO</t>
  </si>
  <si>
    <t>PIP VIABLE CON REGISTROS EN LA FASE DE INVERSIÓN, NO PRESENTA INFORMES DE EJECUCIÓN</t>
  </si>
  <si>
    <t>NO EXISTE INFORMACIÓN</t>
  </si>
  <si>
    <t>PIP VIABLE ACTIVO, DEFICIENTE EJECUCIÓN</t>
  </si>
  <si>
    <t>PIP VIABLE CON REGISTROS EN FASE DE INVERSIÓN, NO ESTÁ CERRADO</t>
  </si>
  <si>
    <t>DEFICIENTE EJECUCIÓN, PIP VIABLE ACTIVO</t>
  </si>
  <si>
    <t>PIP VIABLE ACTIVO, SIN CIERRE</t>
  </si>
  <si>
    <t>PIP VIABLE CON REGISTROS EN LA FASE DE INVERSIÓN, DEFICIENTE EJECUCIÓN</t>
  </si>
  <si>
    <t>PIP VIABLE ACTIVO, SIN CERRAR</t>
  </si>
  <si>
    <t>CONSTRUCCION CENTRO EDUCATIVO 16065 SAN MARTIN</t>
  </si>
  <si>
    <t>El monto de inversión según el último registro se ha tomado el monto ejecutado, el cual se indica en el ficha de cierre de proyecto F-14</t>
  </si>
  <si>
    <t>MEJORAMIENTO Y AMPLIACION DE LOS SERVICIOS DE AGUA POTABLE , ALCANTARILLADO Y TRATAMIENTO DE AGUAS SERVIDAS PARA LA CIUDAD DE SAN IGNACIO.</t>
  </si>
  <si>
    <t>OPI MUNICIPALIDAD PROVINCIAL DE SAN IGNACIO</t>
  </si>
  <si>
    <t>SAN IGNACIO</t>
  </si>
  <si>
    <t xml:space="preserve">el proyecto ha sido ejecutado por la Municipalidad Provincial de San Ignacio a con S/.15,574,887 soles y La Gerencia Sub Regional de Jaén con S/.296,840 soles </t>
  </si>
  <si>
    <t>ELECTRIFICACION RURAL POMAHUACA</t>
  </si>
  <si>
    <t>POMAHUACA</t>
  </si>
  <si>
    <t>el proyecto presenta un gasto en el año 2009 por un monto de 3,240 soles y un PIM acumulado de 1,339,704 soles hasta el año 2012.</t>
  </si>
  <si>
    <t>MEJORAMIENTO DE LA CARRETERA COCHALAN - SAN LORENZO</t>
  </si>
  <si>
    <t>SAN JOSÉ DEL ALTO</t>
  </si>
  <si>
    <t>El proyecto no presenta ningún registro en la ficha del banco, pero en el SOSEM se registra un gasto desde el año 2008 al 2010 por un monto de 488,385.40.</t>
  </si>
  <si>
    <t>REUBICACION Y CONSTRUCCION INFRAESTRUCTURA CEI Nº 092 STO3 PNP MARINO LINARES JARAMILLO</t>
  </si>
  <si>
    <t>REPOSICION DE AULAS Y SSHH DEL C. E.P Nº 16476 HUACORA</t>
  </si>
  <si>
    <t>REPOSICION DE AULAS Y SSHH CEIPS Nº 16083 JOSE GALVEZ - CHUNCHUQUILLO - COLASAY</t>
  </si>
  <si>
    <t>REPOSICION DE INFRAESTRUCTURA DEL CENTRO EDUCATIVO N° 16517- PUERTO INTERNACIONAL- LA BALSA - NAMBALLE</t>
  </si>
  <si>
    <t>REPOSICION DE AULAS Y SERVICIOS HIGIENICOS C.E.I.P.S. N° 16512 - CESARA</t>
  </si>
  <si>
    <t>CONSTRUCCION DE LA CARRETERA SAN ISIDRO DE LAS VEGAS - TAURANA - SONDOR - PUCARA</t>
  </si>
  <si>
    <t>JAÉN - MULTIDISTRITAL</t>
  </si>
  <si>
    <t>El proyecto cuenta con un registro F-16, de fecha 28/09/2011, por un monto de S/.2,783,023.00</t>
  </si>
  <si>
    <t xml:space="preserve"> REPOSICION Y MEJORAMIENTO DE INFRAESTRUCTURA EPM 16002 - JAEN</t>
  </si>
  <si>
    <t>REPOSICION DE INFRAESTRUCTURA 02 AULAS Y SS.HH. DEL CIEPS 16643 SAN PEDRO CRUCE EL NARANJO - HUARANGO</t>
  </si>
  <si>
    <t>REPOSICION DE INFRAESTRUCTURA Y MOBILIARIO ESCOLAR DEL C.E. Nº 16873 DE CHINCHIQUILLA - SAN IGNACIO</t>
  </si>
  <si>
    <t>REUBICACION DEL CENTRO DE SALUD MATERNO INFANTIL SAN IGNACIO</t>
  </si>
  <si>
    <t>AMPLIACION INFRAESTRUCTURA C.E.P.S. N° 16647 HUMBERTO ALDAZ - CALABOZO</t>
  </si>
  <si>
    <t xml:space="preserve"> MINICENTRAL HIDROELECTRICA DE LANCHEMA Y PEQUEÑO SISTEMA ELECTRICO ASOCIADO</t>
  </si>
  <si>
    <t xml:space="preserve">El proyecto presenta 02 unidades ejecutoras, el Ministerio de Energía y Minas y la Gerencia Sub Regional de Jaén que ha la fecha no registra devengado:, </t>
  </si>
  <si>
    <t>MEJORAMIENTO DE LA INFRAESTRUCTURA DE LA INSTITUCION EDUCATIVA N° 16003 PUEBLO JOVEN MIRAFLORES - JAEN</t>
  </si>
  <si>
    <t>AMPLIACION DEL CENTRO DE SALUD MORRO SOLAR</t>
  </si>
  <si>
    <t>AMPLIACION Y MEJORAMIENTO DEL SISTEMA DE AGUA POTABLE Y ALCANTARILLADO FILA ALTA</t>
  </si>
  <si>
    <t>CREACION Y CONSTRUCCION INFRAESTRUCTURA PUESTO DE SALUD NUEVO TRUJILLO</t>
  </si>
  <si>
    <t>Este proyecto registra dos unidades ejecutoras la Municipalidad Distrital de San José de Lourdes, reportando un devengado acumulado de 250 soles para el añ0 2011 y un devengado acumualado de S/. 85,689.58 soles en el año 2012 por la Gerencia Sub Regional de Jaén.</t>
  </si>
  <si>
    <t>CULMINACION CON AMPLIACION DE COBERTURA MINICENTRAL NUEVA ESPERANZA HUARANGO</t>
  </si>
  <si>
    <t>REPOSICION DE INFRAESTRUCTURA DEL C.E. Nº 16188 PAKAMUROS - PUENTECILLOS</t>
  </si>
  <si>
    <t>MEJORAMIENTO Y REHABILITACION INFRAESTRUCTURA DE RIEGO REGION CAJAMARCA CANAL TATAQUE-HUALLAPE</t>
  </si>
  <si>
    <t>REPOSICION INFRAESTRUCTURA 04 AULAS Y SS.HH. C.E. Nº 16092 DOS DE MAYO - CHUNCHUCA</t>
  </si>
  <si>
    <t>MEJORAMIENTO Y REHABILITACION INFRAESTRUCTURA DE RIEGO REGION CAJAMARCA CANAL MICHINAL MONTEGRANDE</t>
  </si>
  <si>
    <t>MEJORAMIENTO COMPLEJO EDUCATIVO RAMON CASTILLA Y MARQUESADO N 16001</t>
  </si>
  <si>
    <t xml:space="preserve">El proyecto se encuentra inactivo </t>
  </si>
  <si>
    <t xml:space="preserve"> ELECTRIFICACION RURAL PARTE ALTA DEL DISTRITO DE JAEN</t>
  </si>
  <si>
    <t>El proyecto registra un devengado de S/. 21,043.5 soles al año 2011.</t>
  </si>
  <si>
    <t>CONSTRUCCION TRIBUNAS ESTADIO JAEN</t>
  </si>
  <si>
    <t>REPOSICION Y AMPLIACION INSTITUCION EDUCATIVA Nº 16519 JOSE CARLOS MARIATEGUI - HUARANGUILLO</t>
  </si>
  <si>
    <t>REPOTENCIACION Y MEJORAMIENTO DE LA MINICENTRAL HIDROELECTRICA LAS NARANJAS Y PEQUEÑO SISTEMA ELECTRICO ASOCIADO</t>
  </si>
  <si>
    <t>REPOSICION Y MEJORAMIENTO DE INFRAESTRUCTURA C.E.P.S. Nº 16044 - MAGLLANAL</t>
  </si>
  <si>
    <t>MEJORAMIENTO INFRAESTRUCTURA DE RIEGO CANAL EL TRIUNFO - SAN JUAN DEL PUQUIO</t>
  </si>
  <si>
    <t>REPOSICION DE INFRAESTRUCTURA I.E. N° 16478 PEDRO RUIZ GALLO - LA LIMA</t>
  </si>
  <si>
    <t>REHABILITACION Y MEJORAMIENTO CANAL CALABOZO - TIMARUCA</t>
  </si>
  <si>
    <t>CONSTRUCCION DE INFRAESTRUCTURA Y MOBILIARIO ESCOLAR DE LA I.E.P. Nº 16625 - ALTO TAMBILLO -SAN IGNACIO</t>
  </si>
  <si>
    <t>REPOSICION Y AMPLIACION DE LA INFRAESTRUCTURA DE LA I.E. Nº 16102 - SAMANGA</t>
  </si>
  <si>
    <t>ELECTRIFICACION RURAL PARTE MARGEN DERECHA E IZQUIERDA RIO CHINCHIPE</t>
  </si>
  <si>
    <t>SALLIQUE</t>
  </si>
  <si>
    <t>REPOSICION DE INFRAESTRUCTURA DE LA I.E. Nº 16563 LOS CEDROS</t>
  </si>
  <si>
    <t>REPOSICION DE LA INFRAESTRUCTURA DEL CENTRO DE SALUD FILA ALTA</t>
  </si>
  <si>
    <t>El PROYECTO SE ENCUENTRA CERRADO,EL REPORTE DE SOSEM NO COINCIDE CON LO EJECUTADO, SOLO REGISTRA LOS GASTOS REALIZADOS EN EL AÑO 2011 Y 2012 POR LA COMPRA DE EQUIPAMIENTO PARA EL CENTRO DE SALUD, FALTANDO INCLUIR LOS GASTOS DEL AÑO 2006, 2007.</t>
  </si>
  <si>
    <t>El proyecto se encuentra inactivo</t>
  </si>
  <si>
    <t>PUCARA</t>
  </si>
  <si>
    <t>SAN FELIPE</t>
  </si>
  <si>
    <t>OPI TRANSPORTES Y COMUNICACIONES</t>
  </si>
  <si>
    <t>Proyecto viable e inactivo</t>
  </si>
  <si>
    <t>ELECTRIFICACIÓN RURAL SANTA ROSA I 1 ETAPA</t>
  </si>
  <si>
    <t>AMPLIACIÓN DE INFRAESTRUCTURA DEL C.E.P.S. N° 16024 HUABAL</t>
  </si>
  <si>
    <t>HUABAL</t>
  </si>
  <si>
    <t>CONSTRUCCIÓN TROCHA CARROZABLE  VISTA ALEGRE - MEXICO</t>
  </si>
  <si>
    <t>TABACONAS</t>
  </si>
  <si>
    <t>REPOSICIÓN DE INFRAESTRUCTURA CEP 16077 SANTA ROSA -BELLAVISTA</t>
  </si>
  <si>
    <t>CONSTRUCCIÓN DE AULAS CENTRO EDUCATIVO N°16084 EL LIRIO</t>
  </si>
  <si>
    <t xml:space="preserve">MEJORAMIENTO CARRETERA CHIRINOS SAN IGNACIO </t>
  </si>
  <si>
    <t>Este proyecto presenta ejecución hasta octubre del 2007, según reporte SOSEM</t>
  </si>
  <si>
    <t>REPOSICION INFRAESTRUCTURA C.E TITO CUSI YUPANQUI - SAN IGNACIO</t>
  </si>
  <si>
    <t>MEJORAMIENTO INFRAESTRUCTURA DE RIEGO CANAL PITAYAS - BELLAVISTA</t>
  </si>
  <si>
    <t>REPOSICIÓN DE INFRAESTRUCTURA CENTRO EDUCATIVO INICIAL Nº 006 MORRO SOLAR-JAÉN</t>
  </si>
  <si>
    <t>REPOSICIÓN Y AMPLIACIÓN 02 AULAS Y SS.HH. EN INFRAESTRUCTURA C.E.I Nº 039 TABACAL</t>
  </si>
  <si>
    <t>CHONTALI</t>
  </si>
  <si>
    <t>REPOSICIÓN INFRAESTRUCTURA 02 AULAS Y SSHH CEP Nº 16491 "MISAEL PALACIOS RUIZ"-LAS PIRIAS</t>
  </si>
  <si>
    <t>CONSTRUCCIÓN RESERVORIO AGUA POTABLE MORRO SOLAR-JAÉN</t>
  </si>
  <si>
    <t>PIP viable e inactivo</t>
  </si>
  <si>
    <t>MEJORAMIENTO DE LA CARRETERA NAMBALLE - CHIMARA</t>
  </si>
  <si>
    <t xml:space="preserve">AMPLIACIÓN C.N. SAGRADO CORAZÓN DE JESÚS CHOTA </t>
  </si>
  <si>
    <t>UNIDAD EJECUTORA GERENCIA SUB REGIONAL DE CHOTA</t>
  </si>
  <si>
    <t>REPOSICIÓN DE INFRAESTRUCTURA DEL CENTRO EDUCATIVO INICIAL Nº 001 - JAÉN</t>
  </si>
  <si>
    <t>REPOSICIÓN DE AULAS, SS.HH. CEP Nº 16073 VISTA ALEGRE-JAÉN</t>
  </si>
  <si>
    <t>MEJORAMIENTO DE TROCHA CARROZABLE SANTA ROSA - SHUMBANA - GRANADILLAS DISTRITO SANTA ROSA</t>
  </si>
  <si>
    <t>El PIP presenta un devengado en el mes de noviembre del año 2007, por un monto de S/.28,592.1 soles</t>
  </si>
  <si>
    <t xml:space="preserve">MEJORAMIENTO CARRETERA CRUCE LA LIMA ROMERILLO LA MUSHCA </t>
  </si>
  <si>
    <t>MEJORAMIENTO CARRETERA SAN JOSE DE LOURDES NUEVO TRUJILLO</t>
  </si>
  <si>
    <t>MEJORAMIENTO DE LA CARRETERA SAN LORENZO-EL FAIQUE-SAN PABLO DE TOCAQUILLO</t>
  </si>
  <si>
    <t>REPOSICIÓN DE LA INFRAESTRUCTURA  CENTRO EDUCATIVO Nº 16068 SHUMBA ALTO</t>
  </si>
  <si>
    <t>MEJORAMIENTO Y AMPLIACIÓN DEL SERVICIO DE AGUA PARA RIEGO EN EL SECTOR SAN LORENZO DEL DISTRITO DE BELLAVISTA PROVINCIA DE JAÉN-CAJAMARCA</t>
  </si>
  <si>
    <t>AMPLIACION Y MEJORAMIENTO INFRAESTRUCTURA DE RIEGO CANAL TORO RRUME - SANTA CRUZ</t>
  </si>
  <si>
    <t>MEJORAMIENTO DEL SERVICIO DE EDUCACIÓN PRIMARIA EN LA I.E. N 16053 DEL CP AMBATO, EN EL DISTRITO DE BELLAVISTA, PROVINCIA DE JAÉN, DEPARTAMENTO DE CAJAMARCA.</t>
  </si>
  <si>
    <t>REPOSICION INFRAESTRUCTURA I.E.P.S. Nº 16006 CRISTO REY FILA ALTA</t>
  </si>
  <si>
    <t>REPOSICION DE INFRAESTRUCTURA Y MOBILIARIO ESCOLAR I.E.P. ALFONSO VILLANUEVA PINILLOS - JAEN</t>
  </si>
  <si>
    <t>RECONSTRUCCION DE INFRAESTRUCTURA I.E. PRIMARIA N° 16471 JOSE MARTIN CUESTAS-LA COIPA-SAN IGNACIO-CAJAMARCA</t>
  </si>
  <si>
    <t>CONSTRUCCION DE VIA URBANA, VEREDAS Y ACCESOS AL EMBARCADERO CHUCHUHUASI, DISTRITO DE CHIRINOS - SAN IGNACIO - CAJAMARCA</t>
  </si>
  <si>
    <t>MINISTERIO DE VIVIENDA</t>
  </si>
  <si>
    <t>OPI MUNICIPALIDAD DISTRITAL DE CHIRINOS</t>
  </si>
  <si>
    <t>CONSTRUCCION Y EQUIPAMIENTO PUESTO DE SALUD TAMBILLO - DISTRITO POMAHUACA - JAEN - CAJAMARCA</t>
  </si>
  <si>
    <t>RECONSTRUCCION Y AMPLIACION DE INFRAESTRUCTURA EDUCATIVA DE LA I.E. Nº 17736 MISA CANTORA, DISTRITO DE SAN JOSE DE LOURDES - SAN IGNACIO - CAJAMARCA</t>
  </si>
  <si>
    <t>RECONSTRUCCION Y AMPLIACION DE LA INFRAESTRUCTURA EDUCATIVA I.E. N° 16076 JOSE MARIA ARGUEDAS, DISTRITO DE BELLAVISTA - JAEN - CAJAMARCA</t>
  </si>
  <si>
    <t>OPI MUNICIPALIDAD DISTRITAL DE BELLAVISTA</t>
  </si>
  <si>
    <t>MEJORAMIENTO DE INFRAESTRUCTURA DE LA INSTITUCION EDUCATIVA TITO CUSI YUPANQUI - SAN IGNACIO - CAJAMARCA</t>
  </si>
  <si>
    <t>RECONSTRUCCION, AMPLIACION DE INFRAESTRUCTURA EN LA I.E. Nº 16515 JOSE ABELARDO QUIÑONES - CHIMARA, DISTRITO DE NAMBALLE - SAN IGNACIO - CAJAMARCA</t>
  </si>
  <si>
    <t>MEJORAMIENTO DEL SERVICIO DE ATENCION MATERNO PERINATAL E INFANTIL EN EL PUESTO DE SALUD CESARA, RED SAN IGNACIO, DISA JAEN, DISTRITO DE NAMBALLE - SAN IGNACIO - CAJAMARCA</t>
  </si>
  <si>
    <t>FORTALECIMIENTO DE LA CAPACIDAD RESOLUTIVA DEL PUESTO DE SALUD MONTANGO, DISTRITO DE SANTA ROSA - JAEN - CAJAMARCA</t>
  </si>
  <si>
    <t xml:space="preserve"> RECONSTRUCCION Y EQUIPAMIENTO DEL PUESTO DE SALUD EN EL C.P SAN PEDRO DE PERICO - CHIRINOS, DISTRITO DE CHIRINOS - SAN IGNACIO - CAJAMARCA</t>
  </si>
  <si>
    <t>INSTALACION DEL SISTEMA DE ELECTRIFICACION RURAL DE LOS CASERIOS DEL, DISTRITO DE HUABAL - JAEN - CAJAMARCA</t>
  </si>
  <si>
    <t>RECONSTRUCCION DE INFRAESTRUCTURA Y EQUIPAMIENTO DEL PUESTO DE SALUD HUAHUAYA - DISTRITO DE SAN JOSE DEL ALTO, PROVINCIA DE JAEN - CAJAMARCA</t>
  </si>
  <si>
    <t>MEJORAMIENTO Y AMPLIACION DE LA INFRAESTRUCTURA Y EQUIPAMIENTO DEL CENTRO DE SALUD MAGLLANAL - DISTRITO DE JAEN, PROVINCIA DE JAEN - CAJAMARCA</t>
  </si>
  <si>
    <t>MEJORAMIENTO, AMPLIACION E IMPLEMENTACION DE LA INFRAESTRUCTURA EDUCATIVA DE LA I.E. SANTA ROSA N 16537 LOCALIDAD TAMBORAPA PUEBLO, DISTRITO DE TABACONAS - SAN IGNACIO - CAJAMARCA</t>
  </si>
  <si>
    <t>CONSTRUCCION Y EQUIPAMIENTO DEL LOCALSEDE DE LA UNIDAD DE GESTION EDUCATIVA LOCAL - SAN IGNACIO- CAJAMARCA</t>
  </si>
  <si>
    <t>MEJORAMIENTO DEL MERCADO DE ABASTOS DE LA CIUDAD DE SAN IGNACIO ,DISTRITO DE SAN IGNACIO, PROVINCIA DE SAN IGNACIO - CAJAMARCA</t>
  </si>
  <si>
    <t>RECONSTRUCCION DE LA INFRAESTRUCTURA Y EQUIPAMIENTO DE LA INSTITUCION EDUCATIVA PRIMARIA Y SECUNDARIA Nº 16151 NUESTRA SEÑORA DEL CARMEN PIQUIJACA, DISTRITO DE SAN FELIPE - JAEN - CAJAMARCA</t>
  </si>
  <si>
    <t>MEJORAMIENTO DEL SERVICIO EDUCATIVO EN LA I.E. 16093-JOSE GALVEZ DE CHUNCHUQUILLO, DISTRITO DE COLASAY - JAEN - CAJAMARCA</t>
  </si>
  <si>
    <t>RECUPERACION DE LA CAPACIDAD PRODUCTIVA DEL MODULO PISCICOLA LA BALZA - SAN IGNACIO - ZONA FRONTERIZA DE LA REGION CAJAMARCA</t>
  </si>
  <si>
    <t>AMPLIACION DE LA INFRAESTRUCTURA Y MEJORAMIENTO DE LOS SERVICIOS EDUCATIVOS EN LA I.E. N 17001, EN EL DISTRITO DE JAEN, PROVINCIA DE JAEN, DEPARTAMENTO DE CAJAMARCA</t>
  </si>
  <si>
    <t>MEJORAMIENTO DEL CAMINO VECINAL TRAMO CRUCE BELLAVISTA - PUERTO MARAÑON, DISTRITO DE BELLAVISTA - JAEN - CAJAMARCA</t>
  </si>
  <si>
    <t>INSTALACION DE LOS SERVICIOS DE LOS CENTROS DE RECURSOS PARA EL APRENDIZAJE EN LAS REDES EDUCATIVAS DE SUPAYACU Y LOS NARANJOS, EN LA PROVINCIA DE SAN IGNACIO - REGION CAJAMARCA</t>
  </si>
  <si>
    <t>MEJORAMIENTO Y AMPLIACION DEL SERVICIO EDUCATIVO DE LA I.E. 16070 CORAZON DE JESUS DE LA LOCALIDAD DE TABACAL, DISTRITO JAEN, PROVINCIA DE JAEN, REGION CAJAMARCA</t>
  </si>
  <si>
    <t>MEJORAMIENTO DEL SISTEMA DE DISTRIBUCION SECUNDARIA 440/220 V, ALUMBRADO PUBLICO Y CONEXIONES DOMICILIARIAS DEL CENTRO POBLADO ROSARIO DE CHINGAMA, DISTRITO DE BELLAVISTA - JAEN - CAJAMARCA</t>
  </si>
  <si>
    <t>MEJORAMIENTO DE LOS SERVICIOS DE SALUD EN EL PUESTO DE SALUD EL PORVENIR EN EL CASERIO EL PORVENIR, DISTRITO DE SAN JOSE DEL ALTO - JAEN - CAJAMARCA</t>
  </si>
  <si>
    <t>INSTALACION DEL SISTEMA ELECTRICO RURAL DE LAS LOCALIDADES SALDABAMBA BAJO, PILCAYMARCA Y PICACHO DISTRITO DE CACHACHI PROV. CAJABAMBA - CAJAMARCA</t>
  </si>
  <si>
    <t xml:space="preserve"> INSTALACION DEL SISTEMA ELECTRICO RURAL DE LAS LOCALIDADES CHINGOL, PACAY, SHIRAC Y SALDABAMBA CENTRO DISTRITO DE CACHACHI PROV. CAJABAMBA - CAJAMARCA</t>
  </si>
  <si>
    <t>INSTALACION DEL SISTEMA ELECTRICO RURAL DE LAS LOCALIDADES SAN LUIS, SAN PEDRO, MALVAS, CUCHILLAS Y SALDABAMBA ALTO DISTRITO DE CACHACHI PROV. CAJABAMBA - CAJAMARCA</t>
  </si>
  <si>
    <t>INSTALACION DEL SISTEMA ELECTRICO RURAL DE LAS LOCALIDADES PONTE BAJO, CHIRIMOYO, HUAÑIMBA, MATIBAMBA, POMABAMBA, LA ISLA Y PONTE ALTO PROV. CAJABAMBA - CAJAMARCA</t>
  </si>
  <si>
    <t>INSTALACION DEL SISTEMA ELECTRICO RURAL CELENDIN FASE I</t>
  </si>
  <si>
    <t>INSTALACIÓN Y AMPLIACIÓN DEL SISTEMA ELÉCTRICO RURAL CELENDÍN FASE II - CAJAMARCA</t>
  </si>
  <si>
    <t>INSTALACION Y AMPLIACION DEL SISTEMA ELECTRICO RURAL CELENDIN FASE III - CAJAMARCA</t>
  </si>
  <si>
    <t>INSTALACION DEL SISTEMA ELECTRICO RURAL LOCALIDADES EL MILAGRO, COCHAPAMBA, HUAÑIMBITA Y LA ARENILLA, PROVINCIA DE CAJABAMBA-REGION CAJAMARCA</t>
  </si>
  <si>
    <t>INSTALACION DEL SISTEMA ELECTRICO RURAL EN 16 LOCALIDADES DEL DISTRITO DE SITACOCHA, PROV. CAJABAMBA-REGION CAJAMARCA</t>
  </si>
  <si>
    <t>INSTALACION Y MEJORAMIENTO DEL SISTEMA DE ALCANTARILLADO DE LAS ZONAS PERIFERICAS DE LA CIUDAD DE CAJABAMBA-DISTRITO Y PROVINCIA DE CAJABAMBA</t>
  </si>
  <si>
    <t>¿Cuenta con Informe de Cierre?</t>
  </si>
  <si>
    <t>MEJORAMIENTO DE I.E. Nº 82287 - CAJABAMBA, CAJAMARCA.</t>
  </si>
  <si>
    <t xml:space="preserve">El monto total devengado es superior al último registro en fase de inversión en junio 2012. </t>
  </si>
  <si>
    <t>FORTALECIMIENTO DE LA CAPACIDAD RESOLUTIVA DEL ESTABLECIMIENTO DE SALUD LIVES, UBICADO EN LA MICRORRED CHILETE DE LA RED CONTUMAZA, DE LA DIRECCION REGIONAL DE SALUD CAJAMARCA</t>
  </si>
  <si>
    <t xml:space="preserve">CHILETE </t>
  </si>
  <si>
    <t>FORTALECIMIENTO DE LA CAPACIDAD RESOLUTIVA DEL ESTABLECIMIENTO DE SALUD CALCONGA, UBICADO EN LA MICRORRED SUCRE DE LA RED CELENDIN, DE LA DIRECCION REGIONAL DE SALUD CAJAMARCA</t>
  </si>
  <si>
    <t>FORTALECIMIENTO DE LA CAPACIDAD RESOLUTIVA DEL ESTABLECIMIENTO DE SALUD CHUMUCH, UBICADO EN LA MICRORRED MIGUEL IGLESIAS DE LA RED CELENDIN, DE LA DIRECCION REGIONAL DE SALUD CAJAMARCA</t>
  </si>
  <si>
    <t>CHUMUCH</t>
  </si>
  <si>
    <t>FORTALECIMIENTO DE LA CAPACIDAD RESOLUTIVA DEL ESTABLECIMIENTO DE SALUD PATA PATA, UBICADO EN LA MICRORRED MAGNA VALLEJO DE LA RED CAJAMARCA, DE LA DIRECCION REGIONAL DE SALUD CAJAMARCA</t>
  </si>
  <si>
    <t>FORTALECIMIENTO DE LA CAPACIDAD RESOLUTIVA DEL ESTABLECIMIENTO DE SALUD CALQUIS, UBICADO EN LA MICRORRED SAN MIGUEL DE LA RED SAN MIGUEL, DE LA DIRECCION REGIONAL DE SALUD CAJAMARCA</t>
  </si>
  <si>
    <t>FORTALECIMIENTO DE LA CAPACIDAD RESOLUTIVA DEL ESTABLECIMIENTO DE SALUD MICAELA BASTIDAS, UBICADO EN LA MICRORRED MAGNA VALLEJO DE LA RED CAJAMARCA, DE LA DIRECCION REGIONAL DE SALUD CAJAMARCA</t>
  </si>
  <si>
    <t>MEJORAMIENTO CARRETERA CA-101, TRAMO: EMPALME PE-1NF (CONTUMAZA) - YETON</t>
  </si>
  <si>
    <t>PIP en ejecución, último devengado en diciembre 2016, hay una mala programación en PIA y PIM desde el 2011 al 2017, le asignaron un PIM de casi 19 millones para un PIP que su últma actualización no supera los 10 millones.</t>
  </si>
  <si>
    <t>FORTALECIMIENTO DE LA CAPACIDAD RESOLUTIVA DEL ESTABLECIMIENTO DE SALUD MIRAFLORES, UBICADO EN LA MICRORRED BAMBAMARCA DE LA RED CHOTA, DE LA DIRECCION REGIONAL DE SALUD CAJAMARCA</t>
  </si>
  <si>
    <t xml:space="preserve">BAMBAMARCA </t>
  </si>
  <si>
    <t>FORTALECIMIENTO DE LA CAPACIDAD RESOLUTIVA DEL ESTABLECIMIENTO DE SALUD UBICADO EN EL SEXI LA MICRORRED SANTA CRUZ DE LA RED CHOTA, DE LA DIRECCION REGIONAL DE SALUD CAJAMARCA</t>
  </si>
  <si>
    <t>SEXI</t>
  </si>
  <si>
    <t>FORTALECIMIENTO DE LA CAPACIDAD RESOLUTIVA DEL ESTABLECIMIENTO DE SALUD CHOROPAMPA UBICADO EN LA MICRORRED BAMBAMARCA DE LA RED CHOTA, DE LA DIRECCION REGIONAL DE SALUD CAJAMARCA</t>
  </si>
  <si>
    <t>PIP Desactivado.</t>
  </si>
  <si>
    <t>FORTALECIMIENTO DE LA CAPACIDAD RESOLUTIVA DEL ESTABLECIMIENTO DE SALUD QUINDEN BAJO, UBICADO EN LA MICRORRED CONTUMAZA, EN LA RED CONTUMAZA DE LA DIRECCION REGIONAL DE SALUD CAJAMARCA</t>
  </si>
  <si>
    <t>EL PRADO</t>
  </si>
  <si>
    <t>FORTALECIMIENTO DE LA CAPACIDAD RESOLUTIVA DEL ESTABLECIMIENTO DE SALUD LAMASPAMPA UBICADO EN LA MICRORRED SAN MIGUEL, DE LA RED SAN MIGUEL DE LA DIRECCION REGIONAL DE SALUD CAJAMARCA</t>
  </si>
  <si>
    <t>RECONSTRUCCION DE I.E. Nº 82285 - CAJABAMBA - CAJAMARCA</t>
  </si>
  <si>
    <t>PIP en ejecución. Ha transcurrido 01 año desde su último devengado, tiene 03 registros en Fase de Inversión, el último en en marzo 2016.</t>
  </si>
  <si>
    <t>CONSTRUCCION Y MEJORAMIENTO CANAL SANTA ANA, DISTRITO SITACOCHA, CAJABAMBA, CAJAMARCA</t>
  </si>
  <si>
    <t xml:space="preserve">Se han realizado dos cambios de UE (MP Cajabamba y GR-GRDE), Todo el monto devengado que muestra el SOSEM están a cargo de la UE Sede Central-GRDE del GR Regional, tiene programado un PIA de 323,409 para el 2017. </t>
  </si>
  <si>
    <t>INSTALACION RED DE DISTRIBUCION PRIMARIA 22.9 KV. Y RED DE DISTRIBUCION SECUNDARIA 380-220V. ANEXO CHISCO BLANCO CP. JANCOS, DISTRITO SAN PABLO, PROVINCIA DE SAN PABLO - CAJAMARCA</t>
  </si>
  <si>
    <t>Se han han realizado 03 cambios de UE, la MP San pablo y la Sede Central del GR. Cajamarca, según el SOSEM, con cargo a la UE del GR cajamarca se ha devengado S/. 6, 500.00 y a cargo de la MP San pablo S/. 265, 858.39 Y tiene PIP para el 2017 por la MP San pablo.</t>
  </si>
  <si>
    <t>MEJORAMIENTO DE LA GESTION INSTITUCIONAL DEL RECURSO HIDRICO Y EL AMBIENTE EN LAS CUENCAS DE LAS PROVINCIAS DE CAJAMARCA, SAN PABLO, SAN MARCOS, CAJABAMBA,SAN MIGUEL Y CONTUMAZA DE LA REGION CAJAMARCA</t>
  </si>
  <si>
    <t xml:space="preserve">El PIP tiene 05 registros en fase de inversión, tiene un PIM programado para el 2017, su último devengado se ha realizado en marzo 2017 (en ejecución - al 99.95% respecto al último monto actualizado). </t>
  </si>
  <si>
    <t>MEJORAMIENTO DE LA INSTITUCION EDUCATIVA N 82960, CASERIO CHAMCAS, DISTRITO DE ENCAÑADA - CAJAMARCA - CAJAMARCA</t>
  </si>
  <si>
    <t>PIP Inactivo, a la fecha ha peprdido vigencia. Viabilidad dada por OPI de MD La Encañada.</t>
  </si>
  <si>
    <t>SANEAMIENTO BASICO DE LA LOCALIDAD DE TONGOD Y CENTROS POBLADOS, DISTRITO DE TONGOD - SAN MIGUEL - CAJAMARCA</t>
  </si>
  <si>
    <t>A la fecha han transcurrido más de 04 años, todo el devengado que muestra el SOSEM estuvo a cargo de la UE de la MD Tongod.</t>
  </si>
  <si>
    <t>CONSTRUCCION E IMPLEMENTACION LOCAL INSTITUCIONAL DE LA DIRECCION REGIONAL DE EDUCACION CAJAMARCA</t>
  </si>
  <si>
    <t>A la fecha han transcurrido más de 04 años, y según el SOSEM reporta ejecuciín de 1% respecto al monto viable. No registra información posterior a declaraciçon de viabilidad.</t>
  </si>
  <si>
    <t xml:space="preserve">MEJORAMIENTO DEL SISTEMA DE AGUA POTABLE Y AMPLIACION DEL SISTEMA DE ALCANTARILLADO Y CONSTRUCCION DEL SISTEMA DE TRATAMIENTO DE AGUAS SERVIDAS DE TEMBLADERA-DISTRITO DE YONAN , PROVINCIA DE CONTUMAZA - CAJAMARCA </t>
  </si>
  <si>
    <t>En el Banco de Inversiones, registra que el proyecto tiene registrado F15, sin embargo no es posible acceder al archivo, el último devengado con cargo al proyecto se registra en el mes de Diciembre del año 2014.</t>
  </si>
  <si>
    <t>ELECTRIFICACION RURAL DE LOS CASERIOS POQUISH Y CHUPICA, DISTRITO DE SAN BERNARDINO, PROVINCIA DE SAN PABLO - CAJAMARCA</t>
  </si>
  <si>
    <t>El proyecto registra PIM programado para el año 2017.</t>
  </si>
  <si>
    <t>RECONSTRUCCION I.E. N 341 LLALLAN - CHILETE - CONTUMAZA</t>
  </si>
  <si>
    <t>el último devengado con cargo al proyecto se registra en el mes de Abril del año 2016.</t>
  </si>
  <si>
    <t>CONSTRUCCION DEL PUENTE PEATONAL TOLON - YONAN - CAJAMARCA</t>
  </si>
  <si>
    <t>El plazo de ejecucíon de obra es 90 días, sin embargo se tomo 180 días para la elaboración del Expediente Técnico. El proyecto registra PIM programado para el año 2017.</t>
  </si>
  <si>
    <t xml:space="preserve"> RECONSTRUCCION I.E. CARLOS MANUEL COX ROSSE - CHOLOCAL, CAJABAMBA </t>
  </si>
  <si>
    <t>Su Registro de Formato SNIP 15 del Proyecto fue realizado en Diciembre del 2013, por lo tanto a la fecha ha pérdido vigencia y se tendrá que reformular el estudio.</t>
  </si>
  <si>
    <t>ELECTRIFICACION RURAL DE LA LOCALIDAD DE CHILAL DE LA MERCED, DISTRITO DE TONGOD, CAJAMARCA.</t>
  </si>
  <si>
    <t>Proyecto Viable en enero del año 2010 y a la fecha se encuentra inactivo.</t>
  </si>
  <si>
    <t>CONSTRUCCION LOCAL INSTITUCIONAL UGEL - SAN MARCOS.</t>
  </si>
  <si>
    <t>Proyecto Cerrado, el último monto de registro se ha tomado del registro de cierre.</t>
  </si>
  <si>
    <t>MEJORAMIENTO CANAL DE IRRIGACION CASA TORTA DISTRITO DE YONAN PROVINCIA DE CONTUMAZ</t>
  </si>
  <si>
    <t>El monto ejecutado supera al monto registrado en el Banco de Inversiones, el último devengado con cargo al proyecto registra en el mes de Diciembre del año 2011.</t>
  </si>
  <si>
    <t>MEJORAMIENTO CANAL DE IRRIGACION PAY PAY DISTRITO DE YONAN PROVINCIA DE CONTUMAZA</t>
  </si>
  <si>
    <t>CONSTRUCCION DE DEFENSA RIBEREÑA DE VENTANILLAS, DISTRITO DE YONAN, PROVINCIA DE CONTUMAZA</t>
  </si>
  <si>
    <t>El monto ejecutado supera al monto registrado en el Banco de Inversiones, el último devengado con cargo al proyecto registra en el mes de Mayo del año 2012.</t>
  </si>
  <si>
    <t>MEJORAMIENTO I.E. 82109, SAN ANTONIO PLAN TUAL - HUAMBOCANCHA ALTA, PROVINCIA DE CAJAMARCA</t>
  </si>
  <si>
    <t>FORTALECIMIENTO PARA LA FORESTACION Y REFORESTACION CON ESPECIES NATIVAS Y EXOTICAS EN LA ZONA DE CHIRINOS, DISTRITO DE CHIRINOS - SAN IGNACIO - CAJAMARCA</t>
  </si>
  <si>
    <t>AMPLIACION I.E.P. RAMOSCUCHO, DISTRITO LIBERTAD DE PALLAN, PROVINCIA CELENDIN - CAJAMARCA</t>
  </si>
  <si>
    <t>LA LIBERTAD DE PALLÁN</t>
  </si>
  <si>
    <t>El monto ejecutado supera al monto registrado en el Banco de Inversiones. El proyecto registra PIM programado para el año 2017.</t>
  </si>
  <si>
    <t>FORTALECIMIENTO DE LA CAPACIDAD RESOLUTIVA DEL ESTABLECIMIENTO DE SALUD LLALLAN, UBICADO EN LA MICRORRED CHILETE DE LA RED CONTUMAZA, DE LA DIRECCIÓN REGIONAL DE SALUD CAJAMARCA</t>
  </si>
  <si>
    <t>Proyecto Viable en junio del año 2010 y a la fecha se encuentra inactivo.</t>
  </si>
  <si>
    <t>CONSTRUCCION DE INFRAESTRUCTURA I.E. N 16482 - CP VERGEL - DISTRITO DE LA COIPA - PROVINCIA DE SAN IGNACIO - DEPARTAMENTO DE CAJAMARCA</t>
  </si>
  <si>
    <t>Proyecto Viable en Octubre del año 2011 y a la fecha se encuentra inactivo.</t>
  </si>
  <si>
    <t>REFORESTACION EN LAS ZONAS ALTO ANDINAS DE LAS PROVINCIAS DE SAN PABLO Y SAN MIGUEL, CAJAMARCA</t>
  </si>
  <si>
    <t>el último devengado con cargo al proyecto se registra en el mes de julio del año 2015.</t>
  </si>
  <si>
    <t>FORTALECIMIENTO DE LA CAPACIDAD RESOLUTIVA DEL ESTABLECIMIENTO DE SALUD SANTA ANA UBICADO EN LA MICRORRED SAN BENITO DE LA RED CONTUMAZA DE LA DIRECCIÓN REGIONAL DE SALUD CAJAMARCA</t>
  </si>
  <si>
    <t>Proyecto Viable en Julio del año 2010 y a la fecha se encuentra inactivo.</t>
  </si>
  <si>
    <t>MEJORAMIENTO DE LA TROCHA CARROZABLE TONGOD - TONGOD ALTO - EL TRIUNFO - LA CORONILLA - CHUCLLAPAMPA, DISTRITO DE TONGOD, SAN MIGUEL, CAJAMARCA</t>
  </si>
  <si>
    <t>el último devengado con cargo al proyecto se registra en el mes de Febrero del año 2014.</t>
  </si>
  <si>
    <t>AMPLIACION Y EQUIPAMIENTO DE LA I.E. N° 82918 CENTRO POBLADO TINYAYOC - JOSE SABOGAL - SAN MARCOS</t>
  </si>
  <si>
    <t>Proyecto Viable en Agosto del año 2010 y a la fecha se encuentra inactivo.</t>
  </si>
  <si>
    <t xml:space="preserve">CONSTRUCCION DEL CENTRO DE EDUCACION TECNICO PRODUCTIVO - CETPRO CAJAMARCA, PROVINCIA DE CAJAMARCA - CAJAMARCA </t>
  </si>
  <si>
    <t>-</t>
  </si>
  <si>
    <t>Proyecto viable y que fue deshabilitado en agosto del año 2016, a la fecha se encuentra en reformulación por parte de la UF de Desarrollo Social.</t>
  </si>
  <si>
    <t xml:space="preserve">INSTALACION DEL SISTEMA DE RIEGO TECNIFICADO EN LOS CASERIOS DE TABLON Y JUAN VELASCO ALVARADO, DISTRITO DE CHIRINOS - SAN IGNACIO - CAJAMARCA </t>
  </si>
  <si>
    <t>el último devengado con cargo al proyecto se registra en el mes de Octubre del año 2014.</t>
  </si>
  <si>
    <t>CONSTRUCCIÓN Y EQUIPAMIENTO DE LA I.E. SAN MIGUEL, DISTRITO DE SAN MIGUEL, SAN MIGUEL, CAJAMARCA</t>
  </si>
  <si>
    <t>La UE que a la fecha viene realizanfo gasto es la Municipalidad Provincial de San Miguel, la misma que ha programado PIM para el año 2017.</t>
  </si>
  <si>
    <t xml:space="preserve">AMPLIACIÓN Y MEJORAMIENTO DE LA INSTITUCIÓN EDUCATIVA FERNANDO BELAUNDE TERRY, DISTRITO DE CHETILLA, CAJAMARCA, CAJAMARCA </t>
  </si>
  <si>
    <t>El Registro del formato SNIP 15 fue realizado en febrero del año 2016, para el año 2017 no tiene asignado ni PIA ni PIM.</t>
  </si>
  <si>
    <t xml:space="preserve"> RECONSTRUCCIÓN I.E. 82320 CAUDAY - CAJABAMBA</t>
  </si>
  <si>
    <t xml:space="preserve">ELECTRIFICACION RURAL DEL DISTRITO DE GREGORIO PITA II ETAPA </t>
  </si>
  <si>
    <t>el último devengado con cargo al proyecto se registró en el mes de Diciembre del año 2016.</t>
  </si>
  <si>
    <t>MEJORAMIENTO DE LA INSTITUCIÓN EDUCATIVA Nº 82062 LA GRAMA</t>
  </si>
  <si>
    <t>CONSTRUCCION DEL SISTEMA DE AGUA POTABLE Y LETRINAS - CASERIOS TUMBADEN GRANDE, VISTA ALEGRE Y CHACAPAMPA , DISTRITO DE TUMBADEN - SAN PABLO - CAJAMARCA</t>
  </si>
  <si>
    <t>El monto ejecutado supera al monto registrado en el Banco de Inversiones. El último devengado con cargo al proyecto se registró en el mes de noviembre del año 2013.</t>
  </si>
  <si>
    <t xml:space="preserve">MEJORAMIENTO DE LA INSTITUCIÓN EDUCATIVA N 82568 - BARRIO CHINGUIÓN, TEMBLADERA - YONÁN - CONTUMAZÁ - CAJAMARCA </t>
  </si>
  <si>
    <t>El Registro del formato SNIP 15 fue realizado en febrero del año 2015, para el año 2017 no tiene asignado ni PIA ni PIM.</t>
  </si>
  <si>
    <t xml:space="preserve">  MEJORAMIENTO DEL SERVICIO EDUCATIVO EN LA IE N 82969 CARBON ALTO, DISTRITO DE GREGORIO PITA, PROVINCIA DE SAN MARCOS - REGION CAJAMARCA</t>
  </si>
  <si>
    <t>No tiene registro de Formato SNIP 15, para el año 2017 se ha programado un PIM de S/.  38,683</t>
  </si>
  <si>
    <t xml:space="preserve">MEJORAMIENTO CAMINO VECINAL TRAMO EMP.CA-105 -LA PALMA-CONGA EL VERDE Y TRAMO EMP. R-22 - LA LIBERTAD-EMP. R-114 - EL PORVENIR-NVO TRIUNFO-EMP R-22-EMP R-23-CRUCE EL NARANJO-EL NARANJO-EMP CA-107 CHALAMARCA, DISTRITO DE CHALAMARCA - CHOTA - CAJAMARCA </t>
  </si>
  <si>
    <t>CHALAMARCA</t>
  </si>
  <si>
    <t>el último devengado con cargo al proyecto se registró en el mes de Mayo del año 2014</t>
  </si>
  <si>
    <t xml:space="preserve">RECONSTRUCCION DE INFRAESTRUCTURA Y EQUIPAMIENTO DE LA I.E.P.S N 16573-RAUL PORRAS BARRENECHEA DE LA LOCALIDAD DE PEÑA BLANCA, DISTRITO DE SAN JOSE DEL ALTO - JAEN - CAJAMARCA </t>
  </si>
  <si>
    <t>Proyecto que fue deshabilitado el 15-09-16, volviéndose a declarar viable en octubre del año 2016, a la fecha se ha programado PIM para el año 2017.</t>
  </si>
  <si>
    <t xml:space="preserve"> MEJORAMIENTO DEL SISTEMA DE ALCANTARILLADO Y TRATAMIENTO DE AGUAS RESIDUALES DE LA CIUDAD DE CHILETE, DISTRITO DE CHILETE - CONTUMAZA - CAJAMARCA </t>
  </si>
  <si>
    <t>El Registro del formato SNIP 15 fue realizado en Agosto del año 2015, para el año 2017 no tiene asignado ni PIA ni PIM.</t>
  </si>
  <si>
    <t xml:space="preserve">CONSTRUCCION DEL SISTEMA DE RIEGO LOCALIZADO, EMBALSE EL SAUCE Y MEJORAMIENTO DE INFRAESTRUCTURA DE RIEGO EN LA CUENCA DE LA QUEBRADA EL PALMO, DISTRITO DE SAN FELIPE - JAEN - CAJAMARCA </t>
  </si>
  <si>
    <t>OPI MUNICIPALIDAD DISTRITAL DE SAN FELIPE</t>
  </si>
  <si>
    <t>No presenta Registro del formato SNIP 15, el último devengado con cargo al proyecto figura en el mes de Noviembre del año 2014, para el año 2017 no tiene asignado ni PIA ni PIM.</t>
  </si>
  <si>
    <t xml:space="preserve">MEJORAMIENTO DE LOS SERVICIOS DE EDUCACIÓN PRIMARIA EN LA I.E. N82165 YANATOTORA, DISTRITO DE LA ENCAÑADA, PROVINCIA DE CAJAMARCA - CAJAMARCA </t>
  </si>
  <si>
    <t>El Registro del formato SNIP 15 fue realizado en Noviembre del año 2015, para el año 2017 tiene asignado un PIM de de S/. 25,943</t>
  </si>
  <si>
    <t xml:space="preserve">INSTALACION DEL SISTEMA DE RIEGO LLUCHUBAMBA , DISTRITO DE SITACOCHA - CAJABAMBA - CAJAMARCA </t>
  </si>
  <si>
    <t>OPI MUNICIPALIDAD DISTRITAL DE CACHACHI</t>
  </si>
  <si>
    <t>El proyecto registra PIM en el año 2017, el último devengado con cargo al proyecto fue en Marzo del 2017.</t>
  </si>
  <si>
    <t xml:space="preserve"> MEJORAMIENTO I.E. TUPAC AMARU, DISTRITO DE CATILLUC - SAN MIGUEL - CAJAMARCA</t>
  </si>
  <si>
    <t>OPI MUNICIPALIDAD DISTRITAL DE CATILLUC</t>
  </si>
  <si>
    <t>el último devengado con cargo al proyecto se registró en el mes de Diciembre del año 2013.</t>
  </si>
  <si>
    <t>INSTALACION DEL SERVICIO DE AGUA PARA RIEGO EN EL VALLE EL MANTA Y COLAGUAY , DISTRITO DE POMAHUACA, PROVINCIA DE JAEN, REGION CAJAMARCA.</t>
  </si>
  <si>
    <t>Proyecto Viable en Julio del año  2012, a la fecha no presenta registro de Formato SNIP 15, el último devengado con cargo al proyecto fue en Diciembre del año 2013.</t>
  </si>
  <si>
    <t>MEJORAMIENTO DE LA LINEA PRIMARIA EN 22.9KV TRIFASICA EN LOS TRAMOS SAN MIGUEL - EL MOLINO Y EL MOLINO - EL PRADO, PROVINCIA SAN MIGUEL, CAJAMARCA</t>
  </si>
  <si>
    <t>MEJORAMIENTO DEL SERVICIO DE ACCESO SOBRE EL RIO SILACO EN LA TROCHA CARROZABLE LA RAMADA - CHIMBAN , DISTRITO DE CHIMBAN - CHOTA - CAJAMARCA</t>
  </si>
  <si>
    <t>El Registro del formato SNIP 15 fue realizado en Noviembre del año 2014, para el año 2017 NO tiene asignado ni PIA ni PIM.</t>
  </si>
  <si>
    <t xml:space="preserve">  INSTALACION DEFENSA RIBEREÑA EN LA QUEBRADA POROPORITO, DISTRITO DE ICHOCAN, PROVINCIA DE SAN MARCOS, CAJAMARCA</t>
  </si>
  <si>
    <t>Proyecto Viable en mayo del año 2012 y a la fecha se encuentra inactivo.</t>
  </si>
  <si>
    <t>M. DE AGRICULTURA Y RIEGO</t>
  </si>
  <si>
    <t xml:space="preserve"> CACHACHI </t>
  </si>
  <si>
    <t>DE ACUERDO AL SOSEM EXISTEN 2 UNIDADES EJECUTORAS: M DE AGRICULTURA Y RIEGO Y LA SEDE CENTRAL, DE LAS CUALES SOLO LA PRIMERA HA REALIZADO GASTO CON CARGO AL PROYECTO.</t>
  </si>
  <si>
    <t>INSTALACION DE DEFENSA RIBEREÑA EN EL RIO CONDEBAMBA - SECTOR CHINGOL, DISTRITO DE CACHACHI - CAJABAMBA - CAJAMARCA</t>
  </si>
  <si>
    <t>INSTALACION DE DEFENSA RIBEREÑA EN EL RIO CAJAMARQUINO - SECTOR EL OLIVO Y MACHILCUCHO, DISTRITO DE CACHACHI - CAJABAMBA - CAJAMARCA</t>
  </si>
  <si>
    <t>MEJORAMIENTO E INSTALACION DEL SERVICIO DE AGUA DEL SISTEMA DE RIEGO DEL CENTRO POBLADO DE HUAGAL, DISTRITO DE JOSE SABOGAL, PROVINCIA DE SAN MARCOS , REGION CAJAMARCA</t>
  </si>
  <si>
    <t>SEDE CENTRAL - AGRICULTURA</t>
  </si>
  <si>
    <t>DE ACUERDO AL SOSEM EXISTEN 2 UNIDADES EJECUTORAS:  AGRICULTURA  Y LA SEDE CENTRAL, DE LAS CUALES HAN REALIZADO GASTO CON CARGO AL PROYECTO.</t>
  </si>
  <si>
    <t>MEJORAMIENTO E INSTALACION DEL SERVICIO DE AGUA DEL SISTEMA DE RIEGO DEL CASERIO DE SANTA CATALINA, DISTRITO DE CUPISNIQUE, PROVINCIA DE CONTUMAZA, REGION CAJAMARCA</t>
  </si>
  <si>
    <t xml:space="preserve"> CUPISNIQUE </t>
  </si>
  <si>
    <t>MEJORAMIENTO DE LA GESTION INTEGRAL DE LOS RESIDUOS SÓLIDOS EN LA LOCALIDAD DE CHANCAY BAÑOS, DISTRITO DE CHANCAYBANOS - SANTA CRUZ - CAJAMARCA</t>
  </si>
  <si>
    <t>DE ACUERDO AL SOSEM EXISTEN 2 UNIDADES EJECUTORAS: MUNICIPALIDAD DISTRITAL DE CHANCAYBAÑOS Y LA SEDE CENTRAL, DE LAS CUALES SOLO LA PRIMERA HA REALIZADO GASTO CON CARGO AL PROYECTO.</t>
  </si>
  <si>
    <t xml:space="preserve"> REHABILITACION Y MEJORAMIENTO DEL SERVICIO DE LA TROCHA CARROZABLE ICHOCAN - LA TULPUNA , DISTRITO DE ICHOCAN - SAN MARCOS - CAJAMARCA</t>
  </si>
  <si>
    <t>INSTALACION DEL SISTEMA ELECTRICO RURAL MICROCUENCA CHIRIMOYO - CAJAMARQUINO - CAJAMARCA</t>
  </si>
  <si>
    <t xml:space="preserve"> MEJORAMIENTO DE LOS CANALES DE RIEGO: PICUY - MUNANA - EL TINGO E INSTALACION DEL SISTEMA DE RIEGO TECNIFICADO CASERIO MUNANA, DISTRITO DE CATACHE - SANTA CRUZ - CAJAMARCA</t>
  </si>
  <si>
    <t>DE ACUERDO AL SOSEM LA UNIDAD EJECUTORA (SEDE CEMTRAL) NO HA REALIZADO GASTO ALGUNO CON CARGO AL PROYECTO.</t>
  </si>
  <si>
    <t>MEJORAMIENTO Y AMPLIACIÓN DEL SERVICIO DE AGUA PARA RIEGO EN LAS LOCALIDADES DE SHIRAC PUNTA, JUCAT Y MALCAS, DISTRITO DE JOSÉ MANUEL QUIROZ, PROVINCIA DE SAN MARCOS, REGIÓN CAJAMARCA</t>
  </si>
  <si>
    <t xml:space="preserve"> MEJORAMIENTO DEL SERVICIO DE AGUA PARA RIEGO DE LOS CANALES LANCHEZ ARTEZA, ARTEZA CANCHÁN,ANCHIPÁN ARTEZA MASCOTA, EN EL CENTRO POBLADO LAMASPAMPA, DISTRITO EL PRADO, PROVINCIA SAN MIGUEL, REGIÓN CAJAMARCA</t>
  </si>
  <si>
    <t xml:space="preserve"> EL PRADO </t>
  </si>
  <si>
    <t>MEJORAMIENTO E INSTALACION DEL SERVICIO DE AGUA DEL SISTEMA DE RIEGO EN LOS CANALES MOLINO CUNISH - LA LAGUNA Y CANAL MOLINO SANGAL PAMPAS DE SAN LUIS EN LA MICROCUENCA YAMINCHAD ZONA BAJA - DISTRITO SAN LUIS - PROVINCIA SAN PABLO - REGION CAJAMARCA</t>
  </si>
  <si>
    <t xml:space="preserve"> SAN LUIS </t>
  </si>
  <si>
    <t>INSTALACION DEL SERVICIO DE AGUA DEL SISTEMA DE RIEGO, CASERIO SANTA ROSA - DISTRITO CORTEGANA - PROVINCIA CELENDÍN - REGION CAJAMARCA</t>
  </si>
  <si>
    <t xml:space="preserve"> CORTEGANA </t>
  </si>
  <si>
    <t xml:space="preserve"> APERTURA DE LA CARRETERA TRAMO ALIMARCA-CANLLE-CHIQUINDA-ULLUYPAMPA-LAS PAJAS, DISTRITO DE GREGORIO PITA - SAN MARCOS - CAJAMARCA</t>
  </si>
  <si>
    <t xml:space="preserve"> GREGORIO PITA </t>
  </si>
  <si>
    <t xml:space="preserve"> MEJORAMIENTO DE LA GESTIÓN INSTITUCIONAL DE LOS SERVICIOS AMBIENTALES HÍDRICOS EN LA MICROCUENCA DEL RÍO AMOJU EN LA PROVINCIA DE JAÉN, CAJAMARCA</t>
  </si>
  <si>
    <t xml:space="preserve"> ENCAÑADA </t>
  </si>
  <si>
    <t>MEJORAMIENTO DE LOS SERVICIOS EDUCATIVOS DE LA INSTITUCION EDUCATIVA CRISTO REY, PROVINCIA DE CAJAMARCA - CAJAMARCA</t>
  </si>
  <si>
    <t>DE ACUERDO AL SOSEM ESTA UNIDAD EJECUTORA (SEDE CENTRAL) NO HA REALIZADO GASTO ALGUNO CON RESPECTO AL PROYECTO.</t>
  </si>
  <si>
    <t>MEJORAMIENTO DEL SERVICIO EDUCATIVO EN LA I.E. N 821010 CENTRO POBLADO SAN ISIDRO ,DISTRITO JOSE SABOGAL, PROVINCIA DE SAN MARCOS, REGION CAJAMARCA</t>
  </si>
  <si>
    <t>MEJORAMIENTO DEL SERVICIO EDUCATIVO EN LAS INSTITUCIONES EDUCATIVAS DE NIVEL PRIMARIO EN LAS LOCALIDADES DE CHACAPAMPA, EL SURO, TUMBADÉN E INGATAMBO, EN LA PROVINCIA DE SAN PABLO - REGIÓN CAJAMARCA</t>
  </si>
  <si>
    <t>RECUPERACIÓN DEL SERVICIO ECOSISTÉMICO DE REGULACIÓN DE SUELO EN LA ZONA DE AMORTIGUAMIENTO DEL SANTUARIO NACIONAL TABACONAS NAMBALLE, PROVINCIA DE SAN IGNACIO, REGIÓN CAJAMARCA</t>
  </si>
  <si>
    <t>QUEROCOTO</t>
  </si>
  <si>
    <t>PIP inactivo sin información financiera</t>
  </si>
  <si>
    <t>HUALGAYOC - MULTIDISTRITAL</t>
  </si>
  <si>
    <t>PIP cerrado en el 2016 y recibió PIM en el 2017</t>
  </si>
  <si>
    <t xml:space="preserve"> SAN MIGUEL - MULTIDISTRITAL</t>
  </si>
  <si>
    <t>NO registra cambio de UE, en la ficha del banco la MD de Jesus figura como UE, sin embargo en el SIAF quien reporta gasto es la Sede Central</t>
  </si>
  <si>
    <t>Proyecto CERRADO.</t>
  </si>
  <si>
    <t>PIP Cerrado, el monto registrado en el F14 es mayor al que muestra como devengado acumulado total.</t>
  </si>
  <si>
    <t>La UE Sede Central del GR. Cajamarca le asignó PIA en el año 2008 y 2011 pero no registra devengados a cargo de ésta; todo el monto devengado estuvieron a cargo de la UE GSR Cutervo en los años 2008 y 2009. No tiene registros posteriores a la declaración de viabilidad y solo se ha ejecutado financieramente el 52.43% y a la fecha han transcurrido más de 7 años desde el último devengado.</t>
  </si>
  <si>
    <t>PIP Inactivo, a la fecha ha perdido vigencia. No registra devengados.</t>
  </si>
  <si>
    <t>INSTALACION DE ELECTRIFICACION RURAL DE LOS CASERIOS PASHUL-LLOQUE-HUALANGA, DISTRITO DE JESUS - CAJAMARCA - CAJAMARCA</t>
  </si>
  <si>
    <t>CONSTUCCION Y EQUIPAMIENTO DE LA I.E RICARDO PALMA EN LA LOCALIDAD DE SANTO DOMINGO PROVINCIA DE CUTERVO - CAJAMARCA</t>
  </si>
  <si>
    <t>El SOSEM muestra que el PIP se asignó 02 UE del GR. Cajamarca (Sede Central y GSR. Cutervo) La UE Sede Central le asignó un PIA de 774, 136 en el año 2009 pero no registra devengado y la UE Cutervo le asignó un PIM de 17, 785 en el año 2009 y se devengado 17,784.4. No registra información posterior a la viabilidad.</t>
  </si>
  <si>
    <t>El SOSEM muestra que el PIP se asignó 02 UE del GR. Cajamarca (Sede Central y GSR. Cutervo) La UE Sede Central le asignó un PIA de 300, 000 en el año 2008 pero no registra devengado y la UE Cutervo le asignó PIM en los años 2008 y 2009 y se devengado 317, 144.09 en los 02 años. No registra información posterior a la viabilidad.</t>
  </si>
  <si>
    <t>GOBIERNO ELECTRONICO</t>
  </si>
  <si>
    <t>Se ha realizado una Verificación de Viabilidad en julio-2008 y su último devengado en el Abril-2011, ha transcurrido 06 años desde el último devengado, no registra información posterior al último devengado.</t>
  </si>
  <si>
    <t>MEJORAMIENTO Y AMPLIACION DE LA INSTITUCION EDUCATIVA Nº 82109 SAN ANTONIO PLAN TUAL HUAMBOCANCHA ALTA, PROVINCIA DE CAJAMARCA - CAJAMARCA</t>
  </si>
  <si>
    <t>PIP Cerrado. Se declaró viable considerando a la MPC como UE, en marzo-2010 se ha realizado el cambio de UE a favor del GR: Cajamarca, la MPC ha registra un devengado acumulado de S/.494, 966.2 en el año 2012 y el GR un devengado acumulado en los años 2009 y 2010 de S/.17, 285.00. El SOSEM reporta un devengado de más de medio millon y el monto registrado en el F14 es de S/. 17, 285.00.</t>
  </si>
  <si>
    <t>MEJORAMIENTO DEL CANAL DE RIEGO LA MONTAÑA Y CASAS VIEJAS - LA MERCED</t>
  </si>
  <si>
    <t>PIP ejecutado financieramente el 65.99%, desde el último devengado a la fecha han transcurrido más de 7 años y no tiene ningún registro posterior a la viabilidad.</t>
  </si>
  <si>
    <t>MEJORAMIENTO Y SUSTITUCION DE LA INFRAESTRUCTURA EDUCATIVA JOSE GALVEZ EGUSQUIZA, DISTRITO DE NANCHOC - SAN MIGUEL - CAJAMARCA</t>
  </si>
  <si>
    <t>NANCHOC</t>
  </si>
  <si>
    <t xml:space="preserve">Toda la Ejecución que muestra el SOSEM como devengado, están a cargo de la UE Sede Central del GR. Cajamarca (2009-2010). No tiene registros posteriores a la declaración de viabilidad. </t>
  </si>
  <si>
    <t>CONSTRUCCION Y MEJORAMIENTO DEL CERCO PERIMETRICO Y LOSA DEPORTIVA DE LA I.E. NRO. 82916 GUAGAYOC - TOLDOPATA, DISTRITO DE ENCANADA - CAJAMARCA - CAJAMARCA</t>
  </si>
  <si>
    <t>En la ficha del BP registra un cambio de UE a favor del GR. Cajamaarca en Febrero-2010, pero no retgistra devengados con cargo a la UE del GR. Cajamarca, toda la ejecución que reporta el SOSEM estuvo a cargo de la MD. La Encañada durante los años 2010-2011-2012. No registra ninguna ionformación posterior a la declalración de viabilidad.</t>
  </si>
  <si>
    <t>CONSTRUCCION PUENTE CARROZABLE VENTANILLAS</t>
  </si>
  <si>
    <t>PIP Cerrado, el monto del F14 ( 839, 107.11) es mayor al que muestra como devengado total del SOSEM ( 818, 112.15).</t>
  </si>
  <si>
    <t>PAVIMENTACION DEL JR. MIGUEL GRAU ENTRE JR. TARAPACA Y JR. AYACUCHO-DISTRITO DE TONGOD</t>
  </si>
  <si>
    <t>Se ha realizado un Cambio de UE en marzo-2011, No registra devengado a cargo de ésta UE; sin embargo, en el año 2011 lel GR. Le asignó un PIA de S/. 181, 122.00</t>
  </si>
  <si>
    <t>PAVIMENTACION DEL JR BOLOGNESI ENTRE EL JR TARAPACA Y JR. AYACUCHO-DISTRITO DE TONGOD</t>
  </si>
  <si>
    <t>Se ha realizado un Cambio de UE en marzo-2011, registra devengado a cargo de UE -MD. Tongod; sin embargo, en el año 2011 lel GR. le asignó un PIA de S/. 198, 390.</t>
  </si>
  <si>
    <t>CONSTRUCCION PUENTE COLGANTE PEATONAL HUAYACAN, DISTRITO DE TABACONAS - SAN IGNACIO - CAJAMARCA</t>
  </si>
  <si>
    <t>PIP Inactivo, Según SOSEM la UE Sede Central del GR asignó un PIP y PIM en el año 2010 con monto 0.</t>
  </si>
  <si>
    <t>RECONSTRUCCION INFRAESTRUCTURA EDUCATIVA IEP N 82258 - TUÑAD</t>
  </si>
  <si>
    <t>PIP Cerrado, el monto del F14 ( 613,975.00) es menor al que muestra como devengado total del SOSEM ( 618, 625.00).</t>
  </si>
  <si>
    <t>CONSTRUCCION SISTEMA DE RIEGO POR ASPERSION - CASERIOS- TRANCA I, TRANCA II, LAYMINA BAJA, DISTRITO DE JESUS - CAJAMARCA - CAJAMARCA</t>
  </si>
  <si>
    <t>Según reporta SOSEM, toda la ejecución estuvo a cargo de la UE Sede Central del Gobierno Regional en los años 2010-2011-2012.</t>
  </si>
  <si>
    <t>CONSTRUCCION DE INFRAESTRUCTURA Y EQUIPAMIENTO DE LA IES DANIEL ALCIDES CARRION SAN LUIS DE LUCMA, PROVINCIA DE CUTERVO - CAJAMARCA</t>
  </si>
  <si>
    <t>La UE Sede central en el año 2009 le asignó PIA de 2, 108, 765.00 pero no registra devengado, La UE GSR Cutervo registra todo el devengado que muestra el SOSEM: 47, 786.00 en el año 2009.</t>
  </si>
  <si>
    <t>RECONSTRUCCION INFRAESTRUCTURA DE LA I.E. SM SIMON BOLIVAR - SAN MIGUEL</t>
  </si>
  <si>
    <t>BOLIVAR</t>
  </si>
  <si>
    <t>PIP Cerrado, monto del F14 igual al que muestra el SOSEM como devengado acumulado.</t>
  </si>
  <si>
    <t>REFORESTACION EN LAS CABECERAS DE CUENCA DEL CORREDOR ECONOMICO CRISNEJAS</t>
  </si>
  <si>
    <t>Según SOSEM la UE Sede Central registra devengados desde el año 2008 al 2011, No tiene regsitros posteriores a la declaración de viabilidad, a la fecha han transcurrido más de 5 años desde el último devengado.</t>
  </si>
  <si>
    <t>MEJORAMIENTO, AMPLIACION DE INFRAESTRUCTURA IE INICIAL, PRIMARIA Y SECUNDARIA DE MENORES N16506 SAN JOSE PUERTO CIRUELO, PROVINCIA DE SAN IGNACIO - CAJAMARCA</t>
  </si>
  <si>
    <t>PIP Inactivo, a la fecha ha perdido vigencia, en octubre-2009 se ha reralizado cambio de UE a favor del GR.Cajamarca-GSR. Jaén, según SOSEM no reporta devengados a cargo de ninguna UE.</t>
  </si>
  <si>
    <t>ALFABETIZACION Y EDUCACION BASICA ALTERNATIVA</t>
  </si>
  <si>
    <t>PIP Cerrado, el monto del F14 (1,142,057.86) es menor al que muestra como devengado total del SOSEM (1,142,504.53).</t>
  </si>
  <si>
    <t>AMPLIACION Y MEJORAMIENTO DEL SISTEMA DE AGUA POTABLE Y LETRINAS PORCON SAN PEDRO Y ANEXOS - CAJAMARCA</t>
  </si>
  <si>
    <t>PIP Cerrado, el monto que muestra como devengado en el SOSEM es mayor al que se ha registrado en el F14.</t>
  </si>
  <si>
    <t>CONSTRUCCION Y EQUIPAMIENTO DEL LABORATORIO REGIONAL DE MONITOREO DEL AGUA</t>
  </si>
  <si>
    <t>PIP Cerrado, el monto que muestra como devengado en el SOSEM es igual al que se ha registrado en el F14.</t>
  </si>
  <si>
    <t>PIP ejecutado financieramente al 60.08% a cargo de la UE Sede Central, en los años 2009-2010, no tiene registros posteriores a la declaración de viabilidad. A la fecha han transcurrido  más de 5 años desde el último devengado.</t>
  </si>
  <si>
    <t>FORTALECIMIENTO DE LA CADENA PRODUCTIVA DE LA TAYA EN LAS PROVINCIAS DE CAJAMARCA, CAJABAMBA, SAN MARCOS, CONTUMAZA, SAN PABLO, SAN MIGUEL, CELENDIN Y SANTA CRUZ</t>
  </si>
  <si>
    <t>PIP ejecutado financieramente al 63.62% a cargo de la UE Sede Central, en los años 2008 al 2010, no tiene registros posteriores a la declaración de viabilidad. A la fecha han transcurrido  más de 6 años desde el último devengado.</t>
  </si>
  <si>
    <t>CONSTRUCCION INFRAESTRUCTURA I.E.P. ABRAHAM VALDELOMAR - VILLANUEVA - CORTEGANA</t>
  </si>
  <si>
    <t>REFORESTACION DE LAS ZONAS ALTO ANDINAS DE LAS PROVINCIAS DE HUALGAYOC, SANTA CRUZ Y CHOTA</t>
  </si>
  <si>
    <t>PIP ejecutado financieramente al 48.54 % . Muestra devengados a cargo de 02 UE (Sede Central = 59,191.00 y GSR. Chota=2, 755, 325.82), no tiene registros posteriores a la declaración de viabilidad. A la fecha han transcurrido  más de 6 años desde el último devengado. A la fecha han transcrurrido más de 2.4 años desde su último devengado.</t>
  </si>
  <si>
    <t>CONSTRUCCION INFRAESTRUCTURA EDUCATIVA I.E.P. Nº 82651 CHOLOL ALTO TANTARICA</t>
  </si>
  <si>
    <t>PIP ejecutado financieramente al 95.54 % . Muestra devengados solamente a cargo de la UE Sede Central, no tiene registros posteriores a la declaración de viabilidad. A la fecha han transcurrido  más de 7 años desde el último devengado.</t>
  </si>
  <si>
    <t>PAVIMENTACION DEL JR. SAN MARTIN ENTRE JR. TARAPAC A Y JR. AYACUCHO - DISTRITO DE TONGOD</t>
  </si>
  <si>
    <t>PIP ejecutado financieramente el 99.94%, han transcrurrido más de 3.6 años desde el último devengado. El ültimo registro ha sido el F15 en abril 2011. Registra un cambio de UE a favor de la MD Tongod el 02/03/2011.</t>
  </si>
  <si>
    <t>PAVIMENTACION DEL JR. DOS DE MAYO ENTRE JR. BOLIVAR Y JR. SUCRE - DISTRITO DE TONGOD</t>
  </si>
  <si>
    <t>PIP ejecutado financieramente el 99.84%, han transcrurrido más de 3.6 años desde el último devengado. El ültimo registro ha sido el F15 en marzo 2011. Registra un cambio de UE a favor de la MD Tongod el 02/03/2011.</t>
  </si>
  <si>
    <t>PAVIMENTACION DEL JR. JUNIN ENTRE JR. BOLIVAR Y JR. SUCRE - DISTRITO DE TONGOD</t>
  </si>
  <si>
    <t>PIP ejecutado financieramente el 99.89%, han transcrurrido más de 3.6 años desde el último devengado. El ültimo registro ha sido el F15 en abril 2011. Registra un cambio de UE a favor de la MD Tongod el 02/03/2011.</t>
  </si>
  <si>
    <t>ELECTRIFICACION RURAL EN LA MICROCUENCA MUYOC-SHITAMALCA</t>
  </si>
  <si>
    <t>PIP ejecutado financieramente el 2.15%, el último devengado ha sido en 2016, tiene programado PIM para el año 2017. El ültimo registro ha sido el F15 en noviembre del 2014. Han realizado una mala programación asignándole un PIP de más de 19 millones.</t>
  </si>
  <si>
    <t>COMPENSACION EQUITATIVA POR SERVICIOS AMBIENTALES HIDROLOGICOS EN LA CUENCA HIDROGRAFICA DEL JEQUETEPEQUE</t>
  </si>
  <si>
    <t>PIP ejecutado financieramente al 60.42 % . Muestra devengados solamente a cargo de la UE Sede Central en los años 2008,2009 y 2010, no tiene registros posteriores a la declaración de viabilidad. A la fecha han transcurrido  más de 6 años desde el último devengado.</t>
  </si>
  <si>
    <t>FORTALECIMIENTO DE CAPACIDADES PRODUCTIVAS AGRICOLAS EN CULTIVO DEL CACAO, DE LAS PROVINCIAS DE JAEN, SAN IGNACIO Y CELENDIN</t>
  </si>
  <si>
    <t>PIP Cerrado, el monto del F14 (692, 384.60) es mayor al que muestra como devengado total del SOSEM (703, 543).</t>
  </si>
  <si>
    <t>PROMOCION DE LA BIODIVERSIDAD CON FINES DE MERCADO EN LAS PROVINCIAS DE CAJABAMBA, SAN MARCOS, SAN PABLO, HUALGAYOC Y CELENDIN</t>
  </si>
  <si>
    <t>PIP ejecutado financieramente al 48.61 % . Muestra devengados solamente a cargo de la UE Sede Central en los años 2008,2009 y 2010, no tiene registros posteriores a la declaración de viabilidad. A la fecha han transcurrido  más de 6 años desde el último devengado.</t>
  </si>
  <si>
    <t>CONSTRUCCION DEL SISTEMA DE RIEGO TECNIFICADO SAN PABLO - SAN BERNARDINO</t>
  </si>
  <si>
    <t>PIP Cerrado, Monto de F14 es igual al que muestra como devengado en el SOSEM.</t>
  </si>
  <si>
    <t>PUESTA EN VALOR Y ACONDICIONAMIENTO TURISTICO DE LA RUTA DEL AGUA - CUMBEMAYO</t>
  </si>
  <si>
    <t>El PIP a la fecha se encuentra inactivo, desde su último devengado a la fecha han transcurrido más de 2 años, La ficha registra 05 Registros en Fase de Invesión (01 F15 y 04 F16), los registros se han ealizado por etapas (atípico - la suma de las etapas es la suma total de la inversión). A la fecha han ejecutado 02 UE: Plan Copesco = S/. 2, 005, 316.78 y UE Sede Central del GR. Cajamarca= S/. 538637.73..</t>
  </si>
  <si>
    <t>FORTALECIMIENTO DE LA CADENA PRODUCTIVA DEL CUY EN LAS PROVINCIAS DE CAJABAMBA, SAN MARCOS, CAJAMARCA, HUALGAYOC Y CUTERVO</t>
  </si>
  <si>
    <t>A la fecha han transcurrido más de 6 años desde el último devengado. El SOSEM reporta que la ejecución se han devengado a cargo de 05 UE (MP Hualgayoc, MD Ichocán, MD José Manuel Quiróz, DRA y Sede Central). No tiene ningún registro posterior a la declaración de viabilidad.</t>
  </si>
  <si>
    <t>PROCALIDAD DE LA ARTESANIA EN LA REGION CAJAMARCA</t>
  </si>
  <si>
    <t>El SOSEM reporta ejecución financiera del 20.28% respecto al monto viable. No registra información posterior a la declaración de viabilidad.</t>
  </si>
  <si>
    <t>PROMOCION ARTISTICO CULTURAL REGIONAL</t>
  </si>
  <si>
    <t>El SOSEM reporta ejecución financiera del 98.99% respecto al monto viable. No registra información posterior a la declaración de viabilidad. Han transcurrido más de 05 años desde el último devengado.</t>
  </si>
  <si>
    <t>AMPLIACION INFRAESTRUCTURA I.E. 82551 TRINIDAD</t>
  </si>
  <si>
    <t>CUPISNIQUE</t>
  </si>
  <si>
    <t>PIP Cerrado, el monto del F14 (272, 485.44) es menor al que muestra como devengado total del SOSEM (277, 135.44).</t>
  </si>
  <si>
    <t>CONSTRUCCION DE VEREDAS DEL CASCO URBANO DEL DISTRITO DE TONGOD - PROVINCIA DE SAN MIGUEL - DEPARTAMENTO DE CAJAMARCA</t>
  </si>
  <si>
    <t>A la fecha han transcuriido más de 3.6 años, el F15 ha sido registrado en el año 2011 y el último devengado se ha realizado en el 2013. Reporta el SOSEM ejecución financiera de 99.89%.</t>
  </si>
  <si>
    <t>MEJORAMIENTO DE LA I.E. Nº 82019 LA FLORIDA, PROVINCIA DE CAJAMARCA - CAJAMARCA</t>
  </si>
  <si>
    <t>PIP Cerrado, el monto del F14 es menor al que muestra como devengado total del SOSEM, todos los devengados se realizaron a cargo de la UE Sede Central del GR. Cajamarca, se ha realizado el cambio de UE en la ficha del BP en setiembre 2009.</t>
  </si>
  <si>
    <t>Según reporta el SOSEM, la ejecución del PIP han estado a cargo de 02 UE (MD Miguel Iglesias = S/. 1,440,455.91  y Sede Central de la Región Cajamarca= S/. 400, 000.00). No tiene registros posteriores a la declaración de viabilidad.</t>
  </si>
  <si>
    <t>AMPLIACION INFRAESTRUCTURA I.E. Nº 82010 EL EMPALME</t>
  </si>
  <si>
    <t>PIP Inactivo, a la fecha ha perdido vigencia,el SOSEM no reporta ejecución financiera.</t>
  </si>
  <si>
    <t>INSTALACION DE RED SECUNDARIA CASERIO PACHAMAMA, DISTRITO DE LA ESPERANZA - SANTA CRUZ - CAJAMARCA</t>
  </si>
  <si>
    <t>El SOSEM reporta que la UE a cargo de todo el monto devengado es la Sede Central del GR. Cajamarca 2008-2010.</t>
  </si>
  <si>
    <t>FORTALECIMIENTO DE LA CADENA PRODUCTIVA DE LA TRUCHA Y ACUICULTURA EN LAS PROVINCIAS DE CELENDIN, HUALGAYOC, SAN PABLO, SAN MIGUEL, SAN MARCOS, CONTUMAZA, CHOTA, CUTERVO Y SANTA CRUZ</t>
  </si>
  <si>
    <t>Según reporta el SOSEM, la ejecución del PIP han estado a cargo de la UE Sede Central de la Región Cajamarca. A la fecha han transcurrido más de 7 años desde el último devengado.</t>
  </si>
  <si>
    <t>CONSTRUCCION Y MEJORAMIENTO DE LA CARRETERA PE - 3N (BAMBAMARCA) - PACCHA - CHIMBAN - PION - L.D. CON AMAZONAS (EMP. AM-103 EL TRIUNFO)</t>
  </si>
  <si>
    <t>PIP en ejecución, tiene su último devengado en diciembre del 2016 y tiene programado un PIP para el año 2017.</t>
  </si>
  <si>
    <t>AMPLIACION Y MEJORAMIENTO DE LA INFRAESTRUCTURA DE LA I.E. Nº 82563 EN EL CASERIO AYAMBLA, DISTRITO DE SANTA CRUZ DE TOLEDO - CONTUMAZA - CAJAMARCA</t>
  </si>
  <si>
    <t>SANTA CRUZ DE TOLEDO</t>
  </si>
  <si>
    <t>PIP Inactivo, a la fecha ha perdido vigencia, registra cambio de UE a favor de la UE-MD Santa Cruz de Toledo.</t>
  </si>
  <si>
    <t>MEJORAMIENTO Y APERTURA DE LA CARRETERA JOSE GALVEZ - JORGE CHAVEZ - LA AYACUNGA</t>
  </si>
  <si>
    <t>PIP en ejecución, tiene su último devengado en junio del 2016.</t>
  </si>
  <si>
    <t>MEJORAMIENTO CARRETERA COSPAN - HUAYOBAMBA, COSPAN, CAJAMARCA</t>
  </si>
  <si>
    <t>COSPAN</t>
  </si>
  <si>
    <t xml:space="preserve">El SOSEM reporta que no se hann realizado devengados con cargo al PIP, sin embargo ya tiene registro de F15 (Informe de Consistencia) registrado en el BP en junio del 2011, a la fecha el ET ha perdido vigencia si es que no se ha iniciado la ejecución de obra. </t>
  </si>
  <si>
    <t>REPOSICION Y AMPLIACION DE LA I.E. Nº 16499 RICARDO PALMA - HUARANDOZA</t>
  </si>
  <si>
    <t>MEJORAMIENTO Y AMPLIACION DEL SERVICIO EDUCATIVO DE LA INSTITUCION EDUCATIVA SECUNDARIA SAGRADO CORAZON DE LA CIUDAD DE JAEN, DISTRITO DE JAEN, PROVINCIA DE JAEN, DEPARTAMENTO DE CAJAMARCA</t>
  </si>
  <si>
    <t>REPOSICION DE INFRAESTRUCTURA IEP-PS N° 16010 - CRUCE CHAMAYA</t>
  </si>
  <si>
    <t>REPOSICION DE INFRAESTRUCTURA DE LA I.E. N° 16462 SAN JUAN BOSCO - SAN IGNACIO</t>
  </si>
  <si>
    <t>REPOSICION INFRAESTRUCTURA DE LA INSTITUCION EDUCATIVA SAN JUAN SALLIQUE</t>
  </si>
  <si>
    <t>REPOSICIÓN INFRAESTRUCTURA DE INSTITUCIÓN EDUCATIVA Nº 16075 VISTA ALEGRE DE ZONANGA</t>
  </si>
  <si>
    <t>REPOSICION DE INFRAESTRUCTURA DE LA INSTITUCION EDUCATIVA Nº 16474 SAN JUAN - EL PINDO</t>
  </si>
  <si>
    <t>REPOSICION Y AMPLIACION DE INFRAESTRUCTURA INSTITUCION EDUCATIVA SECUNDARIO TUPAC AMARU II - MONTANGO</t>
  </si>
  <si>
    <t>REPOSICION DE INFRAESTRUCTURA DE LA I.E. Nº 16832 RUMEPITE ALTO</t>
  </si>
  <si>
    <t>CONSTRUCCION Y MEJORAMIENTO DE LA INFRAESTRUCTURA DEL INSTITUTO SUPERIOR TECNOLOGICO PUBLICO 4 DE JUNIO DE 1821</t>
  </si>
  <si>
    <t>MEJORAMIENTO DE LA CARRETERA CALABOZO COMUNIDAD NATIVA LOS NARANJOS</t>
  </si>
  <si>
    <t>RECONSTRUCCION Y MEJORAMIENTO DE INFRAESTRUCTURA INSTITUCION EDUCATIVA Nº 16907 CRISTO REY - SAUCEPAMPA</t>
  </si>
  <si>
    <t>ELECTRIFICACION RURAL PARTE BAJA - CHIRINOS - SAN IGNACIO</t>
  </si>
  <si>
    <t xml:space="preserve"> CONSTRUCCION Y MEJORAMIENTO DE LA CARRETERA PUENTE SAN FRANCISO - TUPAC AMARU - MIRAFLORES</t>
  </si>
  <si>
    <t>CONSTRUCCION DE LA INSTITUCION EDUCATIVA Nº 16810 - UÑEGATO</t>
  </si>
  <si>
    <t>RECONSTRUCCION DE INFRAESTRUCTURA INSTITUCION EDUCATIVA Nº 16276 LA PALMA - HUARANGO</t>
  </si>
  <si>
    <t>MEJORAMIENTO DE LA CAPACIDAD RESOLUTIVA EN LOS ESTABLECIMIENTOS DE SALUD: AMBATO TAMBORAPA, VISTA ALEGRE DE CHINGAMA Y SAN AGUSTIN, DE LA RED JAEN EN EL AMBITO DE LA DISA JAEN</t>
  </si>
  <si>
    <t>MEJORAMIENTO DEL SERVICIO EDUCATIVO EN LA I.E. PRIMARIA Y SECUNDARIA N 17524 SAN AGUSTIN - SAN AGUSTIN - BELLAVISTA - JAEN - CAJAMARCA</t>
  </si>
  <si>
    <t>MEJOR ACCESO DE LA POBLACION A SERVICIOS DE SALUD MATERNO INFANTILES EN EL C.S. HUABAL, P.S. EL HUACO Y P.S. SAN FRANCISCO, RED JAEN, DIRESA CAJAMARCA</t>
  </si>
  <si>
    <t>MEJORAMIENTO DEL SERVICIO DE EDUCACION PRIMARIA Y SECUNDARIA EN LA I.E N° 16072 JORGE BASADRE-VALILLO, EN EL DISTRITO DE JAEN, PROVINCIA DE JAEN, DEPARTAMENTO DE CAJAMARCA</t>
  </si>
  <si>
    <t>AMPLIACION Y REHABILITACION DE MURO DE CONTENCION QUEBRADA MAGLLANAL, PROVINCIA DE JAEN - CAJAMARCA</t>
  </si>
  <si>
    <t>OPI MUNICIPALIDAD PROVINCIAL DE JAÉN</t>
  </si>
  <si>
    <t>MEJORAMIENTO DEL SERVICIO EDUCATIVO Y REUBICACIÓN DE LA INFRAESTRUCTURA DE LA IE Nº 16934 LUIS FELIPE DE LAS CASAS GRIEVE - CP SIETE DE AGOSTO, DISTRITO DE SAN JOSE DE LOURDES - SAN IGNACIO - CAJAMARCA</t>
  </si>
  <si>
    <t>RECONSTRUCCION DE LA INFRAESTRUCTURA Y EQUIPAMIENTO DEL PUESTO DE SALUD EL VERGEL</t>
  </si>
  <si>
    <t>AMPLIACIÓN Y MEJORAMIENTO DEL SERVICIO EDUCATIVO EN LA INSTITUCIÓN EDUCATIVA N 16036 ALFONSO ARANA VIDAL - LOCALIDAD LAS NARANJAS, DISTRITO JAÉN, PROVINCIA DE JAÉN, REGIÓN CAJAMARCA</t>
  </si>
  <si>
    <t>CONSTRUCCION SISTEMA TECNIFICADO DE RIEGO DOS DE MAYO - SAN IGNACIO - CAJAMARCA</t>
  </si>
  <si>
    <t>proyecto ejecutado por la Municipalidad Distrital de Huabal</t>
  </si>
  <si>
    <t>Proyecto inhabilitado y no presenta ejecución.</t>
  </si>
  <si>
    <t>PIP VIABLE CON REGISTROS EN LA FASE DE INVERSIÓN</t>
  </si>
  <si>
    <t>PIP VIABLE CERRADO CON REGISTROS EN LA FASE DE INVERSIÓN</t>
  </si>
  <si>
    <t>VIABLE CON REGISTROS EN LA FASE DE INVERSIÓN</t>
  </si>
  <si>
    <t>PIP VIABLE VERIFICADO CON REGISTROS EN LA FASE DE INVERSIÓN</t>
  </si>
  <si>
    <t>PIP VIABLE CON FACTIBILIDAD Y REGISTROS EN LA FASE DE INVERSIÓN</t>
  </si>
  <si>
    <t>DEFICIENTE EJECUCIÓN, PIP VIABLE VERIFICADO CON REGISTROS EN LA FASE DE INVERSIÓN</t>
  </si>
  <si>
    <t>DEFICIENTE EJECUCIÓN, PIP VIABLE CON REGISTROS EN LA FASE DE INVERSIÓN, CON FACTIBILIDAD</t>
  </si>
  <si>
    <t>La Municipalidad distrital de Baños del Inca ha invertido: S/. 129,485.80 y la Región Cajamarca: S/. 6,639,942.65</t>
  </si>
  <si>
    <t>MEJORAMIENTO DEL CAMINO VECINAL TRAMO CRUCE SANTA ROSA HASTA CRUCE OXAPAMPA - DISTRITOS DE BAMBAMARCA Y LA LIBERTA DE PALLAN, PROVINCIAS DE HUALGAYOC Y CELENDIN - CAJAMARCA</t>
  </si>
  <si>
    <t>MEJORAMIENTO DEL SERVICIO DE AGUA PARA RIEGO EN LOS SECTORES DE CARNICHE BAJO, CARNICHE ALTO Y HUANABAL, DISTRITO DE LLAMA, PROVINCIA DE CHOTA - DEPARTAMENTO DE CAJAMARCA</t>
  </si>
  <si>
    <t>LLAMA</t>
  </si>
  <si>
    <t>MEJORAMIENTO DE LA COMPETITIVDAD DE LA CADENA PRODUCTIVA DE LOS CULTIVOS ANDINOS QUINUA, TARWI Y HABA EN LAS PROVINCIAS DE CAJABAMBA, CAJAMARCA, SAN MARCOS, CELENDIN, HUALGAYOC, CUTERVO, CHOTA Y SAN PABLO-REGION CAJAMARCA</t>
  </si>
  <si>
    <t>INSTALACION DEL SISTEMA DE AGUA POTABLE Y SANEAMIENTO AGOMARCA ALTO, DISTRITO DE BAMBAMARCA, PROVINCIA DE HUALGAYOC - CAJAMARCA</t>
  </si>
  <si>
    <t>OPI MUNICIPALIDAD PROVINCIAL DE HUALGAYOC</t>
  </si>
  <si>
    <t>MEJORAMIENTO DE LAS CONDICIONES DEL SERVICIO DE EDUCACION SECUNDARIA EN LA I.E.S. CIRO ALEGRIA BAZAN, C.P. HUAYRASITANA, DISTRITO DE CHALAMARCA, PROVINCIA DE CHOTA, REGION CAJAMARCA</t>
  </si>
  <si>
    <t>MEJORAMIENTO Y AMPLIACION EN LOS SERVICIOS EDUCATIVOS DE NIVEL PRIMARIO DE LAS IEP 10393 LINGAN PATA, 10389 LANCHEBAMBA Y 101090 SHITACUCHO, EN EL DISTRITO DE CHOTA, PROVINCIA DE CHOTA, REGION CAJAMARCA</t>
  </si>
  <si>
    <t>MEJORAMIENTO DEL SERVICIO EDUCATIVO EN LA I.E.S. DIVINO CORAZON DE JESUS CP. CUMBE CHONTABAMBA DISTRITO DE BAMBAMARCA, PROVINCIA DE HUALGAYOC, REGION CAJAMARCA</t>
  </si>
  <si>
    <t>MEJORAMIENTO DE LAS CONDICIONES DEL SERVICIO DE EDUCACION SECUNDARIA EN LA I.E.S. FELIPE HUAMAN POMA DE AYALA, DEL CENTRO POBLADO EL TAMBO,DISTRITO DE BAMBAMARCA, PROVINCIA DE HUALGAYOC, DEPARTAMENTO DE CAJAMARCA</t>
  </si>
  <si>
    <t>CREACION DE LOS SERVICIOS EDUCATIVOS EN LA I.E.I Nº360 C.P CUTAXI, DISTRITO DE CONCHAN - CHOTA - CAJAMARCA</t>
  </si>
  <si>
    <t>CREACION DE LA INFRAESTRUCTURA EDUCATIVA PARA EL PRONOEI C.P. PENCALOMA, DISTRITO DE CONCHAN - CHOTA - CAJAMARCA</t>
  </si>
  <si>
    <t>PIP EJECUTADO POR LA MUNICIPALIDAD DE SANTA CRUZ</t>
  </si>
  <si>
    <t>OPI MUNICIPALIDAD DISTRITAL DE BAÑOS DEL INCA</t>
  </si>
  <si>
    <t>OPI MUNICIPALIDAD DISTRITAL DE CHONTALI</t>
  </si>
  <si>
    <t>OPI MUNICIPALIDAD DISTRITAL DE SAN JOSE DE LOURDES</t>
  </si>
  <si>
    <t>OPI MUNICIPALIDAD PROVINCIAL DE CHOTA</t>
  </si>
  <si>
    <t>OPI MUNICIPALIDAD DISTRITAL CATILLUC</t>
  </si>
  <si>
    <t>OPI MUNICIPALIDAD DISTRITAL HUALGAYOC</t>
  </si>
  <si>
    <t>OPI MUNICIPALIDAD DISTRITAL DE SAN JOSE DEL ALTO</t>
  </si>
  <si>
    <t>OPI SALUD</t>
  </si>
  <si>
    <t>OPI MUNICIPALIDAD DISTRITAL DE QUEROCOTILLO</t>
  </si>
  <si>
    <t>OPI MUNICIPALIDAD DISTRITAL DE SAN ANDRES DE CUTERVO</t>
  </si>
  <si>
    <t>OPI MUNICIPALIDAD DISTRITAL DE CUJILLO</t>
  </si>
  <si>
    <t>OPI MUNICIPALIDAD DISTRITAL DE SANTO DOMINGO DE LA CAPILLA</t>
  </si>
  <si>
    <t>OPI MUNICIPALIDAD DISTRITAL DE SAN JUAN DE CUTERVO</t>
  </si>
  <si>
    <t>OPI MUNICIPALIDAD DISTRITAL DE SANTO TOMAS</t>
  </si>
  <si>
    <t>OPI MUNICIPALIDAD DISTRITAL DE CHOROS</t>
  </si>
  <si>
    <t>OPI MUNICIPALIDAD DISTRITAL DE NANCHOC</t>
  </si>
  <si>
    <t>OPI MUNICIPALIDAD DISTRITAL DE ENCAÑADA</t>
  </si>
  <si>
    <t>OPI MUNICIPALIDAD DISTRITAL DE TABACONAS</t>
  </si>
  <si>
    <t>OPI MUNICIPALIDAD DISTRITAL DE SANTA ROSA</t>
  </si>
  <si>
    <t>OPI MUNICIPALIDAD DISTRITAL DE SALLIQUE</t>
  </si>
  <si>
    <t>CONSTRUCCION E IMPLEMENTACION DEL HOSPITAL II-1 DE BAMBAMARCA</t>
  </si>
  <si>
    <t xml:space="preserve">MEJORAMIENTO DE LA CADENA PRODUCTIVA DEL GANADO VACUNO CRIOLLO Y CRIOLLO MESTIZO EN EL, DISTRITO DE LA RAMADA - CUTERVO - CAJAMARCA </t>
  </si>
  <si>
    <t>CREACION DEL MERCADO MODELO EN EL C.P. CHANTA ALTA, DISTRITO DE LA ENCAÑADA, PROVINCIA DE CAJAMARCA - CAJAMARCA</t>
  </si>
  <si>
    <t>SEDE CENTRAL - GRI</t>
  </si>
  <si>
    <t>SEDE CENTRAL - OPI</t>
  </si>
  <si>
    <t>SEDE CENTRAL - GRPPAT</t>
  </si>
  <si>
    <t>SEDE CENTRAL - ODN</t>
  </si>
  <si>
    <t>SEDE CENTRAL - CIS - GRPPAT</t>
  </si>
  <si>
    <t>SEDE CENTRAL - GRDE</t>
  </si>
  <si>
    <t>SEDE CENTRAL - ADMINISTRACIÓN</t>
  </si>
  <si>
    <t>SEDE CENTRAL - GRI - ODN</t>
  </si>
  <si>
    <t>SEDE CENTRAL - RENAMA</t>
  </si>
  <si>
    <t>SEDE CENTRAL - CIS</t>
  </si>
  <si>
    <t>SEDE CENTRAL - DRA</t>
  </si>
  <si>
    <t>DIRECCIÓN REG. EDUCACIÓN</t>
  </si>
  <si>
    <t>SEDE CENTRAL - GRI - PROREGION</t>
  </si>
  <si>
    <t>SEDE CENTRAL - ACONDICIONAMIENTO TERRITORIAL</t>
  </si>
  <si>
    <t>SEDE CENTRAL - GR. RENAMA</t>
  </si>
  <si>
    <t>IPD - SEDE CENTRAL - GRI</t>
  </si>
  <si>
    <t>SEDE CENTRAL - GSR CUTERVO</t>
  </si>
  <si>
    <t>SEDE CENTRAL - GRDS</t>
  </si>
  <si>
    <t>SEDE CENTRAL - GRI - MPC</t>
  </si>
  <si>
    <t xml:space="preserve">AGRICULTURA </t>
  </si>
  <si>
    <t>SEDE CENTRAL - JAÉN</t>
  </si>
  <si>
    <t>MD DE SOCOTA</t>
  </si>
  <si>
    <t>MD DE JESÚS</t>
  </si>
  <si>
    <t>MD DE LA ESPERANZA</t>
  </si>
  <si>
    <t>MD DE ENCAÑADA</t>
  </si>
  <si>
    <t>MD DE TONGOD</t>
  </si>
  <si>
    <t>MD DE YONAN</t>
  </si>
  <si>
    <t>MD DE CHANCAY BAÑOS</t>
  </si>
  <si>
    <t>MD DE LA COIPA</t>
  </si>
  <si>
    <t>MD DE HUABAL</t>
  </si>
  <si>
    <t xml:space="preserve">MP DE CAJAMARCA </t>
  </si>
  <si>
    <t>MP DE CUTERVO</t>
  </si>
  <si>
    <t>MP DE SANTA CRUZ</t>
  </si>
  <si>
    <t>LA RAMADA</t>
  </si>
  <si>
    <t>SAN MARCOS - MUTIDISTRITAL</t>
  </si>
  <si>
    <t xml:space="preserve">OPI MUNICIPALIDAD DISTRITAL DE PIMPINGOS </t>
  </si>
  <si>
    <t>PIMPINGOS</t>
  </si>
  <si>
    <t>CHADIN</t>
  </si>
  <si>
    <t>CHANCAY</t>
  </si>
  <si>
    <t>ANGUIA</t>
  </si>
  <si>
    <t>CHIGUIRIP</t>
  </si>
  <si>
    <t>MIRACOSTA</t>
  </si>
  <si>
    <t>CHOROPAMPA</t>
  </si>
  <si>
    <t>HUAMBOS</t>
  </si>
  <si>
    <t>COCHABAMBA</t>
  </si>
  <si>
    <t>CONCHAN</t>
  </si>
  <si>
    <t>PACCHA</t>
  </si>
  <si>
    <t>TACABAMBA</t>
  </si>
  <si>
    <t>HUALGAYOC</t>
  </si>
  <si>
    <t>CHUGUR</t>
  </si>
  <si>
    <t>NINABAMBA</t>
  </si>
  <si>
    <t>TUMBADEN</t>
  </si>
  <si>
    <t>CELENDÍN - MULTIDISTRITAL</t>
  </si>
  <si>
    <t>CUTERVO - MULTIDISTRITAL</t>
  </si>
  <si>
    <t>TORIBIO CASANOVA</t>
  </si>
  <si>
    <t>QUEROCOTILLO</t>
  </si>
  <si>
    <t>CUJILLO</t>
  </si>
  <si>
    <t>CAYALLUC</t>
  </si>
  <si>
    <t>CHOROS</t>
  </si>
  <si>
    <t>SAN ANDRES DE CUTERVO</t>
  </si>
  <si>
    <t>SAN JUAN DE CUTERVO</t>
  </si>
  <si>
    <t>PULAN</t>
  </si>
  <si>
    <t>CHANCAY BAÑOS</t>
  </si>
  <si>
    <t>ANDABAMBA</t>
  </si>
  <si>
    <t>MEJORAMIENTO DEL CAMINO VECINAL CHADIN - NUEVO HORIZONTE - CHACAPAMPA - ANDAMACHAY, DISTRITOS DE CHADIN Y CORTEGANA, PROVINCIAS DE CHOTA Y CELENDIN - REGION CAJAMARCA</t>
  </si>
  <si>
    <t>El Proyecto ha sido declarado viable en Diciembre del año 2015, no cuenta con registro de Formato SNIP 15, cuenta con PIM programado para el año 2017.</t>
  </si>
  <si>
    <t>MEJORAMIENTO DE LOS SERVICIOS EDUCATIVO DE LA INSTITUCION EDUCATIVA SECUNDARIA JORGE CHAVEZ DE LA LOCALIDAD DE CONDORHUASI, DISTRITO DE PIMPINGOS - CUTERVO - CAJAMARCA</t>
  </si>
  <si>
    <t>El Proyecto no registra Devengado alguno con cargo al proyecto, en febrero del año 2017, se ha realizado el cambio de Unidad Ejecutora en favor de la Gerencia Sub Regional de Cutervo.</t>
  </si>
  <si>
    <t>INSTALACIÓN DEL SERVICIO EDUCATIVO ESCOLARIZADO DEL NIVEL INICIAL EN LAS LOCALIDADES LANCHE CONGA Y LA LLICA Y AMPLIACIÓN DEL SERVICIO EDUCATIVO ESCOLARIZADO DEL NIVEL INICIAL EN AULLAN DISTRITO DE CUTERVO-PROVINCIA CUTERVO, REGIÓN CAJAMARCA</t>
  </si>
  <si>
    <t>No presenta registra de Formato SNIP 15, se ha programado PIM para el año 2017.</t>
  </si>
  <si>
    <t>INSTALACIÓN DEL SERVICIO EDUCATIVO ESCOLARIZADO DEL NIVEL INICIAL EN LAS LOCALIDADES DE LA TOTORA EN EL DISTRITO CALQUIS, EL PALMITO EN EL DISTRITO NIEPOS Y TALLAPAMPA EN EL DISTRITO DE SAN MIGUEL, EN LA PROVINCIA DE SAN MIGUEL, REGIÓN CAJAMARCA</t>
  </si>
  <si>
    <t>El Proyecto ha sido declarado viable en Julio del año 2015, no cuenta con registro de Formato SNIP 15, cuenta con PIM programado para el año 2017.</t>
  </si>
  <si>
    <t xml:space="preserve"> INSTALACION DEL SERVICIO EDUCATIVO ESCOLARIZADO DEL NIVEL INICIAL EN LAS LOCALIDADES DE NUEVO ORIENTE, NUEVO SOLITOR, ALFONSO UGARTE Y CALABAZO EN EL DISTRITO DE SAN IGNACIO , PROVINCIA DE SAN IGNACIO, REGIÓN CAJAMARCA </t>
  </si>
  <si>
    <t>INSTALACIÓN DEL SERVICIO EDUCATIVO ESCOLARIZADO DE NIVEL INICIAL EN LAS LOCALIDADES DE PALTAPAMPA EN EL DISTRITO DE CHETILLA, GRANERO EN EL DISTRITO DE JESÚS Y HUAQUILLAS EN EL DISTRITO DE MAGDALENA, PROVINCIA DE CAJAMARCA,REGION CAJAMARCA</t>
  </si>
  <si>
    <t>MEJORAMIENTO DEL SERVICIO EDUCATIVO EN LA I.E.S. JOSÉ ANTONIO ENCINAS DEL C.P. CADMALCA ALTO DEL DISTRITO DE LAJAS - PROVINCIA DE CHOTA - REGIÓN CAJAMARCA</t>
  </si>
  <si>
    <t>El Proyecto ha sido declarado viable en enero del año 2016, no cuenta con registro de Formato SNIP 15, cuenta con PIM programado para el año 2017.</t>
  </si>
  <si>
    <t xml:space="preserve">MEJORAMIENTO DE UNIDADES BASICAS DE SANEAMIENTO EN LAS COMUNIDADES DE PINGOBAMBA ALTO, PINGOBAMBA BAJO, PINGOBAMBA DOÑA ANA, PINGOBAMBA TORIL Y PINGOBAMBA BEDOYA, DEL DISTRITO DE CHOTA, PROVINCIA DE CHOTA - REGION CAJAMARCA </t>
  </si>
  <si>
    <t>El Proyecto ha sido declarado viable en abril del año 2016, no cuenta con registro de Formato SNIP 15, cuenta con PIM programado para el año 2017.</t>
  </si>
  <si>
    <t xml:space="preserve"> MEJORAMIENTO Y AMPLIACION DEL SERVICIO DE AGUA POTABLE E INSTALACION DE SISTEMAS FAMILIARES DE UNIDADES BASICAS DE SANEAMIENTO EN LA LOCALIDAD RURAL DE LINGAN GRANDE DEL DISTRITO DE CHOTA, PROVINCIA DE CHOTA – REGIÓN CAJAMARCA </t>
  </si>
  <si>
    <t>El Proyecto ha sido declarado viable en agosto del año 2016, no cuenta con registro de Formato SNIP 15, cuenta con PIM programado para el año 2017.</t>
  </si>
  <si>
    <t>MEJORAMIENTO DEL SERVICIO EDUCATIVO EN LAS INSTITUCIONES EDUCATIVAS SECUNDARIAS SAMUEL DEL ALCÁZAR, VALENTÍN PANIAGUA CORAZAO EN LOS CCPP LLANGODÉN ALTO Y LANCHECONGA, DISTRITO DE LAJAS, HUAMBOS; PROVINCIA DE CHOTA - CAJAMARCA</t>
  </si>
  <si>
    <t>El Proyecto ha sido declarado viable en mayo del año 2016, no cuenta con registro de Formato SNIP 15, cuenta con PIM programado para el año 2017.</t>
  </si>
  <si>
    <t>MEJORAMIENTO DEL SERVICIO EDUCATIVO EN EL CENTRO DE EDUCACIÓN TÉCNICO PRODUCTIVA (CETPRO) SAN JOSÉ OBRERO, DISTRITO DE CAJAMARCA, PROVINCIA DE CAJAMARCA, REGIÓN CAJAMARCA</t>
  </si>
  <si>
    <t>El Proyecto ha sido declarado viable en noviembre del año 2016, no cuenta con registro de Formato SNIP 15, cuenta con PIM programado para el año 2017.</t>
  </si>
  <si>
    <t xml:space="preserve"> INSTALACION DEL SERVICIO DE AGUA PARA RIEGO EN LOS SECTORES LAS MALVINAS, NUEVA ESPERANZA, TUCO ALTO, TUCO BAJO, TUCO CENTRO, NOGAL, LIVAQUE, SANTA ROSA Y EL NARANJO, CENTROS POBLADOS EL TUCO Y EL NARANJO, DISTRITOS BAMBAMARCA Y CHALAMARCA, PROVINCIAS DE HUALGAYOC Y CHOTA, REGIÓN CAJAMARCA</t>
  </si>
  <si>
    <t>El Proyecto ha sido declarado viable en marzo del año 2016, en septiembre del año 2016, se realizó el cambio de UE en favor de la gerencia Sub Regional de Chota, no cuenta con registro de Formato SNIP 15, cuenta con PIM programado para el año 2017.</t>
  </si>
  <si>
    <t>MEJORAMIENTO Y AMPLIACION DEL SERVICIO EDUCATIVO EN LAS INSTITUCIONES EDUCATIVAS I.E. N 16097, I.E. N 17432, I.E. N 16844, DE LOS CASERÍOS JORONGA ALTO, NUEVO ORIENTE Y BOLÍVAR EN EL DISTRITO DE COLASAY, PROVINCIA DE JAÉN, REGIÓN CAJAMARCA</t>
  </si>
  <si>
    <t>El Proyecto ha sido declarado viable en marzo del año 2015, no cuenta con registro de Formato SNIP 15, cuenta con PIM programado para el año 2017.</t>
  </si>
  <si>
    <t>CREACIÓN DEL SERVICIO EDUCATIVO ESCOLARIZADO NIVEL INICIAL EN LAS LOCALIDADES EL PRADO,GALLITO CIEGO, AMANCHALOC,SANTA ANA Y EL MOTE, EN LOS DISTRITOS DE YONAN, GUZMANGO,SAN BENITO Y CONTUMAZA, PROVINCIA DE CONTUMAZA, REGION CAJAMARCA</t>
  </si>
  <si>
    <t>MEJORAMIENTO Y CONSTRUCCION DEL CAMINO VECINAL - PUENTE QUEBRADA SALAS - CRUCE VALLE CALLACATE, DISTRITO DE CUTERVO - CUTERVO , DISTRITO DE COCHABAMBA - CHOTA - CAJAMARCA</t>
  </si>
  <si>
    <t xml:space="preserve">CREACIÓN DEL SERVICIO EDUCATIVO DE EDUCACIÓN INICIAL ESCOLARIZADA EN LA I.E.I. VENECIA, LOCALIDAD DE VENECIA, DISTRITO DE LOS BAÑOS DEL INCA, PROVINCIA DE CAJAMARCA, REGIÓN CAJAMARCA </t>
  </si>
  <si>
    <t>BAÑOS DEL INCA</t>
  </si>
  <si>
    <t>El Proyecto ha sido declarado viable en marzo del año 2016, no cuenta con registro de Formato SNIP 15, cuenta con PIM programado para el año 2017.</t>
  </si>
  <si>
    <t>CREACION DEL SISTEMA DE ELECTRIFICACION RURAL JAEN IV ETAPA, DEPARTAMENTO DE CAJAMARCA</t>
  </si>
  <si>
    <t>MEJORAMIENTO DE LA CAPACIDAD DE ATENCIÓN NEONATAL DEL C.S. BAÑOS DEL INCA, DISTRITO DE BAÑOS DEL INCA, PROVINCIA DE CAJAMARCA, REGIÓN CAJAMARCA</t>
  </si>
  <si>
    <t>Se ha registrado en el mes de abril del año 2017, el útimo devengado con cargo del proyecto.</t>
  </si>
  <si>
    <t>MEJORAMIENTO DE LA CAPACIDAD DE ATENCIÓN NEONATAL DEL HOSPITAL DE APOYO DE CELENDÍN, DISTRITO CELENDÍN, PROVINCIA DE CELENDÍN, REGION CAJAMARCA</t>
  </si>
  <si>
    <t>Se ha registrado en el mes de marzo del año 2017, el útimo devengado con cargo del proyecto.</t>
  </si>
  <si>
    <t>MEJORAMIENTO DE LA CAPACIDAD DE ATENCIÓN NEONATAL EN EL C.S. CACHACHI, DISTRITO CACHACHI, PROVINCIA DE CAJABAMBA, REGIÓN CAJAMARCA</t>
  </si>
  <si>
    <t>MEJORAMIENTO E INSTALACION DEL SERVICIO DE AGUA DEL SISTEMA DE RIEGO LA MANZANA DEL DISTRITO DE NIEPOS, PROVINCIA DE SAN MIGUEL, REGION CAJAMARCA</t>
  </si>
  <si>
    <t>MEJORAMIENTO DEL SERVICIO DE AGUA PARA EL SISTEMA DE RIEGO EN EL CENTRO POBLADO YURACYACU, DISTRITO CHOTA, PROVINCIA CHOTA, REGION CAJAMARCA</t>
  </si>
  <si>
    <t>MEJORAMIENTO DEL SERVICIO EDUCATIVO DE NIVEL SECUNDARIO SANTIAGO ANTUNEZ DE MAYOLO DEL CC.PP SAN ANTONIO BAJO, DISTRITO DE BAMBAMARCA, PROVINCIA DE HUALGAYOC, REGION DE CAJAMARCA</t>
  </si>
  <si>
    <t>MEJORAMIENTO DE LOS SERVICIOS DE ATENCION INTEGRAL DE NIÑAS, NIÑOS Y ADOLESCENTES DE LA ALDEA INFANTIL SAN ANTONIO, DISTRITO CAJAMARCA, PROVINCIA CAJAMARCA-CAJAMARCA</t>
  </si>
  <si>
    <t xml:space="preserve"> MEJORAMIENTO DEL SERVICIO DE AGUA PARA EL SISTEMA DE RIEGO DEL CENTRO POBLADO SHITAMALCA Y CASERIO ALFONSO UGARTE, DISTRITO DE PEDRO GALVEZ, PROVINCIA DE SAN MARCOS, REGION CAJAMARCA</t>
  </si>
  <si>
    <t>MEJORAMIENTO DE LOS SERVICIOS DE EDUCACION PRIMARIA ESCOLARIZADA EN LAS LOCALIDADES DE EL NOGAL, PUENTECILLA, LA UNION, CHACAPAMPA PROVINCIA DE CHOTA - REGION CAJAMARCA</t>
  </si>
  <si>
    <t>MEJORAMIENTO DEL CAMINO VECINAL PACCHA - QUIDEN - IGLESIA PAMPA - LAUREL PAMPA - UNIGAN - RAYO EL SOL - EL LIRIO - ALTO PERU, DISTRITO DE PACCHA - CHOTA - CAJAMARCA</t>
  </si>
  <si>
    <t>MEJORAMIENTO DEL SERVICIO EDUCATIVO DEL NIVEL PRIMARIO EN LAS LOCALIDADES DE CAJEN Y BELLAVISTA DE CAJEN-DISTRITO DE SUCRE, LA QUINUA Y PAJONAL-DISTRITO DE OXAMARCA DE LA PROVINCIA DE CELENDIN, REGION CAJAMARCA</t>
  </si>
  <si>
    <t>MEJORAMIENTO DEL SERVICIO EDUCATIVO EN LA I.E.S. JUAN PABLO II C.P. SARABAMBA, DISTRITO DE CHOTA - PROVINCIA DE CHOTA - CAJAMARCA</t>
  </si>
  <si>
    <t>INSTALACION DEL SERVICIO DE ENERGIA MEDIANTE REDES ELECTRICAS PARA LA ASOCIACION DE VIVIENDA LOS OLIVOS DE COLUMBO, DISTRITO Y PROVINCIA DE CAJAMARCA - DEPARTAMENTO DE CAJAMARCA</t>
  </si>
  <si>
    <t>INSTALACION DEL SERVICIO EDUCATIVO ESCOLARIZADO DEL NIVEL INICIAL EN LAS LOCALIDADES DE JUNCOS, DISTRITO DE NAMORA, CATULLA DISTRITO DE LA ASUNCION, CHAMANI DISTRITO DE LA ASUNCION, OGORIZ, DISTRITO DE SAN JUAN,EN LA PROVINCIA DE CAJAMARCA-CAJAMARCA</t>
  </si>
  <si>
    <t>INSTALACION DEL SERVICIO EDUCATIVO ESCOLARIZADO DEL NIVEL INICIAL EN LOCALIDADES EL MANZANO,QUINUAYOC DEL DISTRITO CHETILLA,MORCILLA BAJA,LA TRANCA I Y LA SHITA DEL DISTRITO JESUS, CULQUIMARCA DEL DISTRITO COSPAN, PROVINCIA CAJAMARCA,REGION CAJAMARCA</t>
  </si>
  <si>
    <t>MEJORAMIENTO DEL SERVICIO EDUCATIVO DEL NIVEL PRIMARIO EN LAS LOCALIDADES DE CELENDIN- DISTRITO DE CELENDIN, EL LIMON-DISTRITO DE UTCO, JORGE CHAVEZ-DISTRITO DE JORGE CHAVEZ Y FRAYLECOCHA-DISTRITO DE JOSE GALVEZ DE LA PROVINCIA DE CELENDIN, REGION CAJAMARCA</t>
  </si>
  <si>
    <t>INSTALACION DEL SERVICIO EDUCATIVO ESCOLARIZADO DEL NIVEL INICIAL EN LAS LOCALIDADES DE NUEVO HORIZONTE, SAN JUAN, YANTAYO, CHONTABAMBA Y VILLA PALMA EN LOS DISTRITOS DE CHADIN, CONCHAN Y PACCHA DE LA PROVINCIA DE CHOTA - REGION CAJAMARCA</t>
  </si>
  <si>
    <t>INSTALACION DEL SERVICIO EDUCATIVO ESCOLARIZADO DEL NIVEL INICIAL EN LAS LOCALIDADES DE CHANCHILOMA, CHORRO BLANCO, CONDAC, QUINUA ALTA, SAN FRANCISCO Y TANDALPATA, EN LA PROVINCIA DE HUALGAYOC, REGION CAJAMARCA.</t>
  </si>
  <si>
    <t>AMPLIACION DEL SERVICIO EDUCATIVO DEL NIVEL SECUNDARIO DEL COLEGIO PISIT, DISTRITO DE TONGOD, PROVINCIA DE SAN MIGUEL - REGION CAJAMARCA</t>
  </si>
  <si>
    <t>MEJORAMIENTO Y AMPLIACION DEL SERVICIO DE AGUA DEL SISTEMA DE RIEGO EN LAS MICRO CUENCAS CHOCHOGUERA Y ARAQUEDA, DISTRITO CACHACHI, PROVINCIA DE CAJABAMBA, REGION CAJAMARCA</t>
  </si>
  <si>
    <t>INSTALACION DEL SERVICIO DE AGUA PARA RIEGO EN EL CASERIO LA FLORIDA, DISTRITO DE SUCRE, PROVINCIA DE CELENDIN, REGION CAJAMARCA .</t>
  </si>
  <si>
    <t>SUCRE</t>
  </si>
  <si>
    <t>INSTALACION SERVICIO EDUCACION INICIAL ESCOLARIZADA EN LAS I.E. N 586 C.P. YAQUIL Y N 605 C.P. LASCAN, (CONCHAN); I.E. N594 C.P. PALO VERDE Y N 609 C.P. NIEVES, (MIRACOSTA) Y EN LA I.E.N 608 C.P. QUINUAPAMPA (LAJAS) PROV. CHOTA, REGION CAJAMARCA</t>
  </si>
  <si>
    <t>MEJORAMIENTO DEL SERVICIO DE AGUA PARA RIEGO EN EL CENTRO POBLADO DE MAJIN ALTO DISTRITO DE MIRACOSTA,PROVINCIA DE CHOTA, REGION CAJAMARCA</t>
  </si>
  <si>
    <t>MEJORAMIENTO DEL SERVICIO EDUCATIVO EN EL CETPRO SANTA CRUZ PARA FORTALECER LA FORMACION TECNICA Y LOS ESTANDARES DE EMPLEABILIDAD EN EL MERCADO LABORAL EN LA PROVINCIA DE SANTA CRUZ-REGION CAJAMARCA</t>
  </si>
  <si>
    <t>SANTA CRUZ - MULTIDISTRITAL</t>
  </si>
  <si>
    <t>SISTEMA ELECRICO RURAL CUTERVO II ETAPA</t>
  </si>
  <si>
    <t>En ejecución.</t>
  </si>
  <si>
    <t>SISTEMA ELECTRICO RURAL SAN IGNACIO II ETAPA</t>
  </si>
  <si>
    <t>Tiene asignado un PIM de S/. 20,000 pero no registra devengado en este año</t>
  </si>
  <si>
    <t xml:space="preserve">RECUPERACION DEL SERVICIO ECOSISTEMICO DE REGULACION HIDRICA EN LA SUBCUENCA DEL RIO LLAUCAN Y MICROCUENCA DEL RIO PERLAMAYO, PROVINCIA HUALGAYOC, REGION CAJAMARCA </t>
  </si>
  <si>
    <t>Mala programación, en el 2016 se asignó un PIM de 90, 000 y no registra devengado, para el 2017 se ha programado un PIM de 150, 000 a la fecha no registra devengado y según la ficha del BI el ET costaría 223, 366. El estudio de preinversión a la fecha HA PERDIDO VIGENCIA (27/12/2016).</t>
  </si>
  <si>
    <t>AMPLIACIÓN Y MEJORAMIENTO DEL SERVICIO EDUCATIVO DE NIVEL INICIAL DE LA INSTITUCIÓN EDUCATIVA N 010, PUEBLO JOVEN MIRAFLORES, DISTRITO Y PROVINCIA DE JAÉN, REGION CAJAMARCA</t>
  </si>
  <si>
    <t>Se asume que se ha programado el costo de la elaboración del ET, el monto por este rubro es igual al que muestra en el BI.</t>
  </si>
  <si>
    <t>AMPLIACION Y MEJORAMIENTO DE LA I.E Nº 821015 - SANTA ROSA DE UNANCA, PROVINCIA DE SAN PABLO - CAJAMARCA</t>
  </si>
  <si>
    <t>OPI MUNICIPALIDAD PROVINCIAL DE SAN PABLO</t>
  </si>
  <si>
    <t>El monto asignado en el PIM es igual al último monto registrado en el BI, se asume que se está considerando la ejecución total del PIP. Adicionalmente se ha devengado 16, 700 en el 2016.</t>
  </si>
  <si>
    <t>MEJORAMIENTO DEL SISTEMA DE ELECTRIFICACION RURAL DEL CASERIO LA COLPA, DISTRITO DE JESUS - CAJAMARCA - CAJAMARCA</t>
  </si>
  <si>
    <t>PIP ene jecución, PIM+Devengados=Ult.Monto registrado en el BI.</t>
  </si>
  <si>
    <t>RECONSTRUCCION DE LA INSTITUCION EDUCATIVA N 82284, CAJABAMBA - CAJAMARCA</t>
  </si>
  <si>
    <t>El monto asignado en el PIM es igual al último monto registrado en el BI, se asume que se está considerando la ejecución total del PIP.</t>
  </si>
  <si>
    <t>MEJORAMIENTO DE LOS SERVICIOS DE EDUCACION INICIAL ESCOLARIZADA, EN LAS LOCALIDADES DE TENDAL, AYAQUE, LA CAPILLA, CHIRICONGA, LA PORTADA, LA LIBERTAD, AGOMAYO Y SAN LORENZO DE LAS PROVINCIAS DE CHOTA Y SANTA CRUZ, REGION CAJAMARCA</t>
  </si>
  <si>
    <t>Se realizó una mala programación en el PIM, le asignaron ppto a un PIP que a la fecha HA PERDIDO VIGENCIA (25/11/2016). El monto de ET = 125, 067.00 (asignación mayor a lo que requiere para ET).</t>
  </si>
  <si>
    <t>INSTALACION DE SERVICIOS PARA LA CONSERVACION, MANEJO Y APROVECHAMIENTO SOSTENIBLE DE VICUÑAS EN LA ZONA ALTOANDINA DE LAS PROVINCIAS DE CAJAMARCA, CELENDIN, CUTERVO, SAN MARCOS, SAN MIGUEL Y SAN PABLO DEL DEPARTAMENTO DE CAJAMARCA</t>
  </si>
  <si>
    <t>Se asume que se ha programado el costo para culminar el ET, en el SOSEM reporta que tiene un contrato para el ET por 156, 000.</t>
  </si>
  <si>
    <t>MEJORAMIENTO DEL CAMPO DEPORTIVO DEL CENTRO POBLADO DE PORCON BAJO, C.P. PORCON BAJO, PROVINCIA DE CAJAMARCA - CAJAMARCA</t>
  </si>
  <si>
    <t>La MPC ha devengado 11,100 en el año 2014 y la UE Sede Central del GR.Cajamarca ha devengado 10,400 en el año 2016 y ha incluído en el PIM del 2017 511, 420 de los cuales aún no registra devengado. SOSEM no reporta Contrataciones.</t>
  </si>
  <si>
    <t>MEJORAMIENTO I.E. Nº 82069 – LLACANORA, CAJAMARCA - CAJAMARCA.</t>
  </si>
  <si>
    <t>LLACANORA</t>
  </si>
  <si>
    <t xml:space="preserve">Se ha programado un PIM igual al último monto registrado en el BI sin discriminar el gasto que se ha realizado por concepto de ET= 46, 092.86. </t>
  </si>
  <si>
    <t>RECUPERACION DEL SERVICIO AMBIENTAL HIDRICO DE 06 MICROCUENCAS ALTOANDINAS EN LAS PROVINCIAS DE CAJAMARCA Y CONTUMAZA, DE LA REGION CAJAMARCA</t>
  </si>
  <si>
    <t>SOSEM reporta una Contratación para elaborar ET por 103, 000 y se ha programado un PIA de 700, 000.</t>
  </si>
  <si>
    <t>MEJORAMIENTO Y AMPLIACION DE LOS SERVICIOS TURISTICOS DEL MIRADOR ECOLOGICO CHANCAY BAÑOS, DISTRITO DE CHANCAYBANOS - SANTA CRUZ - CAJAMARCA</t>
  </si>
  <si>
    <t>OPI MUNICIPALIDAD DISTRITAL CHANCAY BAÑOS</t>
  </si>
  <si>
    <t>El SOSEM no reporta Contrataciones, la GSR Chota ha devengado en el 2016: 10,848, el PIP ya tiene ET (F15) y 02 F16 por lo tanto para el PIP se ha ejecutado gastos para elaborar el ET.</t>
  </si>
  <si>
    <t>MEJORAMIENTO E INSTALACION DEL SERVICIO DE AGUA DEL SISTEMA DE RIEGO DE LOS CENTROS POBLADOS DE PENIPAMPA Y POMABAMBA, DISTRITO DE PEDRO GALVEZ, PROVINCIA DE SAN MARCOS, REGION CAJAMARCA</t>
  </si>
  <si>
    <t>El monto asignado en el PIM es igual al monto que según SOSEM se ha realizado una Contratación para la elaboración del ET.</t>
  </si>
  <si>
    <t>MEJORAMIENTO DE LAS CONDICIONES DEL SERVICIO DE EDUCACION SECUNDARIA EN LA INSTITUCION EDUCATIVA SECUNDARIA NUESTRA SEÑORA DEL CARMEN, DISTRITO Y PROVINCIA DE CELENDIN, REGION CAJAMARCA</t>
  </si>
  <si>
    <t xml:space="preserve">Mala programación, en el 2017 le han asignado un PIM de 114, 698 y no registra Contrataciones. El estudio de preinversión a la fecha HA PERDIDO VIGENCIA (18/06/2016) y se encuentra INACTIVO en el BI. </t>
  </si>
  <si>
    <t>MEJORAMIENTO DE LOS SERVICIOS EDUCATIVOS DEL NIVEL PRIMARIO EN LA IE 16981 COMUNIDAD NATIVA ALTO NARANJOS Y LA IE 17357 COMUNIDAD NATIVA NUEVO CUCHA, DISTRITO DE SAN JOSE DE LOURDES, PROVINCIA SAN IGNACIO, REGION CAJAMARCA</t>
  </si>
  <si>
    <t>Mala programación, el perfil a la fecha HA PERDIDO VIGENCIA (16/12/2016), el SOSEM no reporta contrataciones, no tiene F15 por lo tanto aún no tendría ET, según la ficha del BI el ET tiene un costo aprox.de 81, 020 y se programa un PIM de 40,000 y tienen Certificación por 6,560.00</t>
  </si>
  <si>
    <t>MEJORAMIENTO DE LOS SERVICIOS EDUCATIVOS DE NIVEL PRIMARIO Y SECUNDARIO EN LA IE 16524 COMUNIDAD NATIVA LOS NARANJOS, DISTRITO DE SAN JOSE DE LOURDES, PROVINCIA DE SAN IGNACIO, REGION CAJAMARCA</t>
  </si>
  <si>
    <t>Registra un devengado de 5, 000 (abril-2017), pero el SOSEM no reporta contrataciones, el esrudio de preinversión a la fecha HA PERDIDO VIGENCIA (29/11/2016).</t>
  </si>
  <si>
    <t>INSTALACION DE SERVICIOS TURISTICOS PUBLICOS EN LA ZONA ARQUEOLOGICA PACOPAMPA, DISTRITO DE QUEROCOTO, PROVINCIA DE CHOTA Y REGION CAJAMARCA</t>
  </si>
  <si>
    <t xml:space="preserve">PIP en ejecución, Registra Contratación por Consultoría de Obra por 394, 290.00, de los cuales ya se han devengado 157, 716. </t>
  </si>
  <si>
    <t>MEJORAMIENTO DEL SERVICIO DE AGUA PARA RIEGO EN EL CENTRO POBLADO MALAT Y CASERIO LA FLORIDA, DISTRITO JOSE SABOGAL, PROVINCIA SAN MARCOS, REGION CAJAMARCA</t>
  </si>
  <si>
    <t xml:space="preserve">PIP no registra Contrataciones, el 20/06/2017 PERDERÁ SU VIGENCIA, se le asignó un PIM de 0 para el 2017. </t>
  </si>
  <si>
    <t>INSTALACION DEL SERVICIO DE AGUA PARA RIEGO EN LA LOCALIDAD DE CATACHE, DISTRITO CATACHE, PROVINCIA SANTA CRUZ - REGION CAJAMARCA</t>
  </si>
  <si>
    <t>PIP registra Contrataciones POR 127, 400.</t>
  </si>
  <si>
    <t>MEJORAMIENTO DEL SERVICIO DE AGUA PARA EL SISTEMA DE RIEGO DE LOS CASERIOS DE CHIRIBAMBA Y LA PUTAGA, DISTRITO DE HUAMBOS, PROVINCIA DE CHOTA, REGION CAJAMARCA</t>
  </si>
  <si>
    <t>SOSEM no reporta Contratación, el 21/10/2017 PERDERÁ VIGENCIA. PIM ha considerado el total del monto viable.</t>
  </si>
  <si>
    <t>Programa de Inversión</t>
  </si>
  <si>
    <t>Nro de Proyectos</t>
  </si>
  <si>
    <t>Total</t>
  </si>
  <si>
    <t>SEDE CENTRAL - GRI - MD DE NAMBALLE</t>
  </si>
  <si>
    <t>PROREGION - MD BAÑOS DEL INCA</t>
  </si>
  <si>
    <t>JAÉN - MD DE NAMBALLE</t>
  </si>
  <si>
    <t>JAÉN - MP DE SAN IGNACIO</t>
  </si>
  <si>
    <t>JAÉN - MD DE SAN JOSÉ DEL ALTO</t>
  </si>
  <si>
    <t>CUTERVO - MD DE SOCOTA</t>
  </si>
  <si>
    <t>JAÉN - MD DE TABACONAS</t>
  </si>
  <si>
    <t>CUTERVO - MD SANTO DOMINGO DE LA CAPILLA</t>
  </si>
  <si>
    <t>CUTERVO - MEM</t>
  </si>
  <si>
    <t>SEDE CENTRAL - GRI - CHOTA - MEM</t>
  </si>
  <si>
    <t>SEDE CENTRAL - GRI - MEM</t>
  </si>
  <si>
    <t>SEDE CENTRAL - GRI - MEM - MD NAMBALLE</t>
  </si>
  <si>
    <t>SEDE CENTRAL - GRI - MEM - MD SOCOTA</t>
  </si>
  <si>
    <t>JAÉN - MP DE JAÉN</t>
  </si>
  <si>
    <t>CUTERVO - MP DE CUTERVO</t>
  </si>
  <si>
    <t>CUTERVO - MINEDU</t>
  </si>
  <si>
    <t>SEDE CENTRAL - GRI - MTC</t>
  </si>
  <si>
    <t xml:space="preserve"> PROREGION - MEM</t>
  </si>
  <si>
    <t>PROREGION - MD DE CONCHAN</t>
  </si>
  <si>
    <t>SEDE CENTRAL - GRI - UNC</t>
  </si>
  <si>
    <t>SEDE CENTRAL - GRI - GR LA LIBERTAD</t>
  </si>
  <si>
    <t>SEDE CENTRAL - GRI - MD DE TONGOD</t>
  </si>
  <si>
    <t>SEDE CENTRAL - GRI - MP DE SAN MIGUEL</t>
  </si>
  <si>
    <t>SEDE CENTRAL - GRI - MD SAN JOSÉ DEL ALTO</t>
  </si>
  <si>
    <t>SEDE CENTRAL - GRI - SENASA</t>
  </si>
  <si>
    <t>%</t>
  </si>
  <si>
    <t>¿Cuenta con F15?</t>
  </si>
  <si>
    <t>Número de Proyectos</t>
  </si>
  <si>
    <t>Entre 1 y menos de 2 años</t>
  </si>
  <si>
    <t>PIPS QUE CUENTAN CON INFORME DE CIERRE</t>
  </si>
  <si>
    <t>PIPS QUE CUENTAN CON F15</t>
  </si>
  <si>
    <t>Número de proyectos según Programa de Inversión</t>
  </si>
  <si>
    <t>MEJORAMIENTO DEL SERVICIO EDUCATIVO DE LA I.E. LEONCIO PRADO DE LA LOCALIDAD DE PANDALLE, DISTRITO DE PIMPINGOS - CUTERVO - CAJAMARCA</t>
  </si>
  <si>
    <t>MEJORAMIENTO DE LA CAPACIDAD DE ATENCION NEONATAL EN EL C.S. PACHACUTEC, DISTRITO DE CAJAMARCA, PROVINCIA DE CAJAMARCA, REGION CAJAMARCA</t>
  </si>
  <si>
    <t>MEJORAMIENTO CANAL DE IRRIGACION TRES PUENTES EN EL CASERIO ALTO PERU, DISTRITO DE TUMBADEN - SAN PABLO - CAJAMARCA</t>
  </si>
  <si>
    <t>CONSTRUCCION CARRETERA CORTEGANA - SAN ANTONIO - EL CALVARIO - TRES CRUCES - CANDEN, DISTRITO DE CORTEGANA, PROVINCIA DE CELENDIN - CAJAMARCA</t>
  </si>
  <si>
    <t>MEJORAMIENTO DEL SERVICIO DE AGUA PARA EL SISTEMA DE RIEGO DEL CENTRO POBLADO HUAMBOCANCHA ALTA, CASERIO PLAN PORCONCILLO Y CASERIO PORCONCILLO BAJO- DISTRITO CAJAMARCA, PROVINCIA CAJAMARCA, REGION CAJAMARCA</t>
  </si>
  <si>
    <t>MEJORAMIENTO DE LOS SERVICIOS DE EDUCACION INICIAL ESCOLARIZADA EN LAS LOCALIDADES DE CHOROBAMBA, PINGO, MOYAN ALTO, SARIN, SANTA ROSA DE CRISNEJAS, SANTA ROSA DE JOCOS Y JOCOS, PROVINCIA DE CAJABAMBA, REGION CAJAMARCA</t>
  </si>
  <si>
    <t>RECUPERACION DEL SERVICIO AMBIENTAL HIDRICO DEL AREA DE AMORTIGUAMIENTO DEL BOSQUE DE PROTECCION PAGAIBAMBA, DISTRITO DE QUEROCOTO, PROVINCIA DE CHOTA, REGION DE CAJAMARCA</t>
  </si>
  <si>
    <t>INSTALACION DEL SERVICIO DE AGUA PARA RIEGO EN EL CENTRO POBLADO SALACAT, DISTRITO SOROCHUCO, PROVINCIA CELENDIN, REGION CAJAMARCA</t>
  </si>
  <si>
    <t>CREACION DE LA CARRETERA HUALLANGATE - VISTA ALEGRE - SUSANGATE - SAN JOSE, DISTRITO DE CHOTA, PROVINCIA DE CHOTA - CAJAMARCA</t>
  </si>
  <si>
    <t>MEJORAMIENTO Y AMPLIACION DEL CANAL QUILISH LA PACCHA - CASERIO SAN ANTONIO PLAN DE TUAL, C.P. HUAMBOCANCHA ALTA, CAJAMARCA</t>
  </si>
  <si>
    <t>CONTROL INTEGRADO DE LA DISTOMATOSIS HEPATICA EN LA REGION : CAJAMARCA, CAJABAMBA, SAN MARCOS, CELENDIN, SAN PABLO, SAN MIGUEL</t>
  </si>
  <si>
    <t>MEJORAMIENTO DE IRRIGACION E INSTALACION DE RIEGO POR ASPERSION EN EL CENTRO POBLADO DE MORAN LIRIO - HUALGAYOC</t>
  </si>
  <si>
    <t>MEJORAMIENTO DE CAMINO VECINAL CHIGUIRIP - EL ARENAL - CHUYABAMBA - PUENTE ROJO, PROVINCIA DE CHOTA - CAJAMARCA</t>
  </si>
  <si>
    <t>CONSTRUCCION DEL SISTEMA ELECTRICO DEL DISTRITO DE COCHABAMBA CASERIOS LLANDUMA, HUALPAHUANA, SANTA ISOLINA Y SEGUES</t>
  </si>
  <si>
    <t>CONSTRUCCION Y EQUIPAMIENTO DE LA INSTITUCION EDUCATIVA Nº 82696 LA HUALANGA - BAMBAMARCA.</t>
  </si>
  <si>
    <t>CONSTRUCCION Y EQUIPAMIENTO DE LA INSTITUCION EDUCATIVA Nº 10985 - MACHAYPUNGO ALTO - BAMBAMARCA.</t>
  </si>
  <si>
    <t>MEJORAMIENTO DE INFRAESTRUCTURA CANAL DE RIEGO ZONANGA ALTO - DISTRITO Y PROVINCIA DE JAEN - CAJAMARCA</t>
  </si>
  <si>
    <t>SISTEMA ELECTRICO RURAL VILLA SANTA ROSA II ETAPA</t>
  </si>
  <si>
    <t>AMPLIACION, MEJORAMIENTO DEL SERVICIO EDUCATIVO DE LA I.E. MANUEL PARDO Y LA VALLE, C.P. PAMPA LA RIOJA, DISTRITO DE SOCOTA - CUTERVO - CAJAMARCA</t>
  </si>
  <si>
    <t>MEJORAMIENTO DE LAS CONDICIONES DE SERVICIO EDUCATIVO EN EL IEGECOM DE NIVEL SECUNDARIO SAGRADO CORAZON DEL C.P. LAGUNAS PEDREGAL, DISTRITO DE HUASMIN - CELENDIN - CAJAMARCA</t>
  </si>
  <si>
    <t>MEJORAMIENTO DE LA INSTITUCION EDUCATIVA N 82467 FRANCISCO DELGADO GUERRERO DEL CASERIO NAMO, DISTRITO DE HUASMIN - CELENDIN - CAJAMARCA</t>
  </si>
  <si>
    <t>REPOSICION DE LA INFRAESTRUCTURA DE LA I.E.S. JOSE BRUNO RUIZ NUÑEZ - SAN JUAN DE LA CAMACA - HUALGAYOC- CAJAMARCA</t>
  </si>
  <si>
    <t>MEJORAMIENTO, AMPLIACION Y EQUIPAMIENTO DE LA INSTITUCION EDUCATIVA Nº 10409 - SARABAMBA - DISTRITO DE CHOTA</t>
  </si>
  <si>
    <t>AMPLIACION Y EQUIPAMIENTO I.E. PRIMARIA N° 11187 CHAMBAC-SANTA CRUZ</t>
  </si>
  <si>
    <t xml:space="preserve"> RECONSTRUCCION Y EQUIPAMIENTO DE LA INSTITUCION EDUCATIVA Nº 821116 - AUQUE ALTO - BAMBAMARCA - HUALGYOC</t>
  </si>
  <si>
    <t>CONSTRUCCION Y EQUIPAMIENTO I.E. INICIAL N° 495 PASITOS DE SABER-CHOTA</t>
  </si>
  <si>
    <t>AMPLIACION Y MEJORAMIENTO DE LA I.E. Nº 10420 - COCHABAMBA - CHOTA</t>
  </si>
  <si>
    <t>CONSTRUCCION Y EQUIPAMIENTO DE LA INSTITUCION EDUCATIVA Nº 406 PUSOC - BAMBAMARCA</t>
  </si>
  <si>
    <t>CONSTRUCCION INSTITUCION EDUCATIVA Nº 10411 NEGROPAMPA- DISTRITO DE CHOTA, PROVINCIA DE CHOTA - CAJAMARCA</t>
  </si>
  <si>
    <t>MEJORAMIENTO Y EQUIPAMIENTO DEL CENTRO DE SALUD DISTRITO CATACHE</t>
  </si>
  <si>
    <t>CONSTRUCCION Y EQUIPAMIENTO DE INSTITUCION EDUCATIVA CRISTO REY DE MANSINTRANCA - CHALAMARCA, PROVINCIA DE CHOTA - CAJAMARCA</t>
  </si>
  <si>
    <t>CONSTRUCCION Y EQUIPAMIENTO DE LA I.E. OSCAR DEMETRIO URRACA ORREGO - PUCHUDEN - YAUYUCAN - SANTA CRUZ - CAJAMARCA</t>
  </si>
  <si>
    <t>CONSTRUCCION Y EQUIPAMIENTO DE LA INSTITUCION EDUCATIVA 10559-CHALLUARACRA-HUAMBOS</t>
  </si>
  <si>
    <t>INSTALACION DEL SISTEMA DE RIEGO TECNIFICADO LA LAVA CASERIO LA UNION, DISTRITO DE CATILLUC - SAN MIGUEL - CAJAMARCA</t>
  </si>
  <si>
    <t>FORTALECIMIENTO DE LAS CADENAS PRODUCTIVAS DE MANGO, PALTO, CHIRIMOYA Y OTROS EN LAS PROVINCIAS DE CAJABAMBA, SAN MARCOS, CAJAMARCA, CELENDIN, CONTUMAZA, SAN PABLO Y SAN MIGUEL</t>
  </si>
  <si>
    <t>CONSTRUCCION, MEJORAMIENTO Y EQUIPAMIENTO DE LA INSTITUCION EDUCATIVA ANDRES AVELINO CACERES -LA PUCARA-TACABAMBA</t>
  </si>
  <si>
    <t>CONSTRUCCION Y EQUIPAMIENTO DE LA I.E. N° 101158 PROGRESOPAMPA - BAMBAMARCA</t>
  </si>
  <si>
    <t>MEJORAMIENTO DE LAS CONDICIONES DE VIDA DE LA POBLACION RURAL EN SITUACION DE POBREZA, CON LA IMPLEMENTACION DE VIVIENDAS SALUDABLES EN LOS DISTRITOS DE CHOTA, COCHABAMBA, CHALAMARCA, HUAMBOS, LAJAS, QUEROCOTO Y TACABAMBA DE LA PROVINCIA DE CHOTA</t>
  </si>
  <si>
    <t>CONSTRUCCION ISTP ANDABAMBA SANTA CRUZ</t>
  </si>
  <si>
    <t>CONSTRUCCION CARRETERA SHAWINDO-ANGUYACU-TUQUE</t>
  </si>
  <si>
    <t>INSTALACION DEL SISTEMA DE RIEGO POR ASPERSION, CASERIO IRACA GRANDE, PROVINCIA DE CHOTA - CAJAMARCA</t>
  </si>
  <si>
    <t>MEJORAMIENTO DE LOS APRENDIZAJES EN LAS AREAS DE: COMUNICACION, MATEMATICAS, CIENCIAS Y PERSONA, FAMILIA Y RELACIONES HUMANAS EN PUBERES Y ADOLESCENTES DE NIVEL SECUNDARIO DE LA PROVINCIA DE SAN MIGUEL REGION CAJAMARCA</t>
  </si>
  <si>
    <t>CONSTRUCCION TROCHA CARROZABLE TRAMO LOS ARENALES - CHOROPAMPA</t>
  </si>
  <si>
    <t>MEJORAMIENTO CARRETERA LA LAGUNA-SAN JUAN DE DIOS-PAN DE AZUCAR</t>
  </si>
  <si>
    <t>CONSTRUCCION Y EQUIPAMIENTO DEL PUESTO DE SALUD CORAZON DE MARIA - SOCORRO - LAJAS - CHOTA</t>
  </si>
  <si>
    <t>MEJORAMIENTO DEL SERVICIO EDUCATIVO EN LA INSTITUCION EDUCATIVA MI PERU CHABARBAMBA, DISTRITO DE HUAMBOS, PROVINCIA DE CHOTA - CAJAMARCA</t>
  </si>
  <si>
    <t>CONSTRUCCION Y EQUIPAMIENTO CENTRO DE SALUD CABRACANCHA-DISTRITO DE CHOTA-CAJAMARCA</t>
  </si>
  <si>
    <t>MEJORAMIENTO Y AMPLIACION SISTEMA DE RIEGO - SUROCONGA, CASERIO COÑOR, C.P. HUAMBOCANCHA ALTA - CAJAMARCA</t>
  </si>
  <si>
    <t>MEJORAMIENTO DEL SISTEMA DE RIEGO TUÑAD HUALABAMBA, CASERIOS CHONTA BAJA, TUÑAD, GIGANTE, HUALABAMBA, DISTRITO DE SAN BERNARDINO, PROVINCIA DE SAN PABLO, REGION CAJAMARCA</t>
  </si>
  <si>
    <t>MEJORAMIENTO DEL CRECIMIENTO Y DESARROLLO DE LOS NIÑOS Y NIÑAS DESDE LA GESTACION HASTA LOS 5 AÑOS DE EDAD EN LA PROVINCIA DE CHOTA, REGION CAJAMARCA</t>
  </si>
  <si>
    <t>MEJORAMIENTO DE LOS SERVICIOS DE EDUCACION INICIAL ESCOLARIZADA DE LAS LOCALIDADES DE MALCAS, SHILLABAMBA, EL OLLERO, VENTANILLAS, CAMPO ALEGRE, JUCAT, CHUPICA Y SAN ANTONIO, DE LAS PROVINCIAS DE SAN MARCOS Y CELENDIN, REGION CAJAMARCA</t>
  </si>
  <si>
    <t>MEJORAMIENTO DE LA I.E. DULCE NOMBRE DE JESUS, DISTRITO DE JESUS - CAJAMARCA - CAJAMARCA</t>
  </si>
  <si>
    <t>INSTALACION DEL SERVICIO EDUCATIVO ESCOLARIZADO DEL NIVEL INICIAL EN LAS LOCALIDADES DE EL MILAGRO, MESAPATA, HIGOSBAMBA Y PUCARITA, EN LOS DISTRITOS DE CACHACHI, CAJABAMBA Y SITACOCHA DE LA PROVINCIA DE CAJABAMBA, REGION CAJAMARCA</t>
  </si>
  <si>
    <t>INSTALACION DEL SERVICIO EDUCATIVO ESCOLARIZADO DEL NIVEL INICIAL DE LAS LOCALIDADES DE LA CAPELLANIA, DISTRITO DE SAN LUIS;CARRERAPAMPA Y LAS VIZCACHAS DISTRITO DE SAN PABLO; MARAYPAMPA DISTRITO DE TUMBADEN, PROVINCIA DE SAN PABLO REGION CAJAMARCA</t>
  </si>
  <si>
    <t xml:space="preserve"> MEJORAMIENTO DE LA PROVISION DE SERVICIOS AGRARIOS DE LA DIRECCION REGIONAL DE AGRICULTURA CAJAMARCA</t>
  </si>
  <si>
    <t>MEJORAMIENTO DE LA COMPETITIVIDAD DE LOS PRODUCTORES DE GANADO BOVINO LECHERO EN LA REGION CAJAMARCA</t>
  </si>
  <si>
    <t>MEJORAMIENTO DEL SERVICIO DE TRANSITABILIDAD VEHICULAR EN OTUZCO - RINCONADA OTUZCO -OTUZCO LA VICTORIA - PUYLUCANA, DISTRITO DE LOS BANOS DEL INCA - CAJAMARCA - CAJAMARCA</t>
  </si>
  <si>
    <t>MEJORAMIENTO DEL SERVICIO EDUCATIVO ESCOLARIZADO NIVEL INICIAL EN LAS INSTITUCIONES EDUCATIVAS N 396 DE NARANJO YACU Y NARANJITO, DISTRITO DE SANTO DOMINGO DE LA CAPILLA - CUTERVO - CAJAMARCA</t>
  </si>
  <si>
    <t>MEJORAMIENTO DE LA CAPACIDAD DE ATENCION NEONATAL EN EL C.S. SAN PABLO DISTRITO DE SAN PABLO, DE LA PROVINCIA DE SAN PABLO, REGION CAJAMARCA</t>
  </si>
  <si>
    <t>MEJORAMIENTO DE LA CAPACIDAD DE ATENCION NEONATAL DEL CENTRO DE SALUD LA RAMADA, DISTRITO LA RAMADA, PROVINCIA DE CUTERVO, REGION CAJAMARCA</t>
  </si>
  <si>
    <t>MEJORAMIENTO DE LA CAPACIDAD DE ATENCION NEONATAL DEL HOSPITAL DE APOYO JOSE SOTO CADENILLAS DEL DISTRITO DE CHOTA, PROVINCIA DE CHOTA, REGION CAJAMARCA</t>
  </si>
  <si>
    <t>INSTALACION Y AMPLIACION DEL SISTEMA ELECTRICO RURAL SAN MIGUEL FASE II-CAJAMARCA</t>
  </si>
  <si>
    <t>MEJORAMIENTO DEL SERVICIO DE AGUA PARA RIEGO CANAL CHILILIQUE LATERAL VILCHEZ, SECTORES SANTA TERESA, CATAHUA, CASERIO LA PUSHURA, DISTRITO DE JAEN Y BELLAVISTA, PROVINCIA JAEN, REGION CAJAMARCA</t>
  </si>
  <si>
    <t>INSTALACION Y AMPLIACION DE LOS SISTEMAS ELECTRICOS RURALES SAN MARCOS - CAJAMARCA</t>
  </si>
  <si>
    <t>AMPLIACION Y MEJORAMIENTO DEL SERVICIO EDUCATIVO ESCOLARIZADO DEL NIVEL INICIAL EN LA LOCALIDAD DE LUCMACUCHO, DISTRITO DE CAJAMARCA, EN LA PROVINCIA DE CAJAMARCA, REGION CAJAMARCA</t>
  </si>
  <si>
    <t>MEJORAMIENTO DE LOS SERVICIOS DE ANALISIS Y MONITOREO DE LA CALIDAD DEL AGUA DEL LABORATORIO REGIONAL DEL AGUA DEL GOBIERNO REGIONAL DE CAJAMARCA, DISTRITO DE CAJAMARCA, PROVINCIA DE CAJAMARCA, DEPARTAMENTO DE CAJAMARCA.</t>
  </si>
  <si>
    <t>CREACION DEL SISTEMA DE ELECTRIFICACION RURAL JAEN V ETAPA EN LOS DISTRITOS DE: SAN JOSE DEL ALTO, BELLAVISTA, SANTA ROSA Y HUABAL DE LA PROVINCIA DE JAEN DEL DEPARTAMENTO DE CAJAMARCA</t>
  </si>
  <si>
    <t>MEJORAMIENTO DE LOS SERVICIOS DE LA CADENA PRODUCTIVA DE LA GRANADILLA EN LAS PROVINCIAS DE SAN IGNACIO, JAEN Y SANTA CRUZ EN LA REGION CAJAMARCA</t>
  </si>
  <si>
    <t>MEJORAMIENTO DEL SERVICIO EDUCATIVO EN LAS INSTITUCIONES EDUCATIVAS DEL NIVEL INICIAL EN LAS LOCALIDADES DE PAN DE AZUCAR, SAN ANTONIO Y TABLABAMBA, DISTRITO DE SANTO DOMINGO DE LA CAPILLA - CUTERVO - CAJAMARCA</t>
  </si>
  <si>
    <t>MEJORAMIENTO DEL SERVICIO EDUCATIVO EN LAS INSTITUCIONES EDUCATIVAS DEL NIVEL INICIAL EN LAS LOCALIDADES DE SANTO DOMINGO DE LA CAPILLA, CHAUPECRUZ, PALO QUEMADO Y NARANJOS, DISTRITO DE SANTO DOMINGO DE LA CAPILLA - CUTERVO - CAJAMARCA</t>
  </si>
  <si>
    <t>INSTALACION DEL SERVICIO EDUCATIVO ESCOLARIZADO DEL NIVEL INICIAL EN EL CENTRO POBLADO DE HUANICO, DISTRITO DE NAMORA, EN LA PROVINCIA DE CAJAMARCA, REGION CAJAMARCA</t>
  </si>
  <si>
    <t>MEJORAMIENTO DE LOS SERVICIOS EDUCATIVOS DE LAS INSTITUCIONES: N 361 DE NIVEL INICIAL, N 10289 DE NIVEL PRIMARIO Y SALOMON VILCHEZ MURGA DE NIVEL SECUNDARIO EN EL CENTRO POBLADO YACANCATE, DISTRITO DE CUTERVO, PROVINCIA DE CUTERVO, REGION CAJAMARCA</t>
  </si>
  <si>
    <t>PRODUCCION DE MENESTRAS EN LA REGION CAJAMARCA</t>
  </si>
  <si>
    <t>CONSTRUCCION CARRETERA MAYGASBAMBA - AUQUE ALTO</t>
  </si>
  <si>
    <t>ELECTRIFICACION RURAL DE AGUAS TERMALES, BAÑOS ALTOS, TAMBILLO, LAS PAUCAS-CHANCAY BAÑOS</t>
  </si>
  <si>
    <t>MEJORAMIENTO DE PASTOS PARA EL DESARROLLO GANADERO DE LAS PROVINCIAS DE CHOTA, JAEN, SAN IGNACIO, CUTERVO, SANTA CRUZ Y CELENDIN</t>
  </si>
  <si>
    <t>FORTALECIMIENTO DE LA CADENA PRODUCTIVA DEL CAFE EN LAS PROVINCIAS DE SAN IGNACIO, JAEN Y SAN MIGUEL</t>
  </si>
  <si>
    <t>CONSTRUCCION CARRETERA VILCASIT - HUALLANGATE</t>
  </si>
  <si>
    <t>ELECTRIFICACION RURAL DEL CPM DE TUGUSA Y DE LOS CASERIOS DE MUMPAMPA Y SACUS</t>
  </si>
  <si>
    <t>CONSTRUCCION I.E. Nº 10489 JOSE CARLOS MARIATEGUI - CHADIN</t>
  </si>
  <si>
    <t>CONSTRUCCION Y EQUIPAMIENTO DE LA I.E. Nº 494 BARRIOS ALTOS- CHOTA</t>
  </si>
  <si>
    <t>CONSTRUCCION I.E. EZEQUIEL SANCHEZ GUERRERO - HUAMBOS</t>
  </si>
  <si>
    <t>ELECTRIFICACION RURAL CP. EL PORVENIR Y LOS CASERIOS DE COLPAPAMPA Y MONTEREDONDO-BAMBAMARCA</t>
  </si>
  <si>
    <t>MEJORAMIENTO Y EQUIPAMIENTO DE LA I.E. EXPERIMENTAL AGROPECUARIO ALMIRANTE MIGUEL GRAU-CHOTA</t>
  </si>
  <si>
    <t>AMPLIACION Y EQUIPAMIENTO CENTRO DE SALUD LA PACCHA</t>
  </si>
  <si>
    <t>AMPLIACION Y EQUIPAMIENTO DEL CENTRO DE SALUD SANTA CRUZ - CAJAMARCA</t>
  </si>
  <si>
    <t>CONSTRUCCION, AMPLIACION Y EQUIPAMIENTO DE LA I.E. Nº 82692 - LUCMACUCHO - BAMBAMARCA</t>
  </si>
  <si>
    <t>CONSTRUCCION Y EQUIPAMIENTO DE LA INSTITUCION EDUCATIVA Nº 101032 - QUINUA ALTA - BAMBAMARCA</t>
  </si>
  <si>
    <t>MEJORA DE LA CALIDAD EDUCATIVA</t>
  </si>
  <si>
    <t>MEJORAMIENTO DE CANAL SANTA ROSA - NINABAMBA</t>
  </si>
  <si>
    <t>AMPLIACION Y MEJORAMIENTO COLEGIO CHANCAY BAÑOS</t>
  </si>
  <si>
    <t>INSTALACION DEL SISTEMA DE RIEGO SECTOR QUILUPAY- CASERIO ZOGONAD, DISTRITO DE CATILLUC - SAN MIGUEL - CAJAMARCA</t>
  </si>
  <si>
    <t>INSTALACION DEL SISTEMA DE RIEGO POR ASPERSION OJO DE AGUA, CASERIO LA UNION, DISTRITO DE CATILLUC - SAN MIGUEL - CAJAMARCA</t>
  </si>
  <si>
    <t>MEJORAMIENTO Y AMPLIACION DE LOS SISTEMAS DE AGUA POTABLE DE 12 COMUNIDADES DEL CENTRO POBLADO CUYUMALCA, PROVINCIA DE CHOTA - CAJAMARCA</t>
  </si>
  <si>
    <t>MEJORAMIENTO Y AMPLIACION DE LOS SERVICIOS TURISTICOS PUBLICOS EN EL COMPLEJO ARQUEOLOGICO KUNTUR WASI, DISTRITO Y PROVINCIA DE SAN PABLO, REGION CAJAMARCA</t>
  </si>
  <si>
    <t>INSTALACION DE SERVICIOS TURISTICOS EN EL CIRCUITO TURISTICO UDIMA-PORO PORO, DISTRITO DE CATACHE, PROVINCIA DE SANTA CRUZ, REGION CAJAMARCA</t>
  </si>
  <si>
    <t>MEJORAMIENTO DEL SERVICIO EDUCATIVO EN LA I.E.SECUNDARIA LUIS FELIPE DE LAS CASAS GRIEVE, LOCALIDAD DE SOGOS, DISTRITO DE COCHABAMBA, PROVINCIA DE CHOTA - CAJAMARCA</t>
  </si>
  <si>
    <t>INSTALACION DE SERVICIOS TURISTICOS PUBLICOS EN LA ZONA ARQUEOLOGICA MONUMENTAL LAYZON Y SU AMBITO, DISTRITO, PROVINCIA Y REGION CAJAMARCA</t>
  </si>
  <si>
    <t>MEJORAMIENTO DE LOS SERVICIOS DEL ARCHIVO REGIONAL DE CAJAMARCA, CAJAMARCA</t>
  </si>
  <si>
    <t>CONSTRUCCION SEDE GERENCIA SUB REGIONAL CHOTA</t>
  </si>
  <si>
    <t>INSTALACION DEL SISTEMA ELECTRICO RURAL FASE I PARA DIECISEIS LOCALIDADES DEL DISTRITO DE SITACOCHA</t>
  </si>
  <si>
    <t>MEJORAMIENTO DEL SERVICIO EDUCATIVO EN LAS INSTITUCIONES EDUCATIVAS DE NIVEL PRIMARIO EN LAS LOCALIDADES DE: EL TUCO, TUCO BAJO, NUEVA ESPERANZA, LA RAMADA Y SANTA ROSA, EN LA PROVINCIA DE HUALGAYOC - REGION CAJAMARCA</t>
  </si>
  <si>
    <t>MEJORAMIENTO DEL SERVICIO DE AGUA DEL SISTEMA DE RIEGO DEL CANAL BATANCUCHO - EL ENTERADOR, EN LAS LOCALIDADES DE BATANCUCHO, EL ENTERADOR,CHICOLON ALTO,EL ENTERADOR BAJO Y ALCAPAROSA,EN EL DISTRITO DE BAMBAMARCA,PROVINCIA HUALGAYOC,REGION CAJAMARCA</t>
  </si>
  <si>
    <t>MEJORAMIENTO DE LOS SERVICIOS DE GESTION AMBIENTAL DE LA GERENCIA REGIONAL DE RECURSOS NATURALES Y GESTION DEL MEDIO AMBIENTE DEL GOBIERNO REGIONAL DE CAJAMARCA</t>
  </si>
  <si>
    <t>MEJORAMIENTO E INSTALACION DE RIEGO TECNIFICADO EN EL CENTRO POBLADO DE CUMBICO, DISTRITO MAGDALENA, PROVINCIA CAJAMARCA, REGION CAJAMARCA</t>
  </si>
  <si>
    <t>AMPLIACION, RECUPERACION Y TRANSFERENCIA DEL SISTEMA DE ELECTRIFICACION RURAL EN LOCALIDADES DEL, DISTRITO DE SAN JOSE DEL ALTO - JAEN - CAJAMARCA</t>
  </si>
  <si>
    <t>CONSTRUCCIÓN CANAL DE RIEGO LA PACCHA - CHIPULUC</t>
  </si>
  <si>
    <t>Entre 6 meses y un año</t>
  </si>
  <si>
    <t>Menos de 6 meses</t>
  </si>
  <si>
    <t>Diferencia entre monto de inversión y monto total devengado</t>
  </si>
  <si>
    <t>entre 2 y menos de 3 años</t>
  </si>
  <si>
    <t>entre 3 y menos de 4 años</t>
  </si>
  <si>
    <t>entre 4 y menos de 5 años</t>
  </si>
  <si>
    <t>entre 5 y menos de 6 años</t>
  </si>
  <si>
    <t>entre 6 y menos de 7 años</t>
  </si>
  <si>
    <t>entre 7 y menos de 8 años</t>
  </si>
  <si>
    <t>entre 8 y menos de 9 años</t>
  </si>
  <si>
    <t>entre 9 y menos de 10 años</t>
  </si>
  <si>
    <t>entre 10 y menos de 11 años</t>
  </si>
  <si>
    <t>entre 11 y menos de 12 años</t>
  </si>
  <si>
    <t>entre 13 y menos de 14 años</t>
  </si>
  <si>
    <t>entre 14 y menos de 15 años</t>
  </si>
  <si>
    <t>entre 1 y menos de 2 años</t>
  </si>
  <si>
    <t>entre 10  y menos de 11 años</t>
  </si>
  <si>
    <t>Rango de Años en ejecución</t>
  </si>
  <si>
    <t>Rango de años desde el último devengado</t>
  </si>
  <si>
    <t>DIRECCIÓN REGIONAL DE AGRICULTURA</t>
  </si>
  <si>
    <t>GERENCIA SUB REGIONAL CHOTA</t>
  </si>
  <si>
    <t>GERENCIA SUB REGIONAL CUTERVO</t>
  </si>
  <si>
    <t>REGIÓN CAJAMARCA - SEDE CENTRAL</t>
  </si>
  <si>
    <t>GERENCIA SUB REGIONAL JAÉN</t>
  </si>
  <si>
    <t>MUNICIPALIDADES DISTRITALES</t>
  </si>
  <si>
    <t>MINISTERIOS</t>
  </si>
  <si>
    <t>MUNICIPALIDADES PROVINCIALES</t>
  </si>
  <si>
    <t>Número de proyectos según Unidad Ejecutora</t>
  </si>
  <si>
    <t>Unidades Ejecutoras</t>
  </si>
  <si>
    <t>Menor o Mayor a 6 meses</t>
  </si>
  <si>
    <t>Menor de 6 meses</t>
  </si>
  <si>
    <t>Mayor a 6 meses</t>
  </si>
  <si>
    <t>Rango del % de avance</t>
  </si>
  <si>
    <t>Entre 25 y 75%</t>
  </si>
  <si>
    <t>Menor a 25%</t>
  </si>
  <si>
    <t>Mayor a 75%</t>
  </si>
  <si>
    <t>No cuenta con F14</t>
  </si>
  <si>
    <t>Último devengado hace más de 6 meses y porcentaje de ejecución (Devengado acumulado Vs. Monto de Inversión)</t>
  </si>
  <si>
    <t>PROYECTOS QUE NO CUENTAN CON INFORMACIÓN FINANCIERA SEGÚN AÑO DE VIABILIDAD</t>
  </si>
  <si>
    <t>SIN VIABILIDAD</t>
  </si>
  <si>
    <t>Número de Proyectos con devengados anteriores a 6 meses y que no cuentancon Informe de Cierre, según Unidad Ejecutora</t>
  </si>
  <si>
    <t>Devengado Acumulado en S/.</t>
  </si>
  <si>
    <t>PIM Acumulado S/.</t>
  </si>
  <si>
    <t>SEDE CENTRAL - GRI - MD DE CHIRINOS</t>
  </si>
  <si>
    <t>INSTALACION DE DEFENSA RIBEREÑA EN EL RIO CHIMINERO - SECTOR CHIMIN, DISTRITO DE CACHACHI - CAJABAMBA - CAJAMARCA</t>
  </si>
  <si>
    <t>MD DE MIGUEL IGLESIAS</t>
  </si>
  <si>
    <t>DIRECCIÓN REG. SALUD</t>
  </si>
  <si>
    <t>CONSTRUCCION DEL SISTEMA DE IRRIGACION CHOTA</t>
  </si>
  <si>
    <t>MEJORAMIENTO DE LA CARRETERA  DEPARTAMENTAL RUTA CA-111, TRAMO EMP.PE-3N (DV. SANTA ELENA) - SANTA ELENA -DV.COLCAS-CHUQUIBAMBA, PROVINCIA DE CAJABAMBA, REGION CAJAMARCA</t>
  </si>
  <si>
    <t>INSTALACION Y AMPLIACION DEL SISTEMA ELECTRICO RURAL SAN MIGUEL FASE III-CAJAMARCA</t>
  </si>
  <si>
    <t>MEJORAMIENTO Y AMPLIACION DEL SERVICIO DE AGUA POTABLE E INSTALACION DE SISTEMAS FAMILIARES DE UNIDADES BASICAS DE SANEAMIENTO MEDIANTE BIODIGESTORES EN LAS LOCALIDADES RURALES CHETILLA, CUTAXI , CARHUARUNDO, LA PALMA Y LASCAN , DISTRITO DE CONCHAN - CHOTA - CAJAMARCA</t>
  </si>
  <si>
    <t>INSTALACION DEL SISTEMA ELECTRICO RURAL DISTRITO DE CACHACHI - CAJABAMBA - CAJAMARCA</t>
  </si>
  <si>
    <t>INSTALACIÓN DE UNIDADES BASICAS DE SANEAMIENTO (UBS) EN LAS COMUNIDADES DE CENTRO BASE, HUASCARCOCHA, SAN PEDRO, NUEVA UNIÓN, BAJO CAÑAFISTO, CENTRO CAÑAFISTO, SANTA ROSA ALTO, ATOCTAMBO, CONGA BLANCA, COLPAMAYO Y PUQUIO, DEL CENTRO POBLADO CUYUMALCA, DISTRITO Y PROVINCIA DE CHOTA – REGIÓN CAJAMARCA</t>
  </si>
  <si>
    <t>INSTALACION Y AMPLIACION DEL SISTEMA ELECTRICO RURAL SAN MIGUEL FASE I-CAJAMARCA</t>
  </si>
  <si>
    <t>MEJORAMIENTO Y AMPLIACION DEL SERVICIO DE AGUA POTABLE E INSTALACION DE SISTEMAS FAMILIARES DE UNIDADES BASICAS DE SANEAMIENTO EN LA LOCALIDAD RURAL DE LINGAN GRANDE DEL DISTRITO DE CHOTA, PROVINCIA DE CHOTA – REGIÓN CAJAMARCA</t>
  </si>
  <si>
    <t>RECUPERACIÓN DEL SERVICIO ECOSISTÉMICO DE CONTROL DE LA EROSIÓN DE SUELO EN LAS COMUNIDADES CAMPESINAS DE TOCMOCHE, SANTIAGO DE CACHEN Y SAN JUAN DE LICUPIS, PROVINCIA DE CHOTA, REGIÓN CAJAMARCA</t>
  </si>
  <si>
    <t>RECUPERACIÓN DEL SERVICIO ECOSISTÉMICO DE REGULACIÓN HÍDRICA EN LA INTERCUENCA ALTO MARAÑÓN IV, PROVINCIA DE CELENDIN, REGIÓN CAJAMARCA</t>
  </si>
  <si>
    <t>SISTEMA ELECTRICO RURAL JAEN III ETAPA</t>
  </si>
  <si>
    <t>MEJORAMIENTO DE LOS APRENDIZAJES EN LAS ÁREAS DE: COMUNICACIÓN, MATEMÁTICAS, CIENCIAS Y PERSONA, FAMILIA Y RELACIONES HUMANAS EN PÚBERES  Y ADOLESCENTES DEL NIVEL SECUNDARIO DE LA PROVINCIA DE CAJAMARCA, REGIÓN CAJAMARCA</t>
  </si>
  <si>
    <t>MEJORAMIENTO DEL SERVICIO DE GESTION EDUCATIVA DE LA UGEL CAJAMARCA, PROVINCIA Y REGION CAJAMARCA</t>
  </si>
  <si>
    <t>MEJORAMIENTO  E  INSTALACION  DEL SERVICIO  DE AGUA DE LOS SISTEMAS DE  RIEGO  LA COCHA - EL PUQUIO EN LOS DISTRITOS DE CONTUMAZA Y CHILETE, PROVINCIA DE CONTUMAZÁ, REGION CAJAMARCA</t>
  </si>
  <si>
    <t>MEJORAMIENTO DE LOS APRENDIZAJES EN LAS ÁREAS DE: COMUNICACIÓN, MATEMÁTICAS, CIENCIAS Y PERSONA, FAMILIA Y RELACIONES HUMANAS EN LOS ALUMNOS DEL NIVEL SECUNDARIO DE LA PROVINCIA DE JAÉN, REGIÓN CAJAMARCA</t>
  </si>
  <si>
    <t>INSTALACIÓN Y MEJORAMIENTO DE SERVICIOS TURÍSTICOS EN LOS SITIOS ARQUEOLÓGICOS DE MONTEGRANDE Y SAN ISIDRO EN LA PROVINCIA DE JAÉN, Y PINTURAS RUPESTRES DE FAICAL EN LA PROVINCIA DE SAN IGNACIO, REGIÓN CAJAMARCA</t>
  </si>
  <si>
    <t>MEJORAMIENTO DE LOS APRENDIZAJES EN LAS AREAS DE: COMUNICACIÓN, MATEMATICAS, CIENCIAS Y PERSONA, FAMILIA Y RELACIONES HUMANAS, DE LOS ALUMNOS DEL NIVEL SECUNDARIO DE LA PROVINCIA DE CUTERVO, REGIÓN CAJAMARCA</t>
  </si>
  <si>
    <t>MEJORAMIENTO DEL SISTEMA ECOLÓGICO DE LA CUENCA DEL RÍO HUANCABAMBA, TRAMO AGUAS ABAJO DEL EMBALSE LIMÓN - CONFLUENCIA RÍO CHOTANO, EN LA JURISDICCIÓN DE LOS DISTRITOS DE PUCARÁ Y POMAHUACA, DE LA PROVINCIA DE JAÉN - DEPARTAMENTO DE CAJAMARCA.</t>
  </si>
  <si>
    <t>MEJORAMIENTO DE LAS CONDICIONES PARA EL APRENDIZAJE DE LAS ÁREAS DE: COMUNICACIÓN, MATEMÁTICAS, CIENCIAS Y PERSONA, FAMILIA Y RELACIONES HUMANAS EN LAS INSTITUCIONES EDUCATIVAS SECUNDARIAS DE LA PROVINCIA DE CHOTA, REGIÓN CAJAMARCA</t>
  </si>
  <si>
    <t>MEJORAMIENTO DEL SISTEMA DE REFERENCIA Y CONTRAREFERENCIA SEGUN NIVEL DE COMPLEJIDAD EN LAS MICROREDES  DE PACHACUTEC, CELENDIN Y JOSE SABOGAL EN LA REGION CAJAMARCA</t>
  </si>
  <si>
    <t>MEJORAMIENTO DEL SERVICIO EDUCATIVO DEL NIVEL PRIMARIO EN LAS LOCALIDADES DE CHIMUCH, ANDAMACHAY, SAN ANTONIO, EL CALVARIO Y CANDEN, EN EL DISTRITO DE CORTEGANA, PROVINCIA DE CELENDIN - REGION CAJAMARCA</t>
  </si>
  <si>
    <t>INSTALACION DEL SISTEMA DE RIEGO EL CORNELIO, CENTRO POBLADO JEREZ- DISTRITO HUASMIN-PROVINCIA CELENDIN-REGION CAJAMARCA</t>
  </si>
  <si>
    <t>INSTALACION DE SERVICIOS DE SALUD ESPECIALIZADOS ITINERANTES EN LA JURISDICCION DE LA DISA CHOTA, REGION CAJAMARCA</t>
  </si>
  <si>
    <t>MEJORAMIENTO DE LOS APRENDIZAJES EN LAS AREAS DE: COMUNICACIÓN, MATEMATICAS, CIENCIAS Y PERSONA, FAMILIA Y RELACIONES HUMANAS EN PÚBERES Y ADOLESCENTES DEL NIVEL SECUNDARIO DE LA PROVINCIA DE SAN IGNACIO, REGIÓN CAJAMARCA</t>
  </si>
  <si>
    <t>INSTALACION DEL SERVICIO DE AGUA PARA RIEGO EN LOS SECTORES LAS MALVINAS, NUEVA ESPERANZA, TUCO ALTO, TUCO BAJO, TUCO CENTRO, NOGAL, LIVAQUE, SANTA ROSA Y EL NARANJO, CENTROS POBLADOS EL TUCO Y EL NARANJO, DISTRITOS BAMBAMARCA Y CHALAMARCA, PROVINCIAS DE HUALGAYOC Y CHOTA, REGIÓN CAJAMARCA</t>
  </si>
  <si>
    <t>INSTALACION DE SERVICIOS TURISTICOS PUBLICOS EN LAS CATARATAS Y CASCADAS QARWA QIRU Y SU ENTORNO, DISTRITO DE CHETILLA, PROVINCIA Y REGIÓN CAJAMARCA</t>
  </si>
  <si>
    <t>MEJORAMIENTO DEL SERVICIO EDUCATIVO DEL NIVEL PRIMARIO EN LAS LOCALIDADES DE MUSADEN, MIGUEL GRAU Y MUÑUÑO, EN EL DISTRITO DE CORTEGANA, PROVINCIA DE CELENDIN  - REGION  CAJAMARCA</t>
  </si>
  <si>
    <t>CREACIÓN DEL SISTEMA DE ELECTRIFICACIÓN RURAL JAEN V ETAPA EN LOS DISTRITOS DE: SAN JOSÉ DEL ALTO, BELLAVISTA, SANTA ROSA Y HUABAL DE LA PROVINCIA DE JAÉN DEL DEPARTAMENTO DE CAJAMARCA</t>
  </si>
  <si>
    <t>MEJORAMIENTO DE LOS SERVICIOS DE LA CADENA PRODUCTIVA DE LA GRANADILLA EN LAS PROVINCIAS DE SAN IGNACIO, JAÉN Y SANTA CRUZ EN LA REGIÓN CAJAMARCA</t>
  </si>
  <si>
    <t>CONSTRUCCION DEL PUENTE CARROZABLE CATAGON Y ACCESOS EN EL DISTRITO DE PEDRO GALVEZ , PROVINCIA DE SAN MARCOS - CAJAMARCA</t>
  </si>
  <si>
    <t>MEJORAMIENTO E INSTALACION DEL SERVICIO DE AGUA DE LOS SISTEMAS DE RIEGO COCHAN BAJO, EL QUENGO Y LA CAPARINA, DISTRITO DE SAN SILVESTRE DE COCHAN - PROVINCIA DE SAN MIGUEL - REGION CAJAMARCA</t>
  </si>
  <si>
    <t>MEJORAMIENTO E INSTALACION DEL SERVICIO DE AGUA PARA  RIEGO DE LOS CASERIOS LA CRUZ, MAZIN, EL ALISO, SAN FRANCISCO DE ASIS, PARAGUAY, NUEVO HORIZONTE Y LA LIMA, DISTRITO DE SALLIQUE - PROVINCIA DE JAEN - REGION CAJAMARCA</t>
  </si>
  <si>
    <t>INSTALACIÓN DE SERVICIOS TURÍSTICOS EN LAS VENTANILLAS DE COMBAYO,  DISTRITO DE ENCAÑADA, PROVINCIA Y  REGIÓN CAJAMARCA</t>
  </si>
  <si>
    <t>MEJORAMIENTO DE LOS SERVICIOS DE EDUCACIÓN INICIAL ESCOLARIZADA, EN LAS LOCALIDADES DE BATANCILLO, CHORRILLOS, CHURAZ, ZURA, YAPANA, GUAYO E INGUER, DISTRITOS DE QUEROCOTILLO Y CALLAYUC,  PROVINCIA DE CUTERVO; REGIÓN CAJAMARCA</t>
  </si>
  <si>
    <t>CREACIÓN DEL SERVICIO EDUCATIVO ESCOLARIZADO NIVEL INICIAL EN LAS LOCALIDADES  EL PRADO,GALLITO CIEGO, AMANCHALOC,SANTA ANA Y EL MOTE, EN LOS DISTRITOS DE YONAN, GUZMANGO,SAN BENITO Y CONTUMAZA, PROVINCIA DE CONTUMAZA, REGION CAJAMARCA</t>
  </si>
  <si>
    <t>MEJORAMIENTO DE LOS APRENDIZAJES EN COMUNICACIÓN, MATEMÁTICAS, CIENCIAS Y PERSONA, FAMILIA Y RELACIONES HUMANAS, EN LOS PÚBERES Y ADOLESCENTES DEL NIVEL SECUNDARIO DE LA PROVINCIA DE CELENDÍN, REGIÓN CAJAMARCA</t>
  </si>
  <si>
    <t>MEJORAMIENTO DEL SERVICIO EDUCATIVO EN LAS ÁREAS DE COMUNICACIÓN, MATEMÁTICAS, CIENCIAS Y PERSONA, FAMILIA Y RELACIONES HUMANAS DE LAS INSTITUCIONES EDUCATIVAS DEL NIVEL SECUNDARIO DE LA PROVINCIA DE HUALGAYOC, REGIÓN CAJAMARCA</t>
  </si>
  <si>
    <t>CREACION DEL CAMINO VECINAL ENTRE CHUMUCH Y RAMBRAN, DISTRITO CHUMUCH, PROVINCIA CELENDIN,CAJAMARCA</t>
  </si>
  <si>
    <t>MEJORAMIENTO DEL SERVICIO EDUCATIVO EN LAS INSTITUCIONES EDUCATIVAS DE NIVEL PRIMARIO EN LAS LOCALIDADES DE CHONTA BAJA, PAMPA DE SAN LUIS, EL PORVENIR Y LAS VIZCACHAS, EN LA PROVINCIA DE SAN PABLO - REGIÓN CAJAMARCA</t>
  </si>
  <si>
    <t>MEJORAMIENTO EN LOS APRENDIZAJES EN LAS ÁREAS DE COMUNICACIÓN, MATEMÁTICAS, CIENCIAS Y PERSONA, FAMILIA Y RELACIONES HUMANAS EN PUBERES Y ADOLESCENTES DEL NIVEL SECUNDARIO DE LA PROVINCIA DE SANTA CRUZ - REGION CAJAMARCA</t>
  </si>
  <si>
    <t>MEJORAMIENTO DEL SERVICIO EDUCATIVO DEL COMPLEJO EDUCATIVO INICIAL, PRIMARIA Y SECUNDARIA DEL CENTRO POBLADO LA COLLPA, DISTRITO DE JESÚS, PROVINCIA DE CAJAMARCA - CAJAMARCA</t>
  </si>
  <si>
    <t>MEJORAMIENTO DEL SERVICIO EDUCATIVO DEL NIVEL PRIMARIO EN LAS LOCALIDADES DE RAMBRAN, NUEVA BELLA AURORA Y LA GRANADILLA DE CALLACAT DE LA PROVINCIA CELENDIN - REGION CAJAMARCA</t>
  </si>
  <si>
    <t>LOGROS DE APRENDIZAJE EN LAS AREAS DE COMUNICACIÓN INTEGRAL Y LOGICO MATEMATICO, EN LAS IE FOCALIZADAS DEL QUINTIL 1, DE LA EDUCACION BASICA, PRIMARIA, EN LAS PROVINCIAS DE SAN MIGUEL, SAN PABLO, CONTUMAZA Y CAJABAMBA, REGION CAJAMARCA</t>
  </si>
  <si>
    <t>INSTALACION DEL SERVICIO EDUCATIVO ESCOLARIZADO DEL NIVEL INICIAL EN LAS LOCALIDADES DE LA UNIÓN, LA FLOR DEL NORTE, SAN FRANCISCO DEL AGUA COLORADA, SAN JUAN DE LA MONTAÑA, EL EUCALIPTO Y SAULACA EN LA PROVINCIA DE JAEN, REGIÓN CAJAMARCA</t>
  </si>
  <si>
    <t>MEJORAMIENTO DE LA CAPACIDAD RESOLUTIVA DEL CENTRO DE SALUD  ASUNCIÓN - DISTRITO  ASUNCIÓN - RED CAJAMARCA</t>
  </si>
  <si>
    <t>INSTALACION DEL SERVICIO EDUCATIVO ESCOLARIZADO DEL NIVEL INICIAL EN LAS LOCALIDADES DE COCAN, TACARPO, LA QUINUA, TÚPAC AMARU Y LA LIBERTAD VILLANUEVA EN LA PROVINCIA DE CELENDÍN, REGIÓN CAJAMARCA</t>
  </si>
  <si>
    <t>CONSTRUCCION DEL CAMINO VECINAL TRAMO CHANTA CORRALES - AMILLAS, DISTRITOS DE CONTUMAZA Y MAGDALENA , PROVINCIA DE CONTUMAZA Y CAJAMARCA - CAJAMARCA</t>
  </si>
  <si>
    <t>ELECTRIFICACION RURAL LA COIPA III ETAPA</t>
  </si>
  <si>
    <t>CREACION .DEL SERVICIO EDUCATIVO ESCOLARIZADO DE NIVEL INICIAL EN LAS LOCALIDADES DE CHUCO EN EL DISTRITO DE PEDRO GALVEZ, NUEVO MANZANILLA EN EL DISTRITO DE JOSE SABOGAL, ILLUCA EN EL DISTRITO DE GREGORIO PITA Y SOCHAGON EN EL DISTRITO DE CHANCAY, PROVINCIA DE SAN MARCOS, REGION CAJAMARCA</t>
  </si>
  <si>
    <t>MEJORAMIENTO Y REHABILITACIÓN CAMINO VECINAL COCHAMARCA-LA LAGUNA-BELLAVISTA-CORTADERA-JALQUILLA-ILLUCA-LAS PAJAS-SANTA CRUZ-MUYOC, DISTRITO DE GREGORIO PITA- PROVINCIA DE SAN MARCOS- REGIÓN CAJAMARCA</t>
  </si>
  <si>
    <t>MEJORAMIENTO DEL SERVICIO EDUCATIVO DEL NIVEL PRIMARIO EN LAS LOCALIDADES DE SAN JOSÉ, MIRAFLORES Y  DOS DE MAYO DE LA, PROVINCIA DE CELENDÍN - REGION CAJAMARCA</t>
  </si>
  <si>
    <t>INSTALACION DEL SERVICIO DE AGUA PARA RIEGO EN EL CENTRO POBLADO CHALANMACHE Y CASERIO EL CEDRO - DISTRITO DE SALLIQUE - PROVINCIA DE JAEN - REGION CAJAMARCA</t>
  </si>
  <si>
    <t>MEJORAMIENTO DE UNIDADES BASICAS DE SANEAMIENTO EN LAS COMUNIDADES DE PINGOBAMBA ALTO, PINGOBAMBA BAJO, PINGOBAMBA DOÑA ANA, PINGOBAMBA TORIL Y PINGOBAMBA BEDOYA, DEL DISTRITO DE CHOTA, PROVINCIA DE CHOTA - REGION CAJAMARCA</t>
  </si>
  <si>
    <t>INSTALACION DEL SERVICIO EDUCATIVO ESCOLARIZADO DEL NIVEL INICIAL EN LAS LOCALIDADES DE NUEVO ORIENTE, NUEVO SOLITOR, ALFONSO UGARTE Y CALABAZO EN EL DISTRITO DE SAN IGNACIO , PROVINCIA DE SAN IGNACIO, REGIÓN CAJAMARCA</t>
  </si>
  <si>
    <t>CONSTRUCCION Y AMPLIACION DE LA INFRAESTRUCTURA IEP N 16015 - CP ROSARIO DE CHINGAMA - BELLAVISTA</t>
  </si>
  <si>
    <t>INSTALACION DEL SERVICIO EDUCATIVO ESCOLARIZADO DEL NIVEL INICIAL EN LAS LOCALIDADES DE EL ARENAL DISTRITO JAÉN, CARRIZAL DISTR ITO SAN FELIPE, LOS NARANJOS DISTRITO SANTA ROSA Y NUEVO PARAÍSO DISTRITO SAN JOSÉ DEL ALTO , PROVINCIA DE JAÉN, REGIÓN CAJAMARCA</t>
  </si>
  <si>
    <t>MEJORAMIENTO DEL SERVICIO EDUCATIVO EN LAS INSTITUCIONES EDUCATIVAS SECUNDARIAS SAMUEL DEL ALCÁZAR,  VALENTÍN PANIAGUA CORAZAO EN LOS CCPP LLANGODÉN ALTO Y LANCHECONGA, DISTRITO DE LAJAS, HUAMBOS; PROVINCIA DE CHOTA - CAJAMARCA</t>
  </si>
  <si>
    <t>MEJORAMIENTO DEL SERVICIO DE AGUA DEL SISTEMA DE RIEGO EN LAS LOCALIDADES DE CORRALPAMPA,CAÑARIS,PAYHUALITO,COLPA,EL PLOMO,HUACHICONDAY,LIMONCUCHO,MONCADA,PEDERNAL,SANTA ROSA,PAMPA EL MIRADOR,DISTRITO DE CACHACHI,PROVINCIA CAJABAMBA,REGION CAJAMARCA</t>
  </si>
  <si>
    <t>AMPLIACION DE LOS SERVICIOS  DE SALUD DEL PUESTO DE SALUD 1-3 DE LA FLORIDA, DISTRITO DE LA FLORIDA, PROVINCIA DE SAN MIGUEL,DEPARTAMENTO DE CAJAMARCA</t>
  </si>
  <si>
    <t>CONSTRUCCION CARRETERA LA CENTRAL - MACUACO, CATACHE, SANTA CRUZ, CAJAMARCA</t>
  </si>
  <si>
    <t>ELECTRIFICACION RURAL LA COIPA II ETAPA</t>
  </si>
  <si>
    <t>MEJORAMIENTO DE LOS SERVICIOS DE SALUD DE LA MICRO RED MORRO SOLAR, JAÉN, REGIÓN CAJAMARCA</t>
  </si>
  <si>
    <t>MEJORAMIENTO DE LAS CONDICIONES DEL SERVICIO  EDUCATIVO  EN LA IEP. N 101093 EN EL CP. LA LIBERTAD, IEP. N 10498 EN EL CP. MANGALPA, IEP. N 10987 EN EL CP. LA PAZA, IEP. N 101078 EN EL CP. NARANJO MAYO EN EL DISTRITO DE CHOROPAMPA-PROVINCIA DE CHOTA-REGION CAJAMARCA</t>
  </si>
  <si>
    <t>INSTALACION DE LOS SERVICIOS DE ORDENAMIENTO TERRITORIAL , PROVINCIA DE SAN MIGUEL - CAJAMARCA</t>
  </si>
  <si>
    <t>CREACIÓN DEL SERVICIO EDUCATIVO DE NIVEL INICIAL ESCOLARIZADO EN LAS LOCALIDADES DE MUYA EN EL DISTRITO DE HUALGAYOC, CASHAPAMPA ALTO, EL TIMBO Y MAYGASBAMBA EN EL DISTRITO DE BAMBAMARCA, PROVINCIA HUALGAYOC, REGIÓN CAJAMARCA</t>
  </si>
  <si>
    <t>MEJORAMIENTO DE LOS APRENDIZAJES EN COMUNICACIÓN,  MATEMÁTICAS, CIENCIAS  Y  PERSONA FAMILIA Y RELACIONES HUMANAS,  EN LOS PÚBERES Y  ADOLESCENTES DEL NIVEL  SECUNDARIO  DE LA PROVINCIA DE CAJABAMBA,  REGIÓN CAJAMARCA</t>
  </si>
  <si>
    <t>INSTALACIÓN DEL SERVICIO EDUCATIVO ESCOLARIZADO DE NIVEL INICIAL EN CHILLINMAYO DIST. JOSÉ SABOGAL, CONGA DE CARDÓN DIST.GREGORIO PITA, PATIÑICO DIST. PEDRO GÁLVEZ  Y QUINUAMAYO DIST.  JOSE MANUEL QUIROZ EN LA PROVINCIA SAN MARCOS - REGION CAJAMARCA</t>
  </si>
  <si>
    <t>MEJORAMIENTO DE LA CARRETERA CA-111, TRAMO EMPALME PE-3N- CHUQUIBAMBA-CORRALPAMPA, DISTRITOS DE CACHACHI Y CAJABAMBA, CAJABAMBA, CAJAMARCA.</t>
  </si>
  <si>
    <t>INSTALACION DEL SERVICIO EDUCATIVO ESCOLARIZADO DE NIVEL INICIAL EN LAS LOCALIDADES DE LICLIPAMPA BAJO, SAN FRANCISCO EN EL DISTRITO DE CACHACHI, BELLAVISTA EN EL DISTRITO CONDEBAMBA Y SANTA ANA EN EL DISTRITO SITACOCHA , PROVINCIA DE CAJABAMBA, REGION CAJAMARCA</t>
  </si>
  <si>
    <t>MEJORAMIENTO DEL SERVICIO DE AGUA PARA RIEGO DE LOS CANALES PISHUANGA Y CAMPANA PAMPA GRANDE CUNGUNDAY, EN EL DISTRITO CAJABAMBA, PROVINCIA CAJABAMBA, REGIÓN CAJAMARCA</t>
  </si>
  <si>
    <t>AMPLIACION DE LOS SERVICIOS  DE SALUD DEL PUESTO DE SALUD 1-2 DE CHUQUIBAMBA DISTRITO DE CACHACHI, PROVINCIA DE CAJABAMBA, DEPARTAMENTO DE CAJAMARCA</t>
  </si>
  <si>
    <t>INSTALACION DEL SERVICIO EDUCATIVO ESCOLARIZADO DE NIVEL INICIAL EN LAS LOCALIDADES DE MUYOC GRANDE Y OXAPAMPA EN EL DISTRITO DE MIGUEL IGLESIAS, NUEVA UNIÓN EN EL DISTRITO DE OXAMARCA Y EL PORVENIR EN EL DISTRITO DE SUCRE, PROVINCIA DE CELENDÍN, REGION CAJAMARCA</t>
  </si>
  <si>
    <t>INSTALACION DEL SERVICIO EDUCATIVO ESCOLARIZADO DEL NIVEL INICIAL EN LAS LOCALIDADES DE CARBON ALTO, BELLA UNION DEL DISTRITO DE GREGORIO PITA, SANTA IRENE,SANTA ANA ZAPALLOPAMPA DEL DISTRITO DE JOSE SABOGAL- PROVINCIA DE SAN MARCOS, REGION CAJAMARCA</t>
  </si>
  <si>
    <t>INSTALACION Y AMPLIACION DEL SISTEMA ELECTRICO RURAL EN 19 SECTORES DE LA PROVINCIA DE CAJABAMBA - CAJAMARCA</t>
  </si>
  <si>
    <t>MEJORAMIENTO DEL SERVICIO DE AGUA DEL  SISTEMA DE RIEGO DE LOS CASERIOS BELLA UNION, EL URNE Y MUYOC, CENTRO POBLADO DE   MUYOC - DISTRITO GREGORIO PITA - PROVINCIA SAN MARCOS - REGION CAJAMARCA</t>
  </si>
  <si>
    <t>MEJORAMIENTO DE  LOS APRENDIZAJES  EN LAS ÁREAS DE COMUNICACIÓN, MATEMATICAS, CIENCIAS Y PERSONA, FAMILIA Y RELACIONES HUMANAS EN PÚBERES Y ADOLESCENTES DEL NIVEL SECUNDARIA DE LA PROVINCIA DE SAN MARCOS, REGIÓN CAJAMARCA</t>
  </si>
  <si>
    <t>MEJORAMIENTO DEL SERVICIO DE AGUA PARA RIEGO EN LOS CASERÍOS PONTE, HUAÑIMBA, HUAÑIMBITA Y SECTOR CHANCHAMAYO; DE LOS DISTRITOS DE CONDEBAMBA Y CAJABAMBA, PROVINCIA CAJABAMBA, REGIÓN CAJAMARCA</t>
  </si>
  <si>
    <t>INSTALACION DEL SERVICIO DE EDUCACION INICIAL ESCOLARIZADA DE LAS I.E.I N 543 DEL C.P. TELLAS- DISTRITO DE CATACHE, I.E.I N 544 DEL C.P. SANTA ROSA- DISTRITO DE NINABAMBA, I.E.I N 542 DEL C.P. VISTA ALEGRE- DISTRITO DE PULAN EN LA PROVINCIA DE SANTA CRUZ - REGION CAJAMARCA</t>
  </si>
  <si>
    <t>INSTALACIÓN DEL SERVICIO EDUCATIVO ESCOLARIZADO DEL NIVEL INICIAL EN LAS LOCALIDADES LANCHE CONGA Y LA LLICA Y AMPLIACIÓN DEL SERVICIO EDUCATIVO ESCOLARIZADO DEL NIVEL INICIAL  EN AULLAN DISTRITO DE CUTERVO-PROVINCIA CUTERVO, REGIÓN CAJAMARCA</t>
  </si>
  <si>
    <t>MEJORAMIENTO DEL SERVICIO EDUCATIVO EN LA I.E. PRIMARIA Y SECUNDARIA N 16851 DIVINO MAESTRO- COCHALAN - DISTRITO DE SAN JOSE DEL ALTO - JAEN - CAJAMARCA</t>
  </si>
  <si>
    <t>MEJORAMIENTO DEL SERVICIO EDUCATIVO ESCOLARIZADO DEL NIVEL INICIAL Y PRIMARIO DE LA INSTITUCIÓN EDUCATIVA N 82305-QUINUACRUZ, LOCALIDAD DE SHITABAMBA, DISTRITO DE CAJABAMBA-PROVINCIA DE CAJABAMBA-REGIÓN CAJAMARCA</t>
  </si>
  <si>
    <t>INSTALACION DE LOS SERVICIOS DE ORDENAMIENTO TERRITORIAL , PROVINCIA DE SAN MARCOS - CAJAMARCA</t>
  </si>
  <si>
    <t>ELECTRIFICACION RURAL PORCON BAJO</t>
  </si>
  <si>
    <t>AMPLIACION DEL SERVICIO DE ENERGÍA, MEDIANTE REDES ELÉCTRICAS EN 29  SECTORES DE LA PARTE ALTA DEL VALLE CONDEBAMBA Y ALREDEDORES DE CAJABAMBA - PROVINCIA DE CAJABAMBA - REGIÓN CAJAMARCA</t>
  </si>
  <si>
    <t>INSTALACION DEL  SERVICIO DE AGUA PARA RIEGO EN EL  CASERIO LA FLORIDA , DISTRITO DE SUCRE , PROVINCIA DE CELENDIN , REGION CAJAMARCA .</t>
  </si>
  <si>
    <t>MEJORAMIENTO DE LOS APRENDIZAJES EN LAS ÁREAS DE COMUNICACIÓN, MATEMÁTICAS, CIENCIAS Y PERSONA, FAMILIA Y RELACIONES HUMANAS, DE LOS NIÑOS Y ADOLESCENTES DEL NIVEL SECUNDARIO DE LA PROVINCIA DE CONTUMAZA, REGIÓN CAJAMARCA</t>
  </si>
  <si>
    <t>INSTALACION DE DEFENSA RIBEREÑA DEL RÍO JEQUETEPEQUE, SECTORES PAY PAY-VENTANILLAS, DISTRITO DE YONAN, PROVINCIA DE CONTUMAZA,CAJAMARCA</t>
  </si>
  <si>
    <t>INSTALACION DE DEFENSA RIBEREÑA Y ENCAUSAMIENTO DE QUEBRADAS EN EL CRUCE CON EL CANAL TOLÓN DISTRITO YONÁN, PROVINCIA CONTUMAZÁ, CAJAMARCA</t>
  </si>
  <si>
    <t>INSTALACION DEL SERVICIO EDUCATIVO ESCOLARIZADO DE NIVEL INICIAL EN LAS LOCALIDADES DE PUEBLO JOVEN NUEVA ESPERANZA,  DISTRITO DE SANTA CRUZ; BAÑOS , DISTRITO DE CHANCAY BAÑOS Y EL SAUCE, DISTRITO DE CATACHE,PROVINCIA DE SANTA CRUZ,REGIÓN CAJAMARCA</t>
  </si>
  <si>
    <t>MEJORAMIENTO E INSTALACIÓN DEL SERVICIO DE AGUA DEL SISTEMA DE RIEGO TRANCA DE PÚJUPE, DISTRITO DE HUALGAYOC, PROVINCIA DE HUALGAYOC, REGIÓN CAJAMARCA</t>
  </si>
  <si>
    <t>MEJORAMIENTO DEL SERVICIO EDUCATIVO INICIAL EN LA I.E.I. N 532 DEL CP SANTA CLARA Y EN LA I.E.I. 546 DEL CP CHALAMARCA BAJO - DISTRITO DE CHALAMARCA - PROVINCIA DE CHOTA - REGIÓN CAJAMARCA.</t>
  </si>
  <si>
    <t>MEJORAMIENTO DE LOS APRENDIZAJES EN LAS ÁREAS DE: COMUNICACIÓN, MATEMÁTICAS, CIENCIAS Y PERSONA, FAMILIA Y RELACIONES HUMANAS, DE LOS ALUMNOS DEL NIVEL SECUNDARIO DE LA PROVINCIA DE SAN PABLO, REGIÓN CAJAMARCA</t>
  </si>
  <si>
    <t>INSTALACIÓN DEL SERVICIO EDUCATIVO ESCOLARIZADO DEL NIVEL INICIAL EN LAS LOCALIDADES DE CHUCMAR ALTO, DISTRITO DE TACABAMBA, NEGRO PAMPA ALTO, DISTRITO DE CHOTA,  CHONTABAMBA, DISTRITO DE HUAMBOS, EN LA PROVINCIA DE  CHOTA, REGIÓN CAJAMARCA</t>
  </si>
  <si>
    <t>MEJORAMIENTO DEL SERVICIO EDUCATIVO DE LA INSTITUCION CHOCTAPATA DE NIVEL SECUNDARIO, EN EL CENTRO POBLADO CHOCTAPATA - ROJASPAMPA DISTRITO DE CHOTA, PROVINCIA DE CHOTA, REGIÓN CAJAMARCA</t>
  </si>
  <si>
    <t>INSTALACIÓN DEL SERVICIO EDUCATIVO ESCOLARIZADO DEL NIVEL INICIAL EN LAS LOCALIDADES DE LA TOTORA EN EL  DISTRITO CALQUIS,  EL PALMITO  EN EL  DISTRITO NIEPOS Y TALLAPAMPA EN EL  DISTRITO DE SAN MIGUEL, EN LA PROVINCIA DE SAN MIGUEL, REGIÓN CAJAMARCA</t>
  </si>
  <si>
    <t>MEJORAMIENTO Y AMPLIACIÓN DEL SERVICIO DE AGUA PARA RIEGO EN LA LOCALIDAD DE SAN JUAN DE LICUPIS, DISTRITO DE SAN JUAN DE LICUPIS, PROVINCIA DE CHOTA, REGIÓN CAJAMARCA</t>
  </si>
  <si>
    <t>CONSTRUCCION CARRETERA EL SAPO - CATAN - RUINAS TANTARICA</t>
  </si>
  <si>
    <t>AMPLIACION ELECTRIFICACION RURAL LA COIPA III ETAPA</t>
  </si>
  <si>
    <t>SISTEMA ELECTRICO RURAL JAÉN II ETAPA</t>
  </si>
  <si>
    <t>AMPLIACIÓN Y MEJORAMIENTO DEL SISTEMA DE AGUA POTABLE, ALCANTARILLADO Y TRATAMIENTO DE AGUAS SERVIDAS DE SALITRE- TANTARICA - CONTUMAZA</t>
  </si>
  <si>
    <t>INSTALACIÓN DEL SERVICIO EDUCATIVO ESCOLARIZADO DE NIVEL INICIAL EN LAS LOCALIDADES DE  PALTAPAMPA EN EL  DISTRITO DE CHETILLA, GRANERO EN EL  DISTRITO DE JESÚS Y HUAQUILLAS EN EL  DISTRITO DE MAGDALENA, PROVINCIA DE CAJAMARCA,REGION CAJAMARCA</t>
  </si>
  <si>
    <t>MEJORAMIENTO DEL SERVICIO DE AGUA PARA RIEGO CANAL CHILILIQUE LATERAL VILCHEZ, SECTORES SANTA TERESA, CATAHUA, CASERÍO LA PUSHURA, DISTRITO DE JAÉN Y BELLAVISTA, PROVINCIA JAÉN, REGIÓN CAJAMARCA</t>
  </si>
  <si>
    <t>CONSTRUCCION TELEFERICO PUERTO POTRERILLO -  BELLAVISTA</t>
  </si>
  <si>
    <t>CONSTRUCCION SISTEMA DE RIEGO TECNIFICADO MICROCUENCA CONTUMAZA</t>
  </si>
  <si>
    <t>MEJORAMIENTO Y AMPLIACIÓN DE LOS SERVICIOS DE SALUD DEL PUESTO DE SALUD I-1 DE LA LOCALIDAD EL TINGO, DISTRITO DE HUALGAYOC, PROVINCIA DE HUALGAYOC, REGION DE CAJAMARCA</t>
  </si>
  <si>
    <t>INSTALACION DEL SISTEMA ELECTRICO RURAL EN 14 CASERIOS DE LOS DISTRITOS DE GUZMANGO Y TANTARICA, CONTUMAZA - CAJAMARCA</t>
  </si>
  <si>
    <t>MEJORAMIENTO Y REHABILITACION CARRETERA MANZANILLA - ILLUCA - HUANICO, DISTRITO GREGORIO PITA, SAN MARCOS</t>
  </si>
  <si>
    <t>AMPLIACION DEL SERVICIO EDUCATIVO DEL NIVEL SECUNDARIO DEL COLEGIO  PISIT,  DISTRITO DE  TONGOD, PROVINCIA DE SAN MIGUEL - REGION  CAJAMARCA</t>
  </si>
  <si>
    <t>MEJORAMIENTO E INSTALACION DEL SERVICIO DE AGUA DEL SISTEMA DE RIEGO DE LAS LOCALIDADES DE IGLESIAPAMPA, CHORROBLANCO Y YERBASANTA, DISTRITO Y PROVINCIA DE SAN PABLO, REGION CAJAMARCA</t>
  </si>
  <si>
    <t>MEJORAMIENTO CARRETERA CRUCE LA UNION - LA LIMA - MIRAFLORES - VERGEL - BUENOS AIRES, DISTRITO LA COIPA</t>
  </si>
  <si>
    <t>MEJORAMIENTO DE LA TROCHA CARROZABLE TONGOD - QUITAHUASI-LA LAGUNA-C.P. PISIT , DISTRITO DE TONGOD - SAN MIGUEL - CAJAMARCA</t>
  </si>
  <si>
    <t>CREACIÓN DEL SERVICIO EDUCATIVO DE EDUCACIÓN INICIAL ESCOLARIZADA EN LA I.E.I. VENECIA, LOCALIDAD DE VENECIA, DISTRITO DE LOS BAÑOS DEL INCA, PROVINCIA DE CAJAMARCA, REGIÓN CAJAMARCA</t>
  </si>
  <si>
    <t>EQUIPAMIENTO Y FORTALECIMIENTO DE LA CAPACIDAD RESOLUTIVA DE LOS SERVICIOS DE ATENCION DE SALUD DE LOS ESTABLECIMIENTOS PRIORIZADOS DE LA RED CUTERVO ( CABECERAS DE MICROREDES)</t>
  </si>
  <si>
    <t>MEJORAMIENTO CANAL DE RIEGO CARRIZAL-HUACACORRAL-LA GRAMA.</t>
  </si>
  <si>
    <t>AMPLIACION Y MEJORAMIENTO DEL SISTEMA DE ELECTRIFICACIÓN RURAL DE LAS LOCALIDADES DE EL EMPALME, UCHUQUINUA Y VALLE ANDINO; DISTRITOS DE LLAPA Y CATILLUC, PROVINCIA DE SAN MIGUEL, DEPARTAMENTO DE CAJAMARCA</t>
  </si>
  <si>
    <t>ELECTRIFICACION  RURAL RIO GRANDE</t>
  </si>
  <si>
    <t>CONSTRUCCION E IMPLEMENTACION DE LA UNIDAD DE GESTION EDUCATIVA LOCAL HUALGAYOC - BAMBAMARCA.</t>
  </si>
  <si>
    <t>CONSTRUCCION PUENTE CARROZABLE SANTA CATALINA , DISTRITO DE CUPISNIQUE - CONTUMAZA - CAJAMARCA</t>
  </si>
  <si>
    <t>IMPLEMENTACION CON MATERIAL DIDACTICO A LAS INSTITUCIONES EDUCATIVAS FOCALIZADAS EN LA REGION CAJAMARCA</t>
  </si>
  <si>
    <t>MEJORAMIENTO DE LA CAPACIDAD RESOLUTIVA DE LOS SERVICIOS MATERNO INFANTILES DE LOS EE.SS. CS CHONTALI, PS TABACAL, PS HUALATAN Y PS PACHAPIRIANA DEL DISTRITO DE CHONTALI DE LA MICRORED CHONTALI - PROV. JAEN - SUBREGION DE SALUD JAEN -DIRESA CAJAMARCA</t>
  </si>
  <si>
    <t>CONSTRUCCIÓN LÍNEA PRIMARIA TRIFÁSICA 22.9KV, PISIT - MCH CATILLUC - TONGOD</t>
  </si>
  <si>
    <t>MEJORAMIENTO DEL  SERVICIO EDUCATIVO DE LA INSTITUCIÓN N 10469 DEL NIVEL PRIMARIO EN LA LOCALIDAD DE CONCHUD, DISTRITO DE TACABAMBA, PROVINCIA DE CHOTA, REGIÓN CAJAMARCA</t>
  </si>
  <si>
    <t>DESARROLLO FORESTAL EN EL DISTRITO DE CAJAMARCA</t>
  </si>
  <si>
    <t>FORTALECIMIENTO Y DESARROLLO DE LAS CAPACIDADES TECNICO AGROPECUARIAS PARA LA INSERCION LABORAL DE LA POBLACION DEL DISTRITO DE QUEROCOTO</t>
  </si>
  <si>
    <t>REUBICACION DE INFRAESTRUCTURA EDUCATIVA DE LA IE JOSE OLAYA - CP TABACAL - CHONTALI</t>
  </si>
  <si>
    <t>MEJORAMIENTO DEL ACCESO DE LA POBLACION MATERNA-INFANTIL A ADECUADOS SERVICIOS DE SALUD DEL CS. SILLANGATE, PS SUCCHA ALTA Y PS BALCONCILLO DE LA MICRORED QUEROCOTILLO.</t>
  </si>
  <si>
    <t>MEJORAMIENTO DE  LA CAPACIDAD  RESOLUTIVA DE LOS SERVICIOS  MATERNO INFANTIL DE LOS PUESTOS DE SALUD NUEVO ORIENTE, SALOMÓN VÍLCHEZ MURGA, CACHACARA, LUZPAMPA Y LA JAYUA  DE  LA  MICRORED CUTERVO</t>
  </si>
  <si>
    <t>MEJORAMIENTO DE LA I.E. 82420 - PALLAN, CELENDIN, CAJAMARCA.</t>
  </si>
  <si>
    <t>ELECTRIFICACION RURAL SANTA ROSA SEGUNDA ETAPA  PUENTECILLOS</t>
  </si>
  <si>
    <t>RECONSTRUCCION DE INFRAESTRUCTURA EDUCATIVA I.E. CESAR ABRAHAM VALLEJO MENDOZA DE LA LOCALIDAD LA COIPA</t>
  </si>
  <si>
    <t>CONSTRUCCION CANAL DE RIEGO QUILAGAN, EL GUAYO, EL CORRAL, LA SUCCHA Y SHILLA, DISTRITO DE QUEROCOTILLO, PROVINCIA CUTERVO, REGION CAJAMARCA</t>
  </si>
  <si>
    <t>MINI CENTRAL HIDROELECTRICA DE PEÑA BLANCA Y PEQUEÑO SISTEMA ELECTRICO ASOCIADO</t>
  </si>
  <si>
    <t>MEJORAMIENTO DEL ACCESO A LOS SERVICIOS DE SALUD MATERNO INFANTILES DE LA POBLACIÓN MAS POBRE EN LOS ESTABLECIMIENTOS DE SALUD DE PRIMER NIVEL DE ATENCIÓN SALLIQUE, LA UNIÓN Y SAULACA; DE LA MICRORRED SALLIQUE DE LA DIRESA CAJAMARCA</t>
  </si>
  <si>
    <t>RECONSTRUCCION I.E. 82294 CUNGUNDAY - CAJABAMBA.</t>
  </si>
  <si>
    <t>LOGROS DE APRENDIZAJE EN LAS AREAS DE COMUNICACIÓN INTEGRAL Y LOGICO MATEMATICO EN LAS INSTITUCIONES EDUCATIVAS FOCALIZADAS DEL QUINTIL 1 DE LA EDUCACION BASICA INICIAL EN LAS PROVINCIAS DE CAJAMARCA, CELENDIN, HUALGAYOC Y SAN MARCOS REGION CAJAMARCA</t>
  </si>
  <si>
    <t>MEJORAMIENTO DE LA CAPACIDAD RESOLUTIVA DE LOS SERVICIOS MATERNO INFANTILES DE LOS EE.SS. NARANJITO DE CAMSE, PALMAS DE HUICHUD DE LA MICRORRED NARANJITO, RED CUTERVO, DIRESA CAJAMARCA</t>
  </si>
  <si>
    <t>MEJORAMIENTO DE LOS SERVICIOS DE EDUCACION SECUNDARIA EN LA INSTITUCION EDUCATIVA FIDEL ZARATE PLASENCIA, EN LA CIUDAD DE EL SALITRE, DISTRITO DE TANTARICA, PROVINCIA DE CONTUMAZA, DEPARTAMENTO DE CAJAMARCA</t>
  </si>
  <si>
    <t>CONSTRUCCION I.E.S. SAN BENITO, DISTRITO DE SAN BENITO, PROVINCIA CONTUMAZA, DEPARTAMENTO CAJAMARCA.</t>
  </si>
  <si>
    <t>GESTION DEL PLANEAMIENTO ESTRATEGICO REGIONAL</t>
  </si>
  <si>
    <t>MEJORAMIENTO DE LA  CAPACIDAD RESOLUTIVA DE LOS SERVICIOS MATERNO INFANTILES DE PRIMER NIVEL DE ATENCIÓN EN LOS ESTABLECIMIENTOS DE SALUD DE SAN FELIPE, Y PIQUIJACA DE LA MICRORRED PUCARA EN LA DISA JAÉN</t>
  </si>
  <si>
    <t>INSTALACION DEL SISTEMA DE RIEGO TECNIFICADO , DISTRITO DE TONGOD - SAN MIGUEL - CAJAMARCA</t>
  </si>
  <si>
    <t>RECONSTRUCCIÓN E IMPLEMENTACIÓN DE LA I.E. N 82907, LA LÚCUMA, DISTRITO DE TONGOD - SAN MIGUEL - CAJAMARCA</t>
  </si>
  <si>
    <t>RECONSTRUCCION LOCAL INSTITUCIONAL UGEL - CAJABAMBA</t>
  </si>
  <si>
    <t>MEJORAMIENTO DE LA CARRETERA JAÉN - LAS PIRIAS - RUMIBAMBA</t>
  </si>
  <si>
    <t>MEJORAMIENTO DEL SERVICIO EDUCATIVO ESCOLARIZADO DE NIVEL INICIAL EN LA LOCALIDAD DE LIRIO LINDA FLOR, DISTRITO DE BAMBAMARCA, EN LA PROVINCIA DE HUALGAYOC, REGION CAJAMARCA</t>
  </si>
  <si>
    <t>CONSTRUCCION DEL SISTEMA DE AGUA POTABLE Y LETRINIZACION - TANTACHUAL BAJO</t>
  </si>
  <si>
    <t>RECONSTRUCCION Y AMPLIACION DE INFRAESTRUCTURA INSTITUCION EDUCATIVA N. 16480 ANTONIO RAYMONDI - RUMIPITE BAJO</t>
  </si>
  <si>
    <t>MEJORAMIENTO DEL SISTEMA DE AGUA POTABLE Y CONSTRUCCION DEL SISTEMA DE ALCANTARILLADO PAUCAMARCA - DISTRITO DE GREGORIO PITA</t>
  </si>
  <si>
    <t>MEJORAMIENTO DE LA CAPACIDAD RESOLUTIVA Y CALIDAD DE ATENCIÓN DE LOS SERVICIOS MATERNO, NEONATALES E INFANTILES EN LOS ESTABLECIMIENTOS DE SALUD DE ARAQUEDA, ALGAMARCA Y HUACADAY DE LA MICRO RED DE ALGAMARCA  RED CAJABAMBA - DIRESA CAJAMARCA</t>
  </si>
  <si>
    <t>ELECTRIFICACION INTEGRAL DE LOS CASERIOS EL MOLINO, NUEVO PERU, CHINCHIMACHAY Y HUAMBOCANCHA CHICA</t>
  </si>
  <si>
    <t>RECONSTRUCCIÓN E IMPLEMENTACIÓN DE LA I.E. N 82906, QUELLAHORCO, DISTRITO DE TONGOD - SAN MIGUEL - CAJAMARCA</t>
  </si>
  <si>
    <t>ELECTRIFICACION RURAL DISTRITO CHOROS - TORIBIO CASANOVA - PIMPINGOS</t>
  </si>
  <si>
    <t>CONSTRUCCION PUENTE CARROZABLE COCHALAN - EL REJO</t>
  </si>
  <si>
    <t>RECONSTRUCCIÓN E IMPLEMENTACIÓN DE LA I.E. N 82805, PISIT, DISTRITO DE TONGOD - SAN MIGUEL - CAJAMARCA</t>
  </si>
  <si>
    <t>RECONSTRUCCION Y AMPLIACION DE INFRAESTRUCTURA INSTITUCION EDUCATIVA N. 16500 RICARDO PALMA SORIANO C.P. ZAPOTAL</t>
  </si>
  <si>
    <t>CREACION DE LOS SERVICIOS DE EDUCACION INICIAL ESCOLARIZADA EN EL CASERIO ALIMARCA, DISTRITO DE GREGORIO PITA, PROVINCIA DE SAN MARCOS, REGION CAJAMARCA</t>
  </si>
  <si>
    <t>MEJORAMIENTO Y AMPLIACION DEL SERVICIO DE AGUA PARA RIEGO EN LA LOCALIDAD DEL CP. EL EMPALME - DISTRITO DE LLAPA - PROVINCIA DE SAN MIGUEL - CAJAMARCA</t>
  </si>
  <si>
    <t>AMPLIACION Y MEJORAMIENTO DEL SISTEMA DE AGUA POTABLE, ALCANTARILLADO Y TRATAMIENTO DE AGUAS SERVIDAS DE ICHOCAN –SAN MARCOS - CAJAMARCA</t>
  </si>
  <si>
    <t>MEJORAMIENTO DE LA CARRETERA EMP. PE 1NF - PAMPA LA TRANCA - SANTA CRUZ DE TOLEDO - AYAMBLA - LOS HIGOS.</t>
  </si>
  <si>
    <t>MEJORAMIENTO Y AMPLIACION DE LA I.E. N 82029 DEL CENTRO POBLADO AGOCUCHO, CAJAMARCA</t>
  </si>
  <si>
    <t>CONSTRUCCION E IMPLEMENTACION DEL CENTRO DE RECURSOS INTEGRALES EN EL DISTRITO DE GREGORIO PITA EN PROVINCIA DE SAN MARCOS-REGION CAJAMARCA.</t>
  </si>
  <si>
    <t>ELECTRIFICACION RURAL PARTE ALTA DE CHIRINOS - SAN IGNACIO</t>
  </si>
  <si>
    <t>RECONSTRUCCIÓN Y MEJORAMIENTO   INFRAESTRUCTURA I.E.SAN FRANCISCO NUEVA ESPERANZA - LA LIBERTAD DE PALLAN, CELENDIN, CAJAMARCA</t>
  </si>
  <si>
    <t>CONSTRUCCION TROCHA CARROZABLE LA GRANADA - EL GUAYABO, CONTUMAZA, CAJAMARCA</t>
  </si>
  <si>
    <t>AMPLIACIÓN Y MEJORAMIENTO DE LA  I.E.Nº 821382,  CASERÍO RUMI RUMI, CAJABAMBA, CAJAMARCA</t>
  </si>
  <si>
    <t>MEJORAMIENTO DE LA CAPACIDAD RESOLUTIVA DEL CENTRO DE SALUD POMAHUACA - JAEN - CAJAMARCA</t>
  </si>
  <si>
    <t>ELECTRIFICACION RURAL COLLAMBAY, SAN JUAN Y CHIM CHIM - MATARA</t>
  </si>
  <si>
    <t>CONSTRUCCION CAMINO VECINAL JOCOS - LA PLAYA, DISTRITO DE MATARA, PROVINCIA DE CAJAMARCA</t>
  </si>
  <si>
    <t>INSTALACION DEL SERVICIO EDUCATIVO ESCOLARIZADO DE NIVEL INICIAL EN LA LOCALIDAD DE COCHAPAMPA, DISTRITO DE CHETILLA, EN LA PROVINCIA DE CAJAMARCA, REGION CAJAMARCA</t>
  </si>
  <si>
    <t>MEJORAMIENTO DE LA INFRAESTRUCTURA DE LA I.E. Nº 82418 CHALAN- MIGUEL IGLESIAS-CELENDIN- CAJAMARCA</t>
  </si>
  <si>
    <t>AMPLIACIÓN Y REMODELACIÓN INFRAESTRUCTURA CENTRO DE SALUD SAN JOSÉ DE LOURDES</t>
  </si>
  <si>
    <t>MEJORAMIENTO DE LA INFRAESTRUCTURA DE LA INSTITUCION EDUCATIVA SECUNDARIA LA GRAMA</t>
  </si>
  <si>
    <t>AMPLIACIÓN Y MEJORAMIENTO DE LA I.E. DANIEL ALCIDES CARRIÓN DE LA LOCALIDAD DE PAY PAY - YONAN - CONTUMAZA</t>
  </si>
  <si>
    <t>INSTALACION DEL SERVICIO EDUCATIVO ESCOLARIZADO DE NIVEL INICIAL, DE LA I.E. N° 080 DISTRITO DE JAÉN, PROVINCIA DE JAÉN, REGION CAJAMARCA.</t>
  </si>
  <si>
    <t>MEJORAMIENTO CANAL DE IRRIGACION LA COLLPA</t>
  </si>
  <si>
    <t>CONSTRUCCION Y EQUIPAMIENTO DE CENTRO DE SALUD CHUNCHUQUILLO</t>
  </si>
  <si>
    <t>CONSTRUCCION DE PISTAS Y VEREDAS DEL CASERIO SANTIAGO, DISTRITO DE GUZMANGO, PROVINCIA DE CONTUMAZA- CAJAMARCA.</t>
  </si>
  <si>
    <t>FORTALECIMIENTO DE LA CAPACIDAD RESOLUTIVA DEL ESTABLECIMIENTO DE SALUD MORAN LIRIO, UBICADO EN LA MICRORRED BAMBAMARCA DE LA RED CHOTA, DE LA DIRECCIÓN REGIONAL DE SALUD CAJAMARCA</t>
  </si>
  <si>
    <t>AMPLIACION Y MEJORAMIENTO DE LA INSTITUCION EDUCATIVA N 82756 DE TONGOD, PROVINCIA DE SAN MIGUEL - CAJAMARCA.</t>
  </si>
  <si>
    <t>AMPLIACION INSTITUCION EDUCATIVA SANTA ROSA DE JAGUEY DISTRITO DE SAN BENITO PROVINCIA DE CONTUMAZA.</t>
  </si>
  <si>
    <t>ELECTRIFICACIÓN RURAL MATARA</t>
  </si>
  <si>
    <t>ELECTRIFICACIÓN RURAL EL TRIUNFO, LA CORONILLA, ALTO MIRADOR, QUITAHUASI Y PUEBLO LIBRE – TONGOD – SAN MIGUEL - CAJAMARCA</t>
  </si>
  <si>
    <t>CONSTRUCCION DE CE PROVINCIA DE CUTERVO  MEJORAMIENTO IESM NUESTRA SENORA DEL CARMEN</t>
  </si>
  <si>
    <t>LOGROS DE APRENDIZAJE EN LAS AREAS DE COMUNICACIÓN INTEGRAL Y LOGICO MATEMATICO, EN LAS INSTITUCIONES EDUCATIVAS FOCALIZADAS DEL QUINTIL 1, DE LA EDUCACION BASICA, INICIAL,  EN LAS PROVINCIAS DE JAEN Y SAN IGNACIO, REGION CAJAMARCA</t>
  </si>
  <si>
    <t>AMPLIACIÓN Y MEJORAMIENTO DEL SERVICIO DE AGUA POTABLE Y DISPOSICIÓN DE EXCRETAS EN LA LOCALIDAD DE LA COIPA - SAN IGNACIO - CAJAMARCA</t>
  </si>
  <si>
    <t>REPOSICION DE LA INFRAESTRUCTURA DE LA I.E N 82085 PAUCAMARCA</t>
  </si>
  <si>
    <t>FORTALECIMIENTO DE LA CAPACIDAD RESOLUTIVA DEL ESTABLECIMIENTO DE SALUD SANTA ROSA DE CHOLOCAL ( CLAS), UBICADO EN LA MICRORRED MALCAS DE LA RED  CAJABAMBA , DE LA DIRECCIÓN REGIONAL DE SALUD CAJAMARCA</t>
  </si>
  <si>
    <t>FORTALECIMIENTO DE LA CAPACIDAD RESOLUTIVA DEL ESTABLECIMIENTO DE SALUD SANTA ROSA DE UNANCA, UBICADO EN LA RED , SAN PABLO DE LA DIRECCIÓN REGIONAL DE SALUD CAJAMARCA</t>
  </si>
  <si>
    <t>MEJORAMIENTO DE LOS SERVICIOS DE EDUCACION DE LA IE PRIMARIA Y SECUNDARIA DE MENORES N 16042 FRANCISCO BOLOGNESI CERVANTES SECTOR LINDEROS JAEN CAJAMARCA</t>
  </si>
  <si>
    <t>DESCENTRALIZACION Y REGIONALIZACIÓN: PERSPECTIVAS PARA EL DESARROLLO DE LA REGIÓN CAJAMARCA</t>
  </si>
  <si>
    <t>MEJORAMIENTO CARRETERA CA-553 EMP. PE-06 - LIMONCARRO</t>
  </si>
  <si>
    <t>ELECTRIFICACIÓN  RURAL   SANTA  ROSA   ALTO, PUQUIO, CAÑAFISTO CENTRO Y CAÑAFISTO ALTO</t>
  </si>
  <si>
    <t>ELECTRIFICACION RURAL SAN JOSE, REJO, SAN LORENZO Y LA PUNTA - ANDABAMBA</t>
  </si>
  <si>
    <t>MEJORAMIENTO TROCHA CARROZABLE LA CATAGUA - PACAYPITE</t>
  </si>
  <si>
    <t>RECONSTRUCCION DE INFRAESTRUCTURA I.E.S. HORACIO ZEVALLOS GAMEZ - C.P. LA LAGUNA - QUEROCOTILLO - CUTERVO</t>
  </si>
  <si>
    <t>CONSTRUCCION INFRAESTRUCTURA DE LA IE SECUNDARIA EL EMPALME</t>
  </si>
  <si>
    <t>INCREMENTAR LA INFRAESTRUCTURA Y LA CAPACIDAD RESOLUTIVA CENTRO DE SALUD DE SANTO TOMAS</t>
  </si>
  <si>
    <t>SUSTITUCIÓN INFRAESTRUCTURA I.E JUAN VELASCO ALVARADO - TOLÓN</t>
  </si>
  <si>
    <t>CONSTRUCCION PUENTE CARROZABLE LA GRANADA - MAGDALENA - CAJAMARCA</t>
  </si>
  <si>
    <t>MEJORANDO LA SALUD MATERNA-INFANTIL EN COMUNIDADES ANDINAS DE LAS PROVINCIAS DE CONTUMAZÁ, SAN PABLO Y SAN MIGUEL DE LA REGIÓN CAJAMARCA</t>
  </si>
  <si>
    <t>RECONSTRUCCION DE LA INSTITUCIÓN EDUCATIVA Nº 821112 SANTA ROSA DE LIMA DEL CENTRO POBLADO CHILAL DE LA MERCED, DISTRITO DE TONGOD, PROVINCIA DE SAN MIGUEL - CAJAMARCA</t>
  </si>
  <si>
    <t>MEJORAMIENTO ALCANTARILLADO CIUDAD DE GUZMANGO - DISTRITO DE GUZMANGO</t>
  </si>
  <si>
    <t>LOGROS DE APRENDIZAJE EN LAS AREAS DE COMUNICACIÓN INTEGRAL Y LOGICO MATEMATICO, EN LAS IE FOCALIZADAS DEL QUINTIL 1, DE LA EDUCACION BASICA, INICIAL,  EN LAS PROVINCIAS DE SAN MIGUEL, SAN PABLO, CONTUMAZA Y CAJABAMBA, REGION CAJAMARCA</t>
  </si>
  <si>
    <t>FORTALECIMIENTO DE LA CAPACIDAD RESOLUTIVA DEL ESTABLECIMIENTO DE SALUD VIRGEN DEL CARMEN UBICADO EN LA MICRORRED BAMBAMARCA DE LA RED CHOTA, DE LA DIRECCIÓN REGIONAL DE SALUD CAJAMARCA</t>
  </si>
  <si>
    <t>RECONSTRUCCION DE LA INFRAESTRUCTURA DE LA INSTITUCION EDUCATIVA N. 17587 NUEVO JERUSALEN - COLASAY</t>
  </si>
  <si>
    <t>ELECTRIFICACION RURAL PERLAMAYO TAMBILLO BAJO - ALTO Y TRES LAGUNAS</t>
  </si>
  <si>
    <t>CONSTRUCCIÓN SISTEMA DE RIEGO POR ASPERSIÓN PARA LOS CASERÍOS DE MIRADOR Y POTRERILLO, DISTRITO MIGUEL IGLESIAS</t>
  </si>
  <si>
    <t>MEJORAMIENTO SISTEMA DISTRIBUCIÓN PRIMARIA ELÉCTRIFICACIÓN RURAL CACHACHI I ETAPA</t>
  </si>
  <si>
    <t>FORTALECIMIENTO DE LA CAPACIDAD RESOLUTIVA DEL ESTABLECIMIENTO DE SALUD  LICLICONGA UBICADO EN LA MICRORRED JOSÈ SABOGAL DE LA RED SAN MARCOS,DE LA DIRECCIÓN REGIONAL DE SALUD CAJAMARCA</t>
  </si>
  <si>
    <t>FORTALECIMIENTO DE LA CAPACIDAD RESOLUTIVA DEL ESTABLECIMIENTO DE SALUD CHARAPE, UBICADO EN LA MICRORRED  TABACONAS,DE LA RED  SAN IGNACIO DE LA DIRECCIÓN REGIONAL DE SALUD CAJAMARCA</t>
  </si>
  <si>
    <t>FORTALECIMIENTO DE LA CAPACIDAD RESOLUTIVA DEL ESTABLECIMIENTO DE SALUD SAN BENITO UBICADO EN LA MICRORRED SAN BENITO DE LA RED CONTUMAZA, DE LA DIRECCIÓN REGIONAL DE SALUD CAJAMARCA</t>
  </si>
  <si>
    <t>CONSTRUCCION Y EQUIPAMIENTO CENTRO DE SALUD SAN JUAN DE LA CAMACA</t>
  </si>
  <si>
    <t>FORTALECIMIENTO DE CAPACIDADES EN EL CUIDADO DEL AMBIENTE EN LOS DISTRITOS DE CHETILLA, ENCAÑADA Y BAÑOS DEL INCA</t>
  </si>
  <si>
    <t>CONSTRUCCION Y EQUIPAMIENTO DE LA I.E. ANDRES AVELINO CACERES - CUMBIL - LLAMA</t>
  </si>
  <si>
    <t>MEJORAMIENTO I.E. DAVID LEON -CONTUMAZA- CAJAMARCA.</t>
  </si>
  <si>
    <t>FORTALECIMIENTO DE LA CAPACIDAD RESOLUTIVA DEL ESTABLECIMIENTO DE SALUD POMARONGO, UBICADO EN LA MICRORRED CHANCAY DE LA RED  SAN MARCOS ,DE LA DIRECCIÓN REGIONAL DE SALUD CAJAMARCA</t>
  </si>
  <si>
    <t>ELECTRIFICACION RURAL CASERIOS CIRUC, CHOROMARCA, CASALOMA Y CHUCSEN - MATARA</t>
  </si>
  <si>
    <t>DESARROLLO DE CAPACIDADES PARA EL ORDENAMIENTO TERRITORIAL EN LA PROVINCIA DE CELENDIN- CAJAMARCA</t>
  </si>
  <si>
    <t>MEJORAMIENTO I.E. GRAN GUZMANGO CAPAC-CHILETE-CONTUMAZA.</t>
  </si>
  <si>
    <t>FORTALECIMIENTO DE LA CAPACIDAD RESOLUTIVA DEL ESTABLECIMIENTO DE SALUD I-1 MATIBAMBA, UBICADO EN LA MICRORRED JOSÉ SABOGAL DE LA RED SAN MARCOS, DE LA DIRECCIÓN REGIONAL DE SALUD CAJAMARCA</t>
  </si>
  <si>
    <t>CONSTRUCCION PUENTE VEHICULAR LORHUAZ</t>
  </si>
  <si>
    <t>FORTALECIMIENTO DE LA CAPACIDAD RESOLUTIVA DEL ESTABLECIMIENTO DE SALUD EL MOLINO, UBICADO EN LA MICRORED CHIPLE , DE LA RED CUTERVO, DE LA DIRECCIÓN REGIONAL DE SALUD DE CAJAMARCA</t>
  </si>
  <si>
    <t>FORTALECIMIENTO DE LA CAPACIDAD RESOLUTIVA DEL ESTABLECIMIENTO DE SALUD JAGUEY, UBICADO EN LA MICRORRED SAN BENITO DE LA RED CONTUMAZA, DE LA DIRECCIÓN REGIONAL DE SALUD CAJAMARCA</t>
  </si>
  <si>
    <t>MEJORAMIENTO  DE LA INFRAESTRUCTURA DE LA INSTITUCION EDUCATIVA N 82774 SANTA ROSA, DISTRITO DE SAN MIGUEL, SAN MIGUEL.</t>
  </si>
  <si>
    <t>FORTALECIMIENTO DE LA CAPACIDAD RESOLUTIVA DEL ESTABLECIMIENTO DE SALUD EL SEXE, UBICADO EN LA MICRORED BAMBAMARCA DE LA RED CHOTA, DIRESA CAJAMARCA</t>
  </si>
  <si>
    <t>DEMOLICION CONSTRUCCION Y EQUIPAMIENTO I.E.INICIAL N 418-SANTA CRUZ</t>
  </si>
  <si>
    <t>REPOSICIÓN INFRAESTRUCTURA EDUCATIVA CENTRO EDUCATIVO INICIAL Nº 16021 - SAN JUAN DEL PUQUIO</t>
  </si>
  <si>
    <t>FORTALECIMIENTO DE LA CAPACIDAD RESOLUTIVA DEL ESTABLECIMIENTO DE SALUD CATAN, UBICADO EN LA MICRORRED CHILETE DE LA RED CONTUMAZA, DE LA DIRECCIÓN REGIONAL DE SALUD CAJAMARCA</t>
  </si>
  <si>
    <t>FORTALECIMIENTO DE LA CAPACIDAD RESOLUTIVA DEL ESTABLECIMIENTO DE SALUD  GUAYABAL, UBICADO EN LA MICRORRED  SAN IGNACIO  DE LA RED  JAEN DE LA DIRECCIÓN REGIONAL DE SALUD CAJAMARCA</t>
  </si>
  <si>
    <t>REPOSICION Y AMPLIACION DE INFRAESTRUCTURA  DE LA I.E.P.S.  N° 16498 TUPAC  AMARU  II  - HUARANGO</t>
  </si>
  <si>
    <t>FORTALECIMIENTO DE LA CAPACIDAD RESOLUTIVA DEL ESTABLECIMIENTO DE SALUD HUANGAMARCA UBICADO EN LA MICRORRED BAMBAMARCA DE LA RED CHOTA, DE LA DIRECCIÓN REGIONAL DE SALUD CAJAMARCA</t>
  </si>
  <si>
    <t>CONSTRUCCION Y EQUIPAMIENTO DE LA INSTITUCION EDUCATIVA PRIMARIA N 82677 - PERLAMAYO CAPILLA - CHUGUR</t>
  </si>
  <si>
    <t>REHABILITACION DE LA AV. SANCHEZ CARRION ENTRE JR CAJAMARCA Y PSJE EL RESERVORIO – CONTUMAZA – CAJAMARCA</t>
  </si>
  <si>
    <t>CONSTRUCCION INSTITUCION EDUCATIVA N 82558 LAS TAYAS, DISTRITO DE GUZMANGO, PROVINCIA DE CONTUMAZA, DEPARTAMENTO DE CAJAMARCA</t>
  </si>
  <si>
    <t>MEJORANDO LA EDUCACIÓN BÁSICA DE LOS NIÑOS EN COMUNIDADES ANDINAS DE LAS PROVINCIAS DE CONTUMAZÁ, SAN PABLO Y SAN MIGUEL DE LA REGIÓN CAJAMARCA</t>
  </si>
  <si>
    <t>DEFENSA RIBEREÑA CON GAVIONES EN EL RIO NEGRO SECTOR MALCAS - CAJABAMBA - CAJAMARCA.</t>
  </si>
  <si>
    <t>EQUIPAMIENTO DEL SERVICIO DE EMERGENCIA DEL HOSPITAL REGIONAL CAJAMARCA</t>
  </si>
  <si>
    <t>INSTALACIÓN REDES SECUNDARIAS  CASERIOS: MONTOYA, LA CHILCA, SUNCHUPAMPA, LA COLPA, POROPORITO Y PAUCAMAYO DEL DISTRITO DE ICHOCÁN - SAN MARCOS – CAJAMARCA</t>
  </si>
  <si>
    <t>REPOSICION Y AMPLIACION DE INFRAESTRUCTURA EN INSTITUCION EDUCATIVA PUBLICA  PRIMARIA Y SECUNDARIA 16449 ELOY SOBERON FLORES - SAN IGNACIO</t>
  </si>
  <si>
    <t>CONSTRUCCION Y EQUIPAMIENTO I.E N 10416 SILLEROPATA BAJO</t>
  </si>
  <si>
    <t>MEJORAMIENTO I.S.P.NUESTRA SEÑORA DE LAS MERCEDES -NINABAMBA</t>
  </si>
  <si>
    <t>INFRAESTRUCTURA DE RIEGO SAN IGNACIO: REHABILITACIÓN Y MEJORAMIENTO CANAL HORCON  - LIMON</t>
  </si>
  <si>
    <t>FORTALECIMIENTO DE LA CAPACIDAD DE PREVENCIÓN Y ATENCIÓN DE DESASTRES EN LA REGIÓN CAJAMARCA</t>
  </si>
  <si>
    <t>AMPLIACION INFRAESTRUCTURA DE LA I.E. N 82098- SAN PABLO- CAJAMARCA.</t>
  </si>
  <si>
    <t>CONSTRUCCION CAMINO VECINAL EL TAMBO - LAS PALMAS DE HUICHUD</t>
  </si>
  <si>
    <t>MEJORANDO LA PROTECCIÓN Y PROMOCIÓN DE LOS DERECHOS DE LOS NIÑOS, NIÑAS, ADOLESCENTES Y MUJERES EN COMUNIDADES ANDINAS DE LAS PROVINCIAS DE CONTUMAZÁ, SAN PABLO Y SAN MIGUEL DE LA REGIÓN CAJAMARCA</t>
  </si>
  <si>
    <t>ELECTRIFICACIÓN RURAL SANTA CRUZ</t>
  </si>
  <si>
    <t>AMPLIACIÓN Y EQUIPAMIENTO DE LA I.E. Nº 82660 CASERÍO EL PRADO - YONAN - CONTUMAZA - CAJAMARCA</t>
  </si>
  <si>
    <t>CONSTRUCCION CAMINO VECINAL LA CONGA - VISTA ALEGRE DE LA SOLA</t>
  </si>
  <si>
    <t>FORTALECIMIENTO DE LA CAPACIDAD RESOLUTIVA DEL ESTABLECIMIENTO DE SALUD SAN BERNARDINO, UBICADO EN LA RED , SAN PABLO DE LA DIRECCIÓN REGIONAL DE SALUD CAJAMARCA</t>
  </si>
  <si>
    <t>INSTALACION DEL SISTEMA DE ELECTRIFICACION RURAL DE LOS CASERIOS LA LAGUNA, EL CARRIZO Y SAN JUAN DE MIRAFLORES, DISTRITO DE SAN LUIS, PROVINCIA SAN PABLO, REGION CAJAMARCA</t>
  </si>
  <si>
    <t>CONSTRUCCION DE PISTAS Y VEREDAS DE LA AV. TANTARICA EN EL CASERIO TOTORILLAS, DISTRITO DE GUZMANGO, PROVINCIA DE CONTUMAZA - CAJAMARCA.</t>
  </si>
  <si>
    <t>CONSTRUCCION DE LA INFRAESTRUCTURA  Y EQUIPAMIENTO DEL PUESTO DE SALUD SAN MARTIN DE PORRES</t>
  </si>
  <si>
    <t>FORTALECIMIENTO DE LA CAPACIDAD RESOLUTIVA DEL ESTABLECIMIENTO DE SALUD  PAMPA DE SAN LUIS, UBICADO EN LA MICRORRED  SAN PABLO DE LA RED  SAN PABLO, DE LA DIRECCIÓN REGIONAL DE SALUD CAJAMARCA</t>
  </si>
  <si>
    <t>MEJORAMIENTO DE LA INFRAESTRUCTURA DE LA I.E. N 82562 EN EL DISTRITO DE SANTA CRUZ DE TOLEDO - CONTUMAZA - CAJAMARCA</t>
  </si>
  <si>
    <t>CONSTRUCCION DEL SISTEMA DE ALCANTARILLADO DEL C.P JEREZ DISTRITO DE HUASMIN - CELENDIN</t>
  </si>
  <si>
    <t>ELECTRIFICACION RURAL CPM - SAN JUAN - LA UNION</t>
  </si>
  <si>
    <t>CONSTRUCCION DE PISTAS Y VEREDAS DEL CASERIO AMANCHALOC, DISTRITO DE GUZMANGO, PROVINCIA DE CONTUMAZA- CAJAMARCA</t>
  </si>
  <si>
    <t>ELECTRIFICACION RURAL SANGACHE Y BARRANCO.</t>
  </si>
  <si>
    <t>MEJORAMIENTO DE LA PRODUCCION LECHERA EN LA PROVINCIA DE SAN PABLO</t>
  </si>
  <si>
    <t>MEJORAMIENTO DE LA VIA PEATONAL AL CERRO EL CALVARIO EN LA LOCALIDAD DE SAN BENITO, DISTRITO DE SAN BENITO PROVINCIA CONTUMAZA</t>
  </si>
  <si>
    <t>MEJORAMIENTO Y EQUIPAMIENTO IE N 10603 - SANTA CRUZ</t>
  </si>
  <si>
    <t>AMPLIACION Y EQUIPAMIENTO I.E INICIAL N 303 - CHOTA</t>
  </si>
  <si>
    <t>REHABILITACIÓN DE LA CUBIERTA EDUCATIVA EN EMERGENCIA DEL ÁMBITO REGIONAL</t>
  </si>
  <si>
    <t>SUSTITUCION, MEJORAMIENTO Y EQUIPAMIENTO DEL COLEGIO NACIONAL JUAN UGAZ - SANTA CRUZ</t>
  </si>
  <si>
    <t>CONSTRUCCIÓN DE ESCALINATAS, PISTAS, VEREDAS Y JARDINES DE LOS JIRONES NAZARIO CHAVEZ, DARDANELOS, VENECIA, LA MISIONERA Y GRAU EN LA CIUDAD DE SUCRE</t>
  </si>
  <si>
    <t>REPOSICION DE INFRAESTRUCTURA INSTITUCION EDUCATIVA N. 16876 LA CORDILLERA - SAN IGNACIO</t>
  </si>
  <si>
    <t>FORTALECIMIENTO AL DESARROLLO INSTITUCIONAL SEDE CAJAMARCA</t>
  </si>
  <si>
    <t>RECONSTRUCCION DE INFRAESTRUCTURA INSTITUCION EDUCATIVA N. 16508 LA TOTORA - HUARANGO</t>
  </si>
  <si>
    <t>AMPLIACION Y EQUIPAMIENTO DEL CIE N 301- CHOTA</t>
  </si>
  <si>
    <t>FORTALECIMIENTO DE LA CAPACIDAD RESOLUTIVA DEL ESTABLECIMIENTO DE SALUD VISTA ALEGRE BAJO, UBICADO EN LA MICRORRED  HUALGAYOC DE LA RED  BAMBAMARCA, DE LA DIRECCIÓN REGIONAL DE SALUD CAJAMARCA</t>
  </si>
  <si>
    <t>AMPLIACIÓN Y EQUIPAMIENTO DEL INSTITUTO SUPERIOR PEDAGÓGICO PÚBLICO BAMBAMARCA</t>
  </si>
  <si>
    <t>REPOSICION Y AMPLIACION DE INFRAESTRUCTURA INSTITUCION EDUCATIVA N° 17001 - JAEN</t>
  </si>
  <si>
    <t>REMODELACIÓN, AMPLIACIÓN Y EQUIPAMIENTO DEL CENTRO EDUCATIVO SAMUEL DE ALCAZAR - LLANGODEN ALTO</t>
  </si>
  <si>
    <t>ELECTRIFICACION RURAL JELIG Y LANCHE DISTRITO DE UTCO PROVINCIA DE CELENDIN - CAJAMARCA</t>
  </si>
  <si>
    <t>MEJORAMIENTO DEL SISTEMA DE AGUA POTABLE Y ALCANTARILLADO SAN BERNARDINO-DISTRITO SAN PABLO-CAJAMARCA</t>
  </si>
  <si>
    <t>AMPLIACION DE LA INFRAESTRUCTURA DE LA I.E. ABEL ALVA - CONTUMAZA- CAJAMARCA.</t>
  </si>
  <si>
    <t>FORTALECIMIENTO DE LA CAPACIDAD RESOLUTIVA DEL ESTABLECIMIENTO DE SALUD PUJUPE UBICADO EN LA MICRORRED  HUALGAYOC DE LA RED  BAMBAMARCA, DE LA DIRECCIÓN REGIONAL DE SALUD CAJAMARCA</t>
  </si>
  <si>
    <t>ELECTRIFICACION RURAL CHONTABAMBA-PENCAPUQUIO-PUTUCHACRA</t>
  </si>
  <si>
    <t>INSTALACION DEL SISTEMA DE RIEGO TECNIFICADO LA CHILIFRUTA DEL ANEXO PUEBLO LIBRE- EL TREBOL, DISTRITO DE TONGOD, PROVINCIA DE SAN MIGUEL - CAJAMARCA.</t>
  </si>
  <si>
    <t>CONSTRUCCIÓN DE ALAMEDA PEATONAL EN LA QUEBRADA EL SAUCE DE LA LOCALIDAD DE SAN JUAN</t>
  </si>
  <si>
    <t>AMPLIACION DEL SISTEMA ELECTRICO RURAL DE LAS LOCALIDADES DE HUAÑIMBA, PONTE BAJO, CHIRIMOYO,  POMABAMBA, LA ISLA, MATIBAMBA Y POMABAMBA ALTO DEL DISTRITO DE CONDEBAMBA, PROVINCIA DE CAJABAMBA, DEPARTAMENTO DE CAJAMARCA</t>
  </si>
  <si>
    <t>ELECTRIFICACION RURAL LA FLORESTA</t>
  </si>
  <si>
    <t>CONSTRUCCION DEL COMPLEJO DEPORTIVO DE SANTA CRUZ DE TOLEDO - CONTUMAZA - CAJAMARCA</t>
  </si>
  <si>
    <t>CONSTRUCCION COMPLEJO DEPORTIVO LA MANZANILLA - GREGORIO PITA - SAN MARCOS - CAJAMARCA</t>
  </si>
  <si>
    <t>ELECTRIFICACION RURAL DEL CASERIO DE COCHAMBUL DEL DISTRITO DE LLACANORA.</t>
  </si>
  <si>
    <t>MEJORAMIENTO DEL AREA OBSTETRICA NEONATAL DE LOS CENTROS DE SALUD MORRO SOLAR, TACABAMBA, SAN IGNACIO Y  SIMON BOLIVAR EN LAS PROVINCIAS DE JAEN,  CHOTA, SAN IGNACIO Y CAJAMARCA</t>
  </si>
  <si>
    <t>MEJORAMIENTO DEL SISTEMA DE REFERENCIA Y CONTRAREFERENCIA DEL AMBITO TERRITORIAL DEL CENTRO DE SALUD COCHALAN DISTRITO DE  SAN JOSE DEL ALTO, PROVINCIA DE JAEN, DEPARTAMENTO DE CAJAMARCA</t>
  </si>
  <si>
    <t xml:space="preserve"> IMPLEMENTACION DE LOS CENTROS DE RECURSOS VIRTUALES DE LAS REDES EDUCATIVAS INSTITUCIONALES DE LA EDUCACION BASICA REGULAR EN LAS PROVINCIAS DE CAJABAMBA, HUALGAYOC Y SANTA CRUZ  - REGION CAJAMARCA</t>
  </si>
  <si>
    <t>AMPLIACION Y EQUIPAMIENTO DE LA INSTITUCION EDUCATIVA N 10436 - EL PARAISO - LAJAS</t>
  </si>
  <si>
    <t>MEJORAMIENTO DEL SISTEMA DE REFERENCIA Y CONTRAREFERENCIA DEL AMBITO TERRITORIAL DEL CENTRO DE SALUD CHUNCHUQUILLO DISTRITO DE  COLASAY, PROVINCIA DE JAEN, DEPARTAMENTO DE CAJAMARCA</t>
  </si>
  <si>
    <t>MEJORAMIENTO DE LA CAPACIDAD DE ATENCION NEONATAL DEL CENTRO DE SALUD LA RAMADA , DISTRITO LA RAMADA, PROVINCIA DE CUTERVO, REGION CAJAMARCA</t>
  </si>
  <si>
    <t>PAVIMENTACION DE LAS PRINCIPALES CALLES DEL CENTRO POBLADO DE AYAMBLA DEL DISTRITO DE SANTA CRUZ DE TOLEDO - PROVINCIA DE CONTUMAZA</t>
  </si>
  <si>
    <t>MEJORAMIENTO DE LA VIGILANCIA, PREVENCION Y CONTROL EPIDEMIOLOGICA PARA LA ATENCION RAPIDA DE ENFERMEDADES METAXENICAS EN EL CENTRO DE SALUD POMAHUACA CATEGORIA I-3 , DISTRITO POMAHUACA, PROVINCIA DE JAEN DEL DEPARTAMENTO CAJAMARCA.</t>
  </si>
  <si>
    <t>CONFORMACION DE ESPIGONES CON ROCA EN EL RIO CONDEBAMBA SECTOR SANTA RITA – POMABAMBA DISTRITO CONDEBAMBA, PROVINCIA DE CAJABAMBA, DEPARTAMENTO DE CAJAMARCA</t>
  </si>
  <si>
    <t>MEJORAMIENTO DE LA CAPACIDAD DE  ATENCIÓN NEONATAL EN EL  C.S. PACHACUTEC, DISTRITO DE CAJAMARCA,  PROVINCIA DE CAJAMARCA, REGIÓN CAJAMARCA</t>
  </si>
  <si>
    <t xml:space="preserve">MEJORAMIENTO DEL SISTEMA DE REFERENCIA Y CONTRAREFERENCIA DEL AMBITO TERRITORIAL DEL PUESTO DE SALUD DE UDIMA  , MICRORED RAMADA DE LLAMA DISTRITO DE CATACHE- PROVINCIA DE SANTA CRUZ - DEPARTAMENTO DE CAJAMARCA </t>
  </si>
  <si>
    <t>MEJORAMIENTO DEL SISTEMA DE REFERENCIA Y CONTRAREFERENCIA DEL AMBITO TERRITORIAL DEL CENTRO DE SALUD DE PULAN DE LA MICRORED SANTA CRUZ DISTRITO DE PULAN-PROVINCIA DE SANTA CRUZ-DEPARTAMENTO DE CAJAMARCA</t>
  </si>
  <si>
    <t xml:space="preserve">MEJORAMIENTO DEL SISTEMA DE REFERENCIA Y CONTRAREFERENCIA DEL AMBITO TERRITORIAL DEL CENTRO DE SALUD DE CHIGUIRIP NIVEL I-3 , DE LA MICRORED CHIGUIRIP  RED CHOTA DISTRITO DE CHIGUIRIP -PROVINCIA DE CHOTA-DEPARTAMENTO DE CAJAMARCA </t>
  </si>
  <si>
    <t xml:space="preserve">MEJORAMIENTO DEL SISTEMA DE REFERENCIA Y CONTRAREFERENCIA DEL AMBITO TERRITORIAL DEL CENTRO DE SALUD DE PACCHA NIVEL I-3 DE LA MICRORED PACCHA RED BAMBAMARCA -DISTRITO DE PACCHA -PROVINCIA DE CHOTA-DEPARTAMENTO DE CAJAMARCA </t>
  </si>
  <si>
    <t>CONSTRUCCION Y EQUIPAMIENTO DE LA INSTITUCION EDUCATIVA N 16827 - CASERIO CHICHAGUA, DISTRITO DE POMAHUACA - PROVINCIA DE JAEN, REGION CAJAMARCA.</t>
  </si>
  <si>
    <t>CONSTRUCCIÓN I.E.P  Nº 10263 – SANTA CLARA DE CAMSE</t>
  </si>
  <si>
    <t>CONSTRUCCIÓN INFRAESTRUCTURA I.E. ESPECIAL SAN MARCOS</t>
  </si>
  <si>
    <t>MEJORAMIENTO DEL SISTEMA DE REFERENCIA Y CONTRAREFERENCIA DEL AMBITO TERRITORIAL DEL PUESTO DE SALUD DE LA UNION - MICRORED DE PUCARA, PROVINCIA DE JAEN, DEPARTAMENTO DE CAJAMARCA</t>
  </si>
  <si>
    <t>MEJORAMIENTO DEL SISTEMA DE REFERENCIA Y CONTRAREFERENCIA DEL AMBITO TERRITORIAL DEL PUESTO DE SALUD DE EL HUACO DE LA MICRORED MAGLLANAL PROVINCIA DE JAÉN - DEPARTAMENTO DE CAJAMARC</t>
  </si>
  <si>
    <t>MEJORAMIENTO DEL SISTEMA DE REFERENCIA Y CONTRAREFERENCIA DEL AMBITO TERRITORIAL DEL PUESTO DE SALUD TONGOD DE LA MICRORED HUAMBOCANCHA BAJA, DE LA RED CAJAMARCA DE LA PROVINCIA DE SAN MIGUEL, DEPARTAMENTO DE CAJAMARCA</t>
  </si>
  <si>
    <t>MEJORAMIENTO DEL SISTEMA DE REFERENCIA Y CONTRAREFERENCIA DEL AMBITO TERRITORIAL DEL PUESTO DE SALUD SIMON BOLIVAR DE LA MICRORED PACHACUTEC, DE LA RED CAJAMARCA DE LA PROVINCIA DE CAJAMARCA, DEPARTAMENTO DE CAJAMARCA</t>
  </si>
  <si>
    <t>MEJORAMIENTO DEL SISTEMA DE REFERENCIA Y CONTRAREFERENCIA DEL AMBITO TERRITORIAL DEL PUESTO DE SALUD DE SUCRE DE LA MICRORED SUCRE PROVINCIA DE CELENDÍN - DEPARTAMENTO DE CAJAMARCA</t>
  </si>
  <si>
    <t>MEJORAMIENTO DEL SISTEMA DE REFERENCIA Y CONTRA REFERENCIA DEL AMBITO TERRITORIAL DEL PUESTO DE SALUD PACHACUTEC DE LA MICRORED PACHACUTEC, DE LA RED CAJAMARCA, DE LA PROVINCIA DE CAJAMARCA, DEPARTAMENTO CAJAMARCA</t>
  </si>
  <si>
    <t>MEJORAMIENTO DEL SISTEMA DE REFERENCIA Y CONTRAREFERENCIA DEL AMBITO TERRITORIAL DEL PUESTO DE SALUD DE COCHABAMBA - MICRORED DE COCHABAMBA, PROVINCIA DE CHOTA, DEPARTAMENTO DE CAJAMARCA</t>
  </si>
  <si>
    <t>MEJORAMIENTO DEL SISTEMA DE REFERENCIA Y CONTRAREFERENCIA DEL ÀMBITO TERRITORIAL DEL PUESTO DE SALUD DE CORTEGANA - MICRORED DE CORTEGANA, PROVINCIA DE CELENDIN, DEPARTAMENTO DE CAJAMARCA</t>
  </si>
  <si>
    <t>MEJORAMIENTO DEL SISTEMA DE REFERENCIA Y CONTRAREFERENCIA DEL AMBITO TERRITORIAL DEL PUESTO DE SALUD DE ICHOCAN DE LA MICRORED ICHOCAN, PROVINCIA DE SAN MARCOS, DEPARTAMENTO CAJAMARCA</t>
  </si>
  <si>
    <t>MEJORAMIENTO DEL SISTEMA DE REFERENCIA Y CONTRAREFERENCIA DEL AMBITO TERRITORIALDEL PUESTO DE SALUD DE LA LLUCHUBAMBA DE LA MICRORED LLUCHUBAMBA, PROVINCIA DE CAJABAMBA - DEPARTAMENTO DE CAJAMARCA.</t>
  </si>
  <si>
    <t>MEJORAMIENTO DEL SISTEMA DE REFERENCIA Y CONTRAREFERENCIA DEL AMBITO TERRITORIAL DEL PUESTO DE SALUD DE CHUGUR - MICRORED DE CHUGUR, PROVINCIA DE HUALGAYOC, DEPARTAMENTO DE CAJAMARCA</t>
  </si>
  <si>
    <t>MEJORAMIENTO DEL SISTEMA DE REFERENCIA Y CONTRAREFERENCIA DEL AMBITO TERRITORIAL DEL PUESTO DE SALUD DE LA LIBERTAD DE PALLAN DE LA MICRORED MIGUEL IGLESIAS - PROVINCIA DE CELENDÍN - DEPARTAMENTO DE CAJAMARCA.</t>
  </si>
  <si>
    <t>MEJORAMIENTO DEL SISTEMA DE REFERENCIA Y CONTRAREFERENCIA DEL AMBITO TERRITORIAL DEL CENTRO DE SALUD LA TULPUNA DE LA MICRORED MAGNA VALLEJO , PROVINCIA DE CAJAMARCA, DEPARTAMENTO DE CAJAMARCA</t>
  </si>
  <si>
    <t>MEJORAMIENTO DEL SISTEMA DE REFERENCIA Y CONTRAREFERENCIA DEL AMBITO TERRITORIAL DEL PUESTO DE SALUD DE LA GRAMA DE LA MICRORED ICHOCAN PROVINCIA DE SAN MARCOS - DEPARTAMENTO DE CAJAMARCA.</t>
  </si>
  <si>
    <t>CONSTRUCCION DE ESPIGONES EN EL RIO PONTE PARTE BAJA SECTOR EL PROGRESO, DISTRITO DE CAJABAMBA - CAJABAMBA</t>
  </si>
  <si>
    <t>CONSTRUCCION DE PARQUES Y VEREDAS DEL JR. 10 DE ENERO EN LA CIUDAD DE CHILETE</t>
  </si>
  <si>
    <t>CONSTRUCCION PAVIMENTACION AV. TANTARICA - CONTUMAZA - CAJAMARCA</t>
  </si>
  <si>
    <t>CONSTRUCCION DEL CENTRO EDUCATIVO OCUPACIONAL SAN BENITO, DISTRITO DE SAN BENITO- CONTUMAZA- CAJAMARCA</t>
  </si>
  <si>
    <t>MEJORAMIENTO DEL SISTEMA DE REFERENCIA Y CONTRAREFERENCIA DEL AMBITO TERRITORIAL DEL CENTRO DE SALUD NAMBALLE, MICRORED NAMBALLE, DISTRITO DE  NAMBALLE, PROVINCIA DE SAN IGNACIO, DEPARTAMENTO DE CAJAMARCA</t>
  </si>
  <si>
    <t>MEJORAMIENTO DEL SISTEMA DE REFERENCIA Y CONTRAREFERENCIA DEL AMBITO TERRITORIAL DEL CENTRO DE SALUD HUAMBOS, MICRORED HUAMBOS PROVINCIA DE CHOTA, DEPARTAMENTO DE CAJAMARCA</t>
  </si>
  <si>
    <t>MEJORAMIENTO DEL SISTEMA DE REFERENCIA Y CONTRAREFERENCIA DEL AMBITO TERRITORIAL DEL PUESTO DE SALUD DE AMBATO, MICRORED CHIPLE PROVINCIA DE CUTERVO, DEPARTAMENTO DE CAJAMARCA</t>
  </si>
  <si>
    <t>MEJORAMIENTO DEL SISTEMA DE REFERENCIA Y CONTRAREFERENCIA DEL AMBITO TERRITORIAL DEL PUESTO DE SALUD UTICYACU, MICRORED CHANCAY BAÑOS, PROVINCIA DE SANTA CRUZ, DEPARTAMENTO DE CAJAMARCA</t>
  </si>
  <si>
    <t>CREACION Y CONSTRUCCION PUESTO DE SALUD AHUYACA</t>
  </si>
  <si>
    <t>CONSTRUCCION DE PARQUE CENTRO POBLADO MENOR TUÑAD, DISTRITO DE SAN BERNARDINO</t>
  </si>
  <si>
    <t xml:space="preserve">MEJORAMIENTO DEL SISTEMA DE REFERENCIA Y CONTRAREFERENCIA DEL AMBITO TERRITORIAL DEL CENTRO DE SALUD DE SAN LUIS DE LUCMA, DISTRITO DE SAN LUIS DE LUCMA - PROVINCIA DE CUTERVO - DEPARTAMENTO DE CAJAMARCA. </t>
  </si>
  <si>
    <t>PAVIMENTACION DEL JR. SUCRE ENTRE JR. JUNIN Y JR. AYACUCHO - DISTRITO DE TONGOD</t>
  </si>
  <si>
    <t>FORTALECIMIENTO DE LA CAPACIDAD RESOLUTIVA DEL ESTABLECIMIENTO DE SALUD  EL HUAYO UBICADO EN LA MICRORRED  MALCAS  DE LA RED  CAJABAMBA DE LA DIRECCIÓN REGIONAL DE SALUD CAJAMARCA</t>
  </si>
  <si>
    <t>CONSTRUCCION DE VEREDAS DE LAS CALLES LIMA, LIBERTAD Y TRANSVERSALES EN LA CIUDAD DE COCHABAMBA PROVINCIA DE CHOTA</t>
  </si>
  <si>
    <t>CONSTRUCCION DE PISTAS Y VEREDAS  DEL CENTRO POBLADO PIZON - MIGUEL IGLESIAS -  CELENDIN - CAJAMARCA</t>
  </si>
  <si>
    <t>CONSTRUCCION DE PARQUE CENTRAL, PISTAS Y VEREDAS DEL CASERIO EL ALISO - MIGUEL IGLESIAS - CELENDIN - CAJAMARCA</t>
  </si>
  <si>
    <t>CONSTRUCCION DE PISTAS Y VEREDAS  LOCALIDAD DE CHALAN- MIGUEL IGLESIAS -  CELENDIN - CAJAMARCA</t>
  </si>
  <si>
    <t>CONSTRUCCION DEL PARQUE PRINCIPAL DEL CENTRO POBLADO ILLUCA, DISTRITO DE GREGORIO PITA, PROVINCIA DE SAN MARCOS - CAJAMARCA</t>
  </si>
  <si>
    <t>MEJORA DEL EQUIPAMIENTO DE LOS SERVICIOS DE SALUD DEL EE.SS I  - 2 TONGOD DE LA MRD HUAMBOCANCHA BAJA, RED II CAJAMARCA, DIRESA CAJAMARCA</t>
  </si>
  <si>
    <t>PAVIMENTACION DEL JR. AYACUCHO ENTRE JR. BOLOGNESI Y JR. SUCRE- DISTRITO DE TONGOD</t>
  </si>
  <si>
    <t>CONSTRUCCION DEL PARQUE PRINCIPAL DEL CENTRO POBLADO LA LAGUNA, DISTRITO DE GREGORIO PITA, PROVINCIA DE SAN MARCOS - CAJAMARCA.</t>
  </si>
  <si>
    <t>CONSTRUCCION DE PISTAS Y VEREDAS ENTRE LAS AV. TANTARICA, PROLONGACION DOS DE MAYO,  AV. LOS INCAS, JR. SAN JUAN Y JR. SAN ISIDRO DEL CENTRO POBLADO EL SALITRE, DISTRITO DE TANTARICA.</t>
  </si>
  <si>
    <t>REPOSICION Y AMPLIACION DEL SISTEMA DE AGUA POTABLE Y SANEAMIENTO EN EL CASERIO DE JOCOS DISTRITO DE SITACOCHA - LLUCHUBAMBA.</t>
  </si>
  <si>
    <t>MEJORAMIENTO DE LA VIGILANCIA, PREVENCIÓN Y CONTROL EPIDEMIOLOGICO PARA LA ATENCIÓN RÁPIDA DE ENFERMEDADES METAXENICAS EN EL CENTRO DE SALUD PIMPINGOS CATEGORÍA I-3, DISTRITO DE  PIMPINGOS, DE LA PROVINCIA DE CUTERVO DEL DEPARTAMENTO CAJAMARCA</t>
  </si>
  <si>
    <t>REHABILITACION Y AMPLIACION DEL SISTEMA DE AGUA POTABLE DEL CASERIO LA VICTORIA SAN ISIDRO DEL DISTRITO DE SUCRE - CELENDIN.</t>
  </si>
  <si>
    <t>CONSTRUCCION DE INSTITUCION EDUCATIVA PRIMARIA DE MENORES Nº 10320 - QUIPAYUC</t>
  </si>
  <si>
    <t>MEJORAMIENTO DE LA CAPACIDAD DE  ATENCIÓN NEONATAL DEL C.S. BAÑOS DEL INCA, DISTRITO DE BAÑOS DEL INCA, PROVINCIA DE CAJAMARCA, REGIÓN CAJAMARCA</t>
  </si>
  <si>
    <t>CONSTRUCCION RED DE DESAGUE Y TRATAMIENTO DE AGUAS RESIDUALES EN LA LOCALIDAD DE EL LIMON, DISTRITO DE UTCO - CELENDIN - CAJAMARCA</t>
  </si>
  <si>
    <t>CONSTRUCCION DE VEREDAS DE LAS CALLES J.A. ORLANDINI, J. SALAVERRI, MIRAFLORES, JUANA ZUMARAN, CIRCUNVALACION - LA GRAMA, DISTRITO EDUARDO VILLANUEVA, PROVINCIA DE SAN MARCOS, DEPARTAMENTO DE CAJAMARCA</t>
  </si>
  <si>
    <t>MEJORA DE LA CAPACIDAD RESOLUTIVA DEL AREA DE SALUD OCUPACIONAL DE LA DIRECCION REGIONAL DE SALUD CAJAMARCA</t>
  </si>
  <si>
    <t>AMPLIACIÓN Y MEJORA DEL SERVICIO DE ENERGÍA ELÉCTRICA Y RADIOCOMUNICACIÓN DE LOS ESTABLECIMIENTOS DE SALUD PRIORIZADOS EN LA DIRESA CAJAMARCA.</t>
  </si>
  <si>
    <t>CONSTRUCCION DE PUENTES PEATONALES - POMAHUACA - JAEN - CAJAMARCA.</t>
  </si>
  <si>
    <t>MEJORAMIENTO INFRAESTRUCTURA I.E. N 82398 - HUAÑAMBRA</t>
  </si>
  <si>
    <t>EQUIPAMIENTO DEL SERVICIO DE EMERGENCIA DEL HOSPITAL JOSÉ SOTO CADENILLAS - CHOTA</t>
  </si>
  <si>
    <t>MEJORAMIENTO DE LA CAPACIDAD DE  ATENCIÓN NEONATAL EN EL C.S. CACHACHI, DISTRITO CACHACHI, PROVINCIA DE CAJABAMBA, REGIÓN CAJAMARCA</t>
  </si>
  <si>
    <t>REPOSICION INFRAESTRUCTURA EDUCATIVA CEPM  N 16027 LA CORONA- JAEN</t>
  </si>
  <si>
    <t>ELECTRIFICACION RURAL MASINTRANCA Y LAS ROSAS - CHALAMARCA</t>
  </si>
  <si>
    <t>RECONSTRUCCIÓN COLEGIO TÉCNICO AGROPECUARIO SANTA ROSA DE UNANCA</t>
  </si>
  <si>
    <t>MEJORAMIENTO DE LA CAPACIDAD DE  ATENCIÓN NEONATAL DEL HOSPITAL DE APOYO DE CELENDÍN, DISTRITO CELENDÍN, PROVINCIA DE CELENDÍN, REGION CAJAMARCA</t>
  </si>
  <si>
    <t>SUSTITUCIÓN INFRAESTRUCTURA CENTRO EDUCATIVO INICIAL Nº 163 - LA PRIMAVERA</t>
  </si>
  <si>
    <t>PAVIMENTACION DEL JR. ANTENOR BECERRA ENTRE JR. TARAPACA Y PROLONGACION JR, AYACUCHO-DISTRITO DE TONGOD</t>
  </si>
  <si>
    <t>PAVIMENTACION DEL JR.TARAPACA ENTRE JR. BOLOGNESI Y JR. SUCRE-DISTRITO DE TONGOD</t>
  </si>
  <si>
    <t>CAPACIDAD RESOLUTIVA PARA LA PREVENCIÓN Y ATENCION DE DESASTRES EN LA REGION CAJAMARCA</t>
  </si>
  <si>
    <t>CONSTRUCCION PAVIMENTACION AV. EL QUIQUE - CONTUMAZA - CAJAMARCA</t>
  </si>
  <si>
    <t>MEJORA DE LA VIGILANCIA Y CONTROL DE VECTORES Y ROEDORES DE LA SDRS CAJAMARCA, DIRESA CAJAMARCA.</t>
  </si>
  <si>
    <t>AMPLIACION Y EQUIPAMIENTO DE LA INSTITUCION EDUCATIVA Nº 82664 - BAMBAMARCA</t>
  </si>
  <si>
    <t>MEJORAMIENTO DEL EQUIPAMIENTO DEL SISTEMA DE CADENA DE FRIO EN LA MICRORED VIRGEN DEL CARMEN  DE LA RED BAMBAMARCA-SDRS CHOTA - DIRESA CAJAMARCA</t>
  </si>
  <si>
    <t>MEJORAMIENTO DEL CANAL DE RIEGO OCRORURO, SAN JUAN - PAMPA  LARGA, DISTRITO MATARA, PROVINCIA CAJAMARCA</t>
  </si>
  <si>
    <t>REMODELACION DEL PARQUE ENTRE LAS AV. TANTARICA Y PROLONGACION DOS DE MAYO DEL CENTRO POBLADO EL SALITRE, TANTARICA - CONTUMAZA- CAJAMARCA.</t>
  </si>
  <si>
    <t>EQUIPAMIENTO DEL SERVICIO DE EMERGENCIA DEL HOSPITAL GENERAL DE JAEN</t>
  </si>
  <si>
    <t>CONSTRUCCION Y EQUIPAMIENTO DE LA INSTITUCION EDUCATIVA INICIAL N 410 - EL TAMBO - BAMBAMARCA</t>
  </si>
  <si>
    <t>CONSTRUCCIÓN MURO DE CONTENCIÓN QUEBRADA EL CHILANGO</t>
  </si>
  <si>
    <t>MEJORAMIENTO DE LA VIGILANCIA, PREVENCION Y CONTROL EPIDEMIOLOGICO PARA LA ATENCION RAPIDA DE ENFERMEDADES METAXENICAS EN EL CENTRO DE SALUD PUERTO CIRUELO CATEGORA I-3 , DEL DISTRITO DE HUARANGO, DE LA PROVINCIA DE SAN IGNACIO DEL DEPARTAMENTO CAJAMARCA</t>
  </si>
  <si>
    <t>AMPLIACION Y MEJORAMIENTO DE INFRAESTRUCTURA CON EQUIPAMIENTO  DE LA INSTITUCION EDUCATIVA N 16662 - CASERIO LIMON PAMPA, DISTRITO DE POMAHUACA - PROVINCIA DE JAEN, REGION CAJAMARCA.</t>
  </si>
  <si>
    <t>AMPLIACION Y EQUIPAMIENTO DE LA I.E. SECUNDARIA ANAXIMANDRO VEGA - LAJAS - CHOTA</t>
  </si>
  <si>
    <t>MEJORAMIENTO DEL SISTEMA DE REFERENCIA Y CONTRAREFERENCIA DEL HOSPITAL JOSE SOTO CADENILLAS DE CHOTA</t>
  </si>
  <si>
    <t>MEJORAMIENTO DEL SISTEMA DE REFERENCIA Y CONTRAREFERENCIA DEL HOSPITAL SAN JAVIER DE MARAÑON DE BELLAVISTA</t>
  </si>
  <si>
    <t>MEJORAMIENTO DEL SISTEMA DE REFERENCIA Y CONTRAREFERENCIA DEL HOSPITAL GENERAL JAEN</t>
  </si>
  <si>
    <t>DEFENSA RIBEREÑA DE LA INFRAESTRUCTURA DE RIEGO CANAL PITAYAS, DISTRITO DE BELLAVISTA, PROVINCIA DE JAEN Y DEPARTAMENTO DE CAJAMARCA</t>
  </si>
  <si>
    <t>MEJORAMIENTO DE LA VIGILANCIA, PREVENCIÓN Y CONTROL EPIDEMIOLOGICO PARA LA ATENCIÓN RÁPIDA DE ENFERMEDADES METAXENICAS EN EL CENTRO DE SALUD LA FLORIDA CATEGORÍA I-3, DISTRITO DE  LA FLORIDA,  PROVINCIA SAN MIGUEL DEL DEPARTAMENTO CAJAMARCA</t>
  </si>
  <si>
    <t>MEJORAMIENTO DE LA VIGILANCIA, PREVENCIÓN Y CONTROL EPIDEMIOLOGICO PARA LA ATENCIÓN RÁPIDA DE ENFERMEDADES METAXENICAS EN EL CENTRO DE SALUD CHALAMARCA CATEGORÍA I-3, DEL DISTRITO DE  CHALAMARCA, DE LA PROVINCIA DE CHOTA DEL DEPARTAMENTO CAJAMARCA</t>
  </si>
  <si>
    <t>CONSTRUCCION PUESTO DE SALUD SAN ANTONIO - SOCOTA</t>
  </si>
  <si>
    <t>REHABILITACION DEL CANAL DE REGADIO EL OBRAJE - EL COLOCHE - SECTOR CRUCE HUAMBOS - QUEROCOTO</t>
  </si>
  <si>
    <t>MEJORAMIENTO DEL PROGRAMA PRESUPUESTAL DE PREVENCION Y CONTROL DEL CÁNCER EN EL HOSPITAL GENERAL DE JAÉN,  PROVINCIA JAÉN - DEPARTAMENTO  DE CAJAMARCA</t>
  </si>
  <si>
    <t>CONSTRUCCION DE VEREDAS DE LA AV. A. FUJIMORI Y CALLE DIAZ ARCE - LA GRAMA, DISTRITO EDUARDO VILLANUEVA, PROVINCIA DE SAN MARCOS, DEPARTAMENTO DE CAJAMARCA</t>
  </si>
  <si>
    <t>ELECTRIFICACION RURAL EL MOLINO - DISTRITO DE NAMORA, CAJAMARCA.</t>
  </si>
  <si>
    <t>MEJORAMIENTO DEL SISTEMA DE REFERENCIA Y CONTRAREFERENCIA DEL HOSPITAL REGIONAL DE CAJAMARCA</t>
  </si>
  <si>
    <t>ELECTRIFICACION RURAL CASERIOS DE REJOPAMPA ALTO, VISTA ALEGRE Y ADAMALIA ALTO-CHOTA</t>
  </si>
  <si>
    <t>CONSTRUCCION PUENTE CARROZABLE QUELLAHORCO</t>
  </si>
  <si>
    <t>CONSTRUCCION DE VEREDAS DE LA PLAZA DE ARMAS DE  LA GRAMA, DISTRITO EDUARDO VILLANUEVA, PROVINCIA DE SAN MARCOS, DEPARTAMENTO DE CAJAMARCA</t>
  </si>
  <si>
    <t>AMPLIACION Y EQUIPAMIENTO DE LA INSTITUCION EDUCATIVA N 16829 - CASERIO CAMPAMENTO LIMON, DISTRITO DE POMAHUACA - PROVINCIA DE JAEN, REGION CAJAMARCA.</t>
  </si>
  <si>
    <t>CONSTRUCCION DE VIA PEATONAL Y VEHICULAR DE LA CALLE MICAELA BASTIDAS CUADRAS 3 Y 4 EN LA LOCALIDAD DE SAN BENITO, DISTRITO DE SANBENITO  PROVINCIA DE CONTUMAZA</t>
  </si>
  <si>
    <t>MEJORAMIENTO DEL EQUIPAMIENTO DEL SISTEMA DE CADENA DE FRIO EN LA MICRORED TACABAMBA  DE LA RED CHOTA-SDRS CHOTA - DIRESA CAJAMARCA</t>
  </si>
  <si>
    <t>SISTEMA DE AGUA POTABLE Y SANEAMIENTO DEL CASERIO MUYOC GRANDE - MIGUEL IGLESIAS - CELENDIN</t>
  </si>
  <si>
    <t>CONSTRUCCION RED DE DESAGUE Y TRATAMIENTO DE AGUAS RESIDUALES EN LA LOCALIDAD DE UTCO, DISTRITO DE UTCO - CELENDIN - CAJAMARCA</t>
  </si>
  <si>
    <t>PAVIMENTACION DEL JR. JOSE GALVEZ ENTRE JR. TARAPACA Y JR. DOS DE MAYO - DISTRITO DE TONGOD</t>
  </si>
  <si>
    <t>RECONSTRUCCION Y EQUIPAMIENTO DE LA INSTITUCION EDUCATIVA N 313 - COLPA MATARA - CHOTA</t>
  </si>
  <si>
    <t>CONSTRUCCION DE AULAS EN LA INSTITUCION EDUCATIVA PRIMARIA Nº 16384 - VIZA</t>
  </si>
  <si>
    <t>REHABILITACION DEL CANAL DE REGADIO PUTAGA</t>
  </si>
  <si>
    <t>MEJORAMIENTO  DEL  EQUIPAMIENTO DEL SISTEMA  DE CADENA DE FRIO EN LA MICRO RED   PACCHA DE LA RED  BAMBAMARCA- SDRS CHOTA-DIRESA CAJAMARCA</t>
  </si>
  <si>
    <t>ELECTRIFICACION RURAL CASERIO DE CUSHIC</t>
  </si>
  <si>
    <t>EQUIPAMIENTO DEL SERVICIO DE EMERGENCIA DEL HOSPITAL SAN JAVIER DE MARAÑON DE BELLAVISTA</t>
  </si>
  <si>
    <t>REHABILITACION DEL CANAL DE REGADIO CASHAPAMPA - TACSHANA</t>
  </si>
  <si>
    <t>INSTALACION DEL SISTEMA DE RIEGO POR ASPERSION - LA LUCMA- DISTRITO DE UTCO- CELENDIN- CAJAMARCA.</t>
  </si>
  <si>
    <t>CONSTRUCCION DE CE PROVINCIA DE CUTERVO, MEJORAMIENTO IESM  MIGUEL GRAU - EL  CARDON</t>
  </si>
  <si>
    <t>MEJORAMIENTO DEL EQUIPAMIENTO DEL SISTEMA DE CADENA FRIO EN LA MICRORED  TOCMOCHE DE LA RED CHOTA - SDRS CHOTA, DIRESA CAJAMARCA</t>
  </si>
  <si>
    <t>DEFENSA RIBEREÑA RIO CAJAMARQUINO SECTOR COLPON</t>
  </si>
  <si>
    <t>MEJORAMIENTO DEL SISTEMA DE REFERENCIA Y CONTRAREFERENCIA DEL ESTABLECIMIENTO DE SALUD I-4 BAÑOS DEL INCA</t>
  </si>
  <si>
    <t>MEJORAMIENTO DE LA CAPACIDAD DE REFERENCIA Y CONTRAREFERENCIA DEL ESTABLECIMIENTO DE SALUD TACABAMBA</t>
  </si>
  <si>
    <t>MEJORAMIENTO DEL SISTEMA DE REFERENCIA Y CONTRAREFERENCIA DEL HOSPITAL CHILETE</t>
  </si>
  <si>
    <t>MEJORAMIENTO DEL SISTEMA DE REFERENCIA Y CONTRAREFERENCIA DEL ESTABLECIMIENTO DE SALUD I-4 SAN IGNACIO</t>
  </si>
  <si>
    <t>MEJORAMIENTO DEL SISTEMA  DE REFERENCIA Y CONTRAREFERENCIA DEL ESTABLECIMIENTO DE SALUD SAN MIGUEL</t>
  </si>
  <si>
    <t>MEJORAMIENTO DEL SISTEMA DE REFERENCIA Y CONTRAREFERENCIA DEL ESTABLECIMIENTO DE SALUD I - 4 CELENDIN</t>
  </si>
  <si>
    <t>MEJORAMIENTO DEL SISTEMA  DE REFERENCIA Y CONTRAREFERENCIA DEL ESTABLECIMIENTO DE SALUD SANTA CRUZ</t>
  </si>
  <si>
    <t>MEJORAMIENTO DE LA CAPACIDAD DE REFERENCIA Y CONTRAREFERENCIA DEL ESTABLECIMIENTO DE SALUD SAN MARCOS</t>
  </si>
  <si>
    <t>MEJORAMIENTO DEL SISTEMA DE REFERENCIA Y CONTRAREFERENCIA DEL HOSPITAL SANTA MARIA DE CUTERVO</t>
  </si>
  <si>
    <t>MEJORAMIENTO DEL SISTEMA DE REFERENCIA Y CONTRAREFERENCIA DEL CENTRO DE SALUD SANTO TOMAS</t>
  </si>
  <si>
    <t>MEJORAMIENTO DEL SISTEMA DE REFERENCIA Y CONTRAREFERENCIA DEL CENTRO DE SALUD CONTUMAZA</t>
  </si>
  <si>
    <t>MEJORAMIENTO DEL SISTEMA  DE REFERENCIA Y CONTRAREFERENCIA DEL HOSPITAL CAJABAMBA</t>
  </si>
  <si>
    <t>MEJORAMIENTO DEL SISTEMA DE REFERENCIA Y CONTRAREFERENCIA DEL ESTABLECIMIENTO DE SALUD I-4 BAMBAMARCA</t>
  </si>
  <si>
    <t>RECONSTRUCCION DE INFRAESTRUCTURA INSTITUCION EDUCATIVA INICIAL N. 047 - LA CASCARILLA - JAEN</t>
  </si>
  <si>
    <t>MEJORAMIENTO DEL EQUIPAMIENTO DEL SISTEMA DE CADENA FRIO EN LA MICRORED HUAMBOS DE LA RED CHOTA - SDRS CHOTA- DIRESA CAJAMARCA</t>
  </si>
  <si>
    <t>INSTALACION DEL SISTEMA DE RIEGO POR MINI ASPERSION SHANIPATA - SECTOR I - DISTRITO HUASMIN - REGION CAJAMARCA</t>
  </si>
  <si>
    <t>AMPLIACIÓN Y EQUIPAMIENTO DE LA INSTITUCION EDUCATIVA N° 10555 - MAYCHIL</t>
  </si>
  <si>
    <t>CONSTRUCCION DE HUAROS - POMAHUACA - JAEN - CAJAMARCA.</t>
  </si>
  <si>
    <t>MEJORAMIENTO DEL SISTEMA DE REFERENCIA Y CONTRAREFERENCIA DEL CENTRO DE SALUD TEMBLADERA</t>
  </si>
  <si>
    <t>CONSTRUCCIÓN DE VEREDAS DE LA AV. EL MAESTRO, AV. MIGUEL GRAU Y  JR. SANTA ROSA CDRA 3 - LA GRAMA, DISTRITO EDUARDO VILLANUEVA, PROVINCIA DE SAN MARCOS, DEPARTAMENTO CAJAMARCA.</t>
  </si>
  <si>
    <t>CONSTRUCCIÓN INFRAESTRUCTURA PUESTO DE SALUD EL DIAMANTE.</t>
  </si>
  <si>
    <t>PRODUCCION DE AJI PAPRIKA EN LA REGION CAJAMARCA</t>
  </si>
  <si>
    <t>PAVIMENTACION DEL JR. AMAZONAS  CUADRA 03 - SOROCHUCO - CELENDIN</t>
  </si>
  <si>
    <t>CONSTRUCCION DE VEREDAS DE LA  AV. SAN JUAN - LA GRAMA, DISTRITO EDUARDO VILLANUEVA, PROVINCIA DE SAN MARCOS, DEPARTAMENTO CAJAMARCA</t>
  </si>
  <si>
    <t>MEJORAMIENTO DE LA CADENA DE FRIO EN LA MICRO RED  MAGDALENA  DE LA RED CAJAMARCA-SDRS CAJAMARCA-DIRESA CAJAMARCA</t>
  </si>
  <si>
    <t>CONSTRUCCION DEL CENTRO EDUCATIVO INICIAL Nº 097 - LOS INCAS</t>
  </si>
  <si>
    <t>ENCAUZAMIENTO Y DEFENSA RIBEREÑA DEL RIO PONTE SECTOR SANTA ELENA SANTA RITA - CAJABAMBA CAJAMARCA</t>
  </si>
  <si>
    <t>MEJORAMIENTO DEL EQUIPAMIENTO DEL SISTEMA DE CADENA FRIO EN LA MICRORED HUALGAYOC - RED BAMBAMARCA -SDRS CHOTA, DIRESA CAJAMARCA</t>
  </si>
  <si>
    <t>DEFENSA RIBEREÑA RIO CAJAMARQUINO - SECTOR JESUS</t>
  </si>
  <si>
    <t>ENCAUZAMIENTO RIO ENCAÑADA</t>
  </si>
  <si>
    <t>CONSTRUCCION DE INSTITUCION EDUCATIVA DE EDUCACION SECUNDARIA DE MENORES INGUER</t>
  </si>
  <si>
    <t>CONSTRUCCION DE PISTAS Y MEJORAMIENTO DE PARQUE EN EL CASERIO DE BELLAVISTA</t>
  </si>
  <si>
    <t>MEJORAMIENTO DEL EQUIPAMIENTO DEL SISTEMA DE CADENA FRIO EN LA MICRORED CHIMBAN  DE LA RED SANTA CRUZ - SDRS CHOTA- DIRESA CAJAMARCA</t>
  </si>
  <si>
    <t>TERMINACION MURO DE CONTENCION C.E.CORONEL CORTEGANA</t>
  </si>
  <si>
    <t>MEJORAMIENTO DE LA INFRAESTRUCTURA DE LA I.E.I. N° 052 VIRGEN DE FATIMA - CAJAMARCA</t>
  </si>
  <si>
    <t>CONSTRUCCION DE VIA PEATONAL Y VEHICULAR DE LA CALLE EMILIO CASTILLO CUADRA 5 EN LA LOCALIDAD DE SAN BENITO, DISTRITO DE SAN BENITO PROVINCIA CONTUMAZA</t>
  </si>
  <si>
    <t>MEJORAMIENTO DEL EQUIPAMIENTO DEL SISTEMA DE CADENA DE FRIO  DE LA  MICRORED  CONCHAN  DE LA RED CHOTA-SDRS CHOTA - DIRESA CAJAMARCA</t>
  </si>
  <si>
    <t>AMPLIACION SERVICIOS HIGIÉNICOS C.N. SAN JUAN DE CHOTA</t>
  </si>
  <si>
    <t>AMPLIACION C.N. ABEL CARBAJAL PÉREZ CHOTA</t>
  </si>
  <si>
    <t>MEJORAMIENTO DEL EQUIPAMIENTO DEL SISTEMA DE CADENA FRIO EN LA MICRORED CHIPLE DE LA RED CUTERVO - SDRS CUTERVO, DIRESA CAJAMARCA</t>
  </si>
  <si>
    <t>ELECTRIFICACION  RURAL  OLMOS  Y  YACUCHINGANA</t>
  </si>
  <si>
    <t>MEJORAMIENTO DEL EQUIPAMIENTO DEL SISTEMA DE CADENA DE FRIO  DE LA  MICRORED  MORRO SOLAR  DE LA RED JAEN-SDRS JAEN - DIRESA CAJAMARCA</t>
  </si>
  <si>
    <t>MEJORAMIENTO DEL EQUIPAMIENTO DEL SISTEMA DE CADENA FRIO EN LA MICRORED DE MAGLLANAL DE LA RED DE JAEN - SDRS JAEN, DIRESA CAJAMARCA</t>
  </si>
  <si>
    <t>CONSTRUCCION DEL PATIO MULTIUSOS DE LA INSTITUCION EDUCATIVA Nº 10618 - SANTA CRUZ</t>
  </si>
  <si>
    <t>APOYO A FERIAS AGROPECUARIAS</t>
  </si>
  <si>
    <t>PRODUCCIÓN DE ALCACHOFA EN LA REGIÓN CAJAMARCA</t>
  </si>
  <si>
    <t>REHABILITACION DE LAS CAPACIDADES DE LA INFRAESTRUCTURA REGIONAL EN EMERGENCIA</t>
  </si>
  <si>
    <t>AMPLIACION Y MEJORA DEL SERVICIO DE ENERGIA ELECTRICA DEL HOSPITAL REGIONAL DE CAJAMARCA</t>
  </si>
  <si>
    <t>MEJORAMIENTO INSTITUCION EDUCATIVA  PUBLICA JOSÉ GALVEZ - CELENDÍN</t>
  </si>
  <si>
    <t>CONSTRUCCION DE CE PROVINCIA DE CUTERVO: MEJORAMIENTO IEPM Nº16397 CUJILLO</t>
  </si>
  <si>
    <t>MEJORAMIENTO DE LA INFRAESTRUCTURA DE LA INSTITUCION EDUCATIVA DE EDUCACION PRIMARIA Nº 10379- HUARRAGO</t>
  </si>
  <si>
    <t>CONSTRUCCION DE AULAS DE LA INSTITUCION EDUCATIVA PRIMARIA Nº 10374 - MANGALLPA</t>
  </si>
  <si>
    <t>REUBICACION Y CONSTRUCCION DEL COLEGIO SECUNDARIO SAN JUAN DE PARIAMARCA</t>
  </si>
  <si>
    <t>CONSTRUCCION DE AULAS EN LA INSTITUCION EDUCATIVA INICIAL Nº 355 - CHISIGLE</t>
  </si>
  <si>
    <t>MEJORAR LA PRESTACIÓN DE SERVICIOS PRESUPUESTARIOS</t>
  </si>
  <si>
    <t>CONSTRUCCION  DE LA PLAYA DE ESTACIONAMIENTO Y LOSA DEPORTIVA CON EL CERCO PERIMETRICO DE LA RED I CONTUMAZA</t>
  </si>
  <si>
    <t>DEMOLICIÓN Y CONSTRUCCIÓN DE AULAS C.E. 101007 SILLEROPATA ALTO</t>
  </si>
  <si>
    <t>MEJORAMIENTO DEL EQUIPAMIENTO DEL SISTEMA DE CADENA FRIO EN LA MICRORED CHALAMARCA DE LA RED CHOTA -SDRS CHOTA-DIRESA CAJAMARCA.</t>
  </si>
  <si>
    <t>AMPLIACIÓN DE AULAS JARDIN Nº 55 MARIA ISABEL RODRÍGUEZ URRUNAGA</t>
  </si>
  <si>
    <t>MEJORAMIENTO DE LA CADENA DE FRIO EN LA MICRO RED  BAÑOS DEL INCA  DE LA RED CAJAMARCA-SDRS CAJAMARCA-DIRESA CAJAMARCA</t>
  </si>
  <si>
    <t>CONSTRUCCION LOSA DEPORTIVA IEP Nº 82912 - CENTRO POBLADO PORCON ALTO</t>
  </si>
  <si>
    <t>EQUIPAMIENTO DEL AREA FUNCIONAL DE EMERGENCIA DEL C.S. SAN PABLO  DE LA MRD SAN PABLO DE LA RED CAJAMARCA - DIRESA CAJAMARCA</t>
  </si>
  <si>
    <t>EQUIPAMIENTO DEL AREA FUNCIONAL DE EMERGENCIA DEL C.S. TEMBLADERA DE LA MRD TEMBLADERA, DIRESA CAJAMARCA</t>
  </si>
  <si>
    <t>EQUIPAMIENTO DEL AREA FUNCIONAL DE EMERGENCIA DEL CENTRO DE SALUD CHILETE DE LA MRD CHILETE, DIRESA CAJAMARCA</t>
  </si>
  <si>
    <t>EQUIPAMIENTO DEL AREA FUNCIONAL DE EMERGENCIA DEL C.S. SAN MIGUEL DE LA MICRORED SAN MIGUEL RED CAJAMARCA - DIRESA CAJAMARCA</t>
  </si>
  <si>
    <t>EQUIPAMIENTO DEL AREA FUNCIONAL DE EMERGENCIA DEL C.S. SAN MARCOS DE LA MICRORED SAN MARCOS, RED CAJAMARCA DIRESA CAJAMARCA</t>
  </si>
  <si>
    <t>EQUIPAMIENTO DEL AREA FUNCIONAL DE EMERGENCIA DEL C.S. CELENDIN DE LA MRD CELENDIN RED CAJAMARCA DE LA DIRESA CAJAMARCA</t>
  </si>
  <si>
    <t>EQUIPAMIENTO DEL AREA FUNCIONAL DE EMERGENCIA DEL C.S. QUEROCOTILLO DE LA MRD QUEROCOTILLO, DE LA DISA CUTERVO DIRESA CAJAMARCA</t>
  </si>
  <si>
    <t>EQUIPAMIENTO DEL AREA FUNCIONAL DE EMERGENCIA DEL C.S. SOCOTA DE LA MRD SOCOTA, DE LA DISA CUTERVO DIRESA CAJAMARCA</t>
  </si>
  <si>
    <t>EQUIPAMIENTO DEL AREA FUNCIONAL DE UCI NEONATAL DEL HOSPITAL REGIONAL DE CAJAMARCA</t>
  </si>
  <si>
    <t>EQUIPAMIENTO DEL AREA FUNCIONAL DE EMERGENCIA DEL HOSPITAL SANTA MARIA DE CUTERVO DE LA MRD CUTERVO, DISA CUTERVO DE LA DIRESA CAJAMARCA</t>
  </si>
  <si>
    <t>EQUIPAMIENTO DEL AREA FUNCIONAL DE UCI GENERAL DEL HOSPITAL REGIONAL DE CAJAMARCA</t>
  </si>
  <si>
    <t>EQUIPAMIENTO DEL AREA FUNCIONAL DE EMERGENCIA DEL CENTRO DE SALUD CAJABAMBA LA MRD CAJABAMBA DIRESA CAJAMARCA</t>
  </si>
  <si>
    <t>EQUIPAMIENTO DEL AREA FUNCIONAL DE EMERGENCIA DEL C.S. CONTUMAZA DE LA MRD CONTUMAZA, DIRESA CAJAMARCA</t>
  </si>
  <si>
    <t>EQUIPAMIENTO DEL AREA FUNCIONAL DE EMERGENCIA DEL C.S. MORRO SOLAR DE LA MRD MORRO SOLAR, RED JAEN DISA JAEN - DIRESA CAJAMARCA</t>
  </si>
  <si>
    <t>EQUIPAMIENTO DEL AREA FUNCIONAL DE EMERGENCIA DEL C.S. BAMBAMARCA DE LA MRD BAMBAMARCA, RED ESTE, DISA CHOTA, DIRESA CAJAMARCA</t>
  </si>
  <si>
    <t>EQUIPAMIENTO DEL AREA FUNCIONAL DE EMERGENCIA DEL C.S. PUCARA  DE LA MRD PUCARA, RED  JAEN  DISA JAEN - DIRESA CAJAMARCA</t>
  </si>
  <si>
    <t>EQUIPAMIENTO DEL AREA FUNCIONAL DE EMERGENCIA DEL C.S. BAÑOS DEL INCA DE LA MRD BANOS DEL INCA RED CAJAMARCA DIRESA CAJAMARCA</t>
  </si>
  <si>
    <t>EQUIPAMIENTO DEL AREA FUNCIONAL DE EMERGENCIA DEL C.S. SAN IGNACIO  DE LA MRD SAN IGNACIO, RED  SAN IGNACIO DISA JAEN - DIRESA CAJAMARCA</t>
  </si>
  <si>
    <t>CONSTRUCCIÓN LOSA DEPORTIVA MACAS</t>
  </si>
  <si>
    <t>FORMULACIÓN PLAN VIAL DEPARTAMENTAL PARTICIPATIVO</t>
  </si>
  <si>
    <t>EQUIPAMIENTO DEL AREA FUNCIONAL DE EMERGENCIA DEL C.S. TACABAMBA DE LA MRD TACABAMBA, RED ESTE, DISA CHOTA, DIRESA CAJAMARCA.</t>
  </si>
  <si>
    <t>AMPLIACION Y EQUIPAMIENTO PUESTO DE SALUD CRUZ ROJA</t>
  </si>
  <si>
    <t>EQUIPAMIENTO DEL AREA FUNCIONAL DE EMERGENCIA DEL C.S. SANTA CRUZ DE LA MRD SANTA CRUZ, RED OESTE DISA CHOTA DIRESA CAJAMARCA</t>
  </si>
  <si>
    <t>MEJORAMIENTO DEL EQUIPAMIENTO DEL SISTEMA DE CADENA FRIO EN LA MICRORED MALCAS DE LA RED CAJABAMBA - SDRS CAJAMARCA, DIRESA CAJAMARCA</t>
  </si>
  <si>
    <t>CONSTRUCCION C.E. PROVINCIA DE CUTERVO: CONSTRUCCIÓN AULAS C.E. Nº 16444-CHIPLE LIMON</t>
  </si>
  <si>
    <t>MEJORAMIENTO DEL EQUIPAMIENTO DEL SISTEMA DE CADENA FRIO EN LA MICRORED  LAJAS DE LA RED CHOTA - SDRS CHOTA-DIRESA CAJAMARCA</t>
  </si>
  <si>
    <t>REHABILITACION TUNEL SUCRE</t>
  </si>
  <si>
    <t>RECUPERACIÓN AULAS C.E.I. 365  CUSILGUAN - HUAMBOS</t>
  </si>
  <si>
    <t>MEJORAMIENTO DEL EQUIPAMIENTO DEL SISTEMA DE CADENA DE FRIO EN LA MICRORED HUAMBOCANCHA BAJA DE LA RED CAJAMARCA-SDRS CAJAMARCA - DIRESA CAJAMARCA</t>
  </si>
  <si>
    <t>MEJORAMIENTO DEL EQUIPAMIENTO DEL SISTEMA DE CADENA FRIO EN LA MICRORED CELENDIN DE LA RED CELENDIN - SDRS CAJAMARCA, DIRESA CAJAMARCA</t>
  </si>
  <si>
    <t>MEJORAMIENTO TECNOLOGICO EN EL USO DEL RECURSO HIDRICO EN HUACARIZ</t>
  </si>
  <si>
    <t>MEJORAMIENTO DEL EQUIPAMIENTO DEL SISTEMA DE CADENA FRIO EN LA MICRORED SAN MARCOS DE LA RED SAN MARCOS - SDRS CAJAMARCA, DIRESA CAJAMARCA</t>
  </si>
  <si>
    <t>MEJORAMIENTO DEL EQUIPAMIENTO DEL SISTEMA DE CADENA FRIO EN LA MICRORED LA FLORIDA DE LA RED SAN MIGUEL - SDRS CAJAMARCA, DIRESA CAJAMARCA</t>
  </si>
  <si>
    <t>ELABORACIÓN DE EXPEDIENTES TÉCNICOS Y PERFILES JAEN Y SAN IGNACIO</t>
  </si>
  <si>
    <t>MEJORAMIENTO DEL EQUIPAMIENTO DEL SISTEMA DE CADENA FRIO EN  LA MICRORED DE CHONTALI DE LA RED DE JAEN - SDRS JAEN, DIRESA CAJAMARCA</t>
  </si>
  <si>
    <t>MEJORAMIENTO DEL EQUIPAMIENTO DEL SISTEMA DE CADENA DE FRIO  DE LA  MICRORED  HUARANGO  DE LA RED SAN IGNACIO-SDRS JAEN - DIRESA CAJAMARCA</t>
  </si>
  <si>
    <t>APOYO A FERIAS AGROPECUARIAS, AGROINDUSTRIALES, ARTESANALES Y FOLKLORICAS</t>
  </si>
  <si>
    <t>MEJORAMIENTO DEL EQUIPAMIENTO DEL SISTEMA DE CADENA FRIO EN LA MICRORED SANTA CRUZ DE LA RED SANTA CRUZ - SDRS CHOTA, DIRESA CAJAMARCA</t>
  </si>
  <si>
    <t>CONSTRUCCION LOSA DEPORTIVA ALTAMIZAS</t>
  </si>
  <si>
    <t>MEJORAMIENTO DEL EQUIPAMIENTO DEL SISTEMA DE CADENA FRIO EN LA MICRORED CHANCAY BAÑOS DE LA RED SANTA CRUZ - SDRS CHOTA- DIRESA CAJAMARCA</t>
  </si>
  <si>
    <t>MEJORAMIENTO DEL EQUIPAMIENTO DEL SISTEMA DE CADENA DE FRIO EN LA MICRORED  LA COIPA  DE LA RED JAEN-SDRS JAEN - DIRESA CAJAMARCA</t>
  </si>
  <si>
    <t>MEJORAMIENTO DEL EQUIPAMIENTO DEL SISTEMA DE CADENA FRIO EN LA MICRORED CAJABAMBA DE LA RED CAJABAMBA - SDRS CAJAMARCA, DIRESA CAJAMARCA</t>
  </si>
  <si>
    <t>REHABILITACION DE LA LOSA DEPORTIVA EN LA I.E. GRAN GUZMANGO CAPAC</t>
  </si>
  <si>
    <t>CONSTRUCCION LOSA DEPORTIVA INSTITUCION EDUCATIVA Nº 16460 JOSE CARLOS MARIATEGUI - YANDILUZA</t>
  </si>
  <si>
    <t>MEJORAMIENTO DEL EQUIPAMIENTO DEL SISTEMA DE CADENA FRIO EN LA MICRORED EL TAMBO DE LA RED BAMBAMARCA  - SDRS CHOTA, DIRESA CAJAMARCA</t>
  </si>
  <si>
    <t>MEJORAMIENTO DEL EQUIPAMIENTO DEL SISTEMA DE CADENA FRIO EN LA MICRORED LLUCHUBAMBA DE LA RED CAJABAMBA - SDRS CAJAMARCA, DIRESA CAJAMARCA</t>
  </si>
  <si>
    <t>MEJORAMIENTO DEL EQUIPAMIENTO DEL SISTEMA DE CADENA FRIO EN LA MICRORED  YAUYUCAN DE LA RED SANTA CRUZ - SDRS CHOTA, DIRESA CAJAMARCA</t>
  </si>
  <si>
    <t>CONSTRUCCION LOSA DEPORTIVA I.E.P. N 10316 QUEROCOTILLO - CUTERVO</t>
  </si>
  <si>
    <t>AMPLIACIÓN CENTRO EDUCATIVO N° 10385 SANTA RAFAELA MARÍA CHOTA</t>
  </si>
  <si>
    <t>CONSTRUCCION DE AULAS EN LA INSTITUCION EDUCATIVA PRIMARIA Nº 16380 - VISTA ALEGRE</t>
  </si>
  <si>
    <t>MEJORAMIENTO DE LA CADENA DE FRIO EN LA MICRO RED MAGNA VALLEJO DE LA RED CAJAMARCA-SDRS CAJAMARCA-DIRESA CAJAMARCA</t>
  </si>
  <si>
    <t>MEJORAMIENTO DEL EQUIPAMIENTO DEL SISTEMA DE CADENA FRIO EN LA MICRORED CORTEGANA DE LA RED CELENDIN - SDRS CAJAMARCA, DIRESA CAJAMARCA</t>
  </si>
  <si>
    <t>MEJORAMIENTO DEL EQUIPAMIENTO DEL SISTEMA DE CADENA FRIO EN LA MICRORED CATACHE DE LA RED SANTA CRUZ - SDRS CHOTA- DIRESA CAJAMARCA</t>
  </si>
  <si>
    <t>MEJORAMIENTO DEL EQUIPAMIENTO DEL SISTEMA DE CADENA FRIO EN LA MICRORED SUCRE DE LA RED CELENDIN - SDRS CAJAMARCA, DIRESA CAJAMARCA</t>
  </si>
  <si>
    <t>AMPLIACION Y MEJORA DEL SERVICIO DE ENERGIA ELECTRICA DEL CENTRO DE SALUD BAOS DEL INCA</t>
  </si>
  <si>
    <t>AMPLIACION Y MEJORA DEL SERVICIO DE ENERGIA ELECTRICA DEL CENTRO DE SALUD CHILETE</t>
  </si>
  <si>
    <t>AMPLIACION Y MEJORA DEL SERVICIO DE ENERGIA ELECTRICA DEL HOSPITAL SAN JAVIER DEL MARAON</t>
  </si>
  <si>
    <t>AMPLIACION Y MEJORA DEL SERVICIO DE ENERGIA ELECTRICA DEL HOSPITAL CAJABAMBA</t>
  </si>
  <si>
    <t>AMPLIACION Y MEJORA DEL SERVICIO DE ENERGIA ELECTRICA DEL CENTRO DE SALUD TACABAMBA</t>
  </si>
  <si>
    <t>AMPLIACION Y MEJORA DEL SERVICIO DE ENERGIA ELECTRICA DEL HOSPITAL JOSE SOTO CADENILLA - CHOTA</t>
  </si>
  <si>
    <t>AMPLIACION Y MEJORA DEL SERVICIO DE ENERGIA ELECTRICA DEL ESTABLECIMIENTO DE SALUD PUCARA</t>
  </si>
  <si>
    <t>AMPLIACION Y MEJORA DEL SERVICIO DE ENERGIA ELECTRICA DEL HOSPITAL JAEN</t>
  </si>
  <si>
    <t>AMPLIACION Y MEJORA DEL SERVICIO DE ENERGIA ELECTRICA DEL CENTRO DE SALUD TEMBLADERA</t>
  </si>
  <si>
    <t>AMPLIACION Y MEJORA DEL SERVICIO DE ENERGIA ELECTRICA DEL CENTRO DE SALUD SOCOTA</t>
  </si>
  <si>
    <t>AMPLIACION Y MEJORA DEL SERVICIO DE ENERGIA ELECTRICA DEL CENTRO DE SALUD SANTA CRUZ</t>
  </si>
  <si>
    <t>AMPLIACION Y MEJORA DEL SERVICIO DE ENERGIA ELECTRICA DEL ESTABLECIMIENTO DE SALUD MORRO SOLAR</t>
  </si>
  <si>
    <t>AMPLIACION Y MEJORA DEL SERVICIO DE ENERGIA ELECTRICA DEL CENTRO DE SALUD QUEROCOTILLO</t>
  </si>
  <si>
    <t>AMPLIACION Y MEJORA DEL SERVICIO DE ENERGIA ELECTRICA DEL CENTRO DE SALUD  CELENDIN</t>
  </si>
  <si>
    <t>AMPLIACION Y MEJORA DEL SERVICIO DE ENERGIA ELECTRICA DEL CENTRO DE SALUD SAN IGNACIO</t>
  </si>
  <si>
    <t>AMPLIACION Y MEJORA DEL SERVICIO DE ENERGIA ELECTRICA DEL CENTRO DE SALUD SAN PABLO</t>
  </si>
  <si>
    <t>AMPLIACION Y MEJORA DEL SERVICIO DE ENERGIA ELECTRICA DEL CENTRO DE SALUD SAN MIGUEL</t>
  </si>
  <si>
    <t>AMPLIACION Y MEJORA DEL SERVICIO DE ENERGIA ELECTRICA DEL CENTRO DE SALUD SANTO TOMAS</t>
  </si>
  <si>
    <t>AMPLIACION Y MEJORA DEL SERVICIO DE ENERGIA ELECTRICA DEL CENTRO DE SALUD SAN MARCOS</t>
  </si>
  <si>
    <t>AMPLIACION Y MEJORA DEL SERVICIO DE ENERGIA ELECTRICA DEL CENTRO DE SALUD SANTA MARA DE CUTERVO</t>
  </si>
  <si>
    <t>AMPLIACION Y MEJORA DEL SERVICIO DE ENERGIA ELECTRICA DEL ESTABLECIMIENTO DE SALUD CONTUMAZA</t>
  </si>
  <si>
    <t>AMPLIACION Y MEJORA DEL SERVICIO DE ENERGIA ELECTRICA DEL CENTRO DE SALUD BAMBAMARCA</t>
  </si>
  <si>
    <t>MEJORAMIENTO DEL EQUIPAMIENTO DEL SISTEMA DE CADENA FRIO EN LA MICRORED COCHALAN DE LA RED JAEN-SDRS JAEN, DIRESA CAJAMARCA</t>
  </si>
  <si>
    <t>MEJORAMIENTO DE LA CADENA DE FRIO EN LA MICRO RED  PACHACUTEC   DE LA RED CAJAMARCA-SDRS CAJAMARCA-DIRESA CAJAMARCA</t>
  </si>
  <si>
    <t>CONSTRUCCION LOSA DEPORTIVA INSTITUCION EDUCATIVA PRIMARIA Nº 10245 SALABAMBA - CUTERVO</t>
  </si>
  <si>
    <t>CONSTRUCCION C.E PROVINCIA DE CUTERVO:  CONSTRUCCIÓN C.E Nº17036-VISTA ALEGRE</t>
  </si>
  <si>
    <t>MEJORAMIENTO DEL EQUIPAMIENTO DEL SISTEMA DE CADENA DE FRIO EN LA MICRORED  LLAMA  DE LA RED CHOTA-SDRS CHOTA - DIRESA CAJAMARCA</t>
  </si>
  <si>
    <t>MEJORAMIENTO DE LA CADENA DE FRIO EN LA MICRO RED  JESUS DE LA RED CAJAMARCA-SDRS CAJAMARCA-DIRESA CAJAMARCA</t>
  </si>
  <si>
    <t>MEJORAMIENTO DEL EQUIPAMIENTO DEL SISTEMA DE CADENA FRIO EN LA MICRORED SAN ANTONIO  DE LA RED BAMBAMARCA - SDRS CHOTA-DIRESA CAJAMARCA</t>
  </si>
  <si>
    <t>MEJORAMIENTO DEL EQUIPAMIENTO DEL SISTEMA DE CADENA FRIO EN LA MICRORED SAN PABLO DE LA RED SAN PABLO - SDRS CAJAMARCA, DIRESA CAJAMARCA.</t>
  </si>
  <si>
    <t>FORMULACION DE LIQUIDACION DE OBRAS EN AÑOS ANTERIORES HASTA EL 2003</t>
  </si>
  <si>
    <t>CONSTRUCCION LOSA DEPORTIVA IEP Nº 821006 CENTRO POBLADO CHOROPORCON - LA ESPERANZA</t>
  </si>
  <si>
    <t>MEJORAMIENTO DEL EQUIPAMIENTO DEL SISTEMA DE CADENA FRIO EN LA MICRORED DE AMBATO DE TAMBORAPA DE LA RED DE JAEN - SDRS JAEN, DIRESA CAJAMARCA</t>
  </si>
  <si>
    <t>MEJORAMIENTO DEL EQUIPAMIENTO DEL SISTEMA DE CADENA FRIO EN LA MICRORED CUTERVO DE LA RED CUTERVO - SDRS CUTERVO, DIRESA CAJAMARCA</t>
  </si>
  <si>
    <t>MEJORA DEL SERVICIO MATERNO INFANTIL DEL EE.SS. I - 1,  EL TRIUNFO DE LA MRD LOS BAÑOS DEL INCA, RED CAJAMARCA, SDRS CAJAMARCA-DIRESA CAJAMARCA</t>
  </si>
  <si>
    <t>MEJORA DEL SERVICIO MATERNO INFANTIL DEL EE.SS. I - 1, COMBAYO DE LA MRD LOS BAÑOS DEL INCA, RED CAJAMARCA, SDRS CAJAMARCA -DIRESA CAJAMARCA</t>
  </si>
  <si>
    <t>MEJORAMIENTO DEL EQUIPAMIENTO DEL SISTEMA DE CADENA FRIO EN LA MICRORED CHIRINOS DE LA RED JAEN - SDRS JAEN, DIRESA CAJAMARCA</t>
  </si>
  <si>
    <t>TECHADO DEL COLISEO SANTA MÓNICA</t>
  </si>
  <si>
    <t>MEJORAMIENTO DEL EQUIPAMIENTO DEL SISTEMA DE CADENA FRIO EN LA MICRORED QUEROCOTILLO DE LA RED CUTERVO - SDRS CAJAMARCA, DIRESA CAJAMARCA</t>
  </si>
  <si>
    <t>MEJORA DEL SERVICIO MATERNO INFANTIL DEL EE.SS. I - 1,  CHAMIS DE LA MRD PACHACUTEC, RED CAJAMARCA, SDRS CAJAMARCA DIRESA CAJAMARCA</t>
  </si>
  <si>
    <t>MEJORA DEL SERVICIO MATERNO INFANTIL DEL EE.SS. I - 1, HUALQUI DE LA MRD LOS JESUS, RED CAJAMARCA, SDRS CAJAMARCA-DIRESA CAJAMARCA</t>
  </si>
  <si>
    <t>MEJORA DEL SERVICIO MATERNO INFANTIL DEL EE.SS. I - 1,  LA MASMA DE LA MRD LOS BAÑOS DEL INCA, RED CAJAMARCA, SDRS CAJAMARCA DIRESA CAJAMARCA</t>
  </si>
  <si>
    <t>MEJORA DEL SERVICIO MATERNO INFANTIL DEL EE.SS. I - 1,  EL PATIÑO  DE LA MRD HUAMBOCANCHA BAJA,RED CAJAMARCA, SDRS CAJAMARCA DIRESA CAJAMARCA</t>
  </si>
  <si>
    <t>MEJORA DEL SERVICIO MATERNO INFANTIL DEL EE.SS. I - 1,  EL REGALADO  DE LA MRD HUAMBOCANCHA BAJA,RED CAJAMARCA, SDRS CAJAMARCA DIRESA CAJAMARCA</t>
  </si>
  <si>
    <t>MEJORA DEL SERVICIO MATERNO INFANTIL DEL EE.SS. I - 1,  GRANJA PORCON  DE LA MRD HUAMBOCANCHA BAJA,RED CAJAMARCA, SDRS CAJAMARCA- DIRESA CAJAMARCA</t>
  </si>
  <si>
    <t>MEJORA DEL SERVICIO MATERNO INFANTIL DEL EE.SS. I - 1,  LA CORONILLA,  DE LA MRD  HUAMBOCANCHA BAJA, RED CAJAMARCA, SDRS CAJAMARCA, DIRESA CAJAMARCA</t>
  </si>
  <si>
    <t>MEJORA DEL SERVICIO MATERNO INFANTIL DEL EE.SS. I - 1,  QUEBRADA HONDA  DE LA MRD HUAMBOCANCHA BAJA,RED CAJAMARCA, SDRS CAJAMARCA DIRESA CAJAMARCA</t>
  </si>
  <si>
    <t>MEJORA DEL SERVICIO MATERNO INFANTIL DEL EE.SS. I - 1,  MEMBRILLAR  DE LA MRD CONTUMAZA, RED CONTUMAZA, SDRS CAJAMARCA DIRESA CAJAMARCA</t>
  </si>
  <si>
    <t>MEJORA DEL SERVICIO MATERNO INFANTIL DEL EE.SS. I - 1,  YANACANCHA BAJA  DE LA MRD HUAMBOCANCHA BAJA,RED CAJAMARCA, SDRS CAJAMARCA DIRESA CAJAMARCA</t>
  </si>
  <si>
    <t>MEJORA DEL SERVICIO MATERNO INFANTIL DEL EE.SS. I - 1, CAFETAL DE LA MRD TEMBLADERA, RED CONTUMAZA, SDRS CAJAMARCA DIRESA CAJAMARCA</t>
  </si>
  <si>
    <t>MEJORA DEL SERVICIO MATERNO INFANTIL DEL EE.SS. I - 1,  COBRO NEGRO  DE LA MRD HUAMBOCANCHA BAJA, RED CAJAMARCA, SDRS CAJAMARCA DIRESA CAJAMARCA</t>
  </si>
  <si>
    <t>MEJORA DEL SERVICIO MATERNO INFANTIL DEL EE.SS. I - 1,  TANON CAMPO ALEGRE  DE LA MRD CHILETE, RED CONTUMAZA, SDRS CAJAMARCA DIRESA CAJAMARCA</t>
  </si>
  <si>
    <t>MEJORAMIENTO DEL EQUIPAMIENTO DEL SISTEMA DE CADENA FRIO EN LA MICRORED SANTO TOMAS  DE LA RED SOCOTA - SDRS CUTERVO, DIRESA CAJAMARCA</t>
  </si>
  <si>
    <t>MEJORAR LA CAPACIDAD RESOLUTIVA DE LOS SERVICIOS MATERNO INFANTILES DEL EE.SS I - 1 JAGUEY  DE LA MRD CONTUMAZA, RED CONTUMAZA, SDRS CAJAMARCA DIRESA CAJAMARCA</t>
  </si>
  <si>
    <t>MEJORA DEL SERVICIO MATERNO INFANTIL DEL EE.SS. I - 1,  CHANTA ALTA  DE LA MRD HUAMBOCANCHA BAJA, RED CAJAMARCA, SDRS CAJAMARCA DIRESA CAJAMARCA</t>
  </si>
  <si>
    <t>MEJORA DEL SERVICIO MATERNO INFANTIL DEL EE.SS. I - 1,  LA CHORRERA DE LA MRD CELENDIN, RED CELENDIN, SDRS CAJAMARCA DIRESA CAJAMARCA</t>
  </si>
  <si>
    <t>MEJORA DEL SERVICIO MATERNO INFANTIL DEL EE.SS. I - 1,  UCTO LIMON  DE LA MRD CELENDIN, RED CELENDIN, SDRS CAJAMARCA DIRESA CAJAMARCA</t>
  </si>
  <si>
    <t>MEJORA DEL SERVICIO MATERNO INFANTIL DEL EE.SS. I - 1,  QUILCATE ALTO  DE LA MRD HUAMBOCANCHA BAJA,RED CAJAMARCA, SDRS CAJAMARCA DIRESA CAJAMARCA</t>
  </si>
  <si>
    <t>MEJORA DEL SERVICIO MATERNO INFANTIL DEL EE.SS. I - 1,  CHUMUCH  DE LA MRD MIGUEL IGLESIAS, RED CELENDIN, SDRS CAJAMARCA DIRESA CAJAMARCA</t>
  </si>
  <si>
    <t>MEJORA DEL SERVICIO MATERNO INFANTIL DEL EE.SS. I - 1,  JORGE CHAVEZ DE LA MRD SUCRE, RED CELENDIN, SDRS CAJAMARCA DIRESA CAJAMARCA</t>
  </si>
  <si>
    <t>MEJORA DEL SERVICIO MATERNO INFANTIL DEL EE.SS. I - 1,  CPAISD - LA HUARACLLA DE LA MRD JESUS, RED CAJAMARCA, SDRS CAJAMARCA DIRESA CAJAMARCA</t>
  </si>
  <si>
    <t>MEJORA DEL SERVICIO MATERNO INFANTIL DEL EE.SS. I - 1,  EL MANGLE  DE LA MRD LA ENCAÑADA, RED CAJAMARCA, SDRS CAJAMARCA-DIRESA CAJAMARCA</t>
  </si>
  <si>
    <t>MEJORA DEL SERVICIO MATERNO INFANTIL DEL EE.SS. I - 1, SANTA CATALINA  DE LA MRD TEMBLADERA, RED CONTUMAZA, SDRS CAJAMARCA DIRESA CAJAMARCA</t>
  </si>
  <si>
    <t>MEJORA DEL SERVICIO MATERNO INFANTIL DEL EE.SS. I - 1, SANTA ROSA DE HUASMIN  DE LA MRD CELENDIN, RED CELENDIN, SDRS CAJAMARCA DIRESA CAJAMARCA</t>
  </si>
  <si>
    <t>MEJORA DEL SERVICIO MATERNO INFANTIL DEL EE.SS. I - 1,  RAMBRAN  DE LA MRD MIGUEL IGLESIAS, RED CELENDIN, SDRS CAJAMARCA DIRESA CAJAMARCA</t>
  </si>
  <si>
    <t>MEJORA DEL SERVICIO MATERNO INFANTIL DEL EE.SS. I - 1,  PATA PATA  DE LA MRD MAGNA VALLEJO,RED CAJAMARCA, SDRS CAJAMARCA DIRESA CAJAMARCA</t>
  </si>
  <si>
    <t>MEJORA DEL SERVICIO MATERNO INFANTIL DEL EE.SS. I - 1,  CALCONGA DE LA MRD SUCRE, RED CELENDIN, SDRS CAJAMARCA DIRESA CAJAMARCA</t>
  </si>
  <si>
    <t>MEJORA DEL SERVICIO MATERNO INFANTIL DEL EE.SS. I - 1,  FRAYLECOCHA DE LA MRD SUCRE, RED CELENDIN, SDRS CAJAMARCA DIRESA CAJAMARCA</t>
  </si>
  <si>
    <t>MEJORA DEL SERVICIO MATERNO INFANTIL DEL EE.SS. I - 1,  LA LIBERTAD DE PALLAN  DE LA MRD MIGUEL IGLESIAS, RED CELENDIN, SDRS CAJAMARCA DIRESA CAJAMARCA</t>
  </si>
  <si>
    <t>MEJORA DEL SERVICIO MATERNO INFANTIL DEL EE.SS. I - 1,  SANTA CRUZ DE TOLEDO  DE LA MRD CONTUMAZA, RED CONTUMAZA, SDRS CAJAMARCA DIRESA CAJAMARCA</t>
  </si>
  <si>
    <t>MEJORA DEL SERVICIO MATERNO INFANTIL DEL EE.SS. I - 1, VENTANILLAS DE LA MRD TEMBLADERA, RED CONTUMAZA, SDRS CAJAMARCA DIRESA CAJAMARCA</t>
  </si>
  <si>
    <t>MEJORA DEL SERVICIO MATERNO INFANTIL DEL EE.SS. I - 1,  SAN PABLO DE JESUS  DE LA MRD JESUS ,RED CAJAMARCA, SDRS CAJAMARCA DIRESA CAJAMARCA</t>
  </si>
  <si>
    <t>MEJORA DEL SERVICIO MATERNO INFANTIL DEL EE.SS. I - 1,  JEREZ  DE LA MRD CELENDIN, RED CELENDIN, SDRS CAJAMARCA DIRESA CAJAMARCA</t>
  </si>
  <si>
    <t>MEJORA DEL SERVICIO MATERNO INFANTIL DEL EE.SS. I - 1,  CHAMCAS  DE LA MRD LA ENCAÑADA, RED CAJAMARCA, SDRS CAJAMARCA DIRESA CAJAMARCA</t>
  </si>
  <si>
    <t>MEJORAMIENTO DEL EQUIPAMIENTO DEL SISTEMA DE CADENA FRIO EN LA MICRORED CONTUMAZA DE LA RED CONTUMAZA - SDRS CAJAMARCA, DIRESA CAJAMARCA</t>
  </si>
  <si>
    <t xml:space="preserve">MEJORA DEL SERVICIO MATERNO INFANTIL DEL EE.SS. I - 1, PAY PAY DE LA MRD TEMBLADERA, RED CONTUMAZA, SDRS CAJAMARCA DIRESA CAJAMARCA     </t>
  </si>
  <si>
    <t>MEJORA DEL SERVICIO MATERNO INFANTIL DEL EE.SS. I - 1, EL GUAYO  DE LA MRD CHILETE,RED CONTUMAZA, SDRS CAJAMARCA DIRESA CAJAMARCA</t>
  </si>
  <si>
    <t>MEJORA DEL SERVICIO MATERNO INFANTIL DEL EE.SS. I - 1,  TOTORILLAS  DE LA MRD CONTUMAZA, RED CONTUMAZA, SDRS CAJAMARCA DIRESA CAJAMARCA</t>
  </si>
  <si>
    <t>MEJORA DEL SERVICIO MATERNO INFANTIL DEL EE.SS. I - 1,  LLALLAN  DE LA MRD CHILETE, RED CONTUMAZA, SDRS CAJAMARCA DIRESA CAJAMARCA</t>
  </si>
  <si>
    <t>MEJORA DEL SERVICIO MATERNO INFANTIL DEL EE.SS. I - 1,  CHILIMPAMPA  DE LA MRD HUAMBOCANCHA BAJA,RED CAJAMARCA, SDRS CAJAMARCA DIRESA CAJAMARCA</t>
  </si>
  <si>
    <t>MEJORA DEL SERVICIO MATERNO INFANTIL DEL EE.SS. I - 1,  CATAN TANTARICA  DE LA MRD CHILETE,RED CONTUMAZA, SDRS CAJAMARCA DIRESA CAJAMARCA</t>
  </si>
  <si>
    <t>MEJORA DEL SERVICIO MATERNO INFANTIL DEL EE.SS. I - 1,  TUÑAD  DE LA MRD CHILETE, RED CONTUMAZA, SDRS CAJAMARCA DIRESA CAJAMARCA</t>
  </si>
  <si>
    <t>MEJORA DEL SERVICIO MATERNO INFANTIL DEL EE.SS. I - 1,  ATAHUALPA DE LA MRD PACHACUTEC, RED CAJAMARCA, SDRS CAJAMARCA DIRESA CAJAMARCA</t>
  </si>
  <si>
    <t>MEJORA DEL SERVICIO MATERNO INFANTIL DEL EE.SS. I - 1,  HUACATAZ DE LA MRD LOS BAÑOS DEL INCA, RED CAJAMARCA, SDRS CAJAMARCA -DIRESA CAJAMARCA</t>
  </si>
  <si>
    <t>MEJORA DEL SERVICIO MATERNO INFANTIL DEL EE.SS. I - 1,  TRINIDAD  DE LA MRD TEMBLADERA, RED CONTUMAZA, SDRS CAJAMARCA DIRESA CAJAMARCA</t>
  </si>
  <si>
    <t>MEJORAMIENTO DEL EQUIPAMIENTO DEL SISTEMA DE CADENA FRIO EN LA MICRO RED CHILETE DE LA RED CONTUMAZA - DRS CAJAMARCA, DIRESA CAJAMARCA</t>
  </si>
  <si>
    <t>CONSTRUCCION LOSA DEPORTIVA EL SALITRE</t>
  </si>
  <si>
    <t>MEJORA DEL SERVICIO MATERNO INFANTIL DEL EE.SS. I - 1,  SANTA ANA  DE LA MRD CONTUMAZA, RED CONTUMAZA, SDRS CAJAMARCA DIRESA CAJAMARCA</t>
  </si>
  <si>
    <t>MEJORAMIENTO DEL EQUIPAMIENTO DEL SISTEMA DE CADENA FRIO EN LA MICRORED JOSE SABOGAL DE LA RED SAN MARCOS - SDRS CAJAMARCA, DIRESA CAJAMARCA</t>
  </si>
  <si>
    <t>CONSTRUCCION LOSA DEPORTIVA INSTITUCION EDUCATIVA Nº 82111-LLUSHCAPAMPA BAJA</t>
  </si>
  <si>
    <t>MEJORA DEL SERVICIO MATERNO INFANTIL DEL EE.SS. I - 1,  SAMANA CRUZ  DE LA MRD PACHACUTEC,RED CAJAMARCA, SDRS CAJAMARCA DIRESA CAJAMARCA</t>
  </si>
  <si>
    <t>MEJORAMIENTO DEL EQUIPAMIENTO DEL SISTEMA DE CADENA FRIO EN LA MICRORED LLAUCAN  DE LA RED BAMBAMARCA - SDRS CHOTA- DIRESA CAJAMARCA</t>
  </si>
  <si>
    <t>MEJORAMIENTO DEL EQUIPAMIENTO DEL SISTEMA DE CADENA FRIO EN LA MICRORED MIGUEL IGLESIAS DE LA RED CELENDIN - SDRS CAJAMARCA, DIRESA CAJAMARCA</t>
  </si>
  <si>
    <t>MALLA DE SEGURIDAD CE Nº 82393 - SAN MARTÍN - EL HUAYO</t>
  </si>
  <si>
    <t>MEJORAMIENTO DEL EQUIPAMIENTO DEL SISTEMA DE CADENA FRIO EN LA MICRORED LA RAMADA DE LA RED SOCOTA - SDRS CAJAMARCA, DIRESA CAJAMARCA</t>
  </si>
  <si>
    <t>MEJORAMIENTO DEL EQUIPAMIENTO DEL SISTEMA DE CADENA FRIO EN LA MICRORED ICHOCAN DE LA RED SAN MARCOS - SDRS CAJAMARCA, DIRESA CAJAMARCA.</t>
  </si>
  <si>
    <t>MEJORA DEL SERVICIO MATERNO INFANTIL DEL EE.SS. I - 1,  LIVES  DE LA MRD CHILETE, RED CONTUMAZA, SDRS CAJAMARCA DIRESA CAJAMARCA</t>
  </si>
  <si>
    <t>MEJORAMIENTO DEL EQUIPAMIENTO DEL SISTEMA DE CADENA FRIO EN LA MICRORED CHOROS DE LA RED SOCOTA - SDRS CUTERVO, DIRESA CAJAMARCA</t>
  </si>
  <si>
    <t>MEJORAMIENTO DEL EQUIPAMIENTO DEL SISTEMA DE CADENA FRIO EN LA MICRORED SAN ANDRES DE LA RED SOCOTA - SDRS CUTERVO, DIRESA CAJAMARCA</t>
  </si>
  <si>
    <t>MEJORAMIENTO DEL EQUIPAMIENTO DEL SISTEMA DE CADENA FRIO EN LA MICRORED TEMBLADERA DE LA RED CONTUMAZA - SDRS CAJAMARCA, DIRESA CAJAMARCA</t>
  </si>
  <si>
    <t>MEJORAMIENTO DE LA CADENA DE FRIO EN LA MICRO RED  LA ENCAÑADA DE LA RED CAJAMARCA-SDRS CAJAMARCA-DIRESA CAJAMARCA</t>
  </si>
  <si>
    <t>MEJORAMIENTO EN LA PRODUCCION Y COMERCIALIZACION DE MIEL DE ABEJA EN LOS DISTRITOS DE SAN IGNACIO Y NAMBALLE - SAN IGNACIO</t>
  </si>
  <si>
    <t>MEJORAMIENTO DEL EQUIPAMIENTO DEL SISTEMA DE CADENA FRIO EN LA MICRORED CASA BLANCA DE LA RED SAN MIGUEL - SDRS CAJAMARCA, DIRESA CAJAMARCA</t>
  </si>
  <si>
    <t>CONSTRUCCION LOSA DEPORTIVA INSTITUCION EDUCATIVA Nº 82027 - CERRILLO</t>
  </si>
  <si>
    <t>MEJORAMIENTO DE LA CADENA DE FRIO EN LA MICRO RED  SAN MIGUEL  DE LA RED CAJAMARCA-SDRS CAJAMARCA-DIRESA CAJAMARCA</t>
  </si>
  <si>
    <t>MEJORAMIENTO AULAS CENTRO EDUCATIVO INICIAL 310 CHULIT</t>
  </si>
  <si>
    <t>MEJORAMIENTO DEL EQUIPAMIENTO DEL SISTEMA DE CADENA FRIO EN LA MICRORED SOCOTA  DE LA RED SOCOTA - SDRS CUTERVO, DIRESA CAJAMARCA</t>
  </si>
  <si>
    <t>MEJORAMIENTO DEL EQUIPAMIENTO DEL SISTEMA DE CADENA FRIO EN LA MICRORED LLAPA DE LA RED SAN MIGUEL - SDRS CAJAMARCA, DIRESA CAJAMARCA</t>
  </si>
  <si>
    <t>MEJORAMIENTO DE LA CADENA DE FRIO EN LA MICRO RED  NARANJITO DE CAMSE DE LA RED CUTERVO-SDRS CUTERVO-DIRESA CAJAMARCA</t>
  </si>
  <si>
    <t>MEJORAMIENTO DEL EQUIPAMIENTO DEL SISTEMA DE CADENA FRIO EN LA MICRORED NANCHOC DE LA RED SAN MIGUEL - SDRS CAJAMARCA, DIRESA CAJAMARCA</t>
  </si>
  <si>
    <t>MEJORAMIENTO DEL EQUIPAMIENTO DEL SISTEMA DE CADENA DE FRIO  DE LA  MICRORED  LA RAMADA DE LLAMA  DE LA RED CHOTA-SDRS CHOTA- DIRESA CAJAMARCA</t>
  </si>
  <si>
    <t>OBRAS DE PREVENCIÓN EN RÍOS Y QUEBRADAS ANTE LA POSIBLE OCURRENCIA DEL FENOMENO EL NIÑO 2002-2003</t>
  </si>
  <si>
    <t>REVALIDACIÓN CONCERTADA DEL PLAN DE DESARROLLO REGIONAL CAJAMARCA</t>
  </si>
  <si>
    <t>AMPLIACION Y MEJORAMIENTO DEL SISTEMA DE RADIOCOMUNICACION DEL CENTRO DE SALUD SOCOTA</t>
  </si>
  <si>
    <t>AMPLIACION Y MEJORAMIENTO DEL SISTEMA DE RADIOCOMUNICACION DEL ESTABLECIMIENTO DE SALUD TEMBLADERA</t>
  </si>
  <si>
    <t>AMPLIACION Y MEJORAMIENTO DEL SISTEMA DE RADIOCOMUNICACION DEL ESTABLECIMIENTO DE SALUD SAN MARCOS</t>
  </si>
  <si>
    <t>AMPLIACION Y MEJORAMIENTO DEL SISTEMA DE RADIOCOMUNICACION DEL HOSPITAL CELENDIN</t>
  </si>
  <si>
    <t>AMPLIACION Y MEJORAMIENTO DEL SISTEMA DE RADIOCOMUNICACION DEL ESTABLECIMIENTO DE SALUD SANTO TOMAS</t>
  </si>
  <si>
    <t>AMPLIACION Y MEJORAMIENTO DEL SISTEMA DE RADIOCOMUNICACION DEL CENTRO DE PUCARA</t>
  </si>
  <si>
    <t>AMPLIACION Y MEJORAMIENTO DEL SISTEMA DE RADIOCOMUNICACION DE LA  RED DE SERVICIOS  DE SALUD  SANTA CRUZ</t>
  </si>
  <si>
    <t>AMPLIACION Y MEJORAMIENTO DEL SISTEMA DE RADIOCOMUNICACION DEL ESTABLECIMIENTO MORRO SOLAR</t>
  </si>
  <si>
    <t>MPLIACION Y MEJORAMIENTO DEL SISTEMA DE RADIOCOMUNICACION DEL ESTABLECIMIENTO DE SALUD SAN MIGUEL</t>
  </si>
  <si>
    <t>AMPLIACION Y MEJORAMIENTO DEL SISTEMA DE RADIOCOMUNICACION DEL HOSPITAL CHILETE</t>
  </si>
  <si>
    <t>AMPLIACION Y MEJORAMIENTO DELSISTEMA DE RADIOCOMUNICACION DEL ESTABLECIMIENTO DE SALUD QUEROCOTILLO</t>
  </si>
  <si>
    <t>AMPLIACION Y MEJORAMIENTO DEL SISTEMA DE RADIOCOMUNICACION DEL ESTABLECIMIENTO DE SALUD SAN PABLO</t>
  </si>
  <si>
    <t>AMPLIACION Y MEJORAMIENTO DEL SISTEMA DE RADIOCOMUNICACION DEL HOSPITAL SAN JAVIER DE MARAON - BELLAVISTA</t>
  </si>
  <si>
    <t>AMPLIACION Y MEJORAMIENTO DEL SISTEMA DE RADIOCOMUNICACION DEL ESTABLECIMIENTO DE SALUD CONTUMAZA</t>
  </si>
  <si>
    <t>AMPLIACION Y MEJORAMIENTO DEL SISTEMA DE RADIOCOMUNICACION DEL HOSPITAL SANTA MARIA DE CUTERVO</t>
  </si>
  <si>
    <t>AMPLIACION Y MEJORAMIENTO DEL SISTEMA DE RADIOCOMUNICACION DEL HOSPITAL CAJAMARCA</t>
  </si>
  <si>
    <t>AMPLIACION Y MEJORAMIENTO DEL SISTEMA DE RADIOCOMUNICACION DEL HOSPITAL DE CAJABAMBA</t>
  </si>
  <si>
    <t>AMPLIACION Y MEJORAMIENTO DEL SISTEMA DE RADIOCOMUNICACION DEL HOSPITAL JOSE SOTO CADENILLAS CHOTA</t>
  </si>
  <si>
    <t>AMPLIACION Y MEJORAMIENTO DEL SISTEMA DE RADIOCOMUNICACION DEL ESTABLECIMIENTO DE SALUD TACABAMBA</t>
  </si>
  <si>
    <t>AMPLIACION Y MEJORAMIENTO DEL SISTEMA DE RADIOCOMUNICACION DEL ESTABLECIMIENTO DE SALUD BANOS DEL INCA</t>
  </si>
  <si>
    <t>AMPLIACION Y MEJORAMIENTO DEL SISTEMA DE RADIOCOMUNICACION DEL ESTABLECIMIENTO DE SAN IGNACIO</t>
  </si>
  <si>
    <t>AMPLIACION Y MEJORAMIENTO DEL SISTEMA DE RADIOCOMUNICACION DEL ESTABLECIMIENTO DE BAMBAMARCA</t>
  </si>
  <si>
    <t>TRANSPORTE</t>
  </si>
  <si>
    <t>SALUD Y SANEAMIENTO</t>
  </si>
  <si>
    <t>SALUD</t>
  </si>
  <si>
    <t>AGROPECUARIA</t>
  </si>
  <si>
    <t>PLANEAMIENTO, GESTIÓN Y RESERVA DE CONTINGENCIA</t>
  </si>
  <si>
    <t>SANEAMIENTO</t>
  </si>
  <si>
    <t>AGRARIA</t>
  </si>
  <si>
    <t>ENERGÍA</t>
  </si>
  <si>
    <t>ENERGIA Y RECURSOS MINERALES</t>
  </si>
  <si>
    <t>AMBIENTE</t>
  </si>
  <si>
    <t>EDUCACION Y CULTURA</t>
  </si>
  <si>
    <t>TURISMO</t>
  </si>
  <si>
    <t>EDUCACIÓN</t>
  </si>
  <si>
    <t>ORDEN PÚBLICO Y SEGURIDAD</t>
  </si>
  <si>
    <t>ADMINISTRACION Y PLANEAMIENTO</t>
  </si>
  <si>
    <t>DEFENSA Y SEGURIDAD NACIONAL</t>
  </si>
  <si>
    <t>ASISTENCIA Y PREVISION SOCIAL</t>
  </si>
  <si>
    <t>VIVIENDA Y DESARROLLO URBANO</t>
  </si>
  <si>
    <t>REGION CAJAMARCA-SEDE CENTRAL</t>
  </si>
  <si>
    <t>REGION CAJAMARCA-AGRICULTURA</t>
  </si>
  <si>
    <t>REGION CAJAMARCA-CUTERVO</t>
  </si>
  <si>
    <t>REGION CAJAMARCA-CHOTA</t>
  </si>
  <si>
    <t>REGION CAJAMARCA - PROGRAMAS REGIONALES - PRO REGION</t>
  </si>
  <si>
    <t>MEM - DIRECCION GENERAL DE ELECTRIFICACION RURAL</t>
  </si>
  <si>
    <t>REGION CAJAMARCA-JAEN</t>
  </si>
  <si>
    <t>REGION LAMBAYEQUE - PROY. ESP. OLMOS TINAJONES</t>
  </si>
  <si>
    <t>REGION CAJAMARCA-SALUD CAJAMARCA</t>
  </si>
  <si>
    <t>GOB. REG. CAJAMARCA - HOSPITAL JOSE H. SOTO CADENILLAS- CHOTA</t>
  </si>
  <si>
    <t>MUNICIPALIDAD PROVINCIAL DE CONTUMAZA</t>
  </si>
  <si>
    <t>REGION CAJAMARCA-SALUD CHOTA</t>
  </si>
  <si>
    <t>MUNICIPALIDAD DISTRITAL DE CHUMUCH</t>
  </si>
  <si>
    <t>MUNICIPALIDAD DISTRITAL DE ASUNCION</t>
  </si>
  <si>
    <t>MUNICIPALIDAD DISTRITAL DE LA COIPA</t>
  </si>
  <si>
    <t>MUNICIPALIDAD PROVINCIAL DE SAN MIGUEL</t>
  </si>
  <si>
    <t>MUNICIPALIDAD PROVINCIAL DE SAN MARCOS - PEDRO GALVEZ</t>
  </si>
  <si>
    <t>MUNICIPALIDAD DISTRITAL DE YONAN</t>
  </si>
  <si>
    <t>MUNICIPALIDAD DISTRITAL DE TANTARICA</t>
  </si>
  <si>
    <t>MUNICIPALIDAD DISTRITAL DE GREGORIO PITA</t>
  </si>
  <si>
    <t>MUNICIPALIDAD DISTRITAL DE TONGOD</t>
  </si>
  <si>
    <t>REGION CAJAMARCA-SALUD CUTERVO</t>
  </si>
  <si>
    <t>MUNICIPALIDAD DISTRITAL DE EDUARDO VILLANUEVA</t>
  </si>
  <si>
    <t>REGION CAJAMARCA-SALUD JAEN</t>
  </si>
  <si>
    <t>MUNICIPALIDAD DISTRITAL DE CUPISNIQUE</t>
  </si>
  <si>
    <t>MINISTERIO DE AGRICULTURA-ADMINISTRACION CENTRAL</t>
  </si>
  <si>
    <t>MUNICIPALIDAD DISTRITAL DE QUEROCOTO</t>
  </si>
  <si>
    <t>MUNICIPALIDAD DISTRITAL DE LA LIBERTAD DE PALLAN</t>
  </si>
  <si>
    <t>M.E.-PROGRAMA NACIONAL DE INFRAESTRUCTURA  EDUCATIVA</t>
  </si>
  <si>
    <t>MUNICIPALIDAD DISTRITAL DE LLAPA</t>
  </si>
  <si>
    <t>MUNICIPALIDAD DISTRITAL DE ICHOCAN</t>
  </si>
  <si>
    <t>MUNICIPALIDAD DISTRITAL DE SANTA CRUZ DE TOLEDO</t>
  </si>
  <si>
    <t>MUNICIPALIDAD DISTRITAL DE POMAHUACA</t>
  </si>
  <si>
    <t>REGION CAJAMARCA-EDUCACION CAJAMARCA</t>
  </si>
  <si>
    <t>MTC- PROVIAS DESCENTRALIZADO</t>
  </si>
  <si>
    <t>MUNICIPALIDAD DISTRITAL DE MIGUEL IGLESIAS</t>
  </si>
  <si>
    <t>MUNICIPALIDAD DISTRITAL DE GUZMANGO</t>
  </si>
  <si>
    <t>MUNICIPALIDAD DISTRITAL DE SAN BENITO</t>
  </si>
  <si>
    <t>MUNICIPALIDAD DISTRITAL DE CACHACHI</t>
  </si>
  <si>
    <t>MUNICIPALIDAD PROVINCIAL DE CELENDIN</t>
  </si>
  <si>
    <t>ADMINISTRACION CENTRAL - MINSA</t>
  </si>
  <si>
    <t>MUNICIPALIDAD DISTRITAL DE SAN LUIS</t>
  </si>
  <si>
    <t>MUNICIPALIDAD DISTRITAL DE HUASMIN</t>
  </si>
  <si>
    <t>VIVIENDA Y URBANISMO</t>
  </si>
  <si>
    <t>MUNICIPALIDAD DISTRITAL DE SUCRE</t>
  </si>
  <si>
    <t>MUNICIPALIDAD DISTRITAL DE SAN JUAN</t>
  </si>
  <si>
    <t>MUNICIPALIDAD DISTRITAL DE LLACANORA</t>
  </si>
  <si>
    <t>MINISTERIO DE VIVIENDA, CONSTRUCCION Y SANEAMIENTO- ADM. GENERAL</t>
  </si>
  <si>
    <t>MUNICIPALIDAD DISTRITAL DE CHILETE</t>
  </si>
  <si>
    <t>MUNICIPALIDAD DISTRITAL DE SAN BERNARDINO</t>
  </si>
  <si>
    <t>MUNICIPALIDAD DISTRITAL DE SITACOCHA</t>
  </si>
  <si>
    <t>MUNICIPALIDAD DISTRITAL DE UTCO</t>
  </si>
  <si>
    <t>MUNICIPALIDAD DISTRITAL DE MATARA</t>
  </si>
  <si>
    <t>REGION CAJAMARCA-HOSPITAL GENERAL DE JAEN</t>
  </si>
  <si>
    <t>MUNICIPALIDAD PROVINCIAL DE CHOTA</t>
  </si>
  <si>
    <t>MUNICIPALIDAD DISTRITAL DE SOROCHUCO</t>
  </si>
  <si>
    <t>PROGRAMA  PARA LA GENERACION DE EMPLEO SOCIAL INCLUSIVO "TRABAJA PERU"</t>
  </si>
  <si>
    <t>ADMINISTRADORA DE ACUERDOS DE GESTION</t>
  </si>
  <si>
    <t>MEF-DIR. GNRAL.DE PROGRAMACION MULTIANUAL-EVALUADORA</t>
  </si>
  <si>
    <t>GERENCIA SUB REGIONAL DE CHOTA  -  UNIDAD FORMULADORA</t>
  </si>
  <si>
    <t xml:space="preserve"> -   </t>
  </si>
  <si>
    <t>Rango de Años</t>
  </si>
  <si>
    <t>Cuenta de Nombre del Proyecto</t>
  </si>
  <si>
    <t>MAYOR A SEIS MESES</t>
  </si>
  <si>
    <t>MENOR A SEIS MESES</t>
  </si>
  <si>
    <t>PIPS QUE NO CUENTAN CON INFORME DE CIERRE SEGÚN PERIODO DE ÚLTIMO DEVENGADO</t>
  </si>
  <si>
    <t>Suma de Monto de Inversión según último registro</t>
  </si>
  <si>
    <t>Suma de Diferencia entre monto de inversión y monto total devengado</t>
  </si>
  <si>
    <t>Nro de PIPs</t>
  </si>
  <si>
    <t>Monto que teóricamente falta para culminar el PIP</t>
  </si>
  <si>
    <t>Tiene registro Infobras</t>
  </si>
  <si>
    <t>PIPS QUE CUENTAN CON REGISTRO INFOBRAS</t>
  </si>
  <si>
    <t>Cuenta de Código SNIP</t>
  </si>
  <si>
    <t>GOBIERNO REGIONAL CAJAMARCA: INVENTARIO DE PROYECTOS DE INVERSIÓN PÚBLICA 2003 - 2017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</si>
</sst>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64" formatCode="0.0%"/>
    <numFmt numFmtId="165" formatCode="_ * #,##0_ ;_ * \-#,##0_ ;_ * &quot;-&quot;??_ ;_ @_ "/>
    <numFmt numFmtId="166" formatCode="_ * #,##0.0_ ;_ * \-#,##0.0_ ;_ * &quot;-&quot;??_ ;_ @_ "/>
    <numFmt numFmtId="167" formatCode="#,##0_ ;\-#,##0\ "/>
    <numFmt numFmtId="168" formatCode="#,##0_ ;[Red]\-#,##0\ "/>
    <numFmt numFmtId="169" formatCode="#,##0.00_ ;\-#,##0.00\ "/>
    <numFmt numFmtId="170" formatCode="#,##0.0"/>
    <numFmt numFmtId="171" formatCode="0_ ;\-0\ "/>
  </numFmts>
  <fonts count="45" x14ac:knownFonts="1">
    <font>
      <sz val="11"/>
      <color theme="1"/>
      <name val="Calibri"/>
      <family val="2"/>
      <scheme val="minor"/>
    </font>
    <font>
      <sz val="9"/>
      <color indexed="8"/>
      <name val="Calibri"/>
      <family val="2"/>
    </font>
    <font>
      <sz val="10"/>
      <color indexed="8"/>
      <name val="Calibri"/>
      <family val="2"/>
    </font>
    <font>
      <sz val="8"/>
      <color indexed="8"/>
      <name val="Calibri"/>
      <family val="2"/>
    </font>
    <font>
      <strike/>
      <sz val="9"/>
      <color indexed="8"/>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theme="1"/>
      <name val="Calibri"/>
      <family val="2"/>
      <scheme val="minor"/>
    </font>
    <font>
      <b/>
      <sz val="9"/>
      <color rgb="FFFFFFFF"/>
      <name val="Calibri"/>
      <family val="2"/>
      <scheme val="minor"/>
    </font>
    <font>
      <sz val="9"/>
      <color rgb="FF000000"/>
      <name val="Calibri"/>
      <family val="2"/>
      <scheme val="minor"/>
    </font>
    <font>
      <sz val="8"/>
      <color theme="1"/>
      <name val="Calibri"/>
      <family val="2"/>
      <scheme val="minor"/>
    </font>
    <font>
      <sz val="9"/>
      <name val="Calibri"/>
      <family val="2"/>
      <scheme val="minor"/>
    </font>
    <font>
      <b/>
      <sz val="8"/>
      <name val="Calibri"/>
      <family val="2"/>
      <scheme val="minor"/>
    </font>
    <font>
      <b/>
      <sz val="9"/>
      <name val="Calibri"/>
      <family val="2"/>
      <scheme val="minor"/>
    </font>
    <font>
      <b/>
      <sz val="22"/>
      <color theme="1"/>
      <name val="Calibri"/>
      <family val="2"/>
      <scheme val="minor"/>
    </font>
    <font>
      <sz val="9"/>
      <color indexed="81"/>
      <name val="Tahoma"/>
      <family val="2"/>
    </font>
    <font>
      <b/>
      <sz val="9"/>
      <color theme="1"/>
      <name val="Calibri"/>
      <family val="2"/>
      <scheme val="minor"/>
    </font>
    <font>
      <b/>
      <sz val="9"/>
      <color theme="0"/>
      <name val="Calibri"/>
      <family val="2"/>
      <scheme val="minor"/>
    </font>
    <font>
      <b/>
      <sz val="8"/>
      <color theme="0"/>
      <name val="Calibri"/>
      <family val="2"/>
      <scheme val="minor"/>
    </font>
    <font>
      <sz val="9"/>
      <color rgb="FFFF0000"/>
      <name val="Calibri"/>
      <family val="2"/>
      <scheme val="minor"/>
    </font>
    <font>
      <sz val="9"/>
      <color theme="1"/>
      <name val="Calibri"/>
      <family val="2"/>
    </font>
    <font>
      <sz val="9"/>
      <name val="Calibri"/>
      <family val="2"/>
    </font>
    <font>
      <sz val="9"/>
      <color rgb="FF000000"/>
      <name val="Calibri"/>
      <family val="2"/>
    </font>
    <font>
      <sz val="8"/>
      <color theme="1"/>
      <name val="Arial"/>
      <family val="2"/>
    </font>
    <font>
      <b/>
      <sz val="9"/>
      <color rgb="FFFF0000"/>
      <name val="Calibri"/>
      <family val="2"/>
    </font>
    <font>
      <b/>
      <sz val="9"/>
      <name val="Calibri"/>
      <family val="2"/>
    </font>
    <font>
      <sz val="9"/>
      <color rgb="FFFF0000"/>
      <name val="Calibri"/>
      <family val="2"/>
    </font>
    <font>
      <sz val="8"/>
      <color rgb="FF362B36"/>
      <name val="Lucida Sans"/>
      <family val="2"/>
    </font>
    <font>
      <sz val="9"/>
      <color rgb="FF000000"/>
      <name val="Arial"/>
      <family val="2"/>
    </font>
    <font>
      <sz val="8"/>
      <color rgb="FF000000"/>
      <name val="Arial"/>
      <family val="2"/>
    </font>
  </fonts>
  <fills count="4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rgb="FF3A6EA5"/>
        <bgColor indexed="64"/>
      </patternFill>
    </fill>
    <fill>
      <patternFill patternType="solid">
        <fgColor theme="4" tint="0.39997558519241921"/>
        <bgColor rgb="FF000000"/>
      </patternFill>
    </fill>
    <fill>
      <patternFill patternType="solid">
        <fgColor theme="6" tint="0.399975585192419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theme="3"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rgb="FFDDDDDD"/>
      </left>
      <right style="medium">
        <color rgb="FFDDDDDD"/>
      </right>
      <top style="medium">
        <color rgb="FFDDDDDD"/>
      </top>
      <bottom/>
      <diagonal/>
    </border>
    <border>
      <left style="medium">
        <color rgb="FFDDDDDD"/>
      </left>
      <right style="medium">
        <color rgb="FFDDDDDD"/>
      </right>
      <top style="medium">
        <color rgb="FFDDDDDD"/>
      </top>
      <bottom style="medium">
        <color rgb="FFDDDDDD"/>
      </bottom>
      <diagonal/>
    </border>
    <border>
      <left style="medium">
        <color rgb="FFDDDDDD"/>
      </left>
      <right/>
      <top style="medium">
        <color rgb="FFDDDDDD"/>
      </top>
      <bottom style="medium">
        <color rgb="FFDDDDDD"/>
      </bottom>
      <diagonal/>
    </border>
    <border>
      <left/>
      <right/>
      <top style="medium">
        <color rgb="FFDDDDDD"/>
      </top>
      <bottom style="medium">
        <color rgb="FFDDDDDD"/>
      </bottom>
      <diagonal/>
    </border>
    <border>
      <left style="medium">
        <color rgb="FFDDDDDD"/>
      </left>
      <right style="medium">
        <color rgb="FFDDDDDD"/>
      </right>
      <top/>
      <bottom style="medium">
        <color rgb="FFDDDDDD"/>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s>
  <cellStyleXfs count="44">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0" applyNumberFormat="0" applyBorder="0" applyAlignment="0" applyProtection="0"/>
    <xf numFmtId="0" fontId="8" fillId="21" borderId="8" applyNumberFormat="0" applyAlignment="0" applyProtection="0"/>
    <xf numFmtId="0" fontId="9" fillId="22" borderId="9" applyNumberFormat="0" applyAlignment="0" applyProtection="0"/>
    <xf numFmtId="0" fontId="10" fillId="0" borderId="10" applyNumberFormat="0" applyFill="0" applyAlignment="0" applyProtection="0"/>
    <xf numFmtId="0" fontId="11" fillId="0" borderId="0" applyNumberForma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12" fillId="29" borderId="8" applyNumberFormat="0" applyAlignment="0" applyProtection="0"/>
    <xf numFmtId="0" fontId="13" fillId="30" borderId="0" applyNumberFormat="0" applyBorder="0" applyAlignment="0" applyProtection="0"/>
    <xf numFmtId="43" fontId="5" fillId="0" borderId="0" applyFont="0" applyFill="0" applyBorder="0" applyAlignment="0" applyProtection="0"/>
    <xf numFmtId="0" fontId="14" fillId="31" borderId="0" applyNumberFormat="0" applyBorder="0" applyAlignment="0" applyProtection="0"/>
    <xf numFmtId="0" fontId="5" fillId="32" borderId="11" applyNumberFormat="0" applyFont="0" applyAlignment="0" applyProtection="0"/>
    <xf numFmtId="9" fontId="5" fillId="0" borderId="0" applyFont="0" applyFill="0" applyBorder="0" applyAlignment="0" applyProtection="0"/>
    <xf numFmtId="0" fontId="15" fillId="21" borderId="12"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14" applyNumberFormat="0" applyFill="0" applyAlignment="0" applyProtection="0"/>
    <xf numFmtId="0" fontId="11" fillId="0" borderId="15" applyNumberFormat="0" applyFill="0" applyAlignment="0" applyProtection="0"/>
    <xf numFmtId="0" fontId="21" fillId="0" borderId="16" applyNumberFormat="0" applyFill="0" applyAlignment="0" applyProtection="0"/>
  </cellStyleXfs>
  <cellXfs count="354">
    <xf numFmtId="0" fontId="0" fillId="0" borderId="0" xfId="0"/>
    <xf numFmtId="0" fontId="22" fillId="33" borderId="0" xfId="0" applyFont="1" applyFill="1"/>
    <xf numFmtId="0" fontId="23" fillId="34" borderId="17" xfId="0" applyFont="1" applyFill="1" applyBorder="1" applyAlignment="1">
      <alignment horizontal="center" vertical="center" wrapText="1"/>
    </xf>
    <xf numFmtId="0" fontId="22" fillId="33" borderId="18" xfId="0" applyFont="1" applyFill="1" applyBorder="1" applyAlignment="1">
      <alignment horizontal="left" wrapText="1"/>
    </xf>
    <xf numFmtId="3" fontId="22" fillId="33" borderId="18" xfId="0" applyNumberFormat="1" applyFont="1" applyFill="1" applyBorder="1" applyAlignment="1">
      <alignment horizontal="right" wrapText="1"/>
    </xf>
    <xf numFmtId="0" fontId="22" fillId="33" borderId="18" xfId="0" applyFont="1" applyFill="1" applyBorder="1" applyAlignment="1">
      <alignment horizontal="right" wrapText="1"/>
    </xf>
    <xf numFmtId="0" fontId="23" fillId="34" borderId="19"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23" fillId="34" borderId="18" xfId="0" applyFont="1" applyFill="1" applyBorder="1" applyAlignment="1">
      <alignment horizontal="center" vertical="center" wrapText="1"/>
    </xf>
    <xf numFmtId="3" fontId="22" fillId="33" borderId="0" xfId="0" applyNumberFormat="1" applyFont="1" applyFill="1"/>
    <xf numFmtId="4" fontId="22" fillId="33" borderId="0" xfId="0" applyNumberFormat="1" applyFont="1" applyFill="1"/>
    <xf numFmtId="9" fontId="22" fillId="33" borderId="0" xfId="35" applyNumberFormat="1" applyFont="1" applyFill="1"/>
    <xf numFmtId="0" fontId="22" fillId="33" borderId="0" xfId="0" applyFont="1" applyFill="1" applyAlignment="1">
      <alignment wrapText="1"/>
    </xf>
    <xf numFmtId="0" fontId="24" fillId="35" borderId="21" xfId="0" applyFont="1" applyFill="1" applyBorder="1" applyAlignment="1">
      <alignment horizontal="left" wrapText="1"/>
    </xf>
    <xf numFmtId="0" fontId="22" fillId="36" borderId="18" xfId="0" applyFont="1" applyFill="1" applyBorder="1" applyAlignment="1">
      <alignment horizontal="left" wrapText="1"/>
    </xf>
    <xf numFmtId="0" fontId="22" fillId="37" borderId="18" xfId="0" applyFont="1" applyFill="1" applyBorder="1" applyAlignment="1">
      <alignment horizontal="left" wrapText="1"/>
    </xf>
    <xf numFmtId="0" fontId="22" fillId="38" borderId="18" xfId="0" applyFont="1" applyFill="1" applyBorder="1" applyAlignment="1">
      <alignment horizontal="left" wrapText="1"/>
    </xf>
    <xf numFmtId="0" fontId="22" fillId="39" borderId="18" xfId="0" applyFont="1" applyFill="1" applyBorder="1" applyAlignment="1">
      <alignment horizontal="left" wrapText="1"/>
    </xf>
    <xf numFmtId="0" fontId="22" fillId="40" borderId="18" xfId="0" applyFont="1" applyFill="1" applyBorder="1" applyAlignment="1">
      <alignment horizontal="left" wrapText="1"/>
    </xf>
    <xf numFmtId="14" fontId="22" fillId="33" borderId="18" xfId="0" applyNumberFormat="1" applyFont="1" applyFill="1" applyBorder="1" applyAlignment="1">
      <alignment horizontal="left" wrapText="1"/>
    </xf>
    <xf numFmtId="17" fontId="22" fillId="33" borderId="18" xfId="0" applyNumberFormat="1" applyFont="1" applyFill="1" applyBorder="1" applyAlignment="1">
      <alignment horizontal="left" wrapText="1"/>
    </xf>
    <xf numFmtId="0" fontId="22" fillId="41" borderId="18" xfId="0" applyFont="1" applyFill="1" applyBorder="1" applyAlignment="1">
      <alignment horizontal="left" wrapText="1"/>
    </xf>
    <xf numFmtId="3" fontId="22" fillId="33" borderId="0" xfId="0" applyNumberFormat="1" applyFont="1" applyFill="1" applyAlignment="1">
      <alignment wrapText="1"/>
    </xf>
    <xf numFmtId="4" fontId="22" fillId="33" borderId="0" xfId="0" applyNumberFormat="1" applyFont="1" applyFill="1" applyAlignment="1">
      <alignment wrapText="1"/>
    </xf>
    <xf numFmtId="9" fontId="22" fillId="33" borderId="0" xfId="35" applyNumberFormat="1" applyFont="1" applyFill="1" applyAlignment="1">
      <alignment wrapText="1"/>
    </xf>
    <xf numFmtId="0" fontId="22" fillId="0" borderId="18" xfId="0" applyFont="1" applyFill="1" applyBorder="1" applyAlignment="1">
      <alignment horizontal="left" wrapText="1"/>
    </xf>
    <xf numFmtId="0" fontId="25" fillId="33" borderId="0" xfId="0" applyFont="1" applyFill="1" applyAlignment="1">
      <alignment wrapText="1"/>
    </xf>
    <xf numFmtId="0" fontId="22" fillId="0" borderId="0" xfId="0" applyFont="1" applyFill="1"/>
    <xf numFmtId="0" fontId="22" fillId="33" borderId="0" xfId="0" applyFont="1" applyFill="1" applyAlignment="1"/>
    <xf numFmtId="0" fontId="22" fillId="33" borderId="18" xfId="0" applyFont="1" applyFill="1" applyBorder="1" applyAlignment="1">
      <alignment horizontal="left"/>
    </xf>
    <xf numFmtId="3" fontId="22" fillId="33" borderId="0" xfId="0" applyNumberFormat="1" applyFont="1" applyFill="1" applyAlignment="1"/>
    <xf numFmtId="4" fontId="22" fillId="33" borderId="0" xfId="0" applyNumberFormat="1" applyFont="1" applyFill="1" applyAlignment="1"/>
    <xf numFmtId="9" fontId="22" fillId="33" borderId="0" xfId="35" applyNumberFormat="1" applyFont="1" applyFill="1" applyAlignment="1"/>
    <xf numFmtId="0" fontId="22" fillId="40" borderId="18" xfId="0" applyFont="1" applyFill="1" applyBorder="1" applyAlignment="1">
      <alignment horizontal="left"/>
    </xf>
    <xf numFmtId="0" fontId="22" fillId="38" borderId="18" xfId="0" applyFont="1" applyFill="1" applyBorder="1" applyAlignment="1">
      <alignment horizontal="left"/>
    </xf>
    <xf numFmtId="0" fontId="22" fillId="36" borderId="18" xfId="0" applyFont="1" applyFill="1" applyBorder="1" applyAlignment="1">
      <alignment horizontal="left"/>
    </xf>
    <xf numFmtId="0" fontId="22" fillId="39" borderId="18" xfId="0" applyFont="1" applyFill="1" applyBorder="1" applyAlignment="1">
      <alignment horizontal="left"/>
    </xf>
    <xf numFmtId="0" fontId="22" fillId="37" borderId="18" xfId="0" applyFont="1" applyFill="1" applyBorder="1" applyAlignment="1">
      <alignment horizontal="left"/>
    </xf>
    <xf numFmtId="0" fontId="22" fillId="42" borderId="0" xfId="0" applyFont="1" applyFill="1" applyAlignment="1"/>
    <xf numFmtId="0" fontId="22" fillId="42" borderId="18" xfId="0" applyFont="1" applyFill="1" applyBorder="1" applyAlignment="1">
      <alignment horizontal="left"/>
    </xf>
    <xf numFmtId="3" fontId="22" fillId="42" borderId="0" xfId="0" applyNumberFormat="1" applyFont="1" applyFill="1" applyAlignment="1"/>
    <xf numFmtId="4" fontId="22" fillId="42" borderId="0" xfId="0" applyNumberFormat="1" applyFont="1" applyFill="1" applyAlignment="1"/>
    <xf numFmtId="9" fontId="22" fillId="42" borderId="0" xfId="35" applyNumberFormat="1" applyFont="1" applyFill="1" applyAlignment="1"/>
    <xf numFmtId="0" fontId="22" fillId="36" borderId="0" xfId="0" applyFont="1" applyFill="1" applyAlignment="1"/>
    <xf numFmtId="3" fontId="22" fillId="36" borderId="0" xfId="0" applyNumberFormat="1" applyFont="1" applyFill="1" applyAlignment="1"/>
    <xf numFmtId="4" fontId="22" fillId="36" borderId="0" xfId="0" applyNumberFormat="1" applyFont="1" applyFill="1" applyAlignment="1"/>
    <xf numFmtId="9" fontId="22" fillId="36" borderId="0" xfId="35" applyNumberFormat="1" applyFont="1" applyFill="1" applyAlignment="1"/>
    <xf numFmtId="3" fontId="22" fillId="0" borderId="0" xfId="0" applyNumberFormat="1" applyFont="1" applyFill="1"/>
    <xf numFmtId="4" fontId="22" fillId="0" borderId="0" xfId="0" applyNumberFormat="1" applyFont="1" applyFill="1"/>
    <xf numFmtId="9" fontId="22" fillId="0" borderId="0" xfId="35" applyNumberFormat="1" applyFont="1" applyFill="1"/>
    <xf numFmtId="0" fontId="22" fillId="33" borderId="0" xfId="0" applyFont="1" applyFill="1" applyBorder="1" applyAlignment="1">
      <alignment horizontal="left"/>
    </xf>
    <xf numFmtId="0" fontId="22" fillId="33" borderId="0" xfId="0" applyFont="1" applyFill="1" applyBorder="1" applyAlignment="1">
      <alignment horizontal="right"/>
    </xf>
    <xf numFmtId="0" fontId="24" fillId="35" borderId="18" xfId="0" applyFont="1" applyFill="1" applyBorder="1" applyAlignment="1">
      <alignment horizontal="left" wrapText="1"/>
    </xf>
    <xf numFmtId="0" fontId="22" fillId="40" borderId="21" xfId="0" applyFont="1" applyFill="1" applyBorder="1" applyAlignment="1">
      <alignment horizontal="left"/>
    </xf>
    <xf numFmtId="0" fontId="22" fillId="33" borderId="21" xfId="0" applyFont="1" applyFill="1" applyBorder="1" applyAlignment="1">
      <alignment horizontal="left"/>
    </xf>
    <xf numFmtId="0" fontId="22" fillId="33" borderId="18" xfId="0" applyFont="1" applyFill="1" applyBorder="1" applyAlignment="1">
      <alignment wrapText="1"/>
    </xf>
    <xf numFmtId="0" fontId="22" fillId="33" borderId="0" xfId="0" applyFont="1" applyFill="1" applyBorder="1" applyAlignment="1">
      <alignment horizontal="left" wrapText="1"/>
    </xf>
    <xf numFmtId="0" fontId="22" fillId="38" borderId="21" xfId="0" applyFont="1" applyFill="1" applyBorder="1" applyAlignment="1">
      <alignment horizontal="left" wrapText="1"/>
    </xf>
    <xf numFmtId="0" fontId="22" fillId="0" borderId="0" xfId="0" applyFont="1" applyFill="1" applyBorder="1" applyAlignment="1">
      <alignment horizontal="left" wrapText="1"/>
    </xf>
    <xf numFmtId="0" fontId="22" fillId="41" borderId="0" xfId="0" applyFont="1" applyFill="1" applyBorder="1" applyAlignment="1">
      <alignment horizontal="left" wrapText="1"/>
    </xf>
    <xf numFmtId="0" fontId="22" fillId="33" borderId="0" xfId="0" applyFont="1" applyFill="1" applyBorder="1"/>
    <xf numFmtId="0" fontId="22" fillId="40" borderId="0" xfId="0" applyFont="1" applyFill="1" applyBorder="1" applyAlignment="1">
      <alignment horizontal="left"/>
    </xf>
    <xf numFmtId="0" fontId="22" fillId="36" borderId="21" xfId="0" applyFont="1" applyFill="1" applyBorder="1" applyAlignment="1">
      <alignment horizontal="left" wrapText="1"/>
    </xf>
    <xf numFmtId="0" fontId="22" fillId="39" borderId="21" xfId="0" applyFont="1" applyFill="1" applyBorder="1" applyAlignment="1">
      <alignment horizontal="left" wrapText="1"/>
    </xf>
    <xf numFmtId="0" fontId="22" fillId="37" borderId="21" xfId="0" applyFont="1" applyFill="1" applyBorder="1" applyAlignment="1">
      <alignment horizontal="left" wrapText="1"/>
    </xf>
    <xf numFmtId="0" fontId="22" fillId="36" borderId="21" xfId="0" applyFont="1" applyFill="1" applyBorder="1" applyAlignment="1">
      <alignment horizontal="left"/>
    </xf>
    <xf numFmtId="0" fontId="22" fillId="33" borderId="18" xfId="0" applyFont="1" applyFill="1" applyBorder="1" applyAlignment="1"/>
    <xf numFmtId="0" fontId="26" fillId="42" borderId="0" xfId="0" applyFont="1" applyFill="1" applyAlignment="1"/>
    <xf numFmtId="0" fontId="26" fillId="42" borderId="18" xfId="0" applyFont="1" applyFill="1" applyBorder="1" applyAlignment="1">
      <alignment horizontal="left"/>
    </xf>
    <xf numFmtId="0" fontId="26" fillId="42" borderId="18" xfId="0" applyFont="1" applyFill="1" applyBorder="1" applyAlignment="1">
      <alignment horizontal="left" wrapText="1"/>
    </xf>
    <xf numFmtId="14" fontId="26" fillId="42" borderId="18" xfId="0" applyNumberFormat="1" applyFont="1" applyFill="1" applyBorder="1" applyAlignment="1">
      <alignment horizontal="left" wrapText="1"/>
    </xf>
    <xf numFmtId="17" fontId="26" fillId="42" borderId="18" xfId="0" applyNumberFormat="1" applyFont="1" applyFill="1" applyBorder="1" applyAlignment="1">
      <alignment horizontal="left" wrapText="1"/>
    </xf>
    <xf numFmtId="3" fontId="26" fillId="42" borderId="18" xfId="0" applyNumberFormat="1" applyFont="1" applyFill="1" applyBorder="1" applyAlignment="1">
      <alignment horizontal="right" wrapText="1"/>
    </xf>
    <xf numFmtId="0" fontId="26" fillId="42" borderId="18" xfId="0" applyFont="1" applyFill="1" applyBorder="1" applyAlignment="1">
      <alignment horizontal="right" wrapText="1"/>
    </xf>
    <xf numFmtId="3" fontId="26" fillId="42" borderId="0" xfId="0" applyNumberFormat="1" applyFont="1" applyFill="1"/>
    <xf numFmtId="4" fontId="26" fillId="42" borderId="0" xfId="0" applyNumberFormat="1" applyFont="1" applyFill="1"/>
    <xf numFmtId="9" fontId="26" fillId="42" borderId="0" xfId="35" applyNumberFormat="1" applyFont="1" applyFill="1"/>
    <xf numFmtId="0" fontId="26" fillId="42" borderId="0" xfId="0" applyFont="1" applyFill="1"/>
    <xf numFmtId="0" fontId="22" fillId="42" borderId="18" xfId="0" applyFont="1" applyFill="1" applyBorder="1" applyAlignment="1">
      <alignment horizontal="left" wrapText="1"/>
    </xf>
    <xf numFmtId="0" fontId="22" fillId="33" borderId="21" xfId="0" applyFont="1" applyFill="1" applyBorder="1" applyAlignment="1">
      <alignment horizontal="left" wrapText="1"/>
    </xf>
    <xf numFmtId="0" fontId="22" fillId="33" borderId="0" xfId="0" applyFont="1" applyFill="1" applyBorder="1" applyAlignment="1">
      <alignment wrapText="1"/>
    </xf>
    <xf numFmtId="0" fontId="22" fillId="39" borderId="21" xfId="0" applyFont="1" applyFill="1" applyBorder="1" applyAlignment="1">
      <alignment horizontal="left"/>
    </xf>
    <xf numFmtId="0" fontId="22" fillId="37" borderId="21" xfId="0" applyFont="1" applyFill="1" applyBorder="1" applyAlignment="1">
      <alignment horizontal="left"/>
    </xf>
    <xf numFmtId="0" fontId="22" fillId="43" borderId="18" xfId="0" applyFont="1" applyFill="1" applyBorder="1" applyAlignment="1">
      <alignment wrapText="1"/>
    </xf>
    <xf numFmtId="164" fontId="22" fillId="33" borderId="0" xfId="35" applyNumberFormat="1" applyFont="1" applyFill="1"/>
    <xf numFmtId="164" fontId="22" fillId="33" borderId="18" xfId="35" applyNumberFormat="1" applyFont="1" applyFill="1" applyBorder="1" applyAlignment="1">
      <alignment horizontal="right" wrapText="1"/>
    </xf>
    <xf numFmtId="0" fontId="23" fillId="34" borderId="1" xfId="0" applyFont="1" applyFill="1" applyBorder="1" applyAlignment="1">
      <alignment horizontal="center" vertical="center" wrapText="1"/>
    </xf>
    <xf numFmtId="0" fontId="22" fillId="36" borderId="1" xfId="0" applyFont="1" applyFill="1" applyBorder="1" applyAlignment="1">
      <alignment horizontal="left" wrapText="1"/>
    </xf>
    <xf numFmtId="0" fontId="22" fillId="33" borderId="1" xfId="0" applyFont="1" applyFill="1" applyBorder="1" applyAlignment="1">
      <alignment horizontal="left" wrapText="1"/>
    </xf>
    <xf numFmtId="0" fontId="22" fillId="42" borderId="1" xfId="0" applyFont="1" applyFill="1" applyBorder="1" applyAlignment="1">
      <alignment horizontal="left" wrapText="1"/>
    </xf>
    <xf numFmtId="14" fontId="22" fillId="33" borderId="1" xfId="0" applyNumberFormat="1" applyFont="1" applyFill="1" applyBorder="1" applyAlignment="1">
      <alignment horizontal="left" wrapText="1"/>
    </xf>
    <xf numFmtId="17" fontId="22" fillId="33" borderId="1" xfId="0" applyNumberFormat="1" applyFont="1" applyFill="1" applyBorder="1" applyAlignment="1">
      <alignment horizontal="left" wrapText="1"/>
    </xf>
    <xf numFmtId="3" fontId="22" fillId="33" borderId="1" xfId="0" applyNumberFormat="1" applyFont="1" applyFill="1" applyBorder="1" applyAlignment="1">
      <alignment horizontal="right" wrapText="1"/>
    </xf>
    <xf numFmtId="0" fontId="22" fillId="33" borderId="1" xfId="0" applyFont="1" applyFill="1" applyBorder="1" applyAlignment="1">
      <alignment horizontal="right" wrapText="1"/>
    </xf>
    <xf numFmtId="164" fontId="22" fillId="33" borderId="1" xfId="35" applyNumberFormat="1" applyFont="1" applyFill="1" applyBorder="1" applyAlignment="1">
      <alignment horizontal="right" wrapText="1"/>
    </xf>
    <xf numFmtId="0" fontId="22" fillId="38" borderId="1" xfId="0" applyFont="1" applyFill="1" applyBorder="1" applyAlignment="1">
      <alignment horizontal="left" wrapText="1"/>
    </xf>
    <xf numFmtId="0" fontId="22" fillId="39" borderId="1" xfId="0" applyFont="1" applyFill="1" applyBorder="1" applyAlignment="1">
      <alignment horizontal="left" wrapText="1"/>
    </xf>
    <xf numFmtId="0" fontId="22" fillId="37" borderId="1" xfId="0" applyFont="1" applyFill="1" applyBorder="1" applyAlignment="1">
      <alignment horizontal="left" wrapText="1"/>
    </xf>
    <xf numFmtId="0" fontId="22" fillId="40" borderId="1" xfId="0" applyFont="1" applyFill="1" applyBorder="1" applyAlignment="1">
      <alignment horizontal="left" wrapText="1"/>
    </xf>
    <xf numFmtId="0" fontId="26" fillId="42" borderId="1" xfId="0" applyFont="1" applyFill="1" applyBorder="1" applyAlignment="1">
      <alignment horizontal="left" wrapText="1"/>
    </xf>
    <xf numFmtId="14" fontId="26" fillId="42" borderId="1" xfId="0" applyNumberFormat="1" applyFont="1" applyFill="1" applyBorder="1" applyAlignment="1">
      <alignment horizontal="left" wrapText="1"/>
    </xf>
    <xf numFmtId="17" fontId="26" fillId="42" borderId="1" xfId="0" applyNumberFormat="1" applyFont="1" applyFill="1" applyBorder="1" applyAlignment="1">
      <alignment horizontal="left" wrapText="1"/>
    </xf>
    <xf numFmtId="3" fontId="26" fillId="42" borderId="1" xfId="0" applyNumberFormat="1" applyFont="1" applyFill="1" applyBorder="1" applyAlignment="1">
      <alignment horizontal="right" wrapText="1"/>
    </xf>
    <xf numFmtId="0" fontId="26" fillId="42" borderId="1" xfId="0" applyFont="1" applyFill="1" applyBorder="1" applyAlignment="1">
      <alignment horizontal="right" wrapText="1"/>
    </xf>
    <xf numFmtId="0" fontId="24" fillId="35" borderId="1" xfId="0" applyFont="1" applyFill="1" applyBorder="1" applyAlignment="1">
      <alignment horizontal="left" wrapText="1"/>
    </xf>
    <xf numFmtId="0" fontId="22" fillId="41" borderId="1" xfId="0" applyFont="1" applyFill="1" applyBorder="1" applyAlignment="1">
      <alignment horizontal="left" wrapText="1"/>
    </xf>
    <xf numFmtId="0" fontId="22" fillId="33" borderId="1" xfId="0" applyFont="1" applyFill="1" applyBorder="1"/>
    <xf numFmtId="0" fontId="0" fillId="0" borderId="0" xfId="0" applyAlignment="1">
      <alignment horizontal="left"/>
    </xf>
    <xf numFmtId="0" fontId="0" fillId="0" borderId="0" xfId="0" applyNumberFormat="1"/>
    <xf numFmtId="0" fontId="0" fillId="0" borderId="0" xfId="0" applyAlignment="1">
      <alignment horizontal="left" indent="1"/>
    </xf>
    <xf numFmtId="166" fontId="22" fillId="33" borderId="1" xfId="32" applyNumberFormat="1" applyFont="1" applyFill="1" applyBorder="1" applyAlignment="1">
      <alignment horizontal="left" wrapText="1"/>
    </xf>
    <xf numFmtId="0" fontId="0" fillId="0" borderId="0" xfId="0" pivotButton="1"/>
    <xf numFmtId="0" fontId="27" fillId="45" borderId="1" xfId="0" applyFont="1" applyFill="1" applyBorder="1" applyAlignment="1">
      <alignment horizontal="center" vertical="center" wrapText="1"/>
    </xf>
    <xf numFmtId="4" fontId="22" fillId="0" borderId="1" xfId="0" applyNumberFormat="1" applyFont="1" applyFill="1" applyBorder="1" applyAlignment="1">
      <alignment wrapText="1"/>
    </xf>
    <xf numFmtId="0" fontId="23" fillId="34" borderId="4" xfId="0" applyFont="1" applyFill="1" applyBorder="1" applyAlignment="1">
      <alignment horizontal="center" vertical="center" wrapText="1"/>
    </xf>
    <xf numFmtId="0" fontId="25" fillId="0" borderId="1" xfId="0" applyFont="1" applyFill="1" applyBorder="1" applyAlignment="1">
      <alignment wrapText="1"/>
    </xf>
    <xf numFmtId="0" fontId="28" fillId="45" borderId="4" xfId="0" applyFont="1" applyFill="1" applyBorder="1" applyAlignment="1">
      <alignment horizontal="center" vertical="center" wrapText="1"/>
    </xf>
    <xf numFmtId="0" fontId="22" fillId="33" borderId="0" xfId="0" applyFont="1" applyFill="1" applyAlignment="1">
      <alignment horizontal="center" vertical="center"/>
    </xf>
    <xf numFmtId="0" fontId="21" fillId="0" borderId="1" xfId="0" applyFont="1" applyBorder="1"/>
    <xf numFmtId="14" fontId="22" fillId="33" borderId="0" xfId="0" applyNumberFormat="1" applyFont="1" applyFill="1" applyAlignment="1">
      <alignment horizontal="center"/>
    </xf>
    <xf numFmtId="165" fontId="25" fillId="33" borderId="0" xfId="32" applyNumberFormat="1" applyFont="1" applyFill="1"/>
    <xf numFmtId="0" fontId="22" fillId="0" borderId="1" xfId="0" applyFont="1" applyBorder="1" applyAlignment="1">
      <alignment horizontal="left"/>
    </xf>
    <xf numFmtId="0" fontId="22" fillId="0" borderId="1" xfId="0" applyFont="1" applyFill="1" applyBorder="1" applyAlignment="1">
      <alignment horizontal="left"/>
    </xf>
    <xf numFmtId="0" fontId="31" fillId="0" borderId="1" xfId="0" applyFont="1" applyBorder="1"/>
    <xf numFmtId="0" fontId="22" fillId="0" borderId="1" xfId="0" applyFont="1" applyBorder="1"/>
    <xf numFmtId="0" fontId="32" fillId="43" borderId="4" xfId="0" applyFont="1" applyFill="1" applyBorder="1" applyAlignment="1">
      <alignment horizontal="center" vertical="center" wrapText="1"/>
    </xf>
    <xf numFmtId="0" fontId="33" fillId="43" borderId="1" xfId="0" applyFont="1" applyFill="1" applyBorder="1" applyAlignment="1">
      <alignment horizontal="center" vertical="center" wrapText="1"/>
    </xf>
    <xf numFmtId="3" fontId="22" fillId="0" borderId="0" xfId="0" applyNumberFormat="1" applyFont="1" applyFill="1" applyBorder="1" applyAlignment="1">
      <alignment horizontal="right" wrapText="1"/>
    </xf>
    <xf numFmtId="0" fontId="22" fillId="0" borderId="1" xfId="0" applyFont="1" applyFill="1" applyBorder="1" applyAlignment="1">
      <alignment horizontal="center" vertical="center"/>
    </xf>
    <xf numFmtId="0" fontId="22" fillId="0" borderId="2" xfId="0" applyFont="1" applyFill="1" applyBorder="1" applyAlignment="1">
      <alignment vertical="center"/>
    </xf>
    <xf numFmtId="14" fontId="22" fillId="0" borderId="1" xfId="0" applyNumberFormat="1" applyFont="1" applyFill="1" applyBorder="1" applyAlignment="1">
      <alignment horizontal="center" vertical="center" wrapText="1"/>
    </xf>
    <xf numFmtId="167" fontId="22" fillId="0" borderId="1" xfId="32" applyNumberFormat="1" applyFont="1" applyFill="1" applyBorder="1" applyAlignment="1">
      <alignment horizontal="center" vertical="center" wrapText="1"/>
    </xf>
    <xf numFmtId="17" fontId="22" fillId="0" borderId="1" xfId="0" applyNumberFormat="1" applyFont="1" applyFill="1" applyBorder="1" applyAlignment="1">
      <alignment horizontal="left" vertical="center" wrapText="1"/>
    </xf>
    <xf numFmtId="3" fontId="22" fillId="0" borderId="1" xfId="0" applyNumberFormat="1" applyFont="1" applyFill="1" applyBorder="1" applyAlignment="1">
      <alignment horizontal="right" vertical="center" wrapText="1"/>
    </xf>
    <xf numFmtId="4" fontId="22" fillId="0" borderId="1" xfId="0" applyNumberFormat="1" applyFont="1" applyFill="1" applyBorder="1" applyAlignment="1">
      <alignment horizontal="right" vertical="center" wrapText="1"/>
    </xf>
    <xf numFmtId="10" fontId="22" fillId="0" borderId="1" xfId="35" applyNumberFormat="1" applyFont="1" applyFill="1" applyBorder="1" applyAlignment="1">
      <alignment horizontal="right" vertical="center" wrapText="1"/>
    </xf>
    <xf numFmtId="17" fontId="22" fillId="0" borderId="1" xfId="0" applyNumberFormat="1" applyFont="1" applyFill="1" applyBorder="1" applyAlignment="1">
      <alignment horizontal="center" vertical="center" wrapText="1"/>
    </xf>
    <xf numFmtId="4" fontId="22" fillId="0" borderId="1" xfId="0" applyNumberFormat="1" applyFont="1" applyFill="1" applyBorder="1" applyAlignment="1">
      <alignment vertical="center"/>
    </xf>
    <xf numFmtId="0" fontId="22" fillId="0" borderId="1" xfId="0" applyFont="1" applyFill="1" applyBorder="1" applyAlignment="1">
      <alignment vertical="center"/>
    </xf>
    <xf numFmtId="0" fontId="22" fillId="0" borderId="3" xfId="0" applyFont="1" applyFill="1" applyBorder="1" applyAlignment="1">
      <alignment vertical="center" wrapText="1"/>
    </xf>
    <xf numFmtId="0" fontId="22" fillId="0" borderId="1" xfId="0" applyFont="1" applyFill="1" applyBorder="1" applyAlignment="1">
      <alignment horizontal="right" vertical="center" wrapText="1"/>
    </xf>
    <xf numFmtId="4" fontId="26" fillId="0" borderId="1" xfId="0" applyNumberFormat="1" applyFont="1" applyFill="1" applyBorder="1" applyAlignment="1">
      <alignment vertical="center"/>
    </xf>
    <xf numFmtId="0" fontId="26" fillId="0" borderId="1" xfId="0" applyFont="1" applyFill="1" applyBorder="1" applyAlignment="1">
      <alignment vertical="center"/>
    </xf>
    <xf numFmtId="4" fontId="22" fillId="0" borderId="1" xfId="0" applyNumberFormat="1" applyFont="1" applyFill="1" applyBorder="1" applyAlignment="1">
      <alignment vertical="center" wrapText="1"/>
    </xf>
    <xf numFmtId="0" fontId="22" fillId="0" borderId="1" xfId="0" applyFont="1" applyFill="1" applyBorder="1" applyAlignment="1">
      <alignment vertical="center" wrapText="1"/>
    </xf>
    <xf numFmtId="166" fontId="22" fillId="0" borderId="1" xfId="32" applyNumberFormat="1" applyFont="1" applyFill="1" applyBorder="1" applyAlignment="1">
      <alignment horizontal="center" vertical="center" wrapText="1"/>
    </xf>
    <xf numFmtId="167" fontId="34" fillId="0" borderId="1" xfId="32" applyNumberFormat="1" applyFont="1" applyFill="1" applyBorder="1" applyAlignment="1">
      <alignment horizontal="center" vertical="center" wrapText="1"/>
    </xf>
    <xf numFmtId="0" fontId="22" fillId="46" borderId="1" xfId="0" applyFont="1" applyFill="1" applyBorder="1" applyAlignment="1">
      <alignment horizontal="center" vertical="center" wrapText="1"/>
    </xf>
    <xf numFmtId="4" fontId="22" fillId="0" borderId="1" xfId="0" applyNumberFormat="1" applyFont="1" applyFill="1" applyBorder="1" applyAlignment="1">
      <alignment horizontal="center" vertical="center"/>
    </xf>
    <xf numFmtId="3" fontId="34" fillId="0" borderId="1" xfId="0" applyNumberFormat="1" applyFont="1" applyFill="1" applyBorder="1" applyAlignment="1">
      <alignment horizontal="right" vertical="center" wrapText="1"/>
    </xf>
    <xf numFmtId="3" fontId="22" fillId="0" borderId="1" xfId="0" applyNumberFormat="1" applyFont="1" applyFill="1" applyBorder="1" applyAlignment="1">
      <alignment horizontal="center" vertical="center" wrapText="1"/>
    </xf>
    <xf numFmtId="4" fontId="22"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1" fontId="36" fillId="0" borderId="1" xfId="0" applyNumberFormat="1" applyFont="1" applyFill="1" applyBorder="1" applyAlignment="1">
      <alignment horizontal="center" vertical="center"/>
    </xf>
    <xf numFmtId="167" fontId="35" fillId="0" borderId="1" xfId="32" applyNumberFormat="1" applyFont="1" applyFill="1" applyBorder="1" applyAlignment="1">
      <alignment horizontal="center" vertical="center" wrapText="1"/>
    </xf>
    <xf numFmtId="17" fontId="35" fillId="0" borderId="1" xfId="0" applyNumberFormat="1" applyFont="1" applyFill="1" applyBorder="1" applyAlignment="1">
      <alignment horizontal="left" vertical="center" wrapText="1"/>
    </xf>
    <xf numFmtId="166" fontId="35" fillId="0" borderId="1" xfId="32" applyNumberFormat="1" applyFont="1" applyFill="1" applyBorder="1" applyAlignment="1">
      <alignment horizontal="center" vertical="center" wrapText="1"/>
    </xf>
    <xf numFmtId="14" fontId="35" fillId="0" borderId="1" xfId="0" applyNumberFormat="1" applyFont="1" applyFill="1" applyBorder="1" applyAlignment="1">
      <alignment horizontal="center" vertical="center" wrapText="1"/>
    </xf>
    <xf numFmtId="17" fontId="35" fillId="0" borderId="1" xfId="0" applyNumberFormat="1" applyFont="1" applyFill="1" applyBorder="1" applyAlignment="1">
      <alignment horizontal="center" vertical="center" wrapText="1"/>
    </xf>
    <xf numFmtId="4" fontId="35" fillId="0" borderId="1" xfId="0" applyNumberFormat="1" applyFont="1" applyFill="1" applyBorder="1" applyAlignment="1">
      <alignment horizontal="right" vertical="center" wrapText="1"/>
    </xf>
    <xf numFmtId="0" fontId="35" fillId="0" borderId="1" xfId="0" applyFont="1" applyFill="1" applyBorder="1" applyAlignment="1">
      <alignment horizontal="right" vertical="center" wrapText="1"/>
    </xf>
    <xf numFmtId="3" fontId="35" fillId="0" borderId="1" xfId="0" applyNumberFormat="1" applyFont="1" applyFill="1" applyBorder="1" applyAlignment="1">
      <alignment horizontal="right" vertical="center" wrapText="1"/>
    </xf>
    <xf numFmtId="17" fontId="35" fillId="0" borderId="1" xfId="0" applyNumberFormat="1" applyFont="1" applyFill="1" applyBorder="1" applyAlignment="1">
      <alignment horizontal="left" wrapText="1"/>
    </xf>
    <xf numFmtId="4" fontId="35" fillId="0" borderId="1" xfId="0" applyNumberFormat="1" applyFont="1" applyFill="1" applyBorder="1"/>
    <xf numFmtId="0" fontId="35" fillId="0" borderId="1" xfId="0" applyFont="1" applyFill="1" applyBorder="1"/>
    <xf numFmtId="0" fontId="35" fillId="0" borderId="3" xfId="0" applyFont="1" applyFill="1" applyBorder="1" applyAlignment="1">
      <alignment vertical="center" wrapText="1"/>
    </xf>
    <xf numFmtId="3" fontId="22" fillId="0" borderId="1" xfId="0" applyNumberFormat="1" applyFont="1" applyFill="1" applyBorder="1" applyAlignment="1">
      <alignment vertical="center"/>
    </xf>
    <xf numFmtId="0" fontId="37" fillId="0" borderId="1" xfId="0" applyFont="1" applyFill="1" applyBorder="1" applyAlignment="1">
      <alignment horizontal="justify" vertical="center" wrapText="1"/>
    </xf>
    <xf numFmtId="0" fontId="35" fillId="0" borderId="1" xfId="0" applyFont="1" applyFill="1" applyBorder="1" applyAlignment="1">
      <alignment vertical="center"/>
    </xf>
    <xf numFmtId="0" fontId="35" fillId="0" borderId="1" xfId="0" applyFont="1" applyFill="1" applyBorder="1" applyAlignment="1">
      <alignment horizontal="center"/>
    </xf>
    <xf numFmtId="4" fontId="35" fillId="0" borderId="1" xfId="0" applyNumberFormat="1" applyFont="1" applyFill="1" applyBorder="1" applyAlignment="1">
      <alignment vertical="center"/>
    </xf>
    <xf numFmtId="0" fontId="37" fillId="0" borderId="1" xfId="0" applyFont="1" applyFill="1" applyBorder="1" applyAlignment="1">
      <alignment vertical="center" wrapText="1"/>
    </xf>
    <xf numFmtId="14" fontId="35" fillId="0" borderId="1" xfId="0" applyNumberFormat="1" applyFont="1" applyFill="1" applyBorder="1" applyAlignment="1">
      <alignment horizontal="center" vertical="center"/>
    </xf>
    <xf numFmtId="0" fontId="35" fillId="0" borderId="1" xfId="0" applyFont="1" applyFill="1" applyBorder="1" applyAlignment="1">
      <alignment horizontal="center" vertical="center"/>
    </xf>
    <xf numFmtId="0" fontId="35" fillId="0" borderId="1" xfId="0" applyFont="1" applyFill="1" applyBorder="1" applyAlignment="1">
      <alignment vertical="center" wrapText="1"/>
    </xf>
    <xf numFmtId="0" fontId="22" fillId="0" borderId="3" xfId="0" applyFont="1" applyFill="1" applyBorder="1" applyAlignment="1">
      <alignment horizontal="center" vertical="center" wrapText="1"/>
    </xf>
    <xf numFmtId="0" fontId="22" fillId="0" borderId="1" xfId="0" applyFont="1" applyFill="1" applyBorder="1" applyAlignment="1">
      <alignment horizontal="left" wrapText="1"/>
    </xf>
    <xf numFmtId="0" fontId="22" fillId="0" borderId="1" xfId="0" applyFont="1" applyFill="1" applyBorder="1" applyAlignment="1">
      <alignment wrapText="1"/>
    </xf>
    <xf numFmtId="0" fontId="22" fillId="0" borderId="1" xfId="0" applyFont="1" applyFill="1" applyBorder="1"/>
    <xf numFmtId="0" fontId="22" fillId="0" borderId="1" xfId="0" applyFont="1" applyFill="1" applyBorder="1" applyAlignment="1">
      <alignment horizontal="center" wrapText="1"/>
    </xf>
    <xf numFmtId="3" fontId="22" fillId="0" borderId="1" xfId="0" applyNumberFormat="1" applyFont="1" applyFill="1" applyBorder="1" applyAlignment="1">
      <alignment horizontal="right" wrapText="1"/>
    </xf>
    <xf numFmtId="0" fontId="22" fillId="0" borderId="1" xfId="0" applyFont="1" applyFill="1" applyBorder="1" applyAlignment="1">
      <alignment horizontal="right" wrapText="1"/>
    </xf>
    <xf numFmtId="17" fontId="26" fillId="0" borderId="1" xfId="0" applyNumberFormat="1" applyFont="1" applyFill="1" applyBorder="1" applyAlignment="1">
      <alignment horizontal="left" wrapText="1"/>
    </xf>
    <xf numFmtId="3" fontId="26" fillId="0" borderId="1" xfId="0" applyNumberFormat="1" applyFont="1" applyFill="1" applyBorder="1" applyAlignment="1">
      <alignment horizontal="right" wrapText="1"/>
    </xf>
    <xf numFmtId="0" fontId="26" fillId="0" borderId="1" xfId="0" applyFont="1" applyFill="1" applyBorder="1" applyAlignment="1">
      <alignment horizontal="right" wrapText="1"/>
    </xf>
    <xf numFmtId="0" fontId="26" fillId="0" borderId="1" xfId="0" applyFont="1" applyFill="1" applyBorder="1" applyAlignment="1">
      <alignment horizontal="center" vertical="center" wrapText="1"/>
    </xf>
    <xf numFmtId="1" fontId="26" fillId="0" borderId="1" xfId="0" applyNumberFormat="1" applyFont="1" applyFill="1" applyBorder="1" applyAlignment="1">
      <alignment horizontal="center" vertical="center"/>
    </xf>
    <xf numFmtId="0" fontId="22" fillId="0" borderId="1" xfId="0" applyFont="1" applyFill="1" applyBorder="1" applyAlignment="1">
      <alignment horizontal="center" vertical="center" wrapText="1"/>
    </xf>
    <xf numFmtId="0" fontId="22" fillId="0" borderId="3" xfId="0" applyFont="1" applyFill="1" applyBorder="1" applyAlignment="1">
      <alignment wrapText="1"/>
    </xf>
    <xf numFmtId="4" fontId="22" fillId="0" borderId="1" xfId="0" applyNumberFormat="1" applyFont="1" applyFill="1" applyBorder="1"/>
    <xf numFmtId="4" fontId="22" fillId="0" borderId="1" xfId="0" applyNumberFormat="1" applyFont="1" applyFill="1" applyBorder="1" applyAlignment="1"/>
    <xf numFmtId="0" fontId="22" fillId="0" borderId="1" xfId="0" applyFont="1" applyFill="1" applyBorder="1" applyAlignment="1"/>
    <xf numFmtId="4" fontId="22" fillId="0" borderId="1" xfId="0" applyNumberFormat="1" applyFont="1" applyFill="1" applyBorder="1" applyAlignment="1">
      <alignment horizontal="right" wrapText="1"/>
    </xf>
    <xf numFmtId="0" fontId="22" fillId="0" borderId="1" xfId="0" applyFont="1" applyFill="1" applyBorder="1" applyAlignment="1">
      <alignment horizontal="center"/>
    </xf>
    <xf numFmtId="3" fontId="22" fillId="0" borderId="1" xfId="0" applyNumberFormat="1" applyFont="1" applyFill="1" applyBorder="1" applyAlignment="1">
      <alignment horizontal="center" wrapText="1"/>
    </xf>
    <xf numFmtId="4" fontId="22" fillId="0" borderId="1" xfId="0" applyNumberFormat="1" applyFont="1" applyFill="1" applyBorder="1" applyAlignment="1">
      <alignment horizontal="center" wrapText="1"/>
    </xf>
    <xf numFmtId="43" fontId="22" fillId="0" borderId="1" xfId="32" applyFont="1" applyFill="1" applyBorder="1" applyAlignment="1">
      <alignment horizontal="right" wrapText="1"/>
    </xf>
    <xf numFmtId="43" fontId="26" fillId="0" borderId="1" xfId="32" applyFont="1" applyFill="1" applyBorder="1" applyAlignment="1">
      <alignment horizontal="right" wrapText="1"/>
    </xf>
    <xf numFmtId="0" fontId="24" fillId="0" borderId="1" xfId="0" applyFont="1" applyFill="1" applyBorder="1" applyAlignment="1">
      <alignment vertical="center" wrapText="1"/>
    </xf>
    <xf numFmtId="0" fontId="35" fillId="0" borderId="1" xfId="0" applyFont="1" applyFill="1" applyBorder="1" applyAlignment="1">
      <alignment horizontal="left" vertical="center" wrapText="1"/>
    </xf>
    <xf numFmtId="4" fontId="35" fillId="0" borderId="1" xfId="0" applyNumberFormat="1" applyFont="1" applyFill="1" applyBorder="1" applyAlignment="1">
      <alignment horizontal="center" vertical="center"/>
    </xf>
    <xf numFmtId="0" fontId="0" fillId="43" borderId="0" xfId="0" applyFill="1"/>
    <xf numFmtId="17" fontId="22" fillId="0" borderId="1" xfId="0" applyNumberFormat="1" applyFont="1" applyFill="1" applyBorder="1" applyAlignment="1">
      <alignment horizontal="left" wrapText="1"/>
    </xf>
    <xf numFmtId="14" fontId="22" fillId="0" borderId="1" xfId="0" applyNumberFormat="1" applyFont="1" applyFill="1" applyBorder="1" applyAlignment="1">
      <alignment horizontal="center" vertical="center"/>
    </xf>
    <xf numFmtId="165" fontId="22" fillId="0" borderId="3" xfId="0" applyNumberFormat="1" applyFont="1" applyFill="1" applyBorder="1" applyAlignment="1">
      <alignment vertical="center" wrapText="1"/>
    </xf>
    <xf numFmtId="0" fontId="22" fillId="0" borderId="0" xfId="0" applyFont="1" applyFill="1" applyBorder="1" applyAlignment="1">
      <alignment horizontal="center" vertical="center"/>
    </xf>
    <xf numFmtId="3" fontId="22" fillId="0" borderId="1" xfId="0" applyNumberFormat="1" applyFont="1" applyFill="1" applyBorder="1"/>
    <xf numFmtId="168" fontId="22" fillId="0" borderId="1" xfId="0" applyNumberFormat="1" applyFont="1" applyFill="1" applyBorder="1" applyAlignment="1">
      <alignment horizontal="right" wrapText="1"/>
    </xf>
    <xf numFmtId="4" fontId="35" fillId="0" borderId="1" xfId="0" applyNumberFormat="1" applyFont="1" applyFill="1" applyBorder="1" applyAlignment="1">
      <alignment horizontal="right" vertical="center"/>
    </xf>
    <xf numFmtId="14" fontId="37" fillId="0" borderId="1" xfId="0" applyNumberFormat="1" applyFont="1" applyFill="1" applyBorder="1" applyAlignment="1">
      <alignment horizontal="center" vertical="center" wrapText="1"/>
    </xf>
    <xf numFmtId="0" fontId="0" fillId="0" borderId="1" xfId="0" applyFill="1" applyBorder="1" applyAlignment="1">
      <alignment vertical="center"/>
    </xf>
    <xf numFmtId="0" fontId="37" fillId="0" borderId="1" xfId="0" applyFont="1" applyFill="1" applyBorder="1" applyAlignment="1">
      <alignment horizontal="left" vertical="center" wrapText="1"/>
    </xf>
    <xf numFmtId="0" fontId="26" fillId="0" borderId="1" xfId="0" applyFont="1" applyFill="1" applyBorder="1" applyAlignment="1">
      <alignment horizontal="center"/>
    </xf>
    <xf numFmtId="0" fontId="26" fillId="0" borderId="1" xfId="0" applyFont="1" applyFill="1" applyBorder="1" applyAlignment="1">
      <alignment vertical="center" wrapText="1"/>
    </xf>
    <xf numFmtId="4" fontId="26" fillId="0" borderId="1" xfId="0" applyNumberFormat="1" applyFont="1" applyFill="1" applyBorder="1" applyAlignment="1">
      <alignment horizontal="right" vertical="center" wrapText="1"/>
    </xf>
    <xf numFmtId="4" fontId="26" fillId="0" borderId="1" xfId="0" applyNumberFormat="1" applyFont="1" applyFill="1" applyBorder="1" applyAlignment="1">
      <alignment horizontal="right" wrapText="1"/>
    </xf>
    <xf numFmtId="4" fontId="26" fillId="0" borderId="1" xfId="0" applyNumberFormat="1" applyFont="1" applyFill="1" applyBorder="1"/>
    <xf numFmtId="0" fontId="26" fillId="0" borderId="1" xfId="0" applyFont="1" applyFill="1" applyBorder="1"/>
    <xf numFmtId="165" fontId="22" fillId="0" borderId="1" xfId="32" applyNumberFormat="1" applyFont="1" applyFill="1" applyBorder="1"/>
    <xf numFmtId="43" fontId="22" fillId="0" borderId="1" xfId="32" applyFont="1" applyFill="1" applyBorder="1"/>
    <xf numFmtId="3" fontId="42" fillId="0" borderId="1" xfId="0" applyNumberFormat="1" applyFont="1" applyFill="1" applyBorder="1"/>
    <xf numFmtId="4" fontId="22" fillId="0" borderId="1" xfId="0" applyNumberFormat="1" applyFont="1" applyFill="1" applyBorder="1" applyAlignment="1">
      <alignment horizontal="right"/>
    </xf>
    <xf numFmtId="4" fontId="22" fillId="0" borderId="0" xfId="0" applyNumberFormat="1" applyFont="1" applyFill="1" applyBorder="1" applyAlignment="1">
      <alignment horizontal="right" wrapText="1"/>
    </xf>
    <xf numFmtId="0" fontId="24" fillId="0" borderId="1" xfId="0" applyFont="1" applyFill="1" applyBorder="1" applyAlignment="1">
      <alignment horizontal="left" vertical="center" wrapText="1"/>
    </xf>
    <xf numFmtId="0" fontId="22" fillId="0" borderId="3" xfId="0" applyFont="1" applyFill="1" applyBorder="1" applyAlignment="1">
      <alignment horizontal="left" wrapText="1"/>
    </xf>
    <xf numFmtId="0" fontId="38" fillId="0" borderId="1" xfId="0" applyFont="1" applyFill="1" applyBorder="1" applyAlignment="1">
      <alignment horizontal="center" vertical="center" wrapText="1"/>
    </xf>
    <xf numFmtId="170" fontId="22" fillId="0" borderId="1" xfId="0" applyNumberFormat="1" applyFont="1" applyFill="1" applyBorder="1" applyAlignment="1">
      <alignment horizontal="right" wrapText="1"/>
    </xf>
    <xf numFmtId="0" fontId="0" fillId="0" borderId="0" xfId="0" applyAlignment="1">
      <alignment vertical="center"/>
    </xf>
    <xf numFmtId="0" fontId="0" fillId="47" borderId="0" xfId="0" applyFill="1"/>
    <xf numFmtId="14" fontId="22" fillId="0" borderId="23" xfId="0" applyNumberFormat="1" applyFont="1" applyFill="1" applyBorder="1" applyAlignment="1">
      <alignment horizontal="center" vertical="center" wrapText="1"/>
    </xf>
    <xf numFmtId="4" fontId="35" fillId="0" borderId="0" xfId="0" applyNumberFormat="1" applyFont="1" applyFill="1" applyBorder="1" applyAlignment="1">
      <alignment vertical="center"/>
    </xf>
    <xf numFmtId="4" fontId="35" fillId="0" borderId="0" xfId="0" applyNumberFormat="1" applyFont="1" applyFill="1" applyBorder="1" applyAlignment="1">
      <alignment horizontal="right" vertical="center" wrapText="1"/>
    </xf>
    <xf numFmtId="169" fontId="43" fillId="0" borderId="1" xfId="32" applyNumberFormat="1" applyFont="1" applyFill="1" applyBorder="1" applyAlignment="1">
      <alignment horizontal="center"/>
    </xf>
    <xf numFmtId="3" fontId="22" fillId="0" borderId="0" xfId="0" applyNumberFormat="1" applyFont="1" applyFill="1" applyBorder="1"/>
    <xf numFmtId="3" fontId="22" fillId="0" borderId="24" xfId="0" applyNumberFormat="1" applyFont="1" applyFill="1" applyBorder="1" applyAlignment="1">
      <alignment horizontal="right" wrapText="1"/>
    </xf>
    <xf numFmtId="43" fontId="44" fillId="0" borderId="1" xfId="32" applyFont="1" applyFill="1" applyBorder="1"/>
    <xf numFmtId="43" fontId="22" fillId="0" borderId="0" xfId="32" applyFont="1" applyFill="1" applyBorder="1" applyAlignment="1">
      <alignment horizontal="right" wrapText="1"/>
    </xf>
    <xf numFmtId="0" fontId="22" fillId="0" borderId="22" xfId="0" applyFont="1" applyFill="1" applyBorder="1" applyAlignment="1">
      <alignment horizontal="center" vertical="center" wrapText="1"/>
    </xf>
    <xf numFmtId="0" fontId="26" fillId="0" borderId="22" xfId="0" applyFont="1" applyFill="1" applyBorder="1" applyAlignment="1">
      <alignment horizontal="center" vertical="center"/>
    </xf>
    <xf numFmtId="0" fontId="22" fillId="0" borderId="22" xfId="0" applyFont="1" applyFill="1" applyBorder="1" applyAlignment="1">
      <alignment horizontal="center" wrapText="1"/>
    </xf>
    <xf numFmtId="0" fontId="36" fillId="0" borderId="22" xfId="0" applyFont="1" applyFill="1" applyBorder="1" applyAlignment="1">
      <alignment horizontal="center" vertical="center"/>
    </xf>
    <xf numFmtId="0" fontId="35" fillId="0" borderId="22" xfId="0" applyFont="1" applyFill="1" applyBorder="1" applyAlignment="1">
      <alignment horizontal="center" vertical="center" wrapText="1"/>
    </xf>
    <xf numFmtId="0" fontId="41" fillId="0" borderId="22" xfId="0" applyFont="1" applyFill="1" applyBorder="1" applyAlignment="1">
      <alignment horizontal="center" vertical="center"/>
    </xf>
    <xf numFmtId="0" fontId="22" fillId="0" borderId="2" xfId="0" applyFont="1" applyFill="1" applyBorder="1" applyAlignment="1">
      <alignment horizontal="center" wrapText="1"/>
    </xf>
    <xf numFmtId="0" fontId="26" fillId="0" borderId="22" xfId="0" applyFont="1" applyFill="1" applyBorder="1" applyAlignment="1">
      <alignment horizontal="center" wrapText="1"/>
    </xf>
    <xf numFmtId="0" fontId="24"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lignment horizontal="center" vertical="center"/>
    </xf>
    <xf numFmtId="1" fontId="22" fillId="0" borderId="1" xfId="0" applyNumberFormat="1" applyFont="1" applyFill="1" applyBorder="1" applyAlignment="1">
      <alignment horizontal="center" vertical="center" wrapText="1"/>
    </xf>
    <xf numFmtId="14" fontId="26" fillId="0" borderId="1" xfId="0" applyNumberFormat="1" applyFont="1" applyFill="1" applyBorder="1" applyAlignment="1">
      <alignment horizontal="center" vertical="center" wrapText="1"/>
    </xf>
    <xf numFmtId="167" fontId="26" fillId="0" borderId="1" xfId="32" applyNumberFormat="1" applyFont="1" applyFill="1" applyBorder="1" applyAlignment="1">
      <alignment horizontal="center" vertical="center" wrapText="1"/>
    </xf>
    <xf numFmtId="14" fontId="22" fillId="0" borderId="0" xfId="0" applyNumberFormat="1" applyFont="1" applyFill="1" applyBorder="1" applyAlignment="1">
      <alignment horizontal="center" vertical="center" wrapText="1"/>
    </xf>
    <xf numFmtId="17" fontId="22" fillId="0" borderId="1" xfId="0" applyNumberFormat="1" applyFont="1" applyFill="1" applyBorder="1" applyAlignment="1">
      <alignment horizontal="center" vertical="center"/>
    </xf>
    <xf numFmtId="0" fontId="44" fillId="0" borderId="1" xfId="0" applyFont="1" applyFill="1" applyBorder="1" applyAlignment="1">
      <alignment horizontal="center" vertical="center"/>
    </xf>
    <xf numFmtId="14" fontId="35" fillId="0" borderId="23" xfId="0" applyNumberFormat="1" applyFont="1" applyFill="1" applyBorder="1" applyAlignment="1">
      <alignment horizontal="center" vertical="center" wrapText="1"/>
    </xf>
    <xf numFmtId="3" fontId="22" fillId="0" borderId="0" xfId="0" applyNumberFormat="1" applyFont="1" applyFill="1" applyBorder="1" applyAlignment="1">
      <alignment horizontal="right" vertical="center" wrapText="1"/>
    </xf>
    <xf numFmtId="0" fontId="22" fillId="0" borderId="0" xfId="0" applyFont="1" applyFill="1" applyBorder="1" applyAlignment="1">
      <alignment horizontal="right" vertical="center" wrapText="1"/>
    </xf>
    <xf numFmtId="4" fontId="22" fillId="0" borderId="0" xfId="0" applyNumberFormat="1" applyFont="1" applyFill="1" applyBorder="1" applyAlignment="1">
      <alignment horizontal="right" vertical="center" wrapText="1"/>
    </xf>
    <xf numFmtId="4" fontId="22" fillId="0" borderId="0" xfId="0" applyNumberFormat="1" applyFont="1" applyFill="1" applyBorder="1"/>
    <xf numFmtId="165" fontId="22" fillId="0" borderId="1" xfId="0" applyNumberFormat="1" applyFont="1" applyFill="1" applyBorder="1" applyAlignment="1">
      <alignment vertical="center" wrapText="1"/>
    </xf>
    <xf numFmtId="0" fontId="22" fillId="0" borderId="1" xfId="0" applyNumberFormat="1" applyFont="1" applyBorder="1"/>
    <xf numFmtId="0" fontId="22" fillId="0" borderId="1" xfId="0" applyFont="1" applyBorder="1" applyAlignment="1">
      <alignment horizontal="center"/>
    </xf>
    <xf numFmtId="0" fontId="22" fillId="0" borderId="1" xfId="0" applyNumberFormat="1" applyFont="1" applyBorder="1" applyAlignment="1">
      <alignment horizontal="center"/>
    </xf>
    <xf numFmtId="9" fontId="31" fillId="44" borderId="1" xfId="0" applyNumberFormat="1" applyFont="1" applyFill="1" applyBorder="1" applyAlignment="1">
      <alignment horizontal="center"/>
    </xf>
    <xf numFmtId="0" fontId="22" fillId="0" borderId="1" xfId="0" pivotButton="1" applyFont="1" applyBorder="1" applyAlignment="1">
      <alignment horizontal="center" vertical="center" wrapText="1"/>
    </xf>
    <xf numFmtId="0" fontId="31" fillId="44" borderId="1" xfId="0" applyFont="1" applyFill="1" applyBorder="1" applyAlignment="1">
      <alignment horizontal="center" vertical="center" wrapText="1"/>
    </xf>
    <xf numFmtId="9" fontId="22" fillId="0" borderId="1" xfId="35" applyNumberFormat="1" applyFont="1" applyBorder="1" applyAlignment="1">
      <alignment horizontal="center"/>
    </xf>
    <xf numFmtId="0" fontId="22" fillId="0" borderId="1" xfId="0" applyFont="1" applyBorder="1" applyAlignment="1">
      <alignment horizontal="left" indent="1"/>
    </xf>
    <xf numFmtId="0" fontId="22" fillId="0" borderId="1" xfId="0" pivotButton="1" applyFont="1" applyBorder="1"/>
    <xf numFmtId="0" fontId="22" fillId="0" borderId="1" xfId="0" pivotButton="1" applyFont="1" applyBorder="1" applyAlignment="1">
      <alignment horizontal="center"/>
    </xf>
    <xf numFmtId="0" fontId="22" fillId="0" borderId="1" xfId="0" pivotButton="1" applyFont="1" applyBorder="1" applyAlignment="1">
      <alignment horizontal="center" vertical="center"/>
    </xf>
    <xf numFmtId="0" fontId="22" fillId="0" borderId="0" xfId="0" applyFont="1" applyBorder="1" applyAlignment="1">
      <alignment horizontal="center"/>
    </xf>
    <xf numFmtId="0" fontId="22" fillId="0" borderId="0" xfId="0" applyNumberFormat="1" applyFont="1" applyBorder="1"/>
    <xf numFmtId="0" fontId="22" fillId="0" borderId="7" xfId="0" applyNumberFormat="1" applyFont="1" applyBorder="1"/>
    <xf numFmtId="0" fontId="22" fillId="0" borderId="3" xfId="0" applyNumberFormat="1" applyFont="1" applyBorder="1"/>
    <xf numFmtId="0" fontId="22" fillId="46" borderId="5" xfId="0" applyFont="1" applyFill="1" applyBorder="1" applyAlignment="1">
      <alignment horizontal="center" vertical="center" wrapText="1"/>
    </xf>
    <xf numFmtId="0" fontId="22" fillId="46" borderId="1" xfId="0" applyFont="1" applyFill="1" applyBorder="1" applyAlignment="1">
      <alignment horizontal="center" vertical="center" wrapText="1"/>
    </xf>
    <xf numFmtId="3" fontId="38" fillId="0" borderId="1" xfId="0" applyNumberFormat="1" applyFont="1" applyFill="1" applyBorder="1" applyAlignment="1">
      <alignment horizontal="right" vertical="center"/>
    </xf>
    <xf numFmtId="3" fontId="22" fillId="0" borderId="1" xfId="0" applyNumberFormat="1" applyFont="1" applyFill="1" applyBorder="1" applyAlignment="1">
      <alignment horizontal="center"/>
    </xf>
    <xf numFmtId="0" fontId="22" fillId="0" borderId="3" xfId="0" applyFont="1" applyBorder="1" applyAlignment="1">
      <alignment horizontal="center" vertical="center" wrapText="1"/>
    </xf>
    <xf numFmtId="0" fontId="24" fillId="0" borderId="3" xfId="0" applyFont="1" applyBorder="1" applyAlignment="1">
      <alignment horizontal="center" vertical="center" wrapText="1"/>
    </xf>
    <xf numFmtId="171" fontId="22" fillId="0" borderId="1" xfId="32" applyNumberFormat="1" applyFont="1" applyFill="1" applyBorder="1" applyAlignment="1">
      <alignment horizontal="center" vertical="center"/>
    </xf>
    <xf numFmtId="1" fontId="35" fillId="0" borderId="1" xfId="0" applyNumberFormat="1" applyFont="1" applyFill="1" applyBorder="1" applyAlignment="1">
      <alignment horizontal="center" vertical="center"/>
    </xf>
    <xf numFmtId="0" fontId="22" fillId="33" borderId="5" xfId="0" applyFont="1" applyFill="1" applyBorder="1" applyAlignment="1">
      <alignment horizontal="center"/>
    </xf>
    <xf numFmtId="0" fontId="22" fillId="0" borderId="0" xfId="0" applyFont="1"/>
    <xf numFmtId="0" fontId="22" fillId="0" borderId="1" xfId="0" applyFont="1" applyBorder="1" applyAlignment="1">
      <alignment horizontal="left" indent="2"/>
    </xf>
    <xf numFmtId="165" fontId="22" fillId="0" borderId="1" xfId="0" applyNumberFormat="1" applyFont="1" applyBorder="1"/>
    <xf numFmtId="0" fontId="34" fillId="0" borderId="1" xfId="0" applyFont="1" applyFill="1" applyBorder="1" applyAlignment="1">
      <alignment vertical="center" wrapText="1"/>
    </xf>
    <xf numFmtId="0" fontId="34" fillId="0" borderId="1" xfId="0" applyFont="1" applyBorder="1" applyAlignment="1">
      <alignment horizontal="center" vertical="center"/>
    </xf>
    <xf numFmtId="0" fontId="34" fillId="0" borderId="3" xfId="0" applyFont="1" applyBorder="1" applyAlignment="1">
      <alignment horizontal="center" vertical="center" wrapText="1"/>
    </xf>
    <xf numFmtId="14" fontId="34" fillId="0" borderId="1" xfId="0" applyNumberFormat="1" applyFont="1" applyFill="1" applyBorder="1" applyAlignment="1">
      <alignment horizontal="center" vertical="center" wrapText="1"/>
    </xf>
    <xf numFmtId="0" fontId="22" fillId="46" borderId="1" xfId="0" applyFont="1" applyFill="1" applyBorder="1" applyAlignment="1">
      <alignment horizontal="center" vertical="center" wrapText="1"/>
    </xf>
    <xf numFmtId="0" fontId="22" fillId="0" borderId="0" xfId="0" applyFont="1" applyAlignment="1">
      <alignment horizontal="center"/>
    </xf>
    <xf numFmtId="0" fontId="24" fillId="0" borderId="22" xfId="0" applyFont="1" applyFill="1" applyBorder="1" applyAlignment="1">
      <alignment horizontal="center" vertical="center" wrapText="1"/>
    </xf>
    <xf numFmtId="0" fontId="16" fillId="0" borderId="1" xfId="0" applyFont="1" applyBorder="1"/>
    <xf numFmtId="0" fontId="34" fillId="0" borderId="1" xfId="0" applyFont="1" applyBorder="1" applyAlignment="1">
      <alignment horizontal="center" vertical="center" wrapText="1"/>
    </xf>
    <xf numFmtId="0" fontId="16" fillId="0" borderId="1" xfId="0" applyFont="1" applyBorder="1" applyAlignment="1">
      <alignment vertical="center"/>
    </xf>
    <xf numFmtId="43" fontId="34" fillId="0" borderId="1" xfId="32" applyFont="1" applyBorder="1"/>
    <xf numFmtId="0" fontId="16" fillId="0" borderId="2" xfId="0" applyFont="1" applyBorder="1"/>
    <xf numFmtId="0" fontId="34" fillId="0" borderId="22" xfId="0" applyFont="1" applyBorder="1" applyAlignment="1">
      <alignment horizontal="center" vertical="center"/>
    </xf>
    <xf numFmtId="0" fontId="25" fillId="0" borderId="1" xfId="0" pivotButton="1" applyFont="1" applyBorder="1" applyAlignment="1">
      <alignment horizontal="center"/>
    </xf>
    <xf numFmtId="0" fontId="25" fillId="0" borderId="1" xfId="0" applyFont="1" applyBorder="1" applyAlignment="1">
      <alignment horizontal="center"/>
    </xf>
    <xf numFmtId="0" fontId="25" fillId="0" borderId="1" xfId="0" applyFont="1" applyBorder="1" applyAlignment="1">
      <alignment horizontal="left"/>
    </xf>
    <xf numFmtId="0" fontId="25" fillId="0" borderId="1" xfId="0" applyNumberFormat="1" applyFont="1" applyBorder="1"/>
    <xf numFmtId="0" fontId="25" fillId="0" borderId="1" xfId="0" applyFont="1" applyBorder="1" applyAlignment="1">
      <alignment horizontal="left" indent="1"/>
    </xf>
    <xf numFmtId="0" fontId="25" fillId="0" borderId="1" xfId="0" applyFont="1" applyBorder="1" applyAlignment="1">
      <alignment horizontal="left" indent="2"/>
    </xf>
    <xf numFmtId="0" fontId="31" fillId="0" borderId="1" xfId="0" applyFont="1" applyBorder="1" applyAlignment="1">
      <alignment horizontal="center"/>
    </xf>
    <xf numFmtId="0" fontId="31" fillId="0" borderId="1" xfId="0" applyNumberFormat="1" applyFont="1" applyBorder="1" applyAlignment="1">
      <alignment horizontal="center"/>
    </xf>
    <xf numFmtId="0" fontId="0" fillId="0" borderId="0" xfId="0" applyAlignment="1">
      <alignment horizontal="left" indent="2"/>
    </xf>
    <xf numFmtId="43" fontId="22" fillId="0" borderId="1" xfId="0" applyNumberFormat="1" applyFont="1" applyBorder="1"/>
    <xf numFmtId="0" fontId="22" fillId="0" borderId="1" xfId="0" applyFont="1" applyBorder="1" applyAlignment="1">
      <alignment wrapText="1"/>
    </xf>
    <xf numFmtId="43" fontId="22" fillId="0" borderId="1" xfId="0" applyNumberFormat="1" applyFont="1" applyBorder="1" applyAlignment="1">
      <alignment horizontal="center"/>
    </xf>
    <xf numFmtId="43" fontId="22" fillId="0" borderId="1" xfId="0" applyNumberFormat="1" applyFont="1" applyBorder="1" applyAlignment="1">
      <alignment horizontal="center" vertical="center" wrapText="1"/>
    </xf>
    <xf numFmtId="0" fontId="0" fillId="0" borderId="0" xfId="0" applyAlignment="1">
      <alignment wrapText="1"/>
    </xf>
    <xf numFmtId="0" fontId="0" fillId="0" borderId="0" xfId="0" applyFont="1" applyAlignment="1">
      <alignment horizontal="left"/>
    </xf>
    <xf numFmtId="0" fontId="0" fillId="0" borderId="0" xfId="0" applyNumberFormat="1" applyFont="1"/>
    <xf numFmtId="0" fontId="0" fillId="0" borderId="0" xfId="0" applyFont="1" applyAlignment="1">
      <alignment horizontal="left" indent="1"/>
    </xf>
    <xf numFmtId="0" fontId="0" fillId="0" borderId="0" xfId="0" applyFont="1" applyAlignment="1">
      <alignment horizontal="left" indent="2"/>
    </xf>
    <xf numFmtId="43" fontId="0" fillId="0" borderId="0" xfId="0" applyNumberFormat="1" applyFont="1"/>
    <xf numFmtId="43" fontId="0" fillId="0" borderId="0" xfId="0" applyNumberFormat="1"/>
    <xf numFmtId="0" fontId="29" fillId="33" borderId="0" xfId="0" applyFont="1" applyFill="1" applyBorder="1" applyAlignment="1">
      <alignment horizontal="center" vertical="top" wrapText="1"/>
    </xf>
    <xf numFmtId="0" fontId="22" fillId="46" borderId="1"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3" xfId="0" applyFont="1" applyFill="1" applyBorder="1" applyAlignment="1">
      <alignment horizontal="center" vertical="center" wrapText="1"/>
    </xf>
    <xf numFmtId="0" fontId="22" fillId="46" borderId="22" xfId="0" applyFont="1" applyFill="1" applyBorder="1" applyAlignment="1">
      <alignment horizontal="center" vertical="center" wrapText="1"/>
    </xf>
    <xf numFmtId="0" fontId="22" fillId="33" borderId="6" xfId="0" applyFont="1" applyFill="1" applyBorder="1" applyAlignment="1">
      <alignment horizontal="center"/>
    </xf>
    <xf numFmtId="0" fontId="22" fillId="33" borderId="7" xfId="0" applyFont="1" applyFill="1" applyBorder="1" applyAlignment="1">
      <alignment horizontal="center"/>
    </xf>
    <xf numFmtId="0" fontId="22" fillId="46" borderId="6" xfId="0" applyFont="1" applyFill="1" applyBorder="1" applyAlignment="1">
      <alignment horizontal="center" vertical="center" wrapText="1"/>
    </xf>
    <xf numFmtId="0" fontId="22" fillId="46" borderId="7" xfId="0" applyFont="1" applyFill="1" applyBorder="1" applyAlignment="1">
      <alignment horizontal="center" vertical="center" wrapText="1"/>
    </xf>
    <xf numFmtId="0" fontId="27" fillId="46" borderId="6" xfId="0" applyFont="1" applyFill="1" applyBorder="1" applyAlignment="1">
      <alignment horizontal="center" vertical="center"/>
    </xf>
    <xf numFmtId="0" fontId="27" fillId="46" borderId="5" xfId="0" applyFont="1" applyFill="1" applyBorder="1" applyAlignment="1">
      <alignment horizontal="center" vertical="center"/>
    </xf>
    <xf numFmtId="0" fontId="27" fillId="46" borderId="7" xfId="0" applyFont="1" applyFill="1" applyBorder="1" applyAlignment="1">
      <alignment horizontal="center" vertical="center"/>
    </xf>
    <xf numFmtId="0" fontId="31" fillId="0" borderId="5" xfId="0" applyFont="1" applyBorder="1" applyAlignment="1">
      <alignment horizontal="center" wrapText="1"/>
    </xf>
    <xf numFmtId="0" fontId="31" fillId="0" borderId="5" xfId="0" applyFont="1" applyBorder="1" applyAlignment="1">
      <alignment horizontal="center"/>
    </xf>
    <xf numFmtId="0" fontId="22" fillId="0" borderId="0" xfId="0" applyFont="1" applyAlignment="1">
      <alignment horizontal="center"/>
    </xf>
    <xf numFmtId="0" fontId="22" fillId="0" borderId="5" xfId="0" applyFont="1" applyBorder="1" applyAlignment="1">
      <alignment horizontal="center" wrapText="1"/>
    </xf>
    <xf numFmtId="0" fontId="22" fillId="0" borderId="0" xfId="0" applyFont="1" applyBorder="1" applyAlignment="1">
      <alignment horizontal="center"/>
    </xf>
    <xf numFmtId="0" fontId="28" fillId="48" borderId="4" xfId="0" applyFont="1" applyFill="1" applyBorder="1" applyAlignment="1">
      <alignment horizontal="center" vertical="center" wrapText="1"/>
    </xf>
    <xf numFmtId="0" fontId="27" fillId="48" borderId="1" xfId="0" applyFont="1" applyFill="1" applyBorder="1" applyAlignment="1">
      <alignment horizontal="center" vertical="center" wrapText="1"/>
    </xf>
    <xf numFmtId="3" fontId="22" fillId="0" borderId="1" xfId="0" applyNumberFormat="1" applyFont="1" applyFill="1" applyBorder="1" applyAlignment="1">
      <alignment horizontal="right"/>
    </xf>
    <xf numFmtId="165" fontId="22" fillId="0" borderId="1" xfId="32" applyNumberFormat="1" applyFont="1" applyFill="1" applyBorder="1" applyAlignment="1">
      <alignment horizontal="right"/>
    </xf>
    <xf numFmtId="43" fontId="22" fillId="0" borderId="1" xfId="32" applyFont="1" applyFill="1" applyBorder="1" applyAlignment="1">
      <alignment horizontal="right"/>
    </xf>
    <xf numFmtId="4" fontId="22" fillId="0" borderId="1" xfId="0" applyNumberFormat="1" applyFont="1" applyFill="1" applyBorder="1" applyAlignment="1">
      <alignment horizontal="right" vertical="center"/>
    </xf>
    <xf numFmtId="3" fontId="22" fillId="0" borderId="0" xfId="0" applyNumberFormat="1" applyFont="1" applyFill="1" applyBorder="1" applyAlignment="1">
      <alignment horizontal="right"/>
    </xf>
    <xf numFmtId="169" fontId="43" fillId="0" borderId="1" xfId="32" applyNumberFormat="1" applyFont="1" applyFill="1" applyBorder="1" applyAlignment="1">
      <alignment horizontal="right"/>
    </xf>
    <xf numFmtId="3" fontId="34" fillId="0" borderId="1" xfId="0" applyNumberFormat="1" applyFont="1" applyFill="1" applyBorder="1" applyAlignment="1">
      <alignment horizontal="right" wrapText="1"/>
    </xf>
    <xf numFmtId="4" fontId="35" fillId="0" borderId="1" xfId="0" applyNumberFormat="1" applyFont="1" applyFill="1" applyBorder="1" applyAlignment="1">
      <alignment horizontal="right"/>
    </xf>
    <xf numFmtId="4" fontId="35" fillId="0" borderId="1" xfId="0" applyNumberFormat="1" applyFont="1" applyFill="1" applyBorder="1" applyAlignment="1">
      <alignment horizontal="right" wrapText="1"/>
    </xf>
    <xf numFmtId="3" fontId="35" fillId="0" borderId="1" xfId="0" applyNumberFormat="1" applyFont="1" applyFill="1" applyBorder="1" applyAlignment="1">
      <alignment horizontal="right" wrapText="1"/>
    </xf>
    <xf numFmtId="3" fontId="38" fillId="0" borderId="1" xfId="0" applyNumberFormat="1" applyFont="1" applyFill="1" applyBorder="1" applyAlignment="1">
      <alignment horizontal="right"/>
    </xf>
    <xf numFmtId="4" fontId="35" fillId="0" borderId="0" xfId="0" applyNumberFormat="1" applyFont="1" applyFill="1" applyBorder="1" applyAlignment="1">
      <alignment horizontal="right" wrapText="1"/>
    </xf>
    <xf numFmtId="4" fontId="35" fillId="0" borderId="0" xfId="0" applyNumberFormat="1" applyFont="1" applyFill="1" applyBorder="1" applyAlignment="1">
      <alignment horizontal="right"/>
    </xf>
    <xf numFmtId="10" fontId="22" fillId="0" borderId="1" xfId="35" applyNumberFormat="1" applyFont="1" applyFill="1" applyBorder="1" applyAlignment="1">
      <alignment horizontal="center" vertical="center" wrapText="1"/>
    </xf>
    <xf numFmtId="0" fontId="22" fillId="0" borderId="1" xfId="0" applyFont="1" applyFill="1" applyBorder="1" applyAlignment="1">
      <alignment horizontal="right" vertical="center"/>
    </xf>
  </cellXfs>
  <cellStyles count="44">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Neutral" xfId="33" builtinId="28" customBuiltin="1"/>
    <cellStyle name="Normal" xfId="0" builtinId="0"/>
    <cellStyle name="Notas" xfId="34" builtinId="10" customBuiltin="1"/>
    <cellStyle name="Porcentaje" xfId="35" builtinId="5"/>
    <cellStyle name="Salida" xfId="36" builtinId="21" customBuiltin="1"/>
    <cellStyle name="Texto de advertencia" xfId="37" builtinId="11" customBuiltin="1"/>
    <cellStyle name="Texto explicativo" xfId="38" builtinId="53" customBuiltin="1"/>
    <cellStyle name="Título" xfId="39" builtinId="15" customBuiltin="1"/>
    <cellStyle name="Título 1" xfId="40" builtinId="16" customBuiltin="1"/>
    <cellStyle name="Título 2" xfId="41" builtinId="17" customBuiltin="1"/>
    <cellStyle name="Título 3" xfId="42" builtinId="18" customBuiltin="1"/>
    <cellStyle name="Total" xfId="43" builtinId="25" customBuiltin="1"/>
  </cellStyles>
  <dxfs count="225">
    <dxf>
      <border>
        <right style="thin">
          <color indexed="64"/>
        </right>
        <top style="thin">
          <color indexed="64"/>
        </top>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font>
        <sz val="9"/>
      </font>
    </dxf>
    <dxf>
      <border>
        <vertical style="thin">
          <color indexed="64"/>
        </vertical>
        <horizontal style="thin">
          <color indexed="64"/>
        </horizontal>
      </border>
    </dxf>
    <dxf>
      <font>
        <b val="0"/>
      </font>
    </dxf>
    <dxf>
      <font>
        <b val="0"/>
      </font>
    </dxf>
    <dxf>
      <font>
        <sz val="11"/>
      </font>
    </dxf>
    <dxf>
      <font>
        <sz val="11"/>
      </font>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alignment horizontal="center" readingOrder="0"/>
    </dxf>
    <dxf>
      <alignment vertical="center" readingOrder="0"/>
    </dxf>
    <dxf>
      <alignment vertical="center" readingOrder="0"/>
    </dxf>
    <dxf>
      <alignment horizontal="center" readingOrder="0"/>
    </dxf>
    <dxf>
      <alignment horizontal="center" readingOrder="0"/>
    </dxf>
    <dxf>
      <font>
        <sz val="9"/>
      </font>
    </dxf>
    <dxf>
      <alignment horizontal="center" readingOrder="0"/>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vertical="center" readingOrder="0"/>
    </dxf>
    <dxf>
      <alignment horizontal="center" readingOrder="0"/>
    </dxf>
    <dxf>
      <alignment wrapText="1" readingOrder="0"/>
    </dxf>
    <dxf>
      <border>
        <top style="thin">
          <color indexed="64"/>
        </top>
        <vertical style="thin">
          <color indexed="64"/>
        </vertical>
        <horizontal style="thin">
          <color indexed="64"/>
        </horizontal>
      </border>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5" formatCode="_ * #,##0.00_ ;_ * \-#,##0.00_ ;_ * &quot;-&quot;??_ ;_ @_ "/>
    </dxf>
    <dxf>
      <border>
        <top style="thin">
          <color indexed="64"/>
        </top>
        <horizontal style="thin">
          <color indexed="64"/>
        </horizontal>
      </border>
    </dxf>
    <dxf>
      <border>
        <top style="thin">
          <color indexed="64"/>
        </top>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font>
        <sz val="9"/>
      </font>
    </dxf>
    <dxf>
      <border>
        <right style="thin">
          <color indexed="64"/>
        </right>
        <vertical style="thin">
          <color indexed="64"/>
        </vertical>
      </border>
    </dxf>
    <dxf>
      <border>
        <right style="thin">
          <color indexed="64"/>
        </right>
        <vertical style="thin">
          <color indexed="64"/>
        </vertical>
      </border>
    </dxf>
    <dxf>
      <border>
        <vertical style="thin">
          <color indexed="64"/>
        </vertical>
        <horizontal style="thin">
          <color indexed="64"/>
        </horizontal>
      </border>
    </dxf>
    <dxf>
      <font>
        <b val="0"/>
      </font>
    </dxf>
    <dxf>
      <font>
        <b val="0"/>
      </font>
    </dxf>
    <dxf>
      <font>
        <sz val="11"/>
      </font>
    </dxf>
    <dxf>
      <font>
        <sz val="11"/>
      </font>
    </dxf>
    <dxf>
      <font>
        <sz val="9"/>
      </font>
    </dxf>
    <dxf>
      <font>
        <sz val="9"/>
      </font>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border>
        <top style="thin">
          <color indexed="64"/>
        </top>
        <vertical style="thin">
          <color indexed="64"/>
        </vertical>
        <horizontal style="thin">
          <color indexed="64"/>
        </horizontal>
      </border>
    </dxf>
    <dxf>
      <font>
        <sz val="9"/>
      </font>
    </dxf>
    <dxf>
      <border>
        <right style="thin">
          <color indexed="64"/>
        </right>
        <vertical style="thin">
          <color indexed="64"/>
        </vertical>
      </border>
    </dxf>
    <dxf>
      <border>
        <vertical style="thin">
          <color indexed="64"/>
        </vertical>
        <horizontal style="thin">
          <color indexed="64"/>
        </horizontal>
      </border>
    </dxf>
    <dxf>
      <font>
        <b val="0"/>
      </font>
    </dxf>
    <dxf>
      <font>
        <b val="0"/>
      </font>
    </dxf>
    <dxf>
      <font>
        <sz val="11"/>
      </font>
    </dxf>
    <dxf>
      <font>
        <sz val="11"/>
      </font>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vertical="center" readingOrder="0"/>
    </dxf>
    <dxf>
      <alignment vertical="center" readingOrder="0"/>
    </dxf>
    <dxf>
      <alignment horizontal="center" readingOrder="0"/>
    </dxf>
    <dxf>
      <numFmt numFmtId="165" formatCode="_ * #,##0_ ;_ * \-#,##0_ ;_ * &quot;-&quot;??_ ;_ @_ "/>
    </dxf>
    <dxf>
      <font>
        <sz val="9"/>
      </font>
    </dxf>
    <dxf>
      <alignment horizontal="center" readingOrder="0"/>
    </dxf>
    <dxf>
      <alignment vertical="center" readingOrder="0"/>
    </dxf>
    <dxf>
      <alignment horizontal="center" readingOrder="0"/>
    </dxf>
    <dxf>
      <alignment wrapText="1"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alignment horizontal="center" readingOrder="0"/>
    </dxf>
    <dxf>
      <alignment horizontal="center" readingOrder="0"/>
    </dxf>
    <dxf>
      <alignment vertical="center" readingOrder="0"/>
    </dxf>
    <dxf>
      <alignment horizontal="center" readingOrder="0"/>
    </dxf>
    <dxf>
      <alignment wrapText="1"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5" formatCode="_ * #,##0.00_ ;_ * \-#,##0.00_ ;_ * &quot;-&quot;??_ ;_ @_ "/>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horizontal="center" readingOrder="0"/>
    </dxf>
    <dxf>
      <alignment wrapText="1" readingOrder="0"/>
    </dxf>
    <dxf>
      <numFmt numFmtId="35" formatCode="_ * #,##0.00_ ;_ * \-#,##0.00_ ;_ * &quot;-&quot;??_ ;_ @_ "/>
    </dxf>
    <dxf>
      <numFmt numFmtId="35" formatCode="_ * #,##0.00_ ;_ * \-#,##0.00_ ;_ * &quot;-&quot;??_ ;_ @_ "/>
    </dxf>
    <dxf>
      <numFmt numFmtId="35" formatCode="_ * #,##0.00_ ;_ * \-#,##0.00_ ;_ * &quot;-&quot;??_ ;_ @_ "/>
    </dxf>
    <dxf>
      <font>
        <sz val="9"/>
      </font>
    </dxf>
    <dxf>
      <alignment vertical="center" readingOrder="0"/>
    </dxf>
    <dxf>
      <alignment horizontal="center" readingOrder="0"/>
    </dxf>
    <dxf>
      <font>
        <sz val="9"/>
      </font>
    </dxf>
    <dxf>
      <alignment horizontal="center" readingOrder="0"/>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vertical="center" readingOrder="0"/>
    </dxf>
    <dxf>
      <alignment horizontal="center" readingOrder="0"/>
    </dxf>
    <dxf>
      <alignment wrapText="1" readingOrder="0"/>
    </dxf>
    <dxf>
      <border>
        <top style="thin">
          <color indexed="64"/>
        </top>
        <vertical style="thin">
          <color indexed="64"/>
        </vertical>
        <horizontal style="thin">
          <color indexed="64"/>
        </horizontal>
      </border>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alignment horizontal="center" readingOrder="0"/>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horizontal="center" readingOrder="0"/>
    </dxf>
    <dxf>
      <alignment horizontal="center" readingOrder="0"/>
    </dxf>
    <dxf>
      <alignment vertical="center" readingOrder="0"/>
    </dxf>
    <dxf>
      <alignment horizontal="center" readingOrder="0"/>
    </dxf>
    <dxf>
      <alignment wrapText="1" readingOrder="0"/>
    </dxf>
    <dxf>
      <border>
        <top style="thin">
          <color indexed="64"/>
        </top>
        <vertical style="thin">
          <color indexed="64"/>
        </vertical>
        <horizontal style="thin">
          <color indexed="64"/>
        </horizontal>
      </border>
    </dxf>
    <dxf>
      <font>
        <sz val="9"/>
      </font>
    </dxf>
    <dxf>
      <font>
        <sz val="9"/>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numFmt numFmtId="35" formatCode="_ * #,##0.00_ ;_ * \-#,##0.00_ ;_ * &quot;-&quot;??_ ;_ @_ "/>
    </dxf>
    <dxf>
      <font>
        <sz val="9"/>
      </font>
    </dxf>
    <dxf>
      <alignment horizontal="center" readingOrder="0"/>
    </dxf>
    <dxf>
      <alignment horizontal="center" readingOrder="0"/>
    </dxf>
    <dxf>
      <alignment vertical="center" readingOrder="0"/>
    </dxf>
    <dxf>
      <alignment horizontal="center" readingOrder="0"/>
    </dxf>
    <dxf>
      <alignment wrapText="1"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EBFF"/>
      <color rgb="FF99FFCC"/>
      <color rgb="FFFFFF99"/>
      <color rgb="FFFFCC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drawing1.xml><?xml version="1.0" encoding="utf-8"?>
<xdr:wsDr xmlns:xdr="http://schemas.openxmlformats.org/drawingml/2006/spreadsheetDrawing" xmlns:a="http://schemas.openxmlformats.org/drawingml/2006/main">
  <xdr:twoCellAnchor>
    <xdr:from>
      <xdr:col>36</xdr:col>
      <xdr:colOff>1119287</xdr:colOff>
      <xdr:row>0</xdr:row>
      <xdr:rowOff>909431</xdr:rowOff>
    </xdr:from>
    <xdr:to>
      <xdr:col>38</xdr:col>
      <xdr:colOff>903941</xdr:colOff>
      <xdr:row>0</xdr:row>
      <xdr:rowOff>1286582</xdr:rowOff>
    </xdr:to>
    <xdr:sp macro="" textlink="">
      <xdr:nvSpPr>
        <xdr:cNvPr id="5" name="4 CuadroTexto"/>
        <xdr:cNvSpPr txBox="1"/>
      </xdr:nvSpPr>
      <xdr:spPr>
        <a:xfrm>
          <a:off x="23125847" y="909431"/>
          <a:ext cx="2535474" cy="377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100"/>
            <a:t>Información nueva consultar a cada UE</a:t>
          </a:r>
          <a:endParaRPr lang="es-PE" sz="1100" baseline="0"/>
        </a:p>
      </xdr:txBody>
    </xdr:sp>
    <xdr:clientData/>
  </xdr:twoCellAnchor>
  <xdr:twoCellAnchor>
    <xdr:from>
      <xdr:col>34</xdr:col>
      <xdr:colOff>305224</xdr:colOff>
      <xdr:row>0</xdr:row>
      <xdr:rowOff>1139943</xdr:rowOff>
    </xdr:from>
    <xdr:to>
      <xdr:col>41</xdr:col>
      <xdr:colOff>530414</xdr:colOff>
      <xdr:row>0</xdr:row>
      <xdr:rowOff>1391057</xdr:rowOff>
    </xdr:to>
    <xdr:sp macro="" textlink="">
      <xdr:nvSpPr>
        <xdr:cNvPr id="6" name="5 Abrir llave"/>
        <xdr:cNvSpPr/>
      </xdr:nvSpPr>
      <xdr:spPr>
        <a:xfrm rot="5400000">
          <a:off x="24264782" y="-2321815"/>
          <a:ext cx="251114" cy="7174630"/>
        </a:xfrm>
        <a:prstGeom prst="leftBrace">
          <a:avLst/>
        </a:pr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endParaRPr lang="es-PE"/>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165489</xdr:colOff>
      <xdr:row>0</xdr:row>
      <xdr:rowOff>519545</xdr:rowOff>
    </xdr:from>
    <xdr:to>
      <xdr:col>28</xdr:col>
      <xdr:colOff>411792</xdr:colOff>
      <xdr:row>0</xdr:row>
      <xdr:rowOff>673485</xdr:rowOff>
    </xdr:to>
    <xdr:sp macro="" textlink="">
      <xdr:nvSpPr>
        <xdr:cNvPr id="2" name="1 Abrir llave"/>
        <xdr:cNvSpPr/>
      </xdr:nvSpPr>
      <xdr:spPr>
        <a:xfrm rot="5400000">
          <a:off x="15146871" y="-1904077"/>
          <a:ext cx="153940" cy="5001183"/>
        </a:xfrm>
        <a:prstGeom prst="leftBrace">
          <a:avLst/>
        </a:pr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endParaRPr lang="es-PE"/>
        </a:p>
      </xdr:txBody>
    </xdr:sp>
    <xdr:clientData/>
  </xdr:twoCellAnchor>
  <xdr:twoCellAnchor>
    <xdr:from>
      <xdr:col>22</xdr:col>
      <xdr:colOff>261697</xdr:colOff>
      <xdr:row>0</xdr:row>
      <xdr:rowOff>284788</xdr:rowOff>
    </xdr:from>
    <xdr:to>
      <xdr:col>28</xdr:col>
      <xdr:colOff>554182</xdr:colOff>
      <xdr:row>0</xdr:row>
      <xdr:rowOff>661939</xdr:rowOff>
    </xdr:to>
    <xdr:sp macro="" textlink="">
      <xdr:nvSpPr>
        <xdr:cNvPr id="3" name="2 CuadroTexto"/>
        <xdr:cNvSpPr txBox="1"/>
      </xdr:nvSpPr>
      <xdr:spPr>
        <a:xfrm>
          <a:off x="12819457" y="284788"/>
          <a:ext cx="5047365" cy="377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100"/>
            <a:t>Actualizar</a:t>
          </a:r>
          <a:r>
            <a:rPr lang="es-PE" sz="1100" baseline="0"/>
            <a:t> y complementar información</a:t>
          </a:r>
        </a:p>
      </xdr:txBody>
    </xdr:sp>
    <xdr:clientData/>
  </xdr:twoCellAnchor>
  <xdr:twoCellAnchor>
    <xdr:from>
      <xdr:col>36</xdr:col>
      <xdr:colOff>1119287</xdr:colOff>
      <xdr:row>0</xdr:row>
      <xdr:rowOff>909431</xdr:rowOff>
    </xdr:from>
    <xdr:to>
      <xdr:col>38</xdr:col>
      <xdr:colOff>903941</xdr:colOff>
      <xdr:row>0</xdr:row>
      <xdr:rowOff>1286582</xdr:rowOff>
    </xdr:to>
    <xdr:sp macro="" textlink="">
      <xdr:nvSpPr>
        <xdr:cNvPr id="4" name="3 CuadroTexto"/>
        <xdr:cNvSpPr txBox="1"/>
      </xdr:nvSpPr>
      <xdr:spPr>
        <a:xfrm>
          <a:off x="24444107" y="909431"/>
          <a:ext cx="1582974" cy="361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100"/>
            <a:t>Información nueva consultar a cada UE</a:t>
          </a:r>
          <a:endParaRPr lang="es-PE" sz="1100" baseline="0"/>
        </a:p>
      </xdr:txBody>
    </xdr:sp>
    <xdr:clientData/>
  </xdr:twoCellAnchor>
  <xdr:twoCellAnchor>
    <xdr:from>
      <xdr:col>34</xdr:col>
      <xdr:colOff>305224</xdr:colOff>
      <xdr:row>0</xdr:row>
      <xdr:rowOff>1139943</xdr:rowOff>
    </xdr:from>
    <xdr:to>
      <xdr:col>41</xdr:col>
      <xdr:colOff>530414</xdr:colOff>
      <xdr:row>0</xdr:row>
      <xdr:rowOff>1391057</xdr:rowOff>
    </xdr:to>
    <xdr:sp macro="" textlink="">
      <xdr:nvSpPr>
        <xdr:cNvPr id="5" name="4 Abrir llave"/>
        <xdr:cNvSpPr/>
      </xdr:nvSpPr>
      <xdr:spPr>
        <a:xfrm rot="5400000">
          <a:off x="25194422" y="-1681735"/>
          <a:ext cx="129194" cy="5772550"/>
        </a:xfrm>
        <a:prstGeom prst="leftBrace">
          <a:avLst/>
        </a:pr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endParaRPr lang="es-P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OS%20USUARIOS/magreda/Desktop/Inventario%20PIPs/Inventario%20Proyectos%202003-2015%20Ro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Inventario%20Proyectos%202003-2015%20g%20WILMER%20TERMIN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20USUARIOS/magreda/Desktop/Inventario%20PIPs/Inventario%20Proyectos%202003-2015%20_OJF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ventario%20Proyectos%202003-2015%20g%20WILMER%20TERMIN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ventario%20Proyectos%202003-2015%20_OJFM%20Glady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OS%20USUARIOS/magreda/Downloads/Inventario%20Proyectos%202003-2015%20_OJFM%20Gladys%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nventario%20Proyectos%202003-2015%20_OJFM%20Gladys%20(WILM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OS%20USUARIOS/magreda/Desktop/Inventario%20PIPs/Inventario%20Proyectos%202003-2015%20Glady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OS%20USUARIOS/magreda/Downloads/Inventario%20Proyectos%202003-2015%20g%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20USUARIOS\magreda\Downloads\Inventario%20Proyectos%202003-2015%20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Hoja6"/>
      <sheetName val="Inventario PIP"/>
      <sheetName val="Hoja1"/>
      <sheetName val="Hoja5"/>
      <sheetName val="Paralizados"/>
      <sheetName val="Hoja3"/>
      <sheetName val="Hoja4"/>
      <sheetName val="Desplegables"/>
      <sheetName val="Hoja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a R. Agreda Pereira" refreshedDate="42858.421129513888" createdVersion="4" refreshedVersion="4" minRefreshableVersion="3" recordCount="937">
  <cacheSource type="worksheet">
    <worksheetSource ref="A3:AQ940" sheet="Inventario Completo"/>
  </cacheSource>
  <cacheFields count="43">
    <cacheField name="Responsable" numFmtId="0">
      <sharedItems/>
    </cacheField>
    <cacheField name="Nº" numFmtId="0">
      <sharedItems containsSemiMixedTypes="0" containsString="0" containsNumber="1" containsInteger="1" minValue="1" maxValue="937"/>
    </cacheField>
    <cacheField name="Nombre del Proyecto" numFmtId="0">
      <sharedItems count="936" longText="1">
        <s v="REHABILITACION Y MEJORAMIENTO CARRETERA CONEJO TRANCA-SANTA RITA"/>
        <s v="ELABORACION DE ESTUDIOS DE PREINVERSION"/>
        <s v="PLANEAMIENTO ESTRATEGICO"/>
        <s v="PREVISION Y ATENCION URGENCIAS Y  EMERGENCIAS"/>
        <s v="CONSTRUCCION BADEN COLVOT-SAN BENITO"/>
        <s v="SUPERVISION Y LIQUIDACION DE OBRA"/>
        <s v="ELABORACION DE EXPEDIENTES TECNICOS"/>
        <s v="IMPLEM. Y MEJORAMIENTO  DEL CENTRO PROCESOR DE DATOS"/>
        <s v="IMPLEMENTACION Y MEJORAMIENTO DE  EQUIPO MECANICO"/>
        <s v="MEJORAMIENTO CANAL JESUS CHUCO"/>
        <s v="MEJORAMIENTO C.E. 82566 (EX 109) TEMBLADERA"/>
        <s v="GESTION Y EDUCACION AMBIENTAL"/>
        <s v="CRIANZA TECNIFICADA DE CONEJO DOBLE PROPOSITO"/>
        <s v="TERMINACION IGLESIA QUEROCOTILLO"/>
        <s v="RECUPERACION  C.E. S. NUESTRO SEÑOR DE LOS MILAGROS "/>
        <s v="AMPLIACIÓN COLEGIO VICTOR RAÚL HAYA DE LA TORRE"/>
        <s v="CONST. 06 AULAS, 02 SS.HH.  01 ESCALERA -C.E. 16040 MARIANO MELGAR"/>
        <s v="AMPLIACIÓN Y MEJORAMIENTO PUESTO DE SALUD SAN LORENZO DE BARBASCO"/>
        <s v="AMPLIACIÓN CENTRO DE SALUD PUCARÁ"/>
        <s v="TERMINACION MIRADOR TURISTICO CERRO CAMPANA-SAN IGNACIO"/>
        <s v="REHABILITACION PUENTE SAN FRANCISCO"/>
        <s v="INSTALACIÓN SEMILLEROS CHOTA"/>
        <s v="CONSOLIDACION EMPRESARIAL DE LA MUJER RURAL"/>
        <s v="TERMINACION COLEGIO LOURDES BAMBAMARCA"/>
        <s v="REHABILITACIÓN CANAL HUACARIZ"/>
        <s v="MEJORAMIENTO DEL C.E. 82286- CAJABAMBA"/>
        <s v="MEJORAMIENTO Y REHABILITACIÓN CARRETERA CHALÁN-CHUMUCH"/>
        <s v="MEJORAMIENTO CARRETERA AEROPUERTO - OTUZCO"/>
        <s v="MEJOR. EN LA PRESTACION DE LOS SERVICIOS DE SALUD DE LA MICRORED SAN PABLO"/>
        <s v="RECONSTRUCCIÓN COLEGIO RICARDO PALMA-CALQUIS"/>
        <s v="RECONSTRUCCIÓN C.E. LUIS GONZAGA PÉREZ-CALQUIS"/>
        <s v="AMPLIACIÓN DEL INSTITUTO SUPERIOR PEDAGÓGICO SAN MARCOS"/>
        <s v="MEJORAMIENTO DEL CANAL MALCAS"/>
        <s v="MEJORAMIENTO Y REHABILITACIÓN CANAL LLACANORA-SUCCHA"/>
        <s v="TERMINACIÓN COLEGIO 24 DE JUNIO- HUAYOBAMBA"/>
        <s v="DEFENSA RIBEREÑA LA PORTADA DE JAGUEY"/>
        <s v="MEJORAMIENTO DEL CANAL CASCABAMBA"/>
        <s v="DEFENSA RIBEREÑA RIO CASCASÉN"/>
        <s v="MEJORAMIENTO Y TERMINACION DE LA IGLESIA SANTA TERESITA"/>
        <s v="CONSTRUCCION CARRETERA MUYOC-CORTEGANA"/>
        <s v="MEJORAMIENTO CANAL DE IRRIGACIÓN TINGO VERSALLES"/>
        <s v="MEJORAMIENTO LOCAL DEL GOBIERNO REGIONAL - CAJAMARCA"/>
        <s v="REHABILITACIÓN CANAL DE IRRIGACIÓN EL HUAYO"/>
        <s v="MEJORAMIENTO DEL C.E.N° 82402 BELLAVISTA - CELENDÍN"/>
        <s v="CONSTRUCCIÓN DEL SISTEMA DE AGUA POTABLE Y LETRINIZACION YUBED- ZAPOTAL"/>
        <s v="MEJORAMIENTO DEL SISTEMA DE AGUA POTABLE Y ALCANTARILLADO-TUMBADEN"/>
        <s v="RECUPERACIÓN INFRAESTRUCTURA C. E. JORGE BASADRE - LLUCHUBAMBA"/>
        <s v="MEJORAMIENTO CANAL DE IRRIGACION AGUA BLANCA-SAN GREGORIO-LAS VIEJAS"/>
        <s v="RECONSTRUCCIÓN COLEGIO SECUNDARIO SAN LUIS GRANDE"/>
        <s v="RECONSTRUCCIÓN CENTRO EDUCATIVO Nº 82098 -SAN PABLO"/>
        <s v="MEJORAMIENTO SISTEMA DE IRRIGACIÓN PAY PAY"/>
        <s v="MEJORAMIENTO DEL SISTEMA DE IRRIGACIÓN HUAYOBAMBA"/>
        <s v="AMPLIACIÓN INFRAESTRUCTURA I.S.T. SAN MARCOS "/>
        <s v="REPARACIÓN Y MEJORAMIENTO DEL SERVICIO DE  EQUIPO MECÁNICO"/>
        <s v="TECHADO DEL COLISEO CERRADO INSTITUTO SUPERIOR PEDAGÓGICO OCTAVIO MATTA CONTRERAS-CUTERVO"/>
        <s v="CONSTRUCCION CANAL DE RIEGO SINCHIMACHE"/>
        <s v="ELECTRIFICACIÓN RURAL SANTA ROSA I 1 ETAPA"/>
        <s v="CONSTRUCCION CANAL DE RIEGO SAN LORENZO"/>
        <s v="AMPLIACIÓN DE INFRAESTRUCTURA DEL C.E.P.S. N° 16024 HUABAL"/>
        <s v="AMP. Y CONSTRUCCION SSHH DEL CENTRO EDUCATIVO 070- FILA ALTA"/>
        <s v="REPOSICION DE 03 AULAS  CEP NO 16043- LOMA SANTA_JAÉN"/>
        <s v="REMODELACION E IMPLEMENTACION DEL SERVICIO DE EMERGENCIA DEL HOSPITAL I JAEN"/>
        <s v="INSTALACIÓN SEMILLERO DE  08 HAS DE ARROZ EN JAÉN"/>
        <s v="REPOSICION  PUESTO DE SALUD LAS NARANJAS"/>
        <s v="CONSTRUCCIÓN TROCHA CARROZABLE  VISTA ALEGRE - MEXICO"/>
        <s v="CONSTRUCCION PUESTO DE SALUD HUALLAPE"/>
        <s v="REHABILITACIÓN INFRAESTRUCTURA DE RIEGO CANAL PERICO"/>
        <s v="REUBICACIÓN Y MEJORAMIENTO DE LA INFRAESTRUCTURA  CENTRO DE SALUD CHIRINOS"/>
        <s v="MEJORAMIENTO PUESTO DE SALUD LA LIMA"/>
        <s v="CONSTRUCCIÓN PUESTO DE SALUD LOS NARANJOS"/>
        <s v="MEJORAMIENTO TROCHA CARROZABLE CHURUYACU - TAMBORAPA PUEBLO"/>
        <s v="AMPLIACIÓN AULAS COLEGIO NACIONAL JOSE MONZON HERNANDEZ-CHALAMARCA"/>
        <s v="IMPLEMENTACIÓN CENTRO DE CÓMPUTO INSTITUTO SUPERIOR TECNOLÓGICO  CHOTA"/>
        <s v="ELECTRIFICACION RURAL CONCHAN"/>
        <s v="TERMINACIÓN C.N.&quot;JOSÉ ANTONIO ENCINAS&quot; CADMALCA"/>
        <s v="ELECTRIFICACIÓN LLANGODEN ALTO- LANCHEBAMBA"/>
        <s v="ELECTRIFICACION RURAL CASMALCA-LLANGODEN BAJO"/>
        <s v="MEJORAMIENTO  TROCHA CARROZABLE CHONGOYAPE-TOCMOCHE"/>
        <s v="MEJORAMIENTO DE AULAS C.E.N° 82668  SAN JUAN DE LACAMACA - BAMBAMARCA"/>
        <s v="RECUPERACION AULAS C.E. 82851 HUILCATE"/>
        <s v="ELECTRIFICACIÓN RURAL SAN ANTONIO ALTO-HUALGAYOC"/>
        <s v="AMPLIACION Y MEJORAMIENTO DEL CENTRO DE SALUD LLAUCÁN"/>
        <s v="RECUPERACIÓN AULAS C.E. 82939 SAN ANTONIO BAJO"/>
        <s v="AMPLIACIÓN Y MEJORAMIENTO HOSPITAL BAMBAMARCA"/>
        <s v="RECONSTRUCCIÓN COLEGIO SAN CARLOS"/>
        <s v="ELECTRIFICACIÓN RURAL DISTRITO CHUGUR"/>
        <s v="RECUPERACIÓN AULAS CE 82731- EL MUYA"/>
        <s v="AMPLIACION COLEGIO NACIONAL SOCORRO ALVARADO-LA ESPERANZA"/>
        <s v="REHABILITACIÓN Y MEJORAMIENTO DEL CV3 TRAMO  PUENTE LIPOR-CORRAL VIEJO"/>
        <s v="AMPLIACION CENTRO DE EDUCACIÓN OCUPACIONAL SANTA CRUZ"/>
        <s v="AMPLIACIÓN CE 10612-MAYOBAMBA"/>
        <s v="INSTALACIÓN SEMILLEROS DE PAPA EN CAJAMARCA, CHOTA Y CUTERVO"/>
        <s v="PROMOCIÓN SEMILLEROS DE ARROZ"/>
        <s v="APOYO AL SECTOR AGROPECUARIO"/>
        <s v="AMPLIACIÓN CENTRO DE SALUD SAN MIGUEL"/>
        <s v="DETERMINACIÓN DEL POTENCIAL DE LA BIODIVERSIDAD REGIONAL DE CAJAMARCA"/>
        <s v="DESARROLLO TURÍSTICO- ASISTENCIA TÉCNICA Y CAPACITACIÓN EN LA REGIÓN CAJAMARCA"/>
        <s v="MEJORAMIENTO INFRAESTRUCTURA CE 82097 GREGORIO PITA -SAN PABLO"/>
        <s v="CONSTRUCCIÓN Y EQUIPAMIENTO  PUESTO DE SALUD GUZMANGO"/>
        <s v="ELECTRIFICACIÓN RURAL REGIÓN CAJAMARCA: PUEBLO NUEVO DE ASÍS Y CRUCE SHUMBA (BELLAVISTA)"/>
        <s v="CONSTRUCCIÓN DEL SISTEMA DE AGUA POTABLE Y LETRINIZACIÓN COLPA"/>
        <s v="TERMINACIÓN IGLESIA INMACULADA"/>
        <s v="CONSTRUCCION PUESTO DE SALUD LA SUCCHA"/>
        <s v=" MEJORAMIENTO DE LA CAPACIDAD RESOLUTIVA E INCREMENTO DEL ACCESO A LAS PRESTACIONES DE SERVICIOS EN EL PRIMER NIVEL DE ATENCIÓN EN LOS ESTABLECIMIENTOS DE SALUD: PUENTE TECHIN, MOSHOQUEQUE, SANTA ROSA DE CALLAYUC Y CHURAS, DE LA MICRORRED CHIPLE "/>
        <s v="MEJORAMIENTO DEL SISTEMA DE AGUA POTABLE Y AMPLIACION DEL SISTEMA DE ALCANTARILLADO Y CONSTRUCCION DEL SISTEMA DE TRATAMIENTO DE AGUAS SERVIDAS DE TEMBLADERA-DISTRITO DE YONAN , PROVINCIA DE CONTUMAZA - CAJAMARCA "/>
        <s v="AMPLIACIÓN INFRAESTRUCTURA CEPS Nº 16012 JOSÉ  CARRIÓN PAZ  CRUCE DE SHUMBA-BELLAVISTA"/>
        <s v="REPOSICIÓN DE AULAS SSHH COLEGIO SECUNDARIO ANTENOR ORREGO-BELLAVISTA-JAÉN"/>
        <s v="REPOSICIÓN DE INFRAESTRUCTURA CEP 16077 SANTA ROSA -BELLAVISTA"/>
        <s v="CONSTRUCCIÓN DE AULAS CENTRO EDUCATIVO N°16084 EL LIRIO"/>
        <s v="CONSTRUCCIÓN TROCHA CARROZABLE LA YUNGA-NUEVA ESPERANZA-SANTA ROSA"/>
        <s v="REPOSICIÓN Y MEJORAMIENTO DE INFRAESTRUCTURA CES ALFONSO VILLANUEVA P. -PUCARÁ"/>
        <s v="MEJORAMIENTO CANAL CHORRO BLANCO "/>
        <s v="MEJORAMIENTO CARRETERA CHIRINOS SAN IGNACIO "/>
        <s v="REPOSICION INFRAESTRUCTURA Y EQUIPAMIENTO PUESTO DE SALUD RUMIPITE"/>
        <s v="REPOSICION INFRAESTRUCTURA C.E TITO CUSI YUPANQUI - SAN IGNACIO"/>
        <s v="REPOSICIÓN Y AMPLIACIÓN DE INFRAESTRUCTURA CPSM 16983 EL DIAMANTE"/>
        <s v="CONSTRUCCION EQUIP. CCEE. PROVINCIA CHOTA: AMPLIACIÓN INSITUTO SUPERIOR TECNOLÓGICO PÚBLICO CHOTA"/>
        <s v="CONSTRUCCION EQUIP. CCEE. PROVINCIA CHOTA: MEJORAMIENTO Y EQUIPAMIENTO C.E. 10381 CHOTA"/>
        <s v="CONSTRUCCION EQUIP. CCEE. PROVINCIA CHOTA: DEMOLICIÓN Y CONSTRUCCIÓN DE AULAS COLEGIO ANAXIMANDRO VEGA MATEOLA"/>
        <s v="ELECTRIFICACION RURAL PROVINCIA CHOTA: ELECTRIFICACIÓN RURAL DISTRITO LAJAS"/>
        <s v="ELECTRIFICACION RURAL PROVINCIA CHOTA: ELECTRIFICACIÓN RURAL DISTRITO QUEROCOTO"/>
        <s v="ELECTRIFICACION RURAL PROVINCIA CHOTA: ELECTRIFICACIÓN RURAL DISTRITO TACABAMBA"/>
        <s v="CONSTRUCCION EQUIP. CCEE. PROVINCIA HUALGAYOC: CONSTRUCCIÓN Y EQUIPAMIENTO CN JULIO C. TELLO- EL ROMERO"/>
        <s v="ELECTRIFICACIÓN RURAL PROVINCIA DE HUALGAYOC: ELECTRIFICACIÓN RURAL CPM SAN JUAN DE LACAMACA"/>
        <s v="CONSTRUCCION PUESTO DE SALUD  SUGARMAYO"/>
        <s v="AMPLIACIÓN Y MEJORAMIENTO DEL  CENTRO DE SALUD EL TAMBO BAMBAMARCA-HUALGAYOC"/>
        <s v="CONSTRUCCION EQUIP. CCEE. PROVINCIA HUALGAYOC: REMODELACIÓN Y EQUIPAMIENTO DEL COLEGIO SECUNDARIO SAN FRANCISCO DE ASÍS-LLAUCÁN"/>
        <s v="ELECTRIFICACIÓN RURAL PROVINCIA DE HUALGAYOC: ELECTRIFICACIÓN RURAL HUALGAYOC (CHALA-ALAN-HUANGAMARCA)"/>
        <s v="CONSTRUCCION EQUIP. CCEE. PROVINCIA HUALGAYOC: AMPLIACIÓN EQUIPAMIENTO CE Nº 82674- CHUGUR"/>
        <s v="ELECTRIFICACIÓN RURAL PROVINCIA DE HUALGAYOC: ELECTRIFICACIÓN RURAL COYUNDE PALMA"/>
        <s v="AMPLIACIÓN Y EQUIP. IST SANTOS VILLALOBOS HUAMÁN"/>
        <s v="CONSTRUCCION EQUIP. CCEE. PROVINCIA HUALGAYOC: AMPLIACIÓN INSITUTO SUPERIOR PEDAGÓGICO PÚBLICO BCA"/>
        <s v="MEJORAMIENTO CENTRAL HIDROELÉCTRICA COMBAYO"/>
        <s v="MEJORAMIENTO Y DESARROLLO DE LA PEQUEÑA GANADERÍA LECHERA EN LOS DISTRITOS PRIORIZADOS DE LAS PROVINCIAS  CHOTA Y CUTERVO-REGIÓN CAJAMARCA"/>
        <s v="EDUCACIÓN DE CALIDAD PARA NIÑOS Y NIÑAS"/>
        <s v="SUSTITUCIÓN INFRAESTRUCTURA C.E. EL AZUFRE-SAN MARCOS"/>
        <s v="INFRAESTRUCTURA DE RIEGO CAJABAMBA: MEJORAMIENTO DEL CANAL CHINGOL"/>
        <s v="EQUIPAMIENTO PARA CENTROS EDUCATIVOS REG. CAJAMARCA"/>
        <s v="MEJORAMIENTO DE LA CAPACIDAD RESOLUTIVA DEL CENTRO DE SALUD SAN MIGUEL"/>
        <s v="CONSTRUCCIÓN COLEGIO AUGUSTO GIL-CHALÁN"/>
        <s v="MEJORAMIENTO IE 82553 CHILETE"/>
        <s v="MEJORAMIENTO DEL CANAL DE REGADIO DEL CASERIO DE MOCHADIN EN SOCOTA. CONSTRUIR 14 KM DE CANAL "/>
        <s v="AMPLIACION INFRAESTRUCTURA COLEGIO NUESTRA SEÑORA DE LA ASUNCION - CUTERVO"/>
        <s v="CONSTRUCCION DE AULAS EN LA INSTITUCIÓN EDUCATIVA PRIMARIA Nº 10236 - CUTERVO "/>
        <s v="CONSTRUCCION DE CE PROVINCIA DE CUTERVO, MEJORAMIENTO IESM SANTO TOMAS "/>
        <s v="ELECTRIFICACIÓN RURAL CUJILLO"/>
        <s v=" FORTALECIMIENTO DE LA CAPACIDAD RESOLUTIVA DE LOS SERVICIOS DE ATENCION DE SALUD DE LA MICRORED CHIPLE, RED CUTERVO"/>
        <s v="MEJORAMIENTO DEL CAMINO VECINAL GUINEAMAYO - CUÑANQUE - PUQUIO - LAGUNA SHITA "/>
        <s v="CONSTRUCCION DEL PUESTO DE SALUD AULLAN"/>
        <s v="AMPLIACION CENTRO EDUCATIVO SAN JUAN DE LLALLAN"/>
        <s v="ELECTRIFICACIÓN RURAL CHANCAY"/>
        <s v="MEJORAMIENTO INFRAESTRUCTURA DE RIEGO CANAL PITAYAS - BELLAVISTA"/>
        <s v="REPOSICIÓN DE INFRAESTRUCTURA CEPM Nº 16813 EL FAIQUE-BELLAVISTA"/>
        <s v="REPOSICIÓN DE INFRAESTRUCTURA CENTRO EDUCATIVO INICIAL Nº 006 MORRO SOLAR-JAÉN"/>
        <s v="REPOSICIÓN Y AMPLIACIÓN 02 AULAS Y SS.HH. EN INFRAESTRUCTURA C.E.I Nº 039 TABACAL"/>
        <s v="REPOSICIÓN INFRAESTRUCTURA 02 AULAS Y SSHH CEP Nº 16491 &quot;MISAEL PALACIOS RUIZ&quot;-LAS PIRIAS"/>
        <s v="REPOSICIÓN Y AMPLIACIÓN DE INFRAESTRUCTURA CEPM Nº 16626 MARIZAGUA"/>
        <s v="REPOSICIÓN Y AMPLIACIÓN DEL CEPS Nº 16520 RICARDO PALMA"/>
        <s v="CONSTRUCCIÓN RESERVORIO AGUA POTABLE MORRO SOLAR-JAÉN"/>
        <s v="MEJORAMIENTO DE LA CARRETERA NAMBALLE - CHIMARA"/>
        <s v="MEJORAMIENTO DE LA CARRETERA ALTO IHUAMACA-UNION-LAS MINAS-TAMBORAPA-PUEBLO"/>
        <s v="MEJORAMIENTO TROCHA CARROZABLE-CRUCE HUAQUILLO-CHIRINOS"/>
        <s v="MEJORAMIENTO DE INFRAESTRUCTURA DE LA INSTITUCION EDUCATIVA TITO CUSI YUPANQUI - SAN IGNACIO - CAJAMARCA"/>
        <s v="MEJORAMIENTO CANAL JORGE CHÁVEZ"/>
        <s v="SUSTITUCIÓN INFRAESTRUCTURA Y EQUIP. CE Nº10605-SAUCEPAMPA"/>
        <s v="CONSTRUCCIÓN DEL SISTEMA DE AGUA POTABLE Y LETRINAS EN EL CASERÍO DE NUEVA ESPERANZA"/>
        <s v="MEJORAMIENTO  CARRETERA LA COLMENA-SEXI-CORRAL VIEJO"/>
        <s v="CONSTRUCCION CANAL DE RIEGO TACAMACHE"/>
        <s v="REMODELACIÓN DEL ISP ALFONSO BARRANTES LINGAN"/>
        <s v="MEJORAMIENTO DE LA IEI. 508 DE MABABAMBA "/>
        <s v=" MEJORAMIENTO INSTITUCION EDUCATIVA PRIMARIA 10282 - MAMABAMBA"/>
        <s v="CONSTRUCCIÓN CANAL DE RIEGO LA PACCHA - CHIPULUC"/>
        <s v="ELECTRIFICACION RURAL PORCON ALTO"/>
        <s v="MEJORAMIENTO DEL CANAL BELLA VISTA - JOSÉ OLAYA - CHALAN - SAN ISIDRO"/>
        <s v="AMPLIACIÓN C.N. SAGRADO CORAZÓN DE JESÚS CHOTA "/>
        <s v="REPOSICIÓN DE INFRAESTRUCTURA DEL CENTRO EDUCATIVO INICIAL Nº 001 - JAÉN"/>
        <s v="REPOSICIÓN DE AULAS, SS.HH. CEP Nº 16073 VISTA ALEGRE-JAÉN"/>
        <s v="MEJORAMIENTO DE TROCHA CARROZABLE SANTA ROSA - SHUMBANA - GRANADILLAS DISTRITO SANTA ROSA"/>
        <s v="MEJORAMIENTO CARRETERA CRUCE LA LIMA ROMERILLO LA MUSHCA "/>
        <s v="AMPLIACIÓN  C.E.  Nº  10618 - SAN ROQUE"/>
        <s v="MEJORAMIENTO Y EQUIP. DEL COLEGIO NACIONAL INDOAMERICANO - SANTA CRUZ"/>
        <s v="AMPLIACIÓN Y EQUIPAMIENTO DE LA  I. E.  HORACIO ZEVALLOS GAMEZ - COLPATUAPAMPA"/>
        <s v="MEJORAMIENTO Y EQUIPAMIENTO DEL PUESTO DE SALUD ACHIRAMAYO"/>
        <s v="MEJORAMIENTO   CANAL OCSHAWILCA"/>
        <s v="AMPLIACIÓN Y EQUIPAMIENTO I.S.T. PUBLICO- BAMBAMARCA"/>
        <s v="MEJORAMIENTO Y EQUIP. I.E. INDOAMERICANO FRUTILLOPAMPA-BAMBAMARCA"/>
        <s v="AFIRMADO TROCHA CARROZABLE MARCOPAMPA - CARHUACRUZ"/>
        <s v="AMPLIACIÓN C.N. CRISTO REY CARNICHE BAJO - LLAMA"/>
        <s v="ELECTRIFICACION RURAL REGION CAJAMARCA: AMPLIACION DEL SISTEMA DE ELECTRIFICACION CASERIO LA COLPA"/>
        <s v="MEJORAMIENTO DEL SISTEMA DE IRRIGACION RIO SECO"/>
        <s v="MEJORAMIENTO CARRETERA CALLAYUC - CHIPLE TRAMO PUENTE JUNTAS - CHIPLE"/>
        <s v="CONSTRUCCIÓN CARRETERA SALACAT-HUANGASHANGA-SANTA ROSA"/>
        <s v="GENERACION DE LA CAPACIDAD DE GESTION DEL GOBIERNO REGIONAL  DE CAJAMARCA"/>
        <s v="ELECTRIFICACION RURAL UDIMA Y ANEXOS"/>
        <s v="AMPLIACION INFRAESTRUCTURA INSTITUCION EDUCATIVA AMALIA PUGA ICHOCAN"/>
        <s v="MEJORAMIENTO DEL COLEGIO EL TINGO - HUASMIN"/>
        <s v="ELECTRIFICACION RURAL QUELLAHORCO - LA LUCUMA Y ANEXOS - TONGOD"/>
        <s v="CONSTRUCCION INFRAESTRUCTURA DE LA INSTITUCION EDUCATIVA CRISTO REY - CUTERVO "/>
        <s v="MEJORAMIENTO DEL TRAMO CARROZABLE CUTERVO - PUENTE JUNTAS"/>
        <s v="REHABILITACIÓN SISTEMA DE AGUA POTABLE CHILETE"/>
        <s v="REHABILITACION Y MEJORAMIENTO CARRETERA ASUNCION - COSPAN - TRAMO ASUNCION LA POSADA"/>
        <s v="SUSTITUCION INFRAESTRUCTURA IE FIDEL ZARATE PLASENCIA"/>
        <s v="MEJORAMIENTO INSTITUCION EDUCATIVA PUBLICA HIPOLITO UNANUE - CORTEGANA"/>
        <s v="MEJORAMIENTO IE N 82025 - BAJO OTUZCO"/>
        <s v="MEJORAMIENTO IEP N 82047 CHETILLA"/>
        <s v="ELECTRIFICACIÓN RURAL DEL DISTRITO DE LA COIPA"/>
        <s v="RECUPERACION DE ESTETICA DEL RETABLO DE LA CAPILLA VIRGEN DEL ARCO-PARROQUIA SAN PEDRO-CAJAMARCA"/>
        <s v="MEJORAMIENTO CANAL DE RIEGO HUALABAMBA"/>
        <s v="CONSTRUCCION LOSA DEPORTIVA BARRIO SAN MARTIN DE PORRES"/>
        <s v="ELECTRIFICACION RURAL SANTA TERESA, COCHAMARCA, DOS DE MAYO Y TINAJONES - MATARA"/>
        <s v="MEJORAMIENTO I.E. ESCUELA PUBLICA PRIMARIA DE MENORES Nº 82029 SANTIAGO APOSTOL"/>
        <s v="RECONSTRUCCION COLEGIO ESTATAL OXAMARCA"/>
        <s v="AMPLIACION Y MEJORAMIENTO I.E. Nº 821075 -HUAYOBAMBA - SAN MARCOS"/>
        <s v="AMPLIACION I.S.P. TEMBLADERA"/>
        <s v="EQUIPAMIENTO DEL AREA FUNCIONAL DE EMERGENCIA DEL C.S. SANTO TOMAS DE LA MRD SANTO TOMAS, DE LA DISA CUTERVO DIRESA CAJAMARCA"/>
        <s v="AMPLIACION INFRAESTRUCTURA IES SAN MARCELINO CHAMPAGNAT"/>
        <s v="ELECTRIFICACION RURAL JOSE SABOGAL"/>
        <s v="MEJORAMIENTO DE LA CAPACIDAD RESOLUTIVA DEL SERVICIO MATERNO INFANTIL DE LOS C.S. DE HUARANGO Y EL PORVENIR DE LA MICRO RED HUARANGO -DISA JAEN"/>
        <s v="EQUIPAMIENTO CENTRO DE SALUD CONTUMAZA"/>
        <s v="MEJORAMIENTO Y EQUIPAMIENTO PUESTO DE SALUD LA ESPERANZA, DISTRITO DE LA ESPERANZA - SANTA CRUZ - CAJAMARCA"/>
        <s v="CONSTRUCCION PUESTO DE SALUD SEXECHITA, PROVINCIA DE CUTERVO - CAJAMARCA"/>
        <s v="MEJORAMIENTO CARRETERA SAN JOSE DE LOURDES NUEVO TRUJILLO"/>
        <s v="ELECTRIFICACION RURAL SAN LORENZO, SAN PABLO DE TOCAQUILLO Y EL FAIQUE"/>
        <s v="MEJORAMIENTO DE LA CARRETERA SAN LORENZO-EL FAIQUE-SAN PABLO DE TOCAQUILLO"/>
        <s v="REPOSICION INFRAESTRUCTURA DE LA I.E. Nº 16069 SHUMBA BAJO"/>
        <s v="REPOSICION DE INFRAESTRUCTURA IEP Nº 16817 - LA FLORESTA"/>
        <s v="ELECTRIFICACION RURAL DE LOS CASERIOS PALO BLANCO, MESONES MURO Y BUENA ESPERANZA EN EL CP CHAMAYA - JAEN"/>
        <s v="REPOSICION DE INFRAESTRUCTURA I.E.P. Nº 16547 - MEXICO DE SHUMBA"/>
        <s v="REPOSICION INFRAESTRUCTURA DE I.E.P. N° 16800 INGURO"/>
        <s v="REPOSICIÓN INFRAESTRUCTURA DE INSTITUCIÓN EDUCATIVA Nº 16075 VISTA ALEGRE DE ZONANGA"/>
        <s v="CONSTRUCCION INFRAESTRUCTURA Y EQUIPAMIENTO PUESTO DE SALUD ALTO TAMBILLO - SAN IGNACIO"/>
        <s v="AMPLIACION DE INFRAESTRUCTURA INSTITUCION EDUCATIVA INICIAL Nº 120 PANCHILLA - TABACONAS"/>
        <s v="ELECTRIFICACION RURAL DEL CPM DE EL TAYAL Y DEL CASERIO DE MAMARRURIBAMBA ALTO"/>
        <s v="MEJORAMIENTO CARRETERA CHIRICONGA-UTICYACU."/>
        <s v="MEJORAMIENTO DE CANAL COLOCHE-PACHUCO-HUAMBOS"/>
        <s v="MEJORAMIENTO CARRETERA EL FRUTILLO-MORAN ALTO"/>
        <s v="ELECTRIFICACION RURAL SHAGUAC-CHACHACOMA-CHACAPAMPA Y HUILCATE"/>
        <s v="ELECTRIFICACION RURAL TALLAMAC-ROMERO-PUSOC"/>
        <s v="ELECTRIFICACION RURAL C.P. IRACA GRANDE SECTOR CENTRO Y CASERIOS CORRALILLO, SACAS SACAS, TIJERAS Y SITACUCHO - CHOTA"/>
        <s v="ELECTRIFICACION RURAL LAS GRUTAS DE NEGROPAMPA Y NEGROPAMPA ALTO - CHOTA"/>
        <s v="ELECTRIFICACION RURAL DE LAS LOCALIDADES DE MOLINO VIEJO, MIRADOR Y CHAMBAC - SANTA CRUZ"/>
        <s v="ELECTRIFICACION RURAL C.P. VISTA ALEGRE-HUALGAYOC"/>
        <s v="MEJORAMIENTO DE LOS SISTEMAS DE AGUA POTABLE, ALCANTARILLADO Y TRATAMIENTO DE AGUAS SERVIDAS SAN PABLO"/>
        <s v="CONSTRUCCION PUESTO DE SALUD SUMIDERO"/>
        <s v="REHABILITACION DEL CANAL DE REGADIO DE JESUS, DISTRITO DE JESUS - CAJAMARCA - CAJAMARCA"/>
        <s v="MEJORAMIENTO DE LOS SERVICIOS DE LIMPIEZA, RECOLECCION Y DISPOSICION FINAL DE RESIDUOS SOLIDOS DE LA ZONA URBANA DE JESUS, DISTRITO DE JESUS - CAJAMARCA - CAJAMARCA"/>
        <s v="CONSTUCCION Y EQUIPAMIENTO DE LA INSTITUCION EDUCATIVA SECUNDARIA SANTA ROSA DEL TINGO PROVINCIA DE CUTERVO - CAJAMARCA"/>
        <s v="CONSTUCCION Y EQUIPAMIENTO DE LA I.E RICARDO PALMA EN LA LOCALIDAD DE SANTO DOMINGO PROVINCIA DE CUTERVO - CAJAMARCA"/>
        <s v="CONSTRUCCION DE INFRAESTRUCTURA Y EQUIPAMIENTO DE LA IES DANIEL ALCIDES CARRION SAN LUIS DE LUCMA, PROVINCIA DE CUTERVO - CAJAMARCA"/>
        <s v="REPOSICIÓN DE LA INFRAESTRUCTURA  CENTRO EDUCATIVO Nº 16068 SHUMBA ALTO"/>
        <s v="MEJORAMIENTO Y AMPLIACIÓN DEL SERVICIO DE AGUA PARA RIEGO EN EL SECTOR SAN LORENZO DEL DISTRITO DE BELLAVISTA PROVINCIA DE JAÉN-CAJAMARCA"/>
        <s v="AMPLIACIÓN Y EQUIPAMIENTO DEL CENTRO EDUCATIVO VICTOR RAUL HAYA DE LA TORRE - AGOMARCA"/>
        <s v="CONSTRUCCION AGUA POTABLE Y LETRINAS CASA DE TORTA, PAY PAY, EL MANGO, PITURA Y OTROS"/>
        <s v="AMPLIACION CAMPUS UNIVERSITARIO FILIAL JAEN"/>
        <s v="MEJORAMIENTO DE CANAL PISIT CHORRO BLANCO ROMERO CIRCA POBLACION"/>
        <s v="RESTAURACION IGLESIA CATEDRAL"/>
        <s v="MEJORAMIENTO EN LA ATENCION DE LOS SERVICIOS DE HOSPITALIZACION DEL HOSPITAL TIPO I - JAEN"/>
        <s v="TERMINACIÓN COLEGIO SECUNDARIO HORACIO ZEVALLOS GÁMEZ"/>
        <s v="REPOSICION DE LA INFRAESTRUCTURA DEL PUESTO DE SALUD DE YARARAHUE"/>
        <s v="MEJORAMIENTO DE LA CARRETERA TRINIDAD PAMPA LARGA"/>
        <s v="RESIDENCIA UNIVERSITARIA UNIVERSIDAD NACIONAL DE CAJAMARCA"/>
        <s v="REHABILITACION Y MEJORAMIENTO CARRETERA EL TINTE - LA CAPILLA - DERIVACION TUMBADEN"/>
        <s v="SUSTITUCION INFRAESTRUCTURA C. N. NUESTRA SEÑORA DEL ROSARIO - CAJABAMBA"/>
        <s v="MEJORAMIENTO Y REHABILITACIÓN DE LA CARRETERA ALTO PALMITO - AGUA AZUL"/>
        <s v="IRRIGACION SAN PABLO - CANAL EL REJO"/>
        <s v="INFRAESTRUCTURA DE RIEGO CAJABAMBA: REVESTIMIENTO CANAL DE RIEGO PEÑA BLANCA"/>
        <s v="MEJORAMIENTO CARRETERA LLAPA SAN SILVESTRE DE COCHAN"/>
        <s v="CONSTRUCCION Y EQUIPAMIENTO HOSPITAL DE CELENDIN"/>
        <s v="CONSTRUCCION DE SISTEMAS DE AGUA POTABLE Y LETRINAS CASA DE TORTA - TOLON ALTO"/>
        <s v="MEJORAMIENTO DE LA PRODUCTIVIDAD Y RENTABILIDAD DE LOS PRODUCTOS AGRARIOS EN EL AREA DE INFLUENCIA DEL SANTUARIO NACIONAL TABACONAS NAMBALLE"/>
        <s v="AMPLIACION INFRAESTRUCTURA INSTITUCION EDUCATIVA Nº 82314 - ARAQUEDA"/>
        <s v="ELECTRIFICACION HUARANGO - CHIRINOS"/>
        <s v="PROMOCION DE INVERSIONES Y COOPERACION INTERNACIONAL PARA LA REGION CAJAMARCA"/>
        <s v="CONSTRUCCION SISTEMA DE RIEGO POR ASPERSION EN LA COMUNIDAD DE PORCON ALTO-PORCON BAJO"/>
        <s v="REVESTIMIENTO CANAL DE RIEGO LOS MOLINOS"/>
        <s v="MEJORAMIENTO DE CARRETERA CRUZ GRANDE - GUZMANGO - SAN BENITO"/>
        <s v="CONSTRUCCION CAMINO VECINAL SINCHIMACHE QUEROCOTILLO"/>
        <s v="MEJORAMIENTO CANAL DE RIEGO CASIAN - CALABOZO - CHILAC"/>
        <s v="CONSTRUCCION I.E.S. SAN FRANCISCO DE ASIS - PAYAC"/>
        <s v="CONSTRUCCION I.E.P. N 10964 EL PORVENIR - SOCOTA "/>
        <s v="CONSTRUCCION DE LA CARRETERA PUENTE TECHIN - QUEROCOTILLO, TRAMO EL MOLINO - LAS DELICIAS "/>
        <s v="MEJORAMIENTO DE LA INSTITUCION EDUCATIVA N 10372 DEL CASERIO DE CUÑANQUE, DISTRITO DE SOCOTA - CUTERVO - CAJAMARCA"/>
        <s v="RECONSTRUCCION DE LA INSTITUCION EDUCATIVA N 10366 LOCAL UBICADO EN LA CALLE JAEN N 116 DE LA LOCALIDAD DE SOCOTA, DISTRITO DE SOCOTA - CUTERVO - CAJAMARCA "/>
        <s v="CONSTRUCCION CAMINO VECINAL SILLANGATE – GRANADILLO, DISTRITO DE QUEROCOTILLO - CUTERVO - CAJAMARCA"/>
        <s v="AMPLIACION INFRAESTRUCTURA EDUCATIVA IES JOSE CARLOS MARIATEGUI SAN ANDRES, DISTRITO DE SAN ANDRES DE CUTERVO - CUTERVO - CAJAMARCA"/>
        <s v="CONSTRUCCION DE COLISEO CERRADO PARA LA CIUDAD DE SOCOTA, DISTRITO DE SOCOTA - CUTERVO - CAJAMARCA"/>
        <s v="CONSTRUCCION PUENTE CARROZABLE SOBRE EL RIO SOCOTA, PROVINCIA DE CUTERVO - CAJAMARCA "/>
        <s v="MEJORAMIENTO DEL SERVICIO EDUCATIVO DE LA IE N 10380 DEL CASERIO LIGUIAC, DISTRITO DE SOCOTA - CUTERVO - CAJAMARCA"/>
        <s v="CONSTRUCCION DE INFRAESTRUCTURA DE LA IES AUGUSTO SALAZAR BONDY QUILAGAN, DISTRITO DE QUEROCOTILLO - CUTERVO - CAJAMARCA"/>
        <s v="AMPLIACION DEL GRAN MERCADO CENTRAL DEL DISTRITO DE CUTERVO, PROVINCIA DE CUTERVO - CAJAMARCA "/>
        <s v="CONSTRUCCION, MEJORAMIENTO DE CAMINO VECINAL SOCOTA - SAN ANTONIO - SANTA ELENA, DISTRITO DE SOCOTA - CUTERVO - CAJAMARCA "/>
        <s v="MEJORAMIENTO DEL CANAL POYUNTECUCHO - CELENDIN"/>
        <s v="AMPLIACIÓN Y MEJORAMIENTO DEL SISTEMA DE AGUA POTABLE Y ALCANTARILLADO LA BANDA - CERRO BLANCO - KUNTUR WASI - SANGAL"/>
        <s v="FORTALECIMIENTO DE ACTIVOS, MERCADOS Y POLÍTICAS PARA EL DESARROLLO RURAL DE LA SIERRA NORTE "/>
        <s v="MEJORAMIENTO CANAL DE IRRIGACION PAYAC - SAN JOSE - PROVINCIA SAN MIGUEL - CAJAMARCA"/>
        <s v="CONSTRUCCIÓN DE LA INFRAESTRUCTURA Y EQUIPAMIENTO DEL LABORATORIO DE REFERENCIA REGIONAL DE SALUD PÚBLICA DE CAJAMARCA"/>
        <s v="CONSTRUCCION Y EQUIPAMIENTO DEL CENTRO MATERNO INFANTIL CHILETE"/>
        <s v="MEJORAMIENTO, AMPLIACION DE LA INSTITUCION EDUCATIVA INICIAL Nº 360 TUANZO, PROVINCIA DE CAJAMARCA - CAJAMARCA"/>
        <s v="MEJORAMIENTO CANAL DE IRRIGACION VENTANILLAS"/>
        <s v="CONSTRUCCION I.E. Nº 82257 - POLAN"/>
        <s v="CONSTRUCCION DE ELECTRIFICACION RURAL EN EL CASERIO CATAN, DISTRITO DE JESUS - CAJAMARCA - CAJAMARCA"/>
        <s v="CONSTRUCCION AULAS I.E. Nº 821042 MONTERREY - MAGDALENA"/>
        <s v="CONSTRUCCION I.E.P. RAMOSCUCHO"/>
        <s v="AMPLIACION Y MEJORAMIENTO I.E. Nº 82302 COLCABAMBA - CAJABAMBA"/>
        <s v="MEJORAR EL ACCESO DE LA POBLACIÓN MATERNO INFANTIL MAS POBRE A ADECUADOS SERVICIOS DE SALUD PREVENTIVO PROMOCIONALES Y RECUPERATIVOS EN EL PUESTO DE SALUD MALAT DE LA MICRORRED JOSÉ SABOGAL, RED SAN MARCOS, DISTRITO JOSÉ SABOGAL, DEPARTAMENTO DE CAJA"/>
        <s v="MEJORAMIENTO TROCHA CARROZABLE SANTA ROSA DE UNANCA - CALLANCAS"/>
        <s v="CONSTRUCCION SISTEMA DE AGUA POTABLE Y LETRINAS PARA EL SECTOR RUMI - RUMI- TUAL - CAJAMARCA, PROVINCIA DE CAJAMARCA - CAJAMARCA"/>
        <s v="CONSTRUCCION I.E. Nº 172 - LAS VIEJAS"/>
        <s v="SUSTITUCION INFRAESTRUCTURA I.E. SAN MARCOS"/>
        <s v="MEJORAMIENTO C.E. LA MONICA"/>
        <s v="MEJORAMIENTO CANAL JADIBAMBA"/>
        <s v="ELECTRIFICACION RURAL DEL DISTRITO DE SAN BERNARDINO"/>
        <s v="AMPLIACION Y MEJORAMIENTO I.E. JOSE GALVEZ - CAJABAMBA"/>
        <s v="AMPLIACION Y MEJORAMIENTO I.E. ALBERTO TURPAUD - TONGOD - SAN MIGUEL - CAJAMARCA"/>
        <s v="MEJORAMIENTO TROCHA CARROZABLE AGUA COLORADA - SOROCHUCO"/>
        <s v="RECONSTRUCCION I.E. GONZALO PACIFICO CABRERA BARDALES - MATARA - CAJAMARCA"/>
        <s v="CONSTRUCCION E IMPLEMENTACION DE LA ESCUELA TECNICO SUPERIOR PNP CAJAMARCA"/>
        <s v="SUSTITUCION INFRAESTRUCTURA I.E. MICAELA BASTIDAS-CAJABAMBA"/>
        <s v="MEJORAMIENTO CARRETERA CRUCE MAYOBAMBA -CRUCE LA SAMANA DEL KM 0+000 - 33+225 EN EL DISTRITO LA ESPERANZA PROVINCIA SANTA CRUZ, PROVINCIA DE CHOTA - CAJAMARCA"/>
        <s v="AMPLIACION INFRAESTRUCTURA I.E.P. Nº 82567 TORIBIA ALVAREZ REVILLA - YONAN - TEMBLADERA"/>
        <s v="MEJORAMIENTO I.E. 83008 - CAJABAMBA"/>
        <s v="MEJORAMIENTO Y AMPLIACION DE LA INSTITUCION EDUCATIVA Nº 82109 SAN ANTONIO PLAN TUAL HUAMBOCANCHA ALTA, PROVINCIA DE CAJAMARCA - CAJAMARCA"/>
        <s v="MEJORAMIENTO DEL CANAL DE RIEGO LA MONTAÑA Y CASAS VIEJAS - LA MERCED"/>
        <s v="MEJORAMIENTO Y SUSTITUCION DE LA INFRAESTRUCTURA EDUCATIVA JOSE GALVEZ EGUSQUIZA, DISTRITO DE NANCHOC - SAN MIGUEL - CAJAMARCA"/>
        <s v="CONSTRUCCION Y MEJORAMIENTO DEL CERCO PERIMETRICO Y LOSA DEPORTIVA DE LA I.E. NRO. 82916 GUAGAYOC - TOLDOPATA, DISTRITO DE ENCANADA - CAJAMARCA - CAJAMARCA"/>
        <s v="CONSTRUCCION PUENTE COLGANTE PEATONAL HUAYACAN, DISTRITO DE TABACONAS - SAN IGNACIO - CAJAMARCA"/>
        <s v="MEJORAMIENTO, AMPLIACION DE INFRAESTRUCTURA IE INICIAL, PRIMARIA Y SECUNDARIA DE MENORES N16506 SAN JOSE PUERTO CIRUELO, PROVINCIA DE SAN IGNACIO - CAJAMARCA"/>
        <s v="ALFABETIZACION Y EDUCACION BASICA ALTERNATIVA"/>
        <s v="AMPLIACION Y MEJORAMIENTO DEL SISTEMA DE AGUA POTABLE Y LETRINAS PORCON SAN PEDRO Y ANEXOS - CAJAMARCA"/>
        <s v="FORTALECIMIENTO DE LA CADENA PRODUCTIVA DE LA TAYA EN LAS PROVINCIAS DE CAJAMARCA, CAJABAMBA, SAN MARCOS, CONTUMAZA, SAN PABLO, SAN MIGUEL, CELENDIN Y SANTA CRUZ"/>
        <s v="CONSTRUCCION INFRAESTRUCTURA I.E.P. ABRAHAM VALDELOMAR - VILLANUEVA - CORTEGANA"/>
        <s v="REFORESTACION DE LAS ZONAS ALTO ANDINAS DE LAS PROVINCIAS DE HUALGAYOC, SANTA CRUZ Y CHOTA"/>
        <s v="CONSTRUCCION INFRAESTRUCTURA EDUCATIVA I.E.P. Nº 82651 CHOLOL ALTO TANTARICA"/>
        <s v="COMPENSACION EQUITATIVA POR SERVICIOS AMBIENTALES HIDROLOGICOS EN LA CUENCA HIDROGRAFICA DEL JEQUETEPEQUE"/>
        <s v="FORTALECIMIENTO DE CAPACIDADES PRODUCTIVAS AGRICOLAS EN CULTIVO DEL CACAO, DE LAS PROVINCIAS DE JAEN, SAN IGNACIO Y CELENDIN"/>
        <s v="PROMOCION DE LA BIODIVERSIDAD CON FINES DE MERCADO EN LAS PROVINCIAS DE CAJABAMBA, SAN MARCOS, SAN PABLO, HUALGAYOC Y CELENDIN"/>
        <s v="CONSTRUCCION DEL SISTEMA DE RIEGO TECNIFICADO SAN PABLO - SAN BERNARDINO"/>
        <s v="FORTALECIMIENTO DE LA CADENA PRODUCTIVA DEL CUY EN LAS PROVINCIAS DE CAJABAMBA, SAN MARCOS, CAJAMARCA, HUALGAYOC Y CUTERVO"/>
        <s v="PROCALIDAD DE LA ARTESANIA EN LA REGION CAJAMARCA"/>
        <s v="AMPLIACION INFRAESTRUCTURA I.E. Nº 82010 EL EMPALME"/>
        <s v="FORTALECIMIENTO DE LA CADENA PRODUCTIVA DE LA TRUCHA Y ACUICULTURA EN LAS PROVINCIAS DE CELENDIN, HUALGAYOC, SAN PABLO, SAN MIGUEL, SAN MARCOS, CONTUMAZA, CHOTA, CUTERVO Y SANTA CRUZ"/>
        <s v="AMPLIACION Y MEJORAMIENTO DE LA INFRAESTRUCTURA DE LA I.E. Nº 82563 EN EL CASERIO AYAMBLA, DISTRITO DE SANTA CRUZ DE TOLEDO - CONTUMAZA - CAJAMARCA"/>
        <s v="REHABILITACION DE LA LINEA PRIMARIA UTICYACU E INSTALACION ELECTRICA DE LOS CASERIOS SANJUANPAMPA Y RAMOS, DISTRITO DE UTICYACU - SANTA CRUZ - CAJAMARCA"/>
        <s v="IMPLEMENTACIÓN DEL OBSERVATORIO REGIONAL DE CADENAS AGROPRODUCTIVAS Y TERRITORIOS RURALES EN LA REGIÓN CAJAMARCA"/>
        <s v="CONSTRUCCION DEL SISTEMA DE AGUA POTABLE Y LETRINIZACION DEL CASERIO CRUZ CONGA DEL CENTRO POBLADO DE PORCONCILLO ALTO, PROVINCIA DE CAJAMARCA - CAJAMARCA"/>
        <s v="CULMINACION DEL ESTADIO MANUEL BURGA PUELLES - DISTRITO DE SANTA CRUZ - CAJAMARCA"/>
        <s v="RECONSTRUCCION DE LA I.E. N 82566 TEMBLADERA - YONAN - CONTUMAZA - CAJAMARCA"/>
        <s v="CONSTRUCCION DEL SISTEMA DE AGUA POTABLE DEL ANEXO UNION TRES MOLINOS, CASERIO SHULTIN, CENTRO POBLADO SANTA BARBARA, DISTRITO DE LOS BANOS DEL INCA - CAJAMARCA - CAJAMARCA"/>
        <s v="MEJORAMIENTO DE LA CARRETERA TRAMO PIOBAMBA- SAN AGUSTIN DISTRITO DE OXAMARCA- PROVINCIA DE CELENDIN"/>
        <s v="MEJORAMIENTO DE LA INSTITUCION EDUCATIVA N 82960, CASERIO CHAMCAS, DISTRITO DE ENCAÑADA - CAJAMARCA - CAJAMARCA"/>
        <s v="ELECTRIFICACION RURAL POMAHUACA"/>
        <s v="MEJORAMIENTO DE LA CARRETERA COCHALAN - SAN LORENZO"/>
        <s v="REPOSICION DE AULAS Y SSHH CEIPS Nº 16083 JOSE GALVEZ - CHUNCHUQUILLO - COLASAY"/>
        <s v="MEJORAMIENTO Y REHABILITACION INFRAESTRUCTURA DE RIEGO REGION CAJAMARCA CANAL TATAQUE-HUALLAPE"/>
        <s v="MEJORAMIENTO INFRAESTRUCTURA DE RIEGO CANAL EL TRIUNFO - SAN JUAN DEL PUQUIO"/>
        <s v="MEJORAMIENTO CANAL SALLIQUE"/>
        <s v="CONSTRUCCION DE LA INSTITUCION EDUCATIVA Nº 16810 - UÑEGATO"/>
        <s v="RECONSTRUCCION DE INFRAESTRUCTURA INSTITUCION EDUCATIVA Nº 16276 LA PALMA - HUARANGO"/>
        <s v="AMPLIACION Y REHABILITACION DE MURO DE CONTENCION QUEBRADA MAGLLANAL, PROVINCIA DE JAEN - CAJAMARCA"/>
        <s v="RECONSTRUCCION DE INFRAESTRUCTURA I.E. PRIMARIA N° 16471 JOSE MARTIN CUESTAS-LA COIPA-SAN IGNACIO-CAJAMARCA"/>
        <s v="CONSTRUCCION DE VIA URBANA, VEREDAS Y ACCESOS AL EMBARCADERO CHUCHUHUASI, DISTRITO DE CHIRINOS - SAN IGNACIO - CAJAMARCA"/>
        <s v="RECONSTRUCCION, AMPLIACION DE INFRAESTRUCTURA EN LA I.E. Nº 16515 JOSE ABELARDO QUIÑONES - CHIMARA, DISTRITO DE NAMBALLE - SAN IGNACIO - CAJAMARCA"/>
        <s v="INSTALACION DEL SISTEMA DE ELECTRIFICACION RURAL DE LOS CASERIOS DEL, DISTRITO DE HUABAL - JAEN - CAJAMARCA"/>
        <s v="MEJORAMIENTO DE LA CARRETERA EMP. PE-1NG (SAN PABLO) EMP. CA-102 (SAN MIGUEL DE PALLAQUES)"/>
        <s v="PRODUCCION DE MENESTRAS EN LA REGION CAJAMARCA"/>
        <s v="CONSTRUCCION CARRETERA MAYGASBAMBA - AUQUE ALTO"/>
        <s v="ELECTRIFICACION RURAL DE AGUAS TERMALES, BAÑOS ALTOS, TAMBILLO, LAS PAUCAS-CHANCAY BAÑOS"/>
        <s v="MEJORAMIENTO Y EQUIPAMIENTO DEL CENTRO DE SALUD DISTRITO CATACHE"/>
        <s v="MEJORAMIENTO DE PASTOS PARA EL DESARROLLO GANADERO DE LAS PROVINCIAS DE CHOTA, JAEN, SAN IGNACIO, CUTERVO, SANTA CRUZ Y CELENDIN"/>
        <s v="FORTALECIMIENTO DE LA CADENA PRODUCTIVA DEL CAFE EN LAS PROVINCIAS DE SAN IGNACIO, JAEN Y SAN MIGUEL"/>
        <s v="ESTABLECIMIENTO DE NIVELES DE ESCASA PREVALENCIA DE MOSCAS DE LA FRUTA EN EL VALLE DEL ALTO JEQUETEPEQUE-CAJAMARCA"/>
        <s v="SUSTITUCIÓN INFRAESTRUCTURA CENTRO EDUCATIVO ABEL ALVA - CONTUMAZÁ"/>
        <s v="REHABILITACION Y MEJORAMIENTO DE LA CARRETERA A NIVEL DE AFIRMADO CHILETE - CONTUMAZA - EMP. R103 (PUENTE OCHAPE)"/>
        <s v="REHABILITACION Y MEJORAMIENTO DE LA CARRETERA LA POSADA - COSPAN"/>
        <s v="MEJORAMIENTO CARRETERA BAÑOS DEL INCA LLACANORA"/>
        <s v="ELECTRIFICACION RURAL DEL DISTRITO GREGORIO PITA PRIMERA ETAPA"/>
        <s v="MEJORAMIENTO CANAL DE RIEGO TARTAR GRANDE BAÑOS DEL INCA"/>
        <s v="MEJORAMIENTO DE LA CARRETERA SAN LUIS DE LUCMA - LA RAMADA - CHIMBAN"/>
        <s v="ELECTRIFICACION RURAL MICROCUENCA RIO CHOTANO"/>
        <s v="ELECTRIFICACION RURAL DEL CENTRO POBLADO SUMIDERO Y SUS COMUNIDADES"/>
        <s v="ELECTRIFICACION RURAL DISTRITO DE TORIBIO CASANOVA PRIMERA ETAPA"/>
        <s v="CONSTRUCCION DE AULAS EN LA INSTITUCION EDUCATIVA SECUNDARIA MANUEL GONZALES PRADA"/>
        <s v="CONSTRUCCION IEPM. 10265 LA CULLUNA - CUTERVO"/>
        <s v="CONSTRUCCION IEPM. 10244 LANCHE "/>
        <s v="MEJORAMIENTO DE LA CARRETERA CUTERVO - SINCHIMACHE "/>
        <s v="FORTALECIMIENTO DE CAPACIDADES EN LA PRODUCCION Y PROMOCION DEL SECTOR AGROPECUARIO EN LA PROVINCIA DE CUTERVO "/>
        <s v="CONSTRUCCION I.E.P.M Nº 10246 DEL CASERIO DE CHACAF , PROVINCIA DE CUTERVO - CAJAMARCA"/>
        <s v="CONSTRUCCION AULAS IE N 16973 - LACHECONGA"/>
        <s v="CONSTRUCCION ELECTRIFICACION RURAL CASERIOS DE ALTO TRIUNFO, VISTA ALEGRE DE LA SOLA Y LA SOLA , PROVINCIA DE CUTERVO - CAJAMARCA"/>
        <s v="REHABILITACION, AMPLIACION SISTEMA AGUA POTABLE Y ALCANTARILLADO LA SACILIA, DISTRITO DE SAN ANDRES DE CUTERVO - CUTERVO - CAJAMARCA"/>
        <s v="REFORESTACIÓN CON FINES DE PROTECCION EN LOS DISTRITOS DE CUTERVO Y SOCOTA EN LA PROVINCIA DE CUTERVO - REGION CAJAMARCA "/>
        <s v="INSTALACION DE LA RED DE DISTRIBUCION SECUNDARIA QUE INTERCONECTA A LAS LOCALIDADES DE CORRAL Y EL HUAYO AL PEQUEÑO SISTEMA ELECTRICO RURAL DE VIRGEN DEL ROSARIO, PROVINCIA DE CUTERVO - CAJAMARCA"/>
        <s v="ELECTRIFICACION RURAL DE LA LOCALIDAD DE YUBED"/>
        <s v="REHABILITACION Y MEJORAMIENTO DE LA CARRETERA CHOROPAMPA – ASUNCION – CHAMANI –COSPAN – RAMBRAN – CEPO – L.D. (BAÑOS CHIMU) – TRAMO: CHOROPAMPA – ASUNCION"/>
        <s v="CONSTRUCCION I.E. Nº 82238 CP JUQUIT PEDRO GALVEZ - SAN MARCOS"/>
        <s v="MEJORAMIENTO DE LA CAPACIDAD RESOLUTIVA DE LOS SERVICIOS MATERNO INFANTILES DE LOS ESTABLECIMIENTOS DE SALUD: PS CANDÉN, PS YAGÉN Y PS MUSADÉN DEL DISTRITO DE CORTEGANA DE LA MICRORED CORTEGANA - PROVINCIA DE CELENDÍN - RED III CELENDÍN - DISA CAJA"/>
        <s v="FORTALECIMIENTO DE LA RED OBSTÉTRICA, NEONATAL E INFANTIL EN LOS PUESTOS DE CHAUPECRUZ, NARANJOYACU, PAN DE AZÚCAR Y PLAYA HERMOSA EN EL DISTRITO DE SANTO DOMINGO DE LA CAPILLA DE LA PROVINCIA DE CUTERVO DE LA DISA CUTERVO"/>
        <s v="MEJORAMIENTO DE LA CAPACIDAD RESOLUTIVA DEL SERVICIO MATERNO INFANTIL DEL PRIMER NIVEL DE ATENCION DEL PUESTO DE SALUD CHETILLA; DE LA MICRORED PACHACUTEC, RED CAJAMARCA- DISA CAJAMARCA"/>
        <s v="MEJORAMIENTO DE LA CAPACIDAD RESOLUTIVA E INCREMENTO DEL ACCESO A LAS PRESTACIONES DE SERVICIOS EN EL PRIMER NIVEL DE ATENCION EN LOS ESTABLECIMIENTOS DE SALUD: OXAMARCA Y PIO BAMBA EN EL DISTRITO DE OXAMARCA, DE LA PROVINCIA DE CELENDIN EN LA MICRO"/>
        <s v="REHABILITACION Y MEJORAMIENTO DE LA CARRETERA CONTUMAZA - GUZMANGO - SAN BENITO - LIMON - L. D. LA LIBERTAD (ASCOPE), TRAMO: GUZMANGO - SAN BENITO"/>
        <s v="ELECTRIFICACION RURAL DEL DISTRITO DE YAUYUCAN"/>
        <s v="MEJORAMIENTO I.E.P. Nº 82070 MAGDALENA"/>
        <s v="GOBIERNO ELECTRONICO"/>
        <s v="CONSTRUCCION PUENTE CARROZABLE VENTANILLAS"/>
        <s v="PAVIMENTACION DEL JR. MIGUEL GRAU ENTRE JR. TARAPACA Y JR. AYACUCHO-DISTRITO DE TONGOD"/>
        <s v="PAVIMENTACION DEL JR BOLOGNESI ENTRE EL JR TARAPACA Y JR. AYACUCHO-DISTRITO DE TONGOD"/>
        <s v="RECONSTRUCCION INFRAESTRUCTURA EDUCATIVA IEP N 82258 - TUÑAD"/>
        <s v="REFORESTACION EN LAS CABECERAS DE CUENCA DEL CORREDOR ECONOMICO CRISNEJAS"/>
        <s v="FORTALECIMIENTO DE LA CAPACIDAD RESOLUTIVA DEL PUESTO DE SALUD MONTANGO, DISTRITO DE SANTA ROSA - JAEN - CAJAMARCA"/>
        <s v="PAVIMENTACION DEL JR. SAN MARTIN ENTRE JR. TARAPAC A Y JR. AYACUCHO - DISTRITO DE TONGOD"/>
        <s v="PAVIMENTACION DEL JR. DOS DE MAYO ENTRE JR. BOLIVAR Y JR. SUCRE - DISTRITO DE TONGOD"/>
        <s v="PAVIMENTACION DEL JR. JUNIN ENTRE JR. BOLIVAR Y JR. SUCRE - DISTRITO DE TONGOD"/>
        <s v="PUESTA EN VALOR Y ACONDICIONAMIENTO TURISTICO DE LA RUTA DEL AGUA - CUMBEMAYO"/>
        <s v="PROMOCION ARTISTICO CULTURAL REGIONAL"/>
        <s v="AMPLIACION INFRAESTRUCTURA I.E. 82551 TRINIDAD"/>
        <s v="CONSTRUCCION DE VEREDAS DEL CASCO URBANO DEL DISTRITO DE TONGOD - PROVINCIA DE SAN MIGUEL - DEPARTAMENTO DE CAJAMARCA"/>
        <s v="MEJORAMIENTO CARRETERA COSPAN - HUAYOBAMBA, COSPAN, CAJAMARCA"/>
        <s v="RECONSTRUCCION INFRAESTRUCTURA I.E.P N 82430 - CALCONGA - SUCRE - CELENDIN"/>
        <s v="FORTALECIMIENTO DE CAPACIDADES DE LA DIRECCION DE COMUNICACIONES Y RELACIONES PUBLICAS DEL GOBIERNO REGIONAL DE CAJAMARCA"/>
        <s v="MEJORAMIENTO CARRETERA CA - 101, TRAMO SAN BENITO - LIMON - L.D, LA LIBERTAD, LI - 101 A ASCOPE, SAN BENITO - CONTUMAZA - CAJAMARCA"/>
        <s v="CONSTRUCCION DE PISTAS Y VEREDAS EN LAS CALLES SAENZ PEÑA, TUPAC AMARU, COMERCIO Y PASAJES ZONA URBANA DE CALLAYUC, PROVINCIA DE CUTERVO - CAJAMARCA"/>
        <s v="FORTALECIMIENTO DE LA CAPACIDAD RESOLUTIVA DEL ESTABLECIMIENTO DE SALUD LIVES, UBICADO EN LA MICRORRED CHILETE DE LA RED CONTUMAZA, DE LA DIRECCION REGIONAL DE SALUD CAJAMARCA"/>
        <s v="FORTALECIMIENTO DE LA CAPACIDAD RESOLUTIVA DEL ESTABLECIMIENTO DE SALUD CALCONGA, UBICADO EN LA MICRORRED SUCRE DE LA RED CELENDIN, DE LA DIRECCION REGIONAL DE SALUD CAJAMARCA"/>
        <s v="FORTALECIMIENTO DE LA CAPACIDAD RESOLUTIVA DEL ESTABLECIMIENTO DE SALUD CHUMUCH, UBICADO EN LA MICRORRED MIGUEL IGLESIAS DE LA RED CELENDIN, DE LA DIRECCION REGIONAL DE SALUD CAJAMARCA"/>
        <s v="FORTALECIMIENTO DE LA CAPACIDAD RESOLUTIVA DEL ESTABLECIMIENTO DE SALUD PATA PATA, UBICADO EN LA MICRORRED MAGNA VALLEJO DE LA RED CAJAMARCA, DE LA DIRECCION REGIONAL DE SALUD CAJAMARCA"/>
        <s v="FORTALECIMIENTO DE LA CAPACIDAD RESOLUTIVA DEL ESTABLECIMIENTO DE SALUD CALQUIS, UBICADO EN LA MICRORRED SAN MIGUEL DE LA RED SAN MIGUEL, DE LA DIRECCION REGIONAL DE SALUD CAJAMARCA"/>
        <s v="FORTALECIMIENTO DE LA CAPACIDAD RESOLUTIVA DEL ESTABLECIMIENTO DE SALUD MICAELA BASTIDAS, UBICADO EN LA MICRORRED MAGNA VALLEJO DE LA RED CAJAMARCA, DE LA DIRECCION REGIONAL DE SALUD CAJAMARCA"/>
        <s v="FORTALECIMIENTO DE LA CAPACIDAD RESOLUTIVA DEL ESTABLECIMIENTO DE SALUD MIRAFLORES, UBICADO EN LA MICRORRED BAMBAMARCA DE LA RED CHOTA, DE LA DIRECCION REGIONAL DE SALUD CAJAMARCA"/>
        <s v="FORTALECIMIENTO DE LA CAPACIDAD RESOLUTIVA DEL ESTABLECIMIENTO DE SALUD UBICADO EN EL SEXI LA MICRORRED SANTA CRUZ DE LA RED CHOTA, DE LA DIRECCION REGIONAL DE SALUD CAJAMARCA"/>
        <s v="FORTALECIMIENTO DE LA CAPACIDAD RESOLUTIVA DEL ESTABLECIMIENTO DE SALUD CHOROPAMPA UBICADO EN LA MICRORRED BAMBAMARCA DE LA RED CHOTA, DE LA DIRECCION REGIONAL DE SALUD CAJAMARCA"/>
        <s v="FORTALECIMIENTO DE LA CAPACIDAD RESOLUTIVA DEL ESTABLECIMIENTO DE SALUD QUINDEN BAJO, UBICADO EN LA MICRORRED CONTUMAZA, EN LA RED CONTUMAZA DE LA DIRECCION REGIONAL DE SALUD CAJAMARCA"/>
        <s v="FORTALECIMIENTO DE LA CAPACIDAD RESOLUTIVA DEL ESTABLECIMIENTO DE SALUD LAMASPAMPA UBICADO EN LA MICRORRED SAN MIGUEL, DE LA RED SAN MIGUEL DE LA DIRECCION REGIONAL DE SALUD CAJAMARCA"/>
        <s v="SANEAMIENTO BASICO DE LA LOCALIDAD DE TONGOD Y CENTROS POBLADOS, DISTRITO DE TONGOD - SAN MIGUEL - CAJAMARCA"/>
        <s v="MEJORAMIENTO CANAL DE IRRIGACION CASA TORTA DISTRITO DE YONAN PROVINCIA DE CONTUMAZ"/>
        <s v="MEJORAMIENTO CANAL DE IRRIGACION PAY PAY DISTRITO DE YONAN PROVINCIA DE CONTUMAZA"/>
        <s v="CONSTRUCCION DE DEFENSA RIBEREÑA DE VENTANILLAS, DISTRITO DE YONAN, PROVINCIA DE CONTUMAZA"/>
        <s v="MEJORAMIENTO I.E. 82109, SAN ANTONIO PLAN TUAL - HUAMBOCANCHA ALTA, PROVINCIA DE CAJAMARCA"/>
        <s v="FORTALECIMIENTO DE LA CAPACIDAD RESOLUTIVA DEL ESTABLECIMIENTO DE SALUD LLALLAN, UBICADO EN LA MICRORRED CHILETE DE LA RED CONTUMAZA, DE LA DIRECCIÓN REGIONAL DE SALUD CAJAMARCA"/>
        <s v="FORTALECIMIENTO DE LA CAPACIDAD RESOLUTIVA DEL ESTABLECIMIENTO DE SALUD SANTA ANA UBICADO EN LA MICRORRED SAN BENITO DE LA RED CONTUMAZA DE LA DIRECCIÓN REGIONAL DE SALUD CAJAMARCA"/>
        <s v="MEJORAMIENTO DE LA TROCHA CARROZABLE TONGOD - TONGOD ALTO - EL TRIUNFO - LA CORONILLA - CHUCLLAPAMPA, DISTRITO DE TONGOD, SAN MIGUEL, CAJAMARCA"/>
        <s v="AMPLIACION Y EQUIPAMIENTO DE LA I.E. N° 82918 CENTRO POBLADO TINYAYOC - JOSE SABOGAL - SAN MARCOS"/>
        <s v="MEJORAMIENTO Y AMPLIACION DE LOS SERVICIOS DE AGUA POTABLE , ALCANTARILLADO Y TRATAMIENTO DE AGUAS SERVIDAS PARA LA CIUDAD DE SAN IGNACIO."/>
        <s v=" ELECTRIFICACION RURAL PARTE ALTA DEL DISTRITO DE JAEN"/>
        <s v="REPOTENCIACION Y MEJORAMIENTO DE LA MINICENTRAL HIDROELECTRICA LAS NARANJAS Y PEQUEÑO SISTEMA ELECTRICO ASOCIADO"/>
        <s v="CREACION Y CONSTRUCCION PUESTO DE SALUD CHAMANAL"/>
        <s v="AMPLIACION Y MEJORAMIENTO INFRAESTRUCTURA DE RIEGO CANAL TORO RRUME - SANTA CRUZ"/>
        <s v="CONSTRUCCION Y EQUIPAMIENTO PUESTO DE SALUD TAMBILLO - DISTRITO POMAHUACA - JAEN - CAJAMARCA"/>
        <s v=" RECONSTRUCCION Y EQUIPAMIENTO DEL PUESTO DE SALUD EN EL C.P SAN PEDRO DE PERICO - CHIRINOS, DISTRITO DE CHIRINOS - SAN IGNACIO - CAJAMARCA"/>
        <s v="RECONSTRUCCION DE INFRAESTRUCTURA Y EQUIPAMIENTO DEL PUESTO DE SALUD HUAHUAYA - DISTRITO DE SAN JOSE DEL ALTO, PROVINCIA DE JAEN - CAJAMARCA"/>
        <s v="MEJORAMIENTO Y AMPLIACION DE LA INFRAESTRUCTURA Y EQUIPAMIENTO DEL CENTRO DE SALUD MAGLLANAL - DISTRITO DE JAEN, PROVINCIA DE JAEN - CAJAMARCA"/>
        <s v="CONSTRUCCION CARRETERA VILCASIT - HUALLANGATE"/>
        <s v="ELECTRIFICACION RURAL DEL CPM DE TUGUSA Y DE LOS CASERIOS DE MUMPAMPA Y SACUS"/>
        <s v="CONSTRUCCION I.E. Nº 10489 JOSE CARLOS MARIATEGUI - CHADIN"/>
        <s v="CONSTRUCCION Y EQUIPAMIENTO DE LA I.E. Nº 494 BARRIOS ALTOS- CHOTA"/>
        <s v="CONSTRUCCION I.E. EZEQUIEL SANCHEZ GUERRERO - HUAMBOS"/>
        <s v="ELECTRIFICACION RURAL CP. EL PORVENIR Y LOS CASERIOS DE COLPAPAMPA Y MONTEREDONDO-BAMBAMARCA"/>
        <s v="MEJORAMIENTO Y EQUIPAMIENTO DE LA I.E. EXPERIMENTAL AGROPECUARIO ALMIRANTE MIGUEL GRAU-CHOTA"/>
        <s v="AMPLIACION Y EQUIPAMIENTO CENTRO DE SALUD LA PACCHA"/>
        <s v="AMPLIACION Y EQUIPAMIENTO DEL CENTRO DE SALUD SANTA CRUZ - CAJAMARCA"/>
        <s v="CONSTRUCCION, AMPLIACION Y EQUIPAMIENTO DE LA I.E. Nº 82692 - LUCMACUCHO - BAMBAMARCA"/>
        <s v="CONSTRUCCION INSTITUCION EDUCATIVA Nº 10411 NEGROPAMPA- DISTRITO DE CHOTA, PROVINCIA DE CHOTA - CAJAMARCA"/>
        <s v="CONSTRUCCION Y EQUIPAMIENTO DE INSTITUCION EDUCATIVA CRISTO REY DE MANSINTRANCA - CHALAMARCA, PROVINCIA DE CHOTA - CAJAMARCA"/>
        <s v="CONSTRUCCION Y EQUIPAMIENTO DE LA INSTITUCION EDUCATIVA Nº 101032 - QUINUA ALTA - BAMBAMARCA"/>
        <s v="CONSTRUCCION Y EQUIPAMIENTO DE LA I.E. OSCAR DEMETRIO URRACA ORREGO - PUCHUDEN - YAUYUCAN - SANTA CRUZ - CAJAMARCA"/>
        <s v="MEJORA DE LA CALIDAD EDUCATIVA"/>
        <s v="CONSTRUCCION Y EQUIPAMIENTO DE LA INSTITUCION EDUCATIVA 10559-CHALLUARACRA-HUAMBOS"/>
        <s v="CONSTRUCCION Y EQUIPAMIENTO DE LA INSTITUCION EDUCATIVA Nº 406 PUSOC - BAMBAMARCA"/>
        <s v="AMPLIACION Y MEJORAMIENTO DE LA I.E. Nº 10420 - COCHABAMBA - CHOTA"/>
        <s v="INSTALACION DEL SISTEMA DE RIEGO TECNIFICADO LA LAVA CASERIO LA UNION, DISTRITO DE CATILLUC - SAN MIGUEL - CAJAMARCA"/>
        <s v="MEJORAMIENTO CARRETERA CRUCE JESUS-JESUS"/>
        <s v="MEJORAMIENTO CARRETERA HUASMIN - JEREZ - CRUCE SAN JOSE"/>
        <s v="REPOTENCIACION DE LA MINICENTRAL HIDROELECTRICA DE CONCHAN Y AMPLIACION DEL PEQUEÑO SISTEMA ELECTRICO ASOCIADO"/>
        <s v="CONSTRUCCION DEL CAMINO VECINAL SANTO DOMINGO LA CAPILLA - EL CUMBE (CALLAYUC)"/>
        <s v="REPOSICION DE INFRAESTRUCTURA DE LA I.E.S JOSE OLAYA - CPM CASA BLANCA - PIMPINGOS"/>
        <s v="CONSTRUCCION SISTEMA DE IRRIGACION EN EL CENTRO POBLADO SAN ANTONIO"/>
        <s v="CONSTRUCCION DE INFRAESTRUCTURA Y EQUIPAMIENTO DE LA I.E.N 17054 SAN JUAN DE CHORRILLOS - CALLAYUC"/>
        <s v="FORTALECIMIENTO DE LA CAPACIDAD RESOLUTIVA DEL ESTABLECIMIENTO DE SALUD SANICULLO ALTO, RED CUTERVO, DE LA DIRECCIÓN REGIONAL DE SALUD CAJAMARCA"/>
        <s v="CONSTRUCCION DEL CAMINO VECINAL SECTOR LADRILLERA - HUABAL, DISTRITO DE CALLAYUC, PROVINCIA DE CUTERVO - CAJAMARCA "/>
        <s v="AMPLIACION DE INFRAESTRUCTURA CASA DE LA CULTURA JOSE CARLOS MARIATEGUI, DISTRITO CUTERVO, PROVINCIA DE CUTERVO - CAJAMARCA"/>
        <s v="MEJORAMIENTO Y AMPLIACION DE LOS SERVICIOS DE EDUCACION SECUNDARIA DE LA I.E.S. EL CUMBE DEL C. P. EL CUMBE, DISTRITO CALLAYUC, PROVINCIA DE CUTERVO - CAJAMARCA"/>
        <s v="ELECTRIFICACION RURAL EL EMPALME"/>
        <s v="AMPLIACION INFRAESTRUCTURA I.E. SANTA TERESITA NIVEL PRIMARIO Nº 82016 - CAJAMARCA"/>
        <s v="MEJORAMIENTO DE LA CAPACIDAD RESOLUTIVA DE LOS SERVICIOS MATERNO-INFANTILES DE LOS ESTABLECIMIENTOS DE SALUD: C.S. CORTEGANA, P.S. ANDAMACHAY Y P.S. VILLANUEVA DEL DISTRITO DE CORTEGANA, PROVINCIA DE CELENDIN, DEPARTAMENTO DE CAJAMARCA"/>
        <s v="ELECTRIFICACION RURAL COLCABAMBA, RUMI RUMI, CHURGAPAMBA, SHITABAMBA, CALLASH, CHUCRUQUIO Y HUANZA"/>
        <s v="ELECTRIFICACION RURAL CASERIO DE CERRO BLANCO - SAN PABLO - CAJAMARCA"/>
        <s v="MEJORAMIENTO DEL CANAL DE RIEGO EL TINGO - LA COLPA, DISTRITO DE BAMBAMARCA, PROVINCIA DE HUALGAYOC"/>
        <s v="DISMINUCION DE LA DESNUTRICION CRONICA INFANTIL CON ENFASIS EN EL INCREMENTO DEL ACCESO DE LAS GESTANTES, MADRES LACTANTES Y NIÑOS MENORES DE 3 AÑOS A LOS SERVICIOS DE SALUD EN LA REGION CAJAMARCA"/>
        <s v="DISMINUCION DE LA MORTALIDAD MATERNO INFANTIL CON ENFASIS EN EL INCREMENTO DEL ACCESO A LOS SERVICIOS DE SALUD EN LA REGION CAJAMARCA"/>
        <s v="MEJORAMIENTO TROCHA CARROZABLE CORDILLERA ANDINA - BALCONES - SAN FRANCISCO - NUEVA ESPERANZA, DISTRITO DE CHIRINOS - SAN IGNACIO - CAJAMARCA"/>
        <s v="CONSTRUCCION SISTEMA DE RIEGO POR ASPERSION - CASERIOS- TRANCA I, TRANCA II, LAYMINA BAJA, DISTRITO DE JESUS - CAJAMARCA - CAJAMARCA"/>
        <s v="MEJORAMIENTO DE LA I.E. Nº 82019 LA FLORIDA, PROVINCIA DE CAJAMARCA - CAJAMARCA"/>
        <s v="INSTALACION DE RED SECUNDARIA CASERIO PACHAMAMA, DISTRITO DE LA ESPERANZA - SANTA CRUZ - CAJAMARCA"/>
        <s v="AMPLIACION INFRAESTRUCTURA DE LA I.E AUGUSTO GIL VELASQUEZ - CHALAN"/>
        <s v="MEJORAMIENTO Y EQUIPAMIENTO I.E. 82289 LA ALAMEDA - CAJABAMBA"/>
        <s v="RECONSTRUCCION DE LA INFRAESTRUCTURA DE LA I.E N 82898 - MUYOC - GREGORIO PITA - SAN MARCOS"/>
        <s v=" RECONSTRUCCION I.E. CARLOS MANUEL COX ROSSE - CHOLOCAL, CAJABAMBA "/>
        <s v="ELECTRIFICACION RURAL DE LA LOCALIDAD DE CHILAL DE LA MERCED, DISTRITO DE TONGOD, CAJAMARCA."/>
        <s v="CONSTRUCCIÓN Y EQUIPAMIENTO DE LA I.E. SAN MIGUEL, DISTRITO DE SAN MIGUEL, SAN MIGUEL, CAJAMARCA"/>
        <s v="REUBICACION Y CONSTRUCCION INFRAESTRUCTURA CEI Nº 092 STO3 PNP MARINO LINARES JARAMILLO"/>
        <s v="REPOSICION DE AULAS Y SSHH DEL C. E.P Nº 16476 HUACORA"/>
        <s v="REPOSICION DE INFRAESTRUCTURA DEL CENTRO EDUCATIVO N° 16517- PUERTO INTERNACIONAL- LA BALSA - NAMBALLE"/>
        <s v=" REPOSICION Y MEJORAMIENTO DE INFRAESTRUCTURA EPM 16002 - JAEN"/>
        <s v="REPOSICION DE INFRAESTRUCTURA 02 AULAS Y SS.HH. DEL CIEPS 16643 SAN PEDRO CRUCE EL NARANJO - HUARANGO"/>
        <s v="REPOSICION DE INFRAESTRUCTURA Y MOBILIARIO ESCOLAR DEL C.E. Nº 16873 DE CHINCHIQUILLA - SAN IGNACIO"/>
        <s v="REUBICACION DEL CENTRO DE SALUD MATERNO INFANTIL SAN IGNACIO"/>
        <s v="AMPLIACION INFRAESTRUCTURA C.E.P.S. N° 16647 HUMBERTO ALDAZ - CALABOZO"/>
        <s v="CREACION Y CONSTRUCCION INFRAESTRUCTURA PUESTO DE SALUD NUEVO TRUJILLO"/>
        <s v="CULMINACION CON AMPLIACION DE COBERTURA MINICENTRAL NUEVA ESPERANZA HUARANGO"/>
        <s v="REPOSICION INFRAESTRUCTURA 04 AULAS Y SS.HH. C.E. Nº 16092 DOS DE MAYO - CHUNCHUCA"/>
        <s v="MEJORAMIENTO Y REHABILITACION INFRAESTRUCTURA DE RIEGO REGION CAJAMARCA CANAL MICHINAL MONTEGRANDE"/>
        <s v="CONSTRUCCION TRIBUNAS ESTADIO JAEN"/>
        <s v="REPOSICION Y MEJORAMIENTO DE INFRAESTRUCTURA C.E.P.S. Nº 16044 - MAGLLANAL"/>
        <s v="REPOSICION DE INFRAESTRUCTURA I.E. N° 16478 PEDRO RUIZ GALLO - LA LIMA"/>
        <s v="REHABILITACION Y MEJORAMIENTO CANAL CALABOZO - TIMARUCA"/>
        <s v="REPOSICION Y AMPLIACION DE LA INFRAESTRUCTURA DE LA I.E. Nº 16102 - SAMANGA"/>
        <s v="REPOSICION DE LA INFRAESTRUCTURA DEL CENTRO DE SALUD FILA ALTA"/>
        <s v="REPOSICION DE INFRAESTRUCTURA Y MOBILIARIO ESCOLAR I.E.P. ALFONSO VILLANUEVA PINILLOS - JAEN"/>
        <s v="REPOSICION DE INFRAESTRUCTURA DE LA I.E. N° 16462 SAN JUAN BOSCO - SAN IGNACIO"/>
        <s v="REPOSICION DE INFRAESTRUCTURA DE LA INSTITUCION EDUCATIVA Nº 16474 SAN JUAN - EL PINDO"/>
        <s v="REPOSICION Y AMPLIACION DE INFRAESTRUCTURA INSTITUCION EDUCATIVA SECUNDARIO TUPAC AMARU II - MONTANGO"/>
        <s v="REPOSICION DE INFRAESTRUCTURA DE LA I.E. Nº 16832 RUMEPITE ALTO"/>
        <s v="CONSTRUCCION Y MEJORAMIENTO DE LA INFRAESTRUCTURA DEL INSTITUTO SUPERIOR TECNOLOGICO PUBLICO 4 DE JUNIO DE 1821"/>
        <s v="MEJORAMIENTO DE LA CARRETERA CALABOZO COMUNIDAD NATIVA LOS NARANJOS"/>
        <s v="MEJOR ACCESO DE LA POBLACION A SERVICIOS DE SALUD MATERNO INFANTILES EN EL C.S. HUABAL, P.S. EL HUACO Y P.S. SAN FRANCISCO, RED JAEN, DIRESA CAJAMARCA"/>
        <s v="RECONSTRUCCION DE LA INFRAESTRUCTURA Y EQUIPAMIENTO DEL PUESTO DE SALUD EL VERGEL"/>
        <s v="RECONSTRUCCION Y AMPLIACION DE INFRAESTRUCTURA EDUCATIVA DE LA I.E. Nº 17736 MISA CANTORA, DISTRITO DE SAN JOSE DE LOURDES - SAN IGNACIO - CAJAMARCA"/>
        <s v="MEJORAMIENTO DEL SERVICIO DE ATENCION MATERNO PERINATAL E INFANTIL EN EL PUESTO DE SALUD CESARA, RED SAN IGNACIO, DISA JAEN, DISTRITO DE NAMBALLE - SAN IGNACIO - CAJAMARCA"/>
        <s v="CONSTRUCCION DEL MURO DE ENCAUZAMIENTO SOBRE LAS MARGENES DEL RIO CHOTANO Y QUEBRADA JALQUEÑA, LOCALIDAD DE LAJAS, DISTRITO DE LAJAS - CHOTA - CAJAMARCA"/>
        <s v="CONSTRUCCION E IMPLEMENTACION DEL HOSPITAL II-1 DE BAMBAMARCA"/>
        <s v="CONSTRUCCION DE CARRETERA ANGUIA-RODEOPAMPA-AGUAS TERMALES OPA-GUINEAMAYO"/>
        <s v="MEJORAMIENTO DE CANAL SANTA ROSA - NINABAMBA"/>
        <s v="AMPLIACION Y MEJORAMIENTO COLEGIO CHANCAY BAÑOS"/>
        <s v="CONSTRUCCION Y EQUIPAMIENTO I.E. INICIAL N° 495 PASITOS DE SABER-CHOTA"/>
        <s v="FORTALECIMIENTO DE LAS CADENAS PRODUCTIVAS DE MANGO, PALTO, CHIRIMOYA Y OTROS EN LAS PROVINCIAS DE CAJABAMBA, SAN MARCOS, CAJAMARCA, CELENDIN, CONTUMAZA, SAN PABLO Y SAN MIGUEL"/>
        <s v="CONSTRUCCION, MEJORAMIENTO Y EQUIPAMIENTO DE LA INSTITUCION EDUCATIVA ANDRES AVELINO CACERES -LA PUCARA-TACABAMBA"/>
        <s v=" RECONSTRUCCION Y EQUIPAMIENTO DE LA INSTITUCION EDUCATIVA Nº 821116 - AUQUE ALTO - BAMBAMARCA - HUALGYOC"/>
        <s v="CONSTRUCCION Y EQUIPAMIENTO DE LA I.E. N° 101158 PROGRESOPAMPA - BAMBAMARCA"/>
        <s v="MEJORAMIENTO DE LAS CONDICIONES DE VIDA DE LA POBLACION RURAL EN SITUACION DE POBREZA, CON LA IMPLEMENTACION DE VIVIENDAS SALUDABLES EN LOS DISTRITOS DE CHOTA, COCHABAMBA, CHALAMARCA, HUAMBOS, LAJAS, QUEROCOTO Y TACABAMBA DE LA PROVINCIA DE CHOTA"/>
        <s v="INSTALACION DEL SISTEMA DE RIEGO SECTOR QUILUPAY- CASERIO ZOGONAD, DISTRITO DE CATILLUC - SAN MIGUEL - CAJAMARCA"/>
        <s v="INSTALACION DEL SISTEMA DE RIEGO POR ASPERSION OJO DE AGUA, CASERIO LA UNION, DISTRITO DE CATILLUC - SAN MIGUEL - CAJAMARCA"/>
        <s v="MEJORAMIENTO Y AMPLIACION DE LOS SISTEMAS DE AGUA POTABLE DE 12 COMUNIDADES DEL CENTRO POBLADO CUYUMALCA, PROVINCIA DE CHOTA - CAJAMARCA"/>
        <s v="REHABILITACION Y MEJORAMIENTO DE LA CARRETERA CAJAMARCA-CELENDIN-BALZAS"/>
        <s v="MEJORAMIENTO DE LA PRODUCTIVIDAD DE TRUCHA DEL CENTRO PISCICOLA NAMORA"/>
        <s v="INTERCONEXION INFORMATICA DEL GOBIERNO REGIONAL CAJAMARCA"/>
        <s v="CONSTRUCCION CARRETERA TINYAYOC - PAUCA - JELIC"/>
        <s v="MEJORAMIENTO CARRETERA MIRAVALLES - NIEPOS"/>
        <s v="CONSTRUCCION LAGUNAS DE ESTABILIZACION SAN MARCOS"/>
        <s v="MEJORAMIENTO ESTADIO HEROES DE SAN RAMON"/>
        <s v="MEJORAMIENTO INSTITUCION EDUCATIVA PUBLICA Nº 82529 EL LIMON - UTCO"/>
        <s v="ELECTRIFICACION RURAL DE LA MICRO CUENCA CULLANMAYO Y REDES INTEGRADAS "/>
        <s v="CONSTRUCCION DE CAMINO VECINAL NUEVO CAVICO - PANDALLE "/>
        <s v="CONSTRUCCION DEL SISTEMA DE DESAGUE DEL CENTRO POBLADO SINCHIMACHE - CUTERVO, PROVINCIA DE CUTERVO - CAJAMARCA"/>
        <s v="RECONSTRUCCION Y EQUIPAMIENTO DE LA INSTITUCION EDUCATIVA INICIAL Nº 301, PROVINCIA DE CUTERVO - CAJAMARCA "/>
        <s v="MEJORAMIENTO ,AMPLIACION Y EQUIPAMIENTO DE LA I.E.S. SANTO DOMINGO, DISTRITO DE SANTO DOMINGO DE LA CAPILLA - CUTERVO - CAJAMARCA"/>
        <s v="MEJORAMIENTO DE LA INFRAESTRUCTURA Y EQUIPAMIENTO BASICO DEL CENTRO DE SALUD DE SAN JUAN DE CUTERVO, DISTRITO DE SAN JUAN DE CUTERVO - CUTERVO - CAJAMARCA"/>
        <s v="REHABILITACION DEL CAMINO VECINAL SOCOTA-MOCHADIN, DISTRITO DE SOCOTA - CUTERVO - CAJAMARCA"/>
        <s v="CONSTRUCCION DE INFRAESTRUCTURA Y EQUIPAMIENTO DE LA INSTITUCION EDUCATIVA SECUNDARIA -NIÑO DIOS- DEL CASERIO CHURUMAYO ALTO, DISTRITO DE SOCOTA - CUTERVO - CAJAMARCA"/>
        <s v="MEJORAMIENTO Y AMPLIACION DE INFRAESTRUCTURA EN LA IES JOSE OLAYA DEL CENTRO POBLADO CASA BLANCA, DISTRITO DE PIMPINGOS, PROVINCIA DE CUTERVO - CAJAMARCA"/>
        <s v="AMPLIACION DE INFRAESTRUCTURA EN LA IES MANUEL GONZALEZ PRADA DISTRITO DE PIMPINGOS, PROVINCIA DE CUTERVO - CAJAMARCA"/>
        <s v="MEJORAMIENTO Y AMPLIACION DE INFRAESTRUCTURA DE LA I. E. S CESAR VALLEJO DEL CP. DE CHIPULUC DEL DISTRITO Y PROVINCIA DE CUTERVO - CAJAMARCA"/>
        <s v="MEJORAMIENTO DE LOS SERVICIOS EDUCATIVOS DE LA I.E.S.M ISRAEL TORO VASQUEZ DEL CP LANCHE - DISTRITO Y PROVINCIA DE CUTERVO - CAJAMARCA "/>
        <s v="MEJORAMIENTO AMPLIACION Y EQUIPAMIENTO DE LA INSTITUCION EDUCATIVA SECUNDARIA DE MENORES INDOAMERICANO DEL CASERIO EL ARENAL, DISTRITO DE SANTO TOMAS - CUTERVO - CAJAMARCA"/>
        <s v="CREACION DE UN SISTEMA DE RIEGO PRESURIZADO Y FORTALECIMIENTO DE CAPACIDADES EN SAN JUAN DE CUTERVO Y CASERIOS SAN JUAN DE CUTERVO, DISTRITO DE SAN JUAN DE CUTERVO - CUTERVO - CAJAMARCA "/>
        <s v="MEJORAMIENTO Y AMPLIACION DEL SERVICIO EDUCATIVO DE LA I.E.S.M. SAN FERNANDO DE LA LOCALIDAD DE CUJILLO, DISTRITO DE CUJILLO - CUTERVO - CAJAMARCA"/>
        <s v="CONSTRUCCION Y EQUIPAMIENTO DEL LABORATORIO REGIONAL DE MONITOREO DEL AGUA"/>
        <s v="MEJORAMIENTO DE INFRAESTRUCTURA CANAL DE RIEGO CHILILIQUE - MONTEGRANDE DISTRITO Y PROVINCIA JAEN - CAJAMARCA"/>
        <s v="MEJORAMIENTO Y CONSTRUCCION DE LA INSTITUCION EDUCATIVA 821129 PORCONCILLO BAJO - MONTECILLO CP HUAMBOCANCHA ALTA, CAJAMARCA, PROVINCIA DE CAJAMARCA- CAJAMARCA"/>
        <s v="FORTALECIMIENTO DE LA GESTION AMBIENTAL REGIONAL"/>
        <s v="RECONSTRUCCION I.E CHUCO - PEDRO GALVEZ, SAN MARCOS"/>
        <s v="MEJORAMIENTO DE I.E. Nº 82287 - CAJABAMBA, CAJAMARCA."/>
        <s v=" MEJORAMIENTO I.E. TUPAC AMARU, DISTRITO DE CATILLUC - SAN MIGUEL - CAJAMARCA"/>
        <s v="INSTALACION DEL SERVICIO DE AGUA PARA RIEGO EN EL VALLE EL MANTA Y COLAGUAY , DISTRITO DE POMAHUACA, PROVINCIA DE JAEN, REGION CAJAMARCA."/>
        <s v="  INSTALACION DEFENSA RIBEREÑA EN LA QUEBRADA POROPORITO, DISTRITO DE ICHOCAN, PROVINCIA DE SAN MARCOS, CAJAMARCA"/>
        <s v="CONSTRUCCION DE LA CARRETERA SAN ISIDRO DE LAS VEGAS - TAURANA - SONDOR - PUCARA"/>
        <s v="MEJORAMIENTO DE LA INFRAESTRUCTURA DE LA INSTITUCION EDUCATIVA N° 16003 PUEBLO JOVEN MIRAFLORES - JAEN"/>
        <s v="AMPLIACION DEL CENTRO DE SALUD MORRO SOLAR"/>
        <s v="AMPLIACION Y MEJORAMIENTO DEL SISTEMA DE AGUA POTABLE Y ALCANTARILLADO FILA ALTA"/>
        <s v="REPOSICION Y AMPLIACION DE LA I.E. Nº 16499 RICARDO PALMA - HUARANDOZA"/>
        <s v="MEJORAMIENTO DE LA CAPACIDAD RESOLUTIVA EN LOS ESTABLECIMIENTOS DE SALUD: AMBATO TAMBORAPA, VISTA ALEGRE DE CHINGAMA Y SAN AGUSTIN, DE LA RED JAEN EN EL AMBITO DE LA DISA JAEN"/>
        <s v="MEJORAMIENTO DEL SERVICIO EDUCATIVO Y REUBICACIÓN DE LA INFRAESTRUCTURA DE LA IE Nº 16934 LUIS FELIPE DE LAS CASAS GRIEVE - CP SIETE DE AGOSTO, DISTRITO DE SAN JOSE DE LOURDES - SAN IGNACIO - CAJAMARCA"/>
        <s v="CONSTRUCCION SISTEMA TECNIFICADO DE RIEGO DOS DE MAYO - SAN IGNACIO - CAJAMARCA"/>
        <s v="CONSTRUCCION Y EQUIPAMIENTO DEL LOCALSEDE DE LA UNIDAD DE GESTION EDUCATIVA LOCAL - SAN IGNACIO- CAJAMARCA"/>
        <s v="REDIMENSIONAMIENTO DEL HOSPITAL REGIONAL DE CAJAMARCA"/>
        <s v="INSTALACION Y MEJORAMIENTO DE LA INTERCONEXION ELECTRICA RURAL DEL, DISTRITO DE CONCHAN - CHOTA - CAJAMARCA"/>
        <s v="FORESTACION CHOTA"/>
        <s v="CONSTRUCCION CARRETERA SHAWINDO-ANGUYACU-TUQUE"/>
        <s v="AMPLIACION Y EQUIPAMIENTO I.E. PRIMARIA N° 11187 CHAMBAC-SANTA CRUZ"/>
        <s v="CONSTRUCCION ISTP ANDABAMBA SANTA CRUZ"/>
        <s v="MEJORAMIENTO, AMPLIACION Y EQUIPAMIENTO DE LA INSTITUCION EDUCATIVA Nº 10409 - SARABAMBA - DISTRITO DE CHOTA"/>
        <s v="REPOSICION DE LA INFRAESTRUCTURA DE LA I.E.S. JOSE BRUNO RUIZ NUÑEZ - SAN JUAN DE LA CAMACA - HUALGAYOC- CAJAMARCA"/>
        <s v="INSTALACION DEL SISTEMA DE RIEGO POR ASPERSION, CASERIO IRACA GRANDE, PROVINCIA DE CHOTA - CAJAMARCA"/>
        <s v="ORDENAMIENTO TERRITORIAL DE LA REGION CAJAMARCA"/>
        <s v="ELECTRIFICACION RURAL AYLAMBO"/>
        <s v="RECUPERACION DE LOS SERVICIOS EDUCATIVOS EN LA I.E.P. 10252 DE LA LOCALIDAD DE CONDAY, DISTRITO CUTERVO, PROVINCIA DE CUTERVO - CAJAMARCA "/>
        <s v="CREACION DEL CAMINO VECINAL LADRILLERA - HUABAL - SANTA ROSA, DISTRITO CALLAYUC, PROVINCIA DE CUTERVO - CAJAMARCA "/>
        <s v="RECONSTRUCCION INFRAESTRUCTURA DE LA I.E. SM SIMON BOLIVAR - SAN MIGUEL"/>
        <s v="LOGROS DE APRENDIZAJE EN LAS AREAS DE COMUNICACIÓN INTEGRAL Y LOGICO MATEMATICO, EN LAS IE FOCALIZADAS DEL QUINTIL 1 DE LA EDUCACION BASICA, PRIMARIA, EN LAS PROVINCIAS DE CAJAMARCA, CELENDIN, HUALGAYOC Y SAN MARCOS, REGION CAJAMARCA"/>
        <s v="LOGROS DE APRENDIZAJE EN LAS AREAS DE COMUNICACIÓN INTEGRAL Y LOGICO MATEMATICO, EN LAS INSTITUCIONES EDUCATIVAS FOCALIZADAS DEL QUINTIL 1, DE LA EDUCACION BASICA, PRIMARIA, EN LAS PROVINCIAS DE JAEN Y SAN IGNACIO, REGION CAJAMARCA"/>
        <s v="LOGROS DE APRENDIZAJE EN LAS AREAS DE COMUNICACIÓN INTEGRAL Y LOGICO MATEMATICO, EN LAS INSTITUCIONES EDUCATIVAS FOCALIZADAS DEL QUINTIL 1, DE LA EDUCACION BASICA, PRIMARIA, EN LAS PROVINCIAS DE CHOTA, CUTERVO Y SANTA CRUZ, REGION CAJAMARCA"/>
        <s v="LOGROS DE APRENDIZAJE EN LAS AREAS DE COMUNICACIÓN INTEGRAL Y LOGICO MATEMATICO EN LAS INSTITUCIONES EDUCATIVAS FOCALIZADAS DEL QUINTIL 1, DE LA EDUCACION BASICA, INICIAL EN LAS PROVINCIAS DE SANTA CRUZ, CHOTA Y CUTERVO, REGION CAJAMARCA"/>
        <s v="MEJORAMIENTO Y CONSTRUCCION CARRETERA EMP. PE-3N CAJABAMBA - LLUCHUBAMBA L.D. LA LIBERTAD (EL TINGO)"/>
        <s v="MEJORAMIENTO Y EQUIPAMIENTO I.E. N 82340 - LLUCHUBAMBA - SITACOCHA - CAJABAMBA"/>
        <s v="CONSTRUCCION LOCAL INSTITUCIONAL UGEL - SAN MARCOS."/>
        <s v="INSTALACION DEL SISTEMA DE RIEGO TECNIFICADO EN LOS CASERIOS DE TABLON Y JUAN VELASCO ALVARADO, DISTRITO DE CHIRINOS - SAN IGNACIO - CAJAMARCA "/>
        <s v="MEJORAMIENTO DE LA INSTITUCIÓN EDUCATIVA Nº 82062 LA GRAMA"/>
        <s v="MEJORAMIENTO CAMINO VECINAL TRAMO EMP.CA-105 -LA PALMA-CONGA EL VERDE Y TRAMO EMP. R-22 - LA LIBERTAD-EMP. R-114 - EL PORVENIR-NVO TRIUNFO-EMP R-22-EMP R-23-CRUCE EL NARANJO-EL NARANJO-EMP CA-107 CHALAMARCA, DISTRITO DE CHALAMARCA - CHOTA - CAJAMARCA "/>
        <s v="CONSTRUCCION DEL SISTEMA DE RIEGO LOCALIZADO, EMBALSE EL SAUCE Y MEJORAMIENTO DE INFRAESTRUCTURA DE RIEGO EN LA CUENCA DE LA QUEBRADA EL PALMO, DISTRITO DE SAN FELIPE - JAEN - CAJAMARCA "/>
        <s v="INSTALACION DE DEFENSA RIBEREÑA EN EL RIO CHIMINERO - SECTOR CHIMIN, DISTRITO DE CACHACHI - CAJABAMBA - CAJAMARCA"/>
        <s v="INSTALACION DE DEFENSA RIBEREÑA EN EL RIO CONDEBAMBA - SECTOR CHINGOL, DISTRITO DE CACHACHI - CAJABAMBA - CAJAMARCA"/>
        <s v="INSTALACION DE DEFENSA RIBEREÑA EN EL RIO CAJAMARQUINO - SECTOR EL OLIVO Y MACHILCUCHO, DISTRITO DE CACHACHI - CAJABAMBA - CAJAMARCA"/>
        <s v="MEJORAMIENTO DE LA GESTION INTEGRAL DE LOS RESIDUOS SÓLIDOS EN LA LOCALIDAD DE CHANCAY BAÑOS, DISTRITO DE CHANCAYBANOS - SANTA CRUZ - CAJAMARCA"/>
        <s v="MEJORAMIENTO DE LA INSTITUCION EDUCATIVA N 82467 FRANCISCO DELGADO GUERRERO DEL CASERIO NAMO, DISTRITO DE HUASMIN - CELENDIN - CAJAMARCA"/>
        <s v="MEJORAMIENTO DE LAS CONDICIONES DE SERVICIO EDUCATIVO EN EL IEGECOM DE NIVEL SECUNDARIO SAGRADO CORAZON DEL C.P. LAGUNAS PEDREGAL, DISTRITO DE HUASMIN - CELENDIN - CAJAMARCA"/>
        <s v="MEJORAMIENTO DE LOS APRENDIZAJES EN LAS AREAS DE: COMUNICACION, MATEMATICAS, CIENCIAS Y PERSONA, FAMILIA Y RELACIONES HUMANAS EN PUBERES Y ADOLESCENTES DE NIVEL SECUNDARIO DE LA PROVINCIA DE SAN MIGUEL REGION CAJAMARCA"/>
        <s v="CONSTRUCCION CENTRO EDUCATIVO 16065 SAN MARTIN"/>
        <s v="REPOSICION Y AMPLIACION INSTITUCION EDUCATIVA Nº 16519 JOSE CARLOS MARIATEGUI - HUARANGUILLO"/>
        <s v="REPOSICION DE INFRAESTRUCTURA DE LA I.E. Nº 16563 LOS CEDROS"/>
        <s v="REPOSICION DE INFRAESTRUCTURA IEP-PS N° 16010 - CRUCE CHAMAYA"/>
        <s v="REPOSICION INFRAESTRUCTURA DE LA INSTITUCION EDUCATIVA SAN JUAN SALLIQUE"/>
        <s v="ELECTRIFICACION RURAL PARTE BAJA - CHIRINOS - SAN IGNACIO"/>
        <s v=" CONSTRUCCION Y MEJORAMIENTO DE LA CARRETERA PUENTE SAN FRANCISO - TUPAC AMARU - MIRAFLORES"/>
        <s v="MEJORAMIENTO DEL MERCADO DE ABASTOS DE LA CIUDAD DE SAN IGNACIO ,DISTRITO DE SAN IGNACIO, PROVINCIA DE SAN IGNACIO - CAJAMARCA"/>
        <s v="MEJORAMIENTO DEL CAMINO VECINAL TRAMO CRUCE BELLAVISTA - PUERTO MARAÑON, DISTRITO DE BELLAVISTA - JAEN - CAJAMARCA"/>
        <s v="CONSTRUCCION TROCHA CARROZABLE TRAMO LOS ARENALES - CHOROPAMPA"/>
        <s v="MEJORAMIENTO CARRETERA LA LAGUNA-SAN JUAN DE DIOS-PAN DE AZUCAR"/>
        <s v="CONSTRUCCION Y EQUIPAMIENTO DEL PUESTO DE SALUD CORAZON DE MARIA - SOCORRO - LAJAS - CHOTA"/>
        <s v="MEJORAMIENTO DEL SERVICIO EDUCATIVO EN LA INSTITUCION EDUCATIVA MI PERU CHABARBAMBA, DISTRITO DE HUAMBOS, PROVINCIA DE CHOTA - CAJAMARCA"/>
        <s v="CONSTRUCCION Y EQUIPAMIENTO CENTRO DE SALUD CABRACANCHA-DISTRITO DE CHOTA-CAJAMARCA"/>
        <s v="MEJORAMIENTO Y AMPLIACION SISTEMA DE RIEGO - SUROCONGA, CASERIO COÑOR, C.P. HUAMBOCANCHA ALTA - CAJAMARCA"/>
        <s v="MEJORAMIENTO DEL CAMINO VECINAL TRAMO CRUCE SANTA ROSA HASTA CRUCE OXAPAMPA - DISTRITOS DE BAMBAMARCA Y LA LIBERTA DE PALLAN, PROVINCIAS DE HUALGAYOC Y CELENDIN - CAJAMARCA"/>
        <s v="ELECTRIFICACION DEL CASERIO PAMPA IRACUSHCO"/>
        <s v="ELECTRIFICACION RURAL CASERIOS CASA BLANCA - CAU CAU - LAS MANZANAS"/>
        <s v="REDES PRIMARIAS 22 9 KV, REDES SECUNDARIAS 460 230V Y CONEXIONES DOMICILIARIAS CASERIOS DE LLAMAPAMPA, ALTO PERU, PUEBLO NUEVO, SAN MATEO, BAOS QUILCATE Y EL MILAGRO - TRAMO 1"/>
        <s v="REDES PRIMARIAS 22 9 13 2 KV, SECUNDARIAS 440 220 V Y CONEXIONES DOMICILIARIAS CASERIOS DE EL LLANTEN, ZOGNAD BAJO, NUEVO PROGRESO, EL LIRIO Y CHUCLLAPAMPA - TRAMO 2"/>
        <s v="CONSTRUCCION CENTRO MATERNO INFANTIL SAN MARCOS"/>
        <s v="CONSTRUCCION TROCHA CARROZABLE CUNUAT - QUILUCAT, DISTRITO DE CUJILLO - CUTERVO - CAJAMARCA "/>
        <s v="MEJORAMIENTO Y AMPLIACION DE LOS SERVICIOS DE EDUCACION DEL C.E.I. N° 518 DE LA LOCALIDAD CHOLOQUE, DISTRITO TORIBIO CASANOVA, PROVINCIA DE CUTERVO - CAJAMARCA"/>
        <s v="AMPLIACION, MEJORAMIENTO DEL SERVICIO EDUCATIVO DE LA I.E. MANUEL PARDO Y LA VALLE, C.P. PAMPA LA RIOJA, DISTRITO DE SOCOTA - CUTERVO - CAJAMARCA"/>
        <s v="MEJORAMIENTO DEL SERVICIO EDUCATIVO DE LA IEP N 10310 DE LA LOCALIDAD DE LLUSHCAPAMPA, DISTRITO DE LA RAMADA - CUTERVO - CAJAMARCA"/>
        <s v="MEJORAMIENTO DE LOS SERVICIOS DE EDUCACIÓN INICIAL ESCOLARIZADA, EN LAS LOCALIDADES DE CEDROPAMPA, MIRAFLORES, VALLE GRANDE, GRAMALOTILLO, CONTULIAN, EL ARENAL, LA JAYUA Y CASA HOGAR DE MARIA PROVINCIA DE CUTERVO, REGIÓN CAJAMARCA"/>
        <s v=" MEJORAMIENTO DE LOS SERVICIOS EDUCATIVOS DEL COMPLEJO EDUCATIVO (INICIAL, PRIMARIA Y SECUNDARIA) EN EL POBLADO DE PANAMÁ, DISTRITO DE PIMPINGOS, PROVINCIA DE CUTERVO, REGION CAJAMARCA "/>
        <s v="INSTALACION DE LA ELECTRIFICACION RURAL DE LAS LOCALIDADES DE SAN JUAN DE CHIPLE, NUEVO CAVICO, NUEVO RECODO Y CUYCA PIMPINGOS"/>
        <s v="ELECTRIFICACION RURAL CAJAMARCA HUACARIZ, AGOPAMPA, AMOSHULCA, BELLAVISTA Y PARIAMARCA"/>
        <s v="INSTALACION DE ELECTRIFICACION RURAL DE LOS CASERIOS PASHUL-LLOQUE-HUALANGA, DISTRITO DE JESUS - CAJAMARCA - CAJAMARCA"/>
        <s v="ELECTRIFICACION RURAL EL GUAYO - CONTUMAZA"/>
        <s v="MEJORAMIENTO CANAL DE IRRIGACION MALCAS II ETAPA"/>
        <s v="RECONSTRUCCION TALLERES I.E. COMANDANTE LEONCIO MARTINEZ VEREAU - CAJABAMBA"/>
        <s v="MEJORAMIENTO DE LA CARRETERA EMP. PE-3N (BAMBAMARCA) - ATOSHAICO - RAMOSCUCHO - LA LIBERTAD DE PALLAN - EMP. PE 8B (CELENDIN)"/>
        <s v="INSTALACION RED DE DISTRIBUCION PRIMARIA 22.9 KV. Y RED DE DISTRIBUCION SECUNDARIA 380-220V. ANEXO CHISCO BLANCO CP. JANCOS, DISTRITO SAN PABLO, PROVINCIA DE SAN PABLO - CAJAMARCA"/>
        <s v="CONSTRUCCION DE INFRAESTRUCTURA I.E. N 16482 - CP VERGEL - DISTRITO DE LA COIPA - PROVINCIA DE SAN IGNACIO - DEPARTAMENTO DE CAJAMARCA"/>
        <s v="REFORESTACION EN LAS ZONAS ALTO ANDINAS DE LAS PROVINCIAS DE SAN PABLO Y SAN MIGUEL, CAJAMARCA"/>
        <s v=" RECONSTRUCCIÓN I.E. 82320 CAUDAY - CAJABAMBA"/>
        <s v="CONSTRUCCION DEL SISTEMA DE AGUA POTABLE Y LETRINAS - CASERIOS TUMBADEN GRANDE, VISTA ALEGRE Y CHACAPAMPA , DISTRITO DE TUMBADEN - SAN PABLO - CAJAMARCA"/>
        <s v="MEJORAMIENTO DE LA INSTITUCIÓN EDUCATIVA N 82568 - BARRIO CHINGUIÓN, TEMBLADERA - YONÁN - CONTUMAZÁ - CAJAMARCA "/>
        <s v=" MEJORAMIENTO DEL SISTEMA DE ALCANTARILLADO Y TRATAMIENTO DE AGUAS RESIDUALES DE LA CIUDAD DE CHILETE, DISTRITO DE CHILETE - CONTUMAZA - CAJAMARCA "/>
        <s v=" MEJORAMIENTO DE LOS CANALES DE RIEGO: PICUY - MUNANA - EL TINGO E INSTALACION DEL SISTEMA DE RIEGO TECNIFICADO CASERIO MUNANA, DISTRITO DE CATACHE - SANTA CRUZ - CAJAMARCA"/>
        <s v="MEJORAMIENTO Y AMPLIACION DE LOS SERVICIOS TURISTICOS PUBLICOS EN EL COMPLEJO ARQUEOLOGICO KUNTUR WASI, DISTRITO Y PROVINCIA DE SAN PABLO, REGION CAJAMARCA"/>
        <s v="INSTALACION DE SERVICIOS TURISTICOS EN EL CIRCUITO TURISTICO UDIMA-PORO PORO, DISTRITO DE CATACHE, PROVINCIA DE SANTA CRUZ, REGION CAJAMARCA"/>
        <s v="REPOSICION DE AULAS Y SERVICIOS HIGIENICOS C.E.I.P.S. N° 16512 - CESARA"/>
        <s v=" MINICENTRAL HIDROELECTRICA DE LANCHEMA Y PEQUEÑO SISTEMA ELECTRICO ASOCIADO"/>
        <s v="REPOSICION DE INFRAESTRUCTURA DEL C.E. Nº 16188 PAKAMUROS - PUENTECILLOS"/>
        <s v="CONSTRUCCION DE INFRAESTRUCTURA Y MOBILIARIO ESCOLAR DE LA I.E.P. Nº 16625 - ALTO TAMBILLO -SAN IGNACIO"/>
        <s v="REPOSICION INFRAESTRUCTURA I.E.P.S. Nº 16006 CRISTO REY FILA ALTA"/>
        <s v="RECONSTRUCCION Y MEJORAMIENTO DE INFRAESTRUCTURA INSTITUCION EDUCATIVA Nº 16907 CRISTO REY - SAUCEPAMPA"/>
        <s v="MEJORAMIENTO, AMPLIACION E IMPLEMENTACION DE LA INFRAESTRUCTURA EDUCATIVA DE LA I.E. SANTA ROSA N 16537 LOCALIDAD TAMBORAPA PUEBLO, DISTRITO DE TABACONAS - SAN IGNACIO - CAJAMARCA"/>
        <s v="RECONSTRUCCION DE LA INFRAESTRUCTURA Y EQUIPAMIENTO DE LA INSTITUCION EDUCATIVA PRIMARIA Y SECUNDARIA Nº 16151 NUESTRA SEÑORA DEL CARMEN PIQUIJACA, DISTRITO DE SAN FELIPE - JAEN - CAJAMARCA"/>
        <s v="INSTALACION DE LOS SERVICIOS DE LOS CENTROS DE RECURSOS PARA EL APRENDIZAJE EN LAS REDES EDUCATIVAS DE SUPAYACU Y LOS NARANJOS, EN LA PROVINCIA DE SAN IGNACIO - REGION CAJAMARCA"/>
        <s v="SISTEMA ELECTRICO RURAL QUEROCOTO HUAMBOS II ETAPA"/>
        <s v="SISTEMA ELECTRICO RURAL CAJAMARCA, EJE ASUNCIÓN III ETAPA"/>
        <s v="SISTEMA ELECTRICO RURAL CAJAMARCA EJE ASUNCIÓN - II ETAPA"/>
        <s v="SISTEMA ELECTRICO RURAL VILLA SANTA ROSA II ETAPA"/>
        <s v=" MEJORAMIENTO Y AMPLIACION DE LOS SISTEMAS DE AGUA POTABLE Y ALCANTARILLADO DE LA CIUDAD DE SAN MIGUEL"/>
        <s v="MEJORAMIENTO Y AMPLIACIÓN DE LOS SISTEMAS DE AGUA POTABLE Y ALCANTARILLADO DE LA CIUDAD DE JAEN"/>
        <s v="INSTALACION DEL SISTEMA ELECTRICO RURAL POMAHUACA - BELLAVISTA - SAN IGNACIO"/>
        <s v="INSTALACION DEL SISTEMA ELECTRICO RURAL SAN JOSE DE LOURDES - REGION CAJAMARCA"/>
        <s v="INSTALACION DEL SISTEMA ELECTRICO RURAL SAN IGNACIO - REGION CAJAMARCA"/>
        <s v="INSTALACION DEL SISTEMA ELECTRICO RURAL HUARANGO, CHIRINOS - LA COIPA - REGION CAJAMARCA"/>
        <s v="INSTALACION DEL SISTEMA ELECTRICO RURAL CELENDIN FASE I"/>
        <s v="INSTALACIÓN Y AMPLIACIÓN DEL SISTEMA ELÉCTRICO RURAL CELENDÍN FASE II - CAJAMARCA"/>
        <s v="INSTALACION Y AMPLIACION DEL SISTEMA ELECTRICO RURAL CELENDIN FASE III - CAJAMARCA"/>
        <s v="INSTALACION DEL SISTEMA ELECTRICO RURAL EN 16 LOCALIDADES DEL DISTRITO DE SITACOCHA, PROV. CAJABAMBA-REGION CAJAMARCA"/>
        <s v="MEJORAMIENTO DE INFRAESTRUCTURA CANAL DE RIEGO ZONANGA ALTO - DISTRITO Y PROVINCIA DE JAEN - CAJAMARCA"/>
        <s v="MEJORAMIENTO DEL SERVICIO EDUCATIVO EN LA I.E.SECUNDARIA LUIS FELIPE DE LAS CASAS GRIEVE, LOCALIDAD DE SOGOS, DISTRITO DE COCHABAMBA, PROVINCIA DE CHOTA - CAJAMARCA"/>
        <s v="CONSTRUCCION Y EQUIPAMIENTO DE LA INSTITUCION EDUCATIVA Nº 10985 - MACHAYPUNGO ALTO - BAMBAMARCA."/>
        <s v="CONSTRUCCION Y EQUIPAMIENTO DE LA INSTITUCION EDUCATIVA Nº 82696 LA HUALANGA - BAMBAMARCA."/>
        <s v="CONSTRUCCION DEL SISTEMA ELECTRICO DEL DISTRITO DE COCHABAMBA CASERIOS LLANDUMA, HUALPAHUANA, SANTA ISOLINA Y SEGUES"/>
        <s v="MEJORAMIENTO DE CAMINO VECINAL CHIGUIRIP - EL ARENAL - CHUYABAMBA - PUENTE ROJO, PROVINCIA DE CHOTA - CAJAMARCA"/>
        <s v="MEJORAMIENTO DEL SERVICIO DE AGUA PARA RIEGO EN LOS SECTORES DE CARNICHE BAJO, CARNICHE ALTO Y HUANABAL, DISTRITO DE LLAMA, PROVINCIA DE CHOTA - DEPARTAMENTO DE CAJAMARCA"/>
        <s v="CREACION DE LOS SERVICIOS EDUCATIVOS EN LA I.E.I Nº360 C.P CUTAXI, DISTRITO DE CONCHAN - CHOTA - CAJAMARCA"/>
        <s v="CREACION DE LA INFRAESTRUCTURA EDUCATIVA PARA EL PRONOEI C.P. PENCALOMA, DISTRITO DE CONCHAN - CHOTA - CAJAMARCA"/>
        <s v="CONSTRUCCION DE LA ESCUELA DE ARTE MARIO URTEAGA DE LA REGION CAJAMARCA"/>
        <s v="ELECTRIFICACION DE LAS LOCALIDADES DEL DISTRITO DE NAMBALLE"/>
        <s v="AMPLIACION INFRAESTRUCTURA I.E. SAN MARCOS"/>
        <s v="CONSTRUCCION DEL SISTEMA DE AGUA POTABLE POR BOMBEO PARA CASERIOS DEL SECTOR SUR DE CUTERVO , PROVINCIA DE CUTERVO - CAJAMARCA "/>
        <s v="RECONSTRUCCION Y EQUIPAMIENTO DE LA INSTITUCIÓN EDUCATIVA SECUNDARIA 22 DE OCTUBRE URCURUME – CUTERVO, PROVINCIA DE CUTERVO - CAJAMARCA"/>
        <s v="MEJORAMIENTO DEL SERVICIO EDUCATIVO DE LA IE PRIMARIA N 16957 DEL CASERIO LA PROVIDENCIA, DISTRITO DE SOCOTA - CUTERVO - CAJAMARCA"/>
        <s v="MEJORAMIENTO DEL CAMINO VECINAL PUENTE TECHIN-CRUCE CHIRIMOYO, DISTRITO DE QUEROCOTILLO - CUTERVO - CAJAMARCA"/>
        <s v="ELECTRIFICACION RURAL CABRERO - CAMPANA - PINGO - OGOSGON - VISTA ALEGRE - PAUCAMONTE"/>
        <s v="CONSTRUCCION PUENTE LAS PALTAS SOBRE EL RIO PUCLUSH"/>
        <s v="MEJORAMIENTO Y APERTURA DE LA CARRETERA JOSE GALVEZ - JORGE CHAVEZ - LA AYACUNGA"/>
        <s v="RECONSTRUCCION I.E. N 341 LLALLAN - CHILETE - CONTUMAZA"/>
        <s v="ELECTRIFICACION RURAL DEL DISTRITO DE GREGORIO PITA II ETAPA "/>
        <s v="MEJORAMIENTO DE LA LINEA PRIMARIA EN 22.9KV TRIFASICA EN LOS TRAMOS SAN MIGUEL - EL MOLINO Y EL MOLINO - EL PRADO, PROVINCIA SAN MIGUEL, CAJAMARCA"/>
        <s v="MEJORAMIENTO DEL SERVICIO DE ACCESO SOBRE EL RIO SILACO EN LA TROCHA CARROZABLE LA RAMADA - CHIMBAN , DISTRITO DE CHIMBAN - CHOTA - CAJAMARCA"/>
        <s v="MEJORAMIENTO Y AMPLIACIÓN DEL SERVICIO DE AGUA PARA RIEGO EN LAS LOCALIDADES DE SHIRAC PUNTA, JUCAT Y MALCAS, DISTRITO DE JOSÉ MANUEL QUIROZ, PROVINCIA DE SAN MARCOS, REGIÓN CAJAMARCA"/>
        <s v="MEJORAMIENTO E INSTALACION DEL SERVICIO DE AGUA DEL SISTEMA DE RIEGO EN LOS CANALES MOLINO CUNISH - LA LAGUNA Y CANAL MOLINO SANGAL PAMPAS DE SAN LUIS EN LA MICROCUENCA YAMINCHAD ZONA BAJA - DISTRITO SAN LUIS - PROVINCIA SAN PABLO - REGION CAJAMARCA"/>
        <s v="MEJORAMIENTO DE LOS SERVICIOS EDUCATIVOS DE LA INSTITUCION EDUCATIVA CRISTO REY, PROVINCIA DE CAJAMARCA - CAJAMARCA"/>
        <s v="INSTALACION DE SERVICIOS TURISTICOS PUBLICOS EN LA ZONA ARQUEOLOGICA MONUMENTAL LAYZON Y SU AMBITO, DISTRITO, PROVINCIA Y REGION CAJAMARCA"/>
        <s v="MEJORAMIENTO DE LOS SERVICIOS DEL ARCHIVO REGIONAL DE CAJAMARCA, CAJAMARCA"/>
        <s v="MEJORAMIENTO COMPLEJO EDUCATIVO RAMON CASTILLA Y MARQUESADO N 16001"/>
        <s v="ELECTRIFICACION RURAL PARTE MARGEN DERECHA E IZQUIERDA RIO CHINCHIPE"/>
        <s v="MEJORAMIENTO DEL SERVICIO DE EDUCACIÓN PRIMARIA EN LA I.E. N 16053 DEL CP AMBATO, EN EL DISTRITO DE BELLAVISTA, PROVINCIA DE JAÉN, DEPARTAMENTO DE CAJAMARCA."/>
        <s v="RECONSTRUCCION Y AMPLIACION DE LA INFRAESTRUCTURA EDUCATIVA I.E. N° 16076 JOSE MARIA ARGUEDAS, DISTRITO DE BELLAVISTA - JAEN - CAJAMARCA"/>
        <s v="MEJORAMIENTO DEL SERVICIO EDUCATIVO EN LA I.E. 16093-JOSE GALVEZ DE CHUNCHUQUILLO, DISTRITO DE COLASAY - JAEN - CAJAMARCA"/>
        <s v="RECUPERACION DE LA CAPACIDAD PRODUCTIVA DEL MODULO PISCICOLA LA BALZA - SAN IGNACIO - ZONA FRONTERIZA DE LA REGION CAJAMARCA"/>
        <s v="AMPLIACION DE LA INFRAESTRUCTURA Y MEJORAMIENTO DE LOS SERVICIOS EDUCATIVOS EN LA I.E. N 17001, EN EL DISTRITO DE JAEN, PROVINCIA DE JAEN, DEPARTAMENTO DE CAJAMARCA"/>
        <s v="MEJORAMIENTO DEL SISTEMA DE DISTRIBUCION SECUNDARIA 440/220 V, ALUMBRADO PUBLICO Y CONEXIONES DOMICILIARIAS DEL CENTRO POBLADO ROSARIO DE CHINGAMA, DISTRITO DE BELLAVISTA - JAEN - CAJAMARCA"/>
        <s v="MEJORAMIENTO DE LOS SERVICIOS DE SALUD EN EL PUESTO DE SALUD EL PORVENIR EN EL CASERIO EL PORVENIR, DISTRITO DE SAN JOSE DEL ALTO - JAEN - CAJAMARCA"/>
        <s v="SISTEMA ELECTRICO RURAL DE CAJABAMBA II ETAPA"/>
        <s v=" INSTALACION DEL SISTEMA DE ELECTRIFICACION RURAL III ETAPA TRAMO EL MIRADOR-VILLASANA, DISTRITO DE COLASAY - JAEN - CAJAMARCA"/>
        <s v="INSTALACION DEL SISTEMA ELECTRICO RURAL LOCALIDADES EL MILAGRO, COCHAPAMBA, HUAÑIMBITA Y LA ARENILLA, PROVINCIA DE CAJABAMBA-REGION CAJAMARCA"/>
        <s v="CONSTRUCCION SEDE GERENCIA SUB REGIONAL CHOTA"/>
        <s v="MEJORAMIENTO DE IRRIGACION E INSTALACION DE RIEGO POR ASPERSION EN EL CENTRO POBLADO DE MORAN LIRIO - HUALGAYOC"/>
        <s v="CONTROL INTEGRADO DE LA DISTOMATOSIS HEPATICA EN LA REGION : CAJAMARCA, CAJABAMBA, SAN MARCOS, CELENDIN, SAN PABLO, SAN MIGUEL"/>
        <s v="MEJORAMIENTO Y AMPLIACION DEL CANAL QUILISH LA PACCHA - CASERIO SAN ANTONIO PLAN DE TUAL, C.P. HUAMBOCANCHA ALTA, CAJAMARCA"/>
        <s v="CREACION DE LA CARRETERA HUALLANGATE - VISTA ALEGRE - SUSANGATE - SAN JOSE, DISTRITO DE CHOTA, PROVINCIA DE CHOTA - CAJAMARCA"/>
        <s v="INSTALACION DEL SERVICIO DE AGUA PARA RIEGO EN EL CENTRO POBLADO SALACAT, DISTRITO SOROCHUCO, PROVINCIA CELENDIN, REGION CAJAMARCA"/>
        <s v="MEJORAMIENTO DE LAS CONDICIONES DEL SERVICIO DE EDUCACION SECUNDARIA EN LA I.E.S. CIRO ALEGRIA BAZAN, C.P. HUAYRASITANA, DISTRITO DE CHALAMARCA, PROVINCIA DE CHOTA, REGION CAJAMARCA"/>
        <s v="MEJORAMIENTO Y AMPLIACION EN LOS SERVICIOS EDUCATIVOS DE NIVEL PRIMARIO DE LAS IEP 10393 LINGAN PATA, 10389 LANCHEBAMBA Y 101090 SHITACUCHO, EN EL DISTRITO DE CHOTA, PROVINCIA DE CHOTA, REGION CAJAMARCA"/>
        <s v="INSTALACION DEL SISTEMA ELECTRICO RURAL FASE I PARA DIECISEIS LOCALIDADES DEL DISTRITO DE SITACOCHA"/>
        <s v="PEQUEÑO SISTEMA ELECTRICO CHILETE III ETAPA"/>
        <s v="PEQUEÑO SISTEMA ELECTRICO TEMBLADERA I ETAPA"/>
        <s v="ELECTRIFICACION SUCSE - CABORAN - CHULANGATE"/>
        <s v="RED SECUNDARIA DE ELECTRIFICACION LIGUÑAC"/>
        <s v="ELECTRIFICACIÓN RURAL CAJABAMBA II ETAPA FASE 1"/>
        <s v="ELECTRIFICACION RURAL CAJABAMBA II ETAPA - FASE 3"/>
        <s v="ELECTRIFICACION RURAL CAJABAMBA II ETAPA FASE II"/>
        <s v="ELECTRIFICACIÓN RURAL PARTE BAJA DEL DISTRITO DE SAN BENITO"/>
        <s v="CONSTRUCCION CERCO PERIMETRICO C.E. Nº 82402 BELLAVISTA-CELENDIN"/>
        <s v="CONSTRUCCION CARRETERA CHIMBAN - PION - SANTA ROSA"/>
        <s v="ELECTRIFICACION RURAL CAJABAMBA"/>
        <s v="MEJORAMIENTO CANAL CHACAPAMPA-TUMBADEN"/>
        <s v=" CONSTRUCCION IES MANUEL PARDO Y LAVALLE DE PAMPA DE LA RIOJA, DISTRITO DE SOCOTA - CUTERVO - CAJAMARCA"/>
        <s v="CONSTRUCCION PUENTE CHAMAYA III "/>
        <s v="CONSTRUCCION Y EQUIPAMIENTO DEL HOSPITAL SANTA MARIA NIVEL II-1, PROVINCIA DE CUTERVO, DEPARTAMENTO DE CAJAMARCA."/>
        <s v="MEJORAMIENTO, AMPLIACION Y EQUIPAMIENTO DE I.E.S.M SAN JOSE OBRERO DEL CENTRO POBLADO TAMBILLO , DISTRITO DE SANTO TOMAS - CUTERVO - CAJAMARCA"/>
        <s v="MEJORAMIENTO DE LA GESTION TURISTICA SOSTENIBLE EN EL AMBITO RURAL DE CUTERVO, DISTRITO DE SANTO DOMINGO DE LA CAPILLA - CUTERVO - CAJAMARCA "/>
        <s v="MEJORAMIENTO DE LAS CONDICIONES DEL SERVICIO DE EDUCACION SECUNDARIA EN LA INSTITUCION EDUCATIVA SECUNDARIA CARLOS MATTA RIVERA DEL CENTRO POBLADO DE MAMABAMBA, DISTRITO Y PROVINCIA DE CUTERVO- DEPARTAMENTO DE CAJAMARCA "/>
        <s v="MEJORAMIENTO DE LOS SERVICIOS EDUCATIVOS DE LA INSTITUCION EDUCATIVA SECUNDARIA SAN AGUSTIN - C.P. VALLE CALLACATE, DISTRITO CUTERVO, PROVINCIA DE CUTERVO - CAJAMARCA "/>
        <s v=" MEJORAMIENTO E INSTALACION DE LOS SERVICIOS DE AGUA POTABLE, ALCANTARILLADO Y TRATAMIENTO DE AGUAS RESIDUALES DEL CENTRO POBLADO DE CONDORHUASI, DISTRITO PIMPINGOS, PROVINCIA DE CUTERVO - CAJAMARCA "/>
        <s v="CONSTRUCCION, MEJORAMIENTO DEL CAMINO VECINAL ENTRE EL TRAMO CRUCE INGUER - PALTIC - SAGASMACHE - LA COLPA - PARIC, DISTRITO DE QUEROCOTILLO - CUTERVO - CAJAMARCA"/>
        <s v="MEJORAMIENTO DE LA CADENA PRODUCTIVA DEL GANADO VACUNO CRIOLLO Y CRIOLLO MESTIZO EN EL, DISTRITO DE LA RAMADA - CUTERVO - CAJAMARCA "/>
        <s v=" MEJORAMIENTO DE LA CADENA PRODUCTIVA DEL GANADO VACUNO CRIOLLO Y CRIOLLO MESTIZO A NIVEL MULTILOCAL, DISTRITO DE SANTO TOMAS - CUTERVO - CAJAMARCA "/>
        <s v="MEJORAMIENTO Y AMPLIACION DEL SERVICIO DE AGUA POTABLE Y SANEAMIENTO EN 14 LOCALIDADES , PROVINCIA DE CUTERVO - CAJAMARCA"/>
        <s v="INSTALACION DEL SERVICIO EDUCATIVO ESCOLARIZADO NIVEL INICIAL EN LAS LOCALIDADES DE SALLOF, CHONTAS, SAN VICENTE DE PALMO, LAGUNA SHITA Y MUÑUÑO DE LA PROVINCIA DE CUTERVO"/>
        <s v="INSTALACION DEL SERVICIO EDUCATIVO ESCOLARIZADO NIVEL INICIAL EN LAS LOCALIDADES DE VILUCO, PABELLON, EL PUQUIO, NUEVO PORVENIR LOS ALISOS Y COLPA DE LA PROVINCIA DE CUTERVO "/>
        <s v="INSTALACION DEL SISTEMA DE RIEGO EN LA LOCALIDAD DE SAN ANTONIO, DISTRITO DE SOCOTA - CUTERVO - CAJAMARCA"/>
        <s v="MEJORAMIENTO Y AMPLIACION DE LOS SERVICIOS DE EDUCACIÓN SECUNDARIA DE LA I.E.S JUAN PABLO II , LOCALIDAD DE SALABAMBA, DISTITO CUTERVO, PROVINCIA DE CUTERVO - CAJAMARCA"/>
        <s v="MEJORAMIENTO DE LOS SERVICIOS DE SALUD EN LOS ESTABLECIMIENTOS DE SALUD DE LAS LOCALIDADES DE MUSUNGATE Y SANTA ROSA, DISTRITO DE SAN JUAN DE CUTERVO - CUTERVO - CAJAMARCA"/>
        <s v="CONSTRUCCION CARRETERA SHIRAC - CAÑAPATA - CARUILLO"/>
        <s v="MEJORAMIENTO CANAL DE IRRIGACION ARANMARCA"/>
        <s v="ELECTRIFICACION RURAL EN LA MICROCUENCA MUYOC-SHITAMALCA"/>
        <s v="CONSTRUCCION Y MEJORAMIENTO DE LA CARRETERA PE - 3N (BAMBAMARCA) - PACCHA - CHIMBAN - PION - L.D. CON AMAZONAS (EMP. AM-103 EL TRIUNFO)"/>
        <s v="MEJORAMIENTO CARRETERA CA-103: EM. PE-06B (SANTA CRUZ DE SUCCHUBAMBA) - ROMERO CIRCA - LA LAGUNA - TONGOD - CATILLUC - EMP. PE - 06 C (EL EMPALME) - CAJAMARCA"/>
        <s v="MEJORAMIENTO CARRETERA CA-101, TRAMO: EMPALME PE-1NF (CONTUMAZA) - YETON"/>
        <s v="RECONSTRUCCION DE I.E. Nº 82285 - CAJABAMBA - CAJAMARCA"/>
        <s v="CONSTRUCCION Y MEJORAMIENTO CANAL SANTA ANA, DISTRITO SITACOCHA, CAJABAMBA, CAJAMARCA"/>
        <s v="MEJORAMIENTO DE LA GESTION INSTITUCIONAL DEL RECURSO HIDRICO Y EL AMBIENTE EN LAS CUENCAS DE LAS PROVINCIAS DE CAJAMARCA, SAN PABLO, SAN MARCOS, CAJABAMBA,SAN MIGUEL Y CONTUMAZA DE LA REGION CAJAMARCA"/>
        <s v="CONSTRUCCION E IMPLEMENTACION LOCAL INSTITUCIONAL DE LA DIRECCION REGIONAL DE EDUCACION CAJAMARCA"/>
        <s v="ELECTRIFICACION RURAL DE LOS CASERIOS POQUISH Y CHUPICA, DISTRITO DE SAN BERNARDINO, PROVINCIA DE SAN PABLO - CAJAMARCA"/>
        <s v="CONSTRUCCION DEL PUENTE PEATONAL TOLON - YONAN - CAJAMARCA"/>
        <s v="FORTALECIMIENTO PARA LA FORESTACION Y REFORESTACION CON ESPECIES NATIVAS Y EXOTICAS EN LA ZONA DE CHIRINOS, DISTRITO DE CHIRINOS - SAN IGNACIO - CAJAMARCA"/>
        <s v="AMPLIACION I.E.P. RAMOSCUCHO, DISTRITO LIBERTAD DE PALLAN, PROVINCIA CELENDIN - CAJAMARCA"/>
        <s v="CONSTRUCCION DEL CENTRO DE EDUCACION TECNICO PRODUCTIVO - CETPRO CAJAMARCA, PROVINCIA DE CAJAMARCA - CAJAMARCA "/>
        <s v="AMPLIACIÓN Y MEJORAMIENTO DE LA INSTITUCIÓN EDUCATIVA FERNANDO BELAUNDE TERRY, DISTRITO DE CHETILLA, CAJAMARCA, CAJAMARCA "/>
        <s v="  MEJORAMIENTO DEL SERVICIO EDUCATIVO EN LA IE N 82969 CARBON ALTO, DISTRITO DE GREGORIO PITA, PROVINCIA DE SAN MARCOS - REGION CAJAMARCA"/>
        <s v="RECONSTRUCCION DE INFRAESTRUCTURA Y EQUIPAMIENTO DE LA I.E.P.S N 16573-RAUL PORRAS BARRENECHEA DE LA LOCALIDAD DE PEÑA BLANCA, DISTRITO DE SAN JOSE DEL ALTO - JAEN - CAJAMARCA "/>
        <s v="MEJORAMIENTO DE LOS SERVICIOS DE EDUCACIÓN PRIMARIA EN LA I.E. N82165 YANATOTORA, DISTRITO DE LA ENCAÑADA, PROVINCIA DE CAJAMARCA - CAJAMARCA "/>
        <s v="INSTALACION DEL SISTEMA DE RIEGO LLUCHUBAMBA , DISTRITO DE SITACOCHA - CAJABAMBA - CAJAMARCA "/>
        <s v="MEJORAMIENTO E INSTALACION DEL SERVICIO DE AGUA DEL SISTEMA DE RIEGO DEL CENTRO POBLADO DE HUAGAL, DISTRITO DE JOSE SABOGAL, PROVINCIA DE SAN MARCOS , REGION CAJAMARCA"/>
        <s v="MEJORAMIENTO E INSTALACION DEL SERVICIO DE AGUA DEL SISTEMA DE RIEGO DEL CASERIO DE SANTA CATALINA, DISTRITO DE CUPISNIQUE, PROVINCIA DE CONTUMAZA, REGION CAJAMARCA"/>
        <s v=" REHABILITACION Y MEJORAMIENTO DEL SERVICIO DE LA TROCHA CARROZABLE ICHOCAN - LA TULPUNA , DISTRITO DE ICHOCAN - SAN MARCOS - CAJAMARCA"/>
        <s v="INSTALACION DEL SISTEMA ELECTRICO RURAL MICROCUENCA CHIRIMOYO - CAJAMARQUINO - CAJAMARCA"/>
        <s v=" MEJORAMIENTO DEL SERVICIO DE AGUA PARA RIEGO DE LOS CANALES LANCHEZ ARTEZA, ARTEZA CANCHÁN,ANCHIPÁN ARTEZA MASCOTA, EN EL CENTRO POBLADO LAMASPAMPA, DISTRITO EL PRADO, PROVINCIA SAN MIGUEL, REGIÓN CAJAMARCA"/>
        <s v="INSTALACION DEL SERVICIO DE AGUA DEL SISTEMA DE RIEGO, CASERIO SANTA ROSA - DISTRITO CORTEGANA - PROVINCIA CELENDÍN - REGION CAJAMARCA"/>
        <s v=" APERTURA DE LA CARRETERA TRAMO ALIMARCA-CANLLE-CHIQUINDA-ULLUYPAMPA-LAS PAJAS, DISTRITO DE GREGORIO PITA - SAN MARCOS - CAJAMARCA"/>
        <s v=" MEJORAMIENTO DE LA GESTIÓN INSTITUCIONAL DE LOS SERVICIOS AMBIENTALES HÍDRICOS EN LA MICROCUENCA DEL RÍO AMOJU EN LA PROVINCIA DE JAÉN, CAJAMARCA"/>
        <s v="CREACION DEL MERCADO MODELO EN EL C.P. CHANTA ALTA, DISTRITO DE LA ENCAÑADA, PROVINCIA DE CAJAMARCA - CAJAMARCA"/>
        <s v="MEJORAMIENTO DEL SERVICIO EDUCATIVO EN LA I.E. N 821010 CENTRO POBLADO SAN ISIDRO ,DISTRITO JOSE SABOGAL, PROVINCIA DE SAN MARCOS, REGION CAJAMARCA"/>
        <s v="MEJORAMIENTO DEL SERVICIO EDUCATIVO EN LAS INSTITUCIONES EDUCATIVAS DE NIVEL PRIMARIO EN LAS LOCALIDADES DE CHACAPAMPA, EL SURO, TUMBADÉN E INGATAMBO, EN LA PROVINCIA DE SAN PABLO - REGIÓN CAJAMARCA"/>
        <s v="RECUPERACIÓN DEL SERVICIO ECOSISTÉMICO DE REGULACIÓN DE SUELO EN LA ZONA DE AMORTIGUAMIENTO DEL SANTUARIO NACIONAL TABACONAS NAMBALLE, PROVINCIA DE SAN IGNACIO, REGIÓN CAJAMARCA"/>
        <s v="RECUPERACION DEL SERVICIO AMBIENTAL HIDRICO DEL AREA DE AMORTIGUAMIENTO DEL BOSQUE DE PROTECCION PAGAIBAMBA, DISTRITO DE QUEROCOTO, PROVINCIA DE CHOTA, REGION DE CAJAMARCA"/>
        <s v="MEJORAMIENTO DEL SERVICIO EDUCATIVO EN LAS INSTITUCIONES EDUCATIVAS DE NIVEL PRIMARIO EN LAS LOCALIDADES DE: EL TUCO, TUCO BAJO, NUEVA ESPERANZA, LA RAMADA Y SANTA ROSA, EN LA PROVINCIA DE HUALGAYOC - REGION CAJAMARCA"/>
        <s v="MEJORAMIENTO DE LOS SERVICIOS DE EDUCACION INICIAL ESCOLARIZADA EN LAS LOCALIDADES DE CHOROBAMBA, PINGO, MOYAN ALTO, SARIN, SANTA ROSA DE CRISNEJAS, SANTA ROSA DE JOCOS Y JOCOS, PROVINCIA DE CAJABAMBA, REGION CAJAMARCA"/>
        <s v="MEJORAMIENTO DE LOS SERVICIOS DE EDUCACION INICIAL ESCOLARIZADA DE LAS LOCALIDADES DE MALCAS, SHILLABAMBA, EL OLLERO, VENTANILLAS, CAMPO ALEGRE, JUCAT, CHUPICA Y SAN ANTONIO, DE LAS PROVINCIAS DE SAN MARCOS Y CELENDIN, REGION CAJAMARCA"/>
        <s v="MEJORAMIENTO DEL CRECIMIENTO Y DESARROLLO DE LOS NIÑOS Y NIÑAS DESDE LA GESTACION HASTA LOS 5 AÑOS DE EDAD EN LA PROVINCIA DE CHOTA, REGION CAJAMARCA"/>
        <s v="MEJORAMIENTO DEL SISTEMA DE RIEGO TUÑAD HUALABAMBA, CASERIOS CHONTA BAJA, TUÑAD, GIGANTE, HUALABAMBA, DISTRITO DE SAN BERNARDINO, PROVINCIA DE SAN PABLO, REGION CAJAMARCA"/>
        <s v="MEJORAMIENTO DEL SERVICIO DE AGUA PARA EL SISTEMA DE RIEGO DEL CENTRO POBLADO HUAMBOCANCHA ALTA, CASERIO PLAN PORCONCILLO Y CASERIO PORCONCILLO BAJO- DISTRITO CAJAMARCA, PROVINCIA CAJAMARCA, REGION CAJAMARCA"/>
        <s v="CONSTRUCCION CARRETERA CORTEGANA - SAN ANTONIO - EL CALVARIO - TRES CRUCES - CANDEN, DISTRITO DE CORTEGANA, PROVINCIA DE CELENDIN - CAJAMARCA"/>
        <s v="MEJORAMIENTO DEL SERVICIO DE AGUA DEL SISTEMA DE RIEGO DEL CANAL BATANCUCHO - EL ENTERADOR, EN LAS LOCALIDADES DE BATANCUCHO, EL ENTERADOR,CHICOLON ALTO,EL ENTERADOR BAJO Y ALCAPAROSA,EN EL DISTRITO DE BAMBAMARCA,PROVINCIA HUALGAYOC,REGION CAJAMARCA"/>
        <s v="MEJORAMIENTO DE LA I.E. DULCE NOMBRE DE JESUS, DISTRITO DE JESUS - CAJAMARCA - CAJAMARCA"/>
        <s v="MEJORAMIENTO DE LOS SERVICIOS DE GESTION AMBIENTAL DE LA GERENCIA REGIONAL DE RECURSOS NATURALES Y GESTION DEL MEDIO AMBIENTE DEL GOBIERNO REGIONAL DE CAJAMARCA"/>
        <s v="INSTALACION DEL SERVICIO EDUCATIVO ESCOLARIZADO DEL NIVEL INICIAL EN LAS LOCALIDADES DE EL MILAGRO, MESAPATA, HIGOSBAMBA Y PUCARITA, EN LOS DISTRITOS DE CACHACHI, CAJABAMBA Y SITACOCHA DE LA PROVINCIA DE CAJABAMBA, REGION CAJAMARCA"/>
        <s v="INSTALACION DEL SERVICIO EDUCATIVO ESCOLARIZADO DEL NIVEL INICIAL DE LAS LOCALIDADES DE LA CAPELLANIA, DISTRITO DE SAN LUIS;CARRERAPAMPA Y LAS VIZCACHAS DISTRITO DE SAN PABLO; MARAYPAMPA DISTRITO DE TUMBADEN, PROVINCIA DE SAN PABLO REGION CAJAMARCA"/>
        <s v="MEJORAMIENTO Y AMPLIACION DEL SERVICIO EDUCATIVO DE LA INSTITUCION EDUCATIVA SECUNDARIA SAGRADO CORAZON DE LA CIUDAD DE JAEN, DISTRITO DE JAEN, PROVINCIA DE JAEN, DEPARTAMENTO DE CAJAMARCA"/>
        <s v="MEJORAMIENTO DEL SERVICIO EDUCATIVO EN LA I.E. PRIMARIA Y SECUNDARIA N 17524 SAN AGUSTIN - SAN AGUSTIN - BELLAVISTA - JAEN - CAJAMARCA"/>
        <s v="MEJORAMIENTO DEL SERVICIO DE EDUCACION PRIMARIA Y SECUNDARIA EN LA I.E N° 16072 JORGE BASADRE-VALILLO, EN EL DISTRITO DE JAEN, PROVINCIA DE JAEN, DEPARTAMENTO DE CAJAMARCA"/>
        <s v="AMPLIACIÓN Y MEJORAMIENTO DEL SERVICIO EDUCATIVO EN LA INSTITUCIÓN EDUCATIVA N 16036 ALFONSO ARANA VIDAL - LOCALIDAD LAS NARANJAS, DISTRITO JAÉN, PROVINCIA DE JAÉN, REGIÓN CAJAMARCA"/>
        <s v="MEJORAMIENTO Y AMPLIACION DEL SERVICIO EDUCATIVO DE LA I.E. 16070 CORAZON DE JESUS DE LA LOCALIDAD DE TABACAL, DISTRITO JAEN, PROVINCIA DE JAEN, REGION CAJAMARCA"/>
        <s v="SISTEMA ELECTRICO RURAL CUTERVO III ETAPA"/>
        <s v="SISTEMA ELECTRICO RURAL CUTERVO IV ETAPA"/>
        <s v="SISTEMA ELECTRICO RURAL SAN IGNACIO III ETAPA"/>
        <s v="SISTEMA ELECTRICO RURAL SAN MARCOS III ETAPA"/>
        <s v="SISTEMA ELECTRICO RURAL CHILETE IV ETAPA"/>
        <s v=" SISTEMA ELECTRICO RURAL SAN MARCOS - II ETAPA"/>
        <s v="SISTEMA ELECTRICO RURAL CELENDIN IV ETAPA"/>
        <s v="PEQUEÑO SISTEMA ELÉCTRICO SAN IGNACIO IV ETAPA"/>
        <s v="MEJORAMIENTO Y AMPLIACION DE LOS SERVICIOS DE AGUA POTABLE, ALCANTARILLADO, TRATAMIENTO Y DISPOSICION DE EXCRETAS DE BAMBAMARCA, HUALGAYOC"/>
        <s v="CONSTRUCCION DEL SISTEMA DE ELECTRIFICACION RURAL DEL CASERIO EL TRIUNFO, DISTRITO DE LOS BANOS DEL INCA - CAJAMARCA - CAJAMARCA"/>
        <s v="MEJORAMIENTO Y AMPLIACION DE LOS SISTEMAS DE AGUA POTABLE Y ALCANTARILLADO DE LA CIUDAD DE CAJABAMBA"/>
        <s v="MEJORAMIENTO Y AMPLIACION DE LOS SISTEMAS DE AGUA POTABLE Y ALCANTARILLADO DE LA CIUDAD DE SAN MARCOS"/>
        <s v="MEJORAMIENTO Y AMPLIACION DE LOS SISTEMAS DE AGUA POTABLE Y ALCANTARILLADO DE LA CIUDAD DE SAN PABLO"/>
        <s v="MEJORAMIENTO Y AMPLIACION DE LOS SISTEMAS DE AGUA POTABLE Y ALCANTARILLADO DE LA CIUDAD DE CONTUMAZA"/>
        <s v=" MEJORAMIENTO Y AMPLIACIÓN DE LOS SISTEMAS DE AGUA POTABLE Y ALCANTARILLADO DE LA CIUDAD DE CELENDIN"/>
        <s v="MEJORAMIENTO Y AMPLIACIÓN DE LOS SISTEMAS DE AGUA POTABLE Y ALCANTARILLADO DE LA CIUDAD DE CHOTA"/>
        <s v="MEJORAMIENTO Y AMPLIACIÓN DE LOS SISTEMAS DE AGUA POTABLE Y ALCANTARILLADO DE LA CIUDAD DE HUALGAYOC"/>
        <s v=" MEJORAMIENTO Y AMPLIACIÓN DE LOS SISTEMAS DE AGUA POTABLE Y ALCANTARILLADO DE LA CIUDAD DE CUTERVO"/>
        <s v="MEJORAMIENTO Y AMPLIACION DEL SERVICIO DE ENERGIA ELECTRICA EN EL CASERIO DE TARTAR GRANDE, DISTRITO DE LOS BANOS DEL INCA - CAJAMARCA - CAJAMARCA"/>
        <s v="REHABILITACION Y AMPLIACION DEL SISTEMA DE ELECTRIFICACION RURAL DEL CASERIO LA RETAMA, DISTRITO DE LOS BANOS DEL INCA - CAJAMARCA - CAJAMARCA"/>
        <s v=" SISTEMA ELECTRICO RURAL CAJABAMBA III ETAPA"/>
        <s v=" CONSTRUCCION E IMPLEMENTACION DEL HOSPITAL II-2 DE JAEN"/>
        <s v=" CONSTRUCCION E IMPLEMENTACION DEL HOSPITAL II-1 DE SAN IGNACIO"/>
        <s v="CONSTRUCCION E IMPLEMENTACION DEL HOSPITAL II-1 DE CAJABAMBA"/>
        <s v="INSTALACION DEL SISTEMA DE ELECTRIFICACION RURAL DEL CASERIO ALTO MIRAFLORES Y MEJORAMIENTO DE FRONTERA ELECTRICA PARA LAS ZONAS ALEDAÑAS, DISTRITO DE LOS BANOS DEL INCA - CAJAMARCA - CAJAMARCA"/>
        <s v=" AMPLIACION DE LA ELECTRIFICACION RURAL EN LOS CENTROS POBLADOS DEL DISTRITO DE SAN JOSE DEL ALTO, PROVINCIA DE JAEN - CAJAMARCA"/>
        <s v="INSTALACION DEL SERVICIO DE ENERGIA ELECTRICA EN SAN MARTIN - VALILLO, DISTRITO DE JAEN, PROVINCIA DE JAEN - CAJAMARCA"/>
        <s v="AMPLIACION DE LA ELECTRIFICACION RURAL EN LAS LOCALIDADES DEL DISTRITO DE LAS PIRIAS, PROVINCIA DE JAEN - CAJAMARCA"/>
        <s v="INSTALACION DE LÍNEAS Y REDES PRIMARIAS, REDES SECUNDARIAS, CONEXIONES DOMICILIARIAS Y ALUMBRADO PÚBLICO DE LOS SECTORES DE CHIRINOS, DISTRITO DE CHIRINOS - SAN IGNACIO - CAJAMARCA"/>
        <s v="INSTALACION DE LINEAS Y REDES PRIMARIAS, REDES SECUNDARIAS DE ELECTRIFICACION RURAL DE LOS CASERIOS GRANADILLA, HUASIPAMPA, USHUSHQUE GRANDE Y USHUSHQUE CHICO, DISTRITO DE UTICYACU - SANTA CRUZ - CAJAMARCA"/>
        <s v=" INSTALACION DE LOS SERVICIOS DE AGUA POTABLE Y ALCANTARILLADO DE LA LOCALIDAD DE LINDEROS, DEL DISTRITO DE JAEN, PROVINCIA DE JAEN - CAJAMARCA"/>
        <s v="INSTALACION DEL SISTEMA ELECTRICO RURAL DE LAS LOCALIDADES SANTA LUISA, MOYAN BAJO Y SAN FRANCISCO DISTRITO DE CACHACHI PROV. CAJABAMBA - CAJAMARCA"/>
        <s v=" INSTALACION DEL SISTEMA ELECTRICO RURAL DE LAS LOCALIDADES CAMPAMENTO LICLIPAMPA, CONDORCUCHO, PAMPATAYOS, SAN ANTONIO Y SIGUIS DISTRITO DE CACHACHI PROV. CAJABAMBA - CAJAMARCA"/>
        <s v="INSTALACION DEL SISTEMA ELECTRICO RURAL DE LAS LOCALIDADES SALDABAMBA BAJO, PILCAYMARCA Y PICACHO DISTRITO DE CACHACHI PROV. CAJABAMBA - CAJAMARCA"/>
        <s v=" INSTALACION DEL SISTEMA ELECTRICO RURAL DE LAS LOCALIDADES CHINGOL, PACAY, SHIRAC Y SALDABAMBA CENTRO DISTRITO DE CACHACHI PROV. CAJABAMBA - CAJAMARCA"/>
        <s v="INSTALACION DEL SISTEMA ELECTRICO RURAL DE LAS LOCALIDADES SAN LUIS, SAN PEDRO, MALVAS, CUCHILLAS Y SALDABAMBA ALTO DISTRITO DE CACHACHI PROV. CAJABAMBA - CAJAMARCA"/>
        <s v="INSTALACION DEL SISTEMA ELECTRICO RURAL DE LAS LOCALIDADES PONTE BAJO, CHIRIMOYO, HUAÑIMBA, MATIBAMBA, POMABAMBA, LA ISLA Y PONTE ALTO PROV. CAJABAMBA - CAJAMARCA"/>
        <s v="INSTALACION Y MEJORAMIENTO DEL SISTEMA DE ALCANTARILLADO DE LAS ZONAS PERIFERICAS DE LA CIUDAD DE CAJABAMBA-DISTRITO Y PROVINCIA DE CAJABAMBA"/>
        <s v="MEJORAMIENTO CANAL DE IRRIGACION TRES PUENTES EN EL CASERIO ALTO PERU, DISTRITO DE TUMBADEN - SAN PABLO - CAJAMARCA"/>
        <s v=" MEJORAMIENTO DE LA PROVISION DE SERVICIOS AGRARIOS DE LA DIRECCION REGIONAL DE AGRICULTURA CAJAMARCA"/>
        <s v="MEJORAMIENTO E INSTALACION DE RIEGO TECNIFICADO EN EL CENTRO POBLADO DE CUMBICO, DISTRITO MAGDALENA, PROVINCIA CAJAMARCA, REGION CAJAMARCA"/>
        <s v="MEJORAMIENTO DE LA COMPETITIVIDAD DE LOS PRODUCTORES DE GANADO BOVINO LECHERO EN LA REGION CAJAMARCA"/>
        <s v="MEJORAMIENTO DEL SERVICIO DE TRANSITABILIDAD VEHICULAR EN OTUZCO - RINCONADA OTUZCO -OTUZCO LA VICTORIA - PUYLUCANA, DISTRITO DE LOS BANOS DEL INCA - CAJAMARCA - CAJAMARCA"/>
        <s v="MEJORAMIENTO DE LA COMPETITIVDAD DE LA CADENA PRODUCTIVA DE LOS CULTIVOS ANDINOS QUINUA, TARWI Y HABA EN LAS PROVINCIAS DE CAJABAMBA, CAJAMARCA, SAN MARCOS, CELENDIN, HUALGAYOC, CUTERVO, CHOTA Y SAN PABLO-REGION CAJAMARCA"/>
        <s v="INSTALACION DEL SISTEMA DE AGUA POTABLE Y SANEAMIENTO AGOMARCA ALTO, DISTRITO DE BAMBAMARCA, PROVINCIA DE HUALGAYOC - CAJAMARCA"/>
        <s v="MEJORAMIENTO DEL SERVICIO EDUCATIVO EN LA I.E.S. DIVINO CORAZON DE JESUS CP. CUMBE CHONTABAMBA DISTRITO DE BAMBAMARCA, PROVINCIA DE HUALGAYOC, REGION CAJAMARCA"/>
        <s v="MEJORAMIENTO DE LAS CONDICIONES DEL SERVICIO DE EDUCACION SECUNDARIA EN LA I.E.S. FELIPE HUAMAN POMA DE AYALA, DEL CENTRO POBLADO EL TAMBO,DISTRITO DE BAMBAMARCA, PROVINCIA DE HUALGAYOC, DEPARTAMENTO DE CAJAMARCA"/>
        <s v="SISTEMA ELECRICO RURAL CUTERVO II ETAPA"/>
        <s v="SISTEMA ELECTRICO RURAL SAN IGNACIO II ETAPA"/>
        <s v="RECUPERACION DEL SERVICIO ECOSISTEMICO DE REGULACION HIDRICA EN LA SUBCUENCA DEL RIO LLAUCAN Y MICROCUENCA DEL RIO PERLAMAYO, PROVINCIA HUALGAYOC, REGION CAJAMARCA "/>
        <s v="AMPLIACIÓN Y MEJORAMIENTO DEL SERVICIO EDUCATIVO DE NIVEL INICIAL DE LA INSTITUCIÓN EDUCATIVA N 010, PUEBLO JOVEN MIRAFLORES, DISTRITO Y PROVINCIA DE JAÉN, REGION CAJAMARCA"/>
        <s v="AMPLIACION Y MEJORAMIENTO DE LA I.E Nº 821015 - SANTA ROSA DE UNANCA, PROVINCIA DE SAN PABLO - CAJAMARCA"/>
        <s v="MEJORAMIENTO DEL SISTEMA DE ELECTRIFICACION RURAL DEL CASERIO LA COLPA, DISTRITO DE JESUS - CAJAMARCA - CAJAMARCA"/>
        <s v="RECONSTRUCCION DE LA INSTITUCION EDUCATIVA N 82284, CAJABAMBA - CAJAMARCA"/>
        <s v="MEJORAMIENTO DE LOS SERVICIOS DE EDUCACION INICIAL ESCOLARIZADA, EN LAS LOCALIDADES DE TENDAL, AYAQUE, LA CAPILLA, CHIRICONGA, LA PORTADA, LA LIBERTAD, AGOMAYO Y SAN LORENZO DE LAS PROVINCIAS DE CHOTA Y SANTA CRUZ, REGION CAJAMARCA"/>
        <s v="INSTALACION DE SERVICIOS PARA LA CONSERVACION, MANEJO Y APROVECHAMIENTO SOSTENIBLE DE VICUÑAS EN LA ZONA ALTOANDINA DE LAS PROVINCIAS DE CAJAMARCA, CELENDIN, CUTERVO, SAN MARCOS, SAN MIGUEL Y SAN PABLO DEL DEPARTAMENTO DE CAJAMARCA"/>
        <s v="MEJORAMIENTO DEL CAMPO DEPORTIVO DEL CENTRO POBLADO DE PORCON BAJO, C.P. PORCON BAJO, PROVINCIA DE CAJAMARCA - CAJAMARCA"/>
        <s v="MEJORAMIENTO I.E. Nº 82069 – LLACANORA, CAJAMARCA - CAJAMARCA."/>
        <s v="RECUPERACION DEL SERVICIO AMBIENTAL HIDRICO DE 06 MICROCUENCAS ALTOANDINAS EN LAS PROVINCIAS DE CAJAMARCA Y CONTUMAZA, DE LA REGION CAJAMARCA"/>
        <s v="MEJORAMIENTO Y AMPLIACION DE LOS SERVICIOS TURISTICOS DEL MIRADOR ECOLOGICO CHANCAY BAÑOS, DISTRITO DE CHANCAYBANOS - SANTA CRUZ - CAJAMARCA"/>
        <s v="MEJORAMIENTO E INSTALACION DEL SERVICIO DE AGUA DEL SISTEMA DE RIEGO DE LOS CENTROS POBLADOS DE PENIPAMPA Y POMABAMBA, DISTRITO DE PEDRO GALVEZ, PROVINCIA DE SAN MARCOS, REGION CAJAMARCA"/>
        <s v="MEJORAMIENTO DE LAS CONDICIONES DEL SERVICIO DE EDUCACION SECUNDARIA EN LA INSTITUCION EDUCATIVA SECUNDARIA NUESTRA SEÑORA DEL CARMEN, DISTRITO Y PROVINCIA DE CELENDIN, REGION CAJAMARCA"/>
        <s v="MEJORAMIENTO DE LOS SERVICIOS EDUCATIVOS DEL NIVEL PRIMARIO EN LA IE 16981 COMUNIDAD NATIVA ALTO NARANJOS Y LA IE 17357 COMUNIDAD NATIVA NUEVO CUCHA, DISTRITO DE SAN JOSE DE LOURDES, PROVINCIA SAN IGNACIO, REGION CAJAMARCA"/>
        <s v="MEJORAMIENTO DE LOS SERVICIOS EDUCATIVOS DE NIVEL PRIMARIO Y SECUNDARIO EN LA IE 16524 COMUNIDAD NATIVA LOS NARANJOS, DISTRITO DE SAN JOSE DE LOURDES, PROVINCIA DE SAN IGNACIO, REGION CAJAMARCA"/>
        <s v="INSTALACION DE SERVICIOS TURISTICOS PUBLICOS EN LA ZONA ARQUEOLOGICA PACOPAMPA, DISTRITO DE QUEROCOTO, PROVINCIA DE CHOTA Y REGION CAJAMARCA"/>
        <s v="MEJORAMIENTO DEL SERVICIO DE AGUA PARA RIEGO EN EL CENTRO POBLADO MALAT Y CASERIO LA FLORIDA, DISTRITO JOSE SABOGAL, PROVINCIA SAN MARCOS, REGION CAJAMARCA"/>
        <s v="INSTALACION DEL SERVICIO DE AGUA PARA RIEGO EN LA LOCALIDAD DE CATACHE, DISTRITO CATACHE, PROVINCIA SANTA CRUZ - REGION CAJAMARCA"/>
        <s v="MEJORAMIENTO DEL SERVICIO DE AGUA PARA EL SISTEMA DE RIEGO DE LOS CASERIOS DE CHIRIBAMBA Y LA PUTAGA, DISTRITO DE HUAMBOS, PROVINCIA DE CHOTA, REGION CAJAMARCA"/>
        <s v="MEJORAMIENTO E INSTALACION DEL SERVICIO DE AGUA DEL SISTEMA DE RIEGO LA MANZANA DEL DISTRITO DE NIEPOS, PROVINCIA DE SAN MIGUEL, REGION CAJAMARCA"/>
        <s v="MEJORAMIENTO DEL SERVICIO DE AGUA PARA EL SISTEMA DE RIEGO EN EL CENTRO POBLADO YURACYACU, DISTRITO CHOTA, PROVINCIA CHOTA, REGION CAJAMARCA"/>
        <s v="MEJORAMIENTO DEL SERVICIO EDUCATIVO DE NIVEL SECUNDARIO SANTIAGO ANTUNEZ DE MAYOLO DEL CC.PP SAN ANTONIO BAJO, DISTRITO DE BAMBAMARCA, PROVINCIA DE HUALGAYOC, REGION DE CAJAMARCA"/>
        <s v="MEJORAMIENTO DE LOS SERVICIOS DE ATENCION INTEGRAL DE NIÑAS, NIÑOS Y ADOLESCENTES DE LA ALDEA INFANTIL SAN ANTONIO, DISTRITO CAJAMARCA, PROVINCIA CAJAMARCA-CAJAMARCA"/>
        <s v=" MEJORAMIENTO DEL SERVICIO DE AGUA PARA EL SISTEMA DE RIEGO DEL CENTRO POBLADO SHITAMALCA Y CASERIO ALFONSO UGARTE, DISTRITO DE PEDRO GALVEZ, PROVINCIA DE SAN MARCOS, REGION CAJAMARCA"/>
        <s v="MEJORAMIENTO DE LOS SERVICIOS DE EDUCACION PRIMARIA ESCOLARIZADA EN LAS LOCALIDADES DE EL NOGAL, PUENTECILLA, LA UNION, CHACAPAMPA PROVINCIA DE CHOTA - REGION CAJAMARCA"/>
        <s v="MEJORAMIENTO DEL CAMINO VECINAL PACCHA - QUIDEN - IGLESIA PAMPA - LAUREL PAMPA - UNIGAN - RAYO EL SOL - EL LIRIO - ALTO PERU, DISTRITO DE PACCHA - CHOTA - CAJAMARCA"/>
        <s v="MEJORAMIENTO DEL SERVICIO EDUCATIVO DEL NIVEL PRIMARIO EN LAS LOCALIDADES DE CAJEN Y BELLAVISTA DE CAJEN-DISTRITO DE SUCRE, LA QUINUA Y PAJONAL-DISTRITO DE OXAMARCA DE LA PROVINCIA DE CELENDIN, REGION CAJAMARCA"/>
        <s v="MEJORAMIENTO DEL SERVICIO EDUCATIVO EN LA I.E.S. JUAN PABLO II C.P. SARABAMBA, DISTRITO DE CHOTA - PROVINCIA DE CHOTA - CAJAMARCA"/>
        <s v="INSTALACION DEL SERVICIO DE ENERGIA MEDIANTE REDES ELECTRICAS PARA LA ASOCIACION DE VIVIENDA LOS OLIVOS DE COLUMBO, DISTRITO Y PROVINCIA DE CAJAMARCA - DEPARTAMENTO DE CAJAMARCA"/>
        <s v="INSTALACION DEL SERVICIO EDUCATIVO ESCOLARIZADO DEL NIVEL INICIAL EN LAS LOCALIDADES DE JUNCOS, DISTRITO DE NAMORA, CATULLA DISTRITO DE LA ASUNCION, CHAMANI DISTRITO DE LA ASUNCION, OGORIZ, DISTRITO DE SAN JUAN,EN LA PROVINCIA DE CAJAMARCA-CAJAMARCA"/>
        <s v="INSTALACION DEL SERVICIO EDUCATIVO ESCOLARIZADO DEL NIVEL INICIAL EN LOCALIDADES EL MANZANO,QUINUAYOC DEL DISTRITO CHETILLA,MORCILLA BAJA,LA TRANCA I Y LA SHITA DEL DISTRITO JESUS, CULQUIMARCA DEL DISTRITO COSPAN, PROVINCIA CAJAMARCA,REGION CAJAMARCA"/>
        <s v="MEJORAMIENTO DEL SERVICIO EDUCATIVO DEL NIVEL PRIMARIO EN LAS LOCALIDADES DE CELENDIN- DISTRITO DE CELENDIN, EL LIMON-DISTRITO DE UTCO, JORGE CHAVEZ-DISTRITO DE JORGE CHAVEZ Y FRAYLECOCHA-DISTRITO DE JOSE GALVEZ DE LA PROVINCIA DE CELENDIN, REGION CAJAMARCA"/>
        <s v="INSTALACION DEL SERVICIO EDUCATIVO ESCOLARIZADO DEL NIVEL INICIAL EN LAS LOCALIDADES DE NUEVO HORIZONTE, SAN JUAN, YANTAYO, CHONTABAMBA Y VILLA PALMA EN LOS DISTRITOS DE CHADIN, CONCHAN Y PACCHA DE LA PROVINCIA DE CHOTA - REGION CAJAMARCA"/>
        <s v="INSTALACION DEL SERVICIO EDUCATIVO ESCOLARIZADO DEL NIVEL INICIAL EN LAS LOCALIDADES DE CHANCHILOMA, CHORRO BLANCO, CONDAC, QUINUA ALTA, SAN FRANCISCO Y TANDALPATA, EN LA PROVINCIA DE HUALGAYOC, REGION CAJAMARCA."/>
        <s v="AMPLIACION DEL SERVICIO EDUCATIVO DEL NIVEL SECUNDARIO DEL COLEGIO PISIT, DISTRITO DE TONGOD, PROVINCIA DE SAN MIGUEL - REGION CAJAMARCA"/>
        <s v="MEJORAMIENTO Y AMPLIACION DEL SERVICIO DE AGUA DEL SISTEMA DE RIEGO EN LAS MICRO CUENCAS CHOCHOGUERA Y ARAQUEDA, DISTRITO CACHACHI, PROVINCIA DE CAJABAMBA, REGION CAJAMARCA"/>
        <s v="INSTALACION DEL SERVICIO DE AGUA PARA RIEGO EN EL CASERIO LA FLORIDA, DISTRITO DE SUCRE, PROVINCIA DE CELENDIN, REGION CAJAMARCA ."/>
        <s v="INSTALACION SERVICIO EDUCACION INICIAL ESCOLARIZADA EN LAS I.E. N 586 C.P. YAQUIL Y N 605 C.P. LASCAN, (CONCHAN); I.E. N594 C.P. PALO VERDE Y N 609 C.P. NIEVES, (MIRACOSTA) Y EN LA I.E.N 608 C.P. QUINUAPAMPA (LAJAS) PROV. CHOTA, REGION CAJAMARCA"/>
        <s v="MEJORAMIENTO DEL SERVICIO DE AGUA PARA RIEGO EN EL CENTRO POBLADO DE MAJIN ALTO DISTRITO DE MIRACOSTA,PROVINCIA DE CHOTA, REGION CAJAMARCA"/>
        <s v="MEJORAMIENTO DEL SERVICIO EDUCATIVO EN EL CETPRO SANTA CRUZ PARA FORTALECER LA FORMACION TECNICA Y LOS ESTANDARES DE EMPLEABILIDAD EN EL MERCADO LABORAL EN LA PROVINCIA DE SANTA CRUZ-REGION CAJAMARCA"/>
        <s v="MEJORAMIENTO DEL CAMINO VECINAL CHADIN - NUEVO HORIZONTE - CHACAPAMPA - ANDAMACHAY, DISTRITOS DE CHADIN Y CORTEGANA, PROVINCIAS DE CHOTA Y CELENDIN - REGION CAJAMARCA"/>
        <s v="MEJORAMIENTO DE LOS SERVICIOS EDUCATIVO DE LA INSTITUCION EDUCATIVA SECUNDARIA JORGE CHAVEZ DE LA LOCALIDAD DE CONDORHUASI, DISTRITO DE PIMPINGOS - CUTERVO - CAJAMARCA"/>
        <s v="INSTALACIÓN DEL SERVICIO EDUCATIVO ESCOLARIZADO DEL NIVEL INICIAL EN LAS LOCALIDADES LANCHE CONGA Y LA LLICA Y AMPLIACIÓN DEL SERVICIO EDUCATIVO ESCOLARIZADO DEL NIVEL INICIAL EN AULLAN DISTRITO DE CUTERVO-PROVINCIA CUTERVO, REGIÓN CAJAMARCA"/>
        <s v="INSTALACIÓN DEL SERVICIO EDUCATIVO ESCOLARIZADO DEL NIVEL INICIAL EN LAS LOCALIDADES DE LA TOTORA EN EL DISTRITO CALQUIS, EL PALMITO EN EL DISTRITO NIEPOS Y TALLAPAMPA EN EL DISTRITO DE SAN MIGUEL, EN LA PROVINCIA DE SAN MIGUEL, REGIÓN CAJAMARCA"/>
        <s v=" INSTALACION DEL SERVICIO EDUCATIVO ESCOLARIZADO DEL NIVEL INICIAL EN LAS LOCALIDADES DE NUEVO ORIENTE, NUEVO SOLITOR, ALFONSO UGARTE Y CALABAZO EN EL DISTRITO DE SAN IGNACIO , PROVINCIA DE SAN IGNACIO, REGIÓN CAJAMARCA "/>
        <s v="INSTALACIÓN DEL SERVICIO EDUCATIVO ESCOLARIZADO DE NIVEL INICIAL EN LAS LOCALIDADES DE PALTAPAMPA EN EL DISTRITO DE CHETILLA, GRANERO EN EL DISTRITO DE JESÚS Y HUAQUILLAS EN EL DISTRITO DE MAGDALENA, PROVINCIA DE CAJAMARCA,REGION CAJAMARCA"/>
        <s v="MEJORAMIENTO DEL SERVICIO EDUCATIVO EN LA I.E.S. JOSÉ ANTONIO ENCINAS DEL C.P. CADMALCA ALTO DEL DISTRITO DE LAJAS - PROVINCIA DE CHOTA - REGIÓN CAJAMARCA"/>
        <s v="MEJORAMIENTO DE UNIDADES BASICAS DE SANEAMIENTO EN LAS COMUNIDADES DE PINGOBAMBA ALTO, PINGOBAMBA BAJO, PINGOBAMBA DOÑA ANA, PINGOBAMBA TORIL Y PINGOBAMBA BEDOYA, DEL DISTRITO DE CHOTA, PROVINCIA DE CHOTA - REGION CAJAMARCA "/>
        <s v=" MEJORAMIENTO Y AMPLIACION DEL SERVICIO DE AGUA POTABLE E INSTALACION DE SISTEMAS FAMILIARES DE UNIDADES BASICAS DE SANEAMIENTO EN LA LOCALIDAD RURAL DE LINGAN GRANDE DEL DISTRITO DE CHOTA, PROVINCIA DE CHOTA – REGIÓN CAJAMARCA "/>
        <s v="MEJORAMIENTO DEL SERVICIO EDUCATIVO EN LAS INSTITUCIONES EDUCATIVAS SECUNDARIAS SAMUEL DEL ALCÁZAR, VALENTÍN PANIAGUA CORAZAO EN LOS CCPP LLANGODÉN ALTO Y LANCHECONGA, DISTRITO DE LAJAS, HUAMBOS; PROVINCIA DE CHOTA - CAJAMARCA"/>
        <s v="MEJORAMIENTO DEL SERVICIO EDUCATIVO EN EL CENTRO DE EDUCACIÓN TÉCNICO PRODUCTIVA (CETPRO) SAN JOSÉ OBRERO, DISTRITO DE CAJAMARCA, PROVINCIA DE CAJAMARCA, REGIÓN CAJAMARCA"/>
        <s v=" INSTALACION DEL SERVICIO DE AGUA PARA RIEGO EN LOS SECTORES LAS MALVINAS, NUEVA ESPERANZA, TUCO ALTO, TUCO BAJO, TUCO CENTRO, NOGAL, LIVAQUE, SANTA ROSA Y EL NARANJO, CENTROS POBLADOS EL TUCO Y EL NARANJO, DISTRITOS BAMBAMARCA Y CHALAMARCA, PROVINCIAS DE HUALGAYOC Y CHOTA, REGIÓN CAJAMARCA"/>
        <s v="MEJORAMIENTO Y AMPLIACION DEL SERVICIO EDUCATIVO EN LAS INSTITUCIONES EDUCATIVAS I.E. N 16097, I.E. N 17432, I.E. N 16844, DE LOS CASERÍOS JORONGA ALTO, NUEVO ORIENTE Y BOLÍVAR EN EL DISTRITO DE COLASAY, PROVINCIA DE JAÉN, REGIÓN CAJAMARCA"/>
        <s v="CREACIÓN DEL SERVICIO EDUCATIVO ESCOLARIZADO NIVEL INICIAL EN LAS LOCALIDADES EL PRADO,GALLITO CIEGO, AMANCHALOC,SANTA ANA Y EL MOTE, EN LOS DISTRITOS DE YONAN, GUZMANGO,SAN BENITO Y CONTUMAZA, PROVINCIA DE CONTUMAZA, REGION CAJAMARCA"/>
        <s v="MEJORAMIENTO Y CONSTRUCCION DEL CAMINO VECINAL - PUENTE QUEBRADA SALAS - CRUCE VALLE CALLACATE, DISTRITO DE CUTERVO - CUTERVO , DISTRITO DE COCHABAMBA - CHOTA - CAJAMARCA"/>
        <s v="CREACIÓN DEL SERVICIO EDUCATIVO DE EDUCACIÓN INICIAL ESCOLARIZADA EN LA I.E.I. VENECIA, LOCALIDAD DE VENECIA, DISTRITO DE LOS BAÑOS DEL INCA, PROVINCIA DE CAJAMARCA, REGIÓN CAJAMARCA "/>
        <s v="CREACION DEL SISTEMA DE ELECTRIFICACION RURAL JAEN IV ETAPA, DEPARTAMENTO DE CAJAMARCA"/>
        <s v="MEJORAMIENTO DE LA CAPACIDAD DE ATENCIÓN NEONATAL DEL C.S. BAÑOS DEL INCA, DISTRITO DE BAÑOS DEL INCA, PROVINCIA DE CAJAMARCA, REGIÓN CAJAMARCA"/>
        <s v="MEJORAMIENTO DE LA CAPACIDAD DE ATENCIÓN NEONATAL DEL HOSPITAL DE APOYO DE CELENDÍN, DISTRITO CELENDÍN, PROVINCIA DE CELENDÍN, REGION CAJAMARCA"/>
        <s v="MEJORAMIENTO DE LA CAPACIDAD DE ATENCIÓN NEONATAL EN EL C.S. CACHACHI, DISTRITO CACHACHI, PROVINCIA DE CAJABAMBA, REGIÓN CAJAMARCA"/>
        <s v="MEJORAMIENTO DE LA CAPACIDAD DE ATENCION NEONATAL EN EL C.S. PACHACUTEC, DISTRITO DE CAJAMARCA, PROVINCIA DE CAJAMARCA, REGION CAJAMARCA"/>
        <s v="MEJORAMIENTO DEL SERVICIO EDUCATIVO ESCOLARIZADO NIVEL INICIAL EN LAS INSTITUCIONES EDUCATIVAS N 396 DE NARANJO YACU Y NARANJITO, DISTRITO DE SANTO DOMINGO DE LA CAPILLA - CUTERVO - CAJAMARCA"/>
        <s v="MEJORAMIENTO DE LA CAPACIDAD DE ATENCION NEONATAL EN EL C.S. SAN PABLO DISTRITO DE SAN PABLO, DE LA PROVINCIA DE SAN PABLO, REGION CAJAMARCA"/>
        <s v="MEJORAMIENTO DE LA CAPACIDAD DE ATENCION NEONATAL DEL CENTRO DE SALUD LA RAMADA, DISTRITO LA RAMADA, PROVINCIA DE CUTERVO, REGION CAJAMARCA"/>
        <s v="MEJORAMIENTO DE LA CAPACIDAD DE ATENCION NEONATAL DEL HOSPITAL DE APOYO JOSE SOTO CADENILLAS DEL DISTRITO DE CHOTA, PROVINCIA DE CHOTA, REGION CAJAMARCA"/>
        <s v="INSTALACION Y AMPLIACION DEL SISTEMA ELECTRICO RURAL SAN MIGUEL FASE II-CAJAMARCA"/>
        <s v="MEJORAMIENTO DEL SERVICIO DE AGUA PARA RIEGO CANAL CHILILIQUE LATERAL VILCHEZ, SECTORES SANTA TERESA, CATAHUA, CASERIO LA PUSHURA, DISTRITO DE JAEN Y BELLAVISTA, PROVINCIA JAEN, REGION CAJAMARCA"/>
        <s v="INSTALACION Y AMPLIACION DE LOS SISTEMAS ELECTRICOS RURALES SAN MARCOS - CAJAMARCA"/>
        <s v="AMPLIACION Y MEJORAMIENTO DEL SERVICIO EDUCATIVO ESCOLARIZADO DEL NIVEL INICIAL EN LA LOCALIDAD DE LUCMACUCHO, DISTRITO DE CAJAMARCA, EN LA PROVINCIA DE CAJAMARCA, REGION CAJAMARCA"/>
        <s v="AMPLIACION, RECUPERACION Y TRANSFERENCIA DEL SISTEMA DE ELECTRIFICACION RURAL EN LOCALIDADES DEL, DISTRITO DE SAN JOSE DEL ALTO - JAEN - CAJAMARCA"/>
        <s v="MEJORAMIENTO DE LOS SERVICIOS DE ANALISIS Y MONITOREO DE LA CALIDAD DEL AGUA DEL LABORATORIO REGIONAL DEL AGUA DEL GOBIERNO REGIONAL DE CAJAMARCA, DISTRITO DE CAJAMARCA, PROVINCIA DE CAJAMARCA, DEPARTAMENTO DE CAJAMARCA."/>
        <s v="CREACION DEL SISTEMA DE ELECTRIFICACION RURAL JAEN V ETAPA EN LOS DISTRITOS DE: SAN JOSE DEL ALTO, BELLAVISTA, SANTA ROSA Y HUABAL DE LA PROVINCIA DE JAEN DEL DEPARTAMENTO DE CAJAMARCA"/>
        <s v="MEJORAMIENTO DE LOS SERVICIOS DE LA CADENA PRODUCTIVA DE LA GRANADILLA EN LAS PROVINCIAS DE SAN IGNACIO, JAEN Y SANTA CRUZ EN LA REGION CAJAMARCA"/>
        <s v="MEJORAMIENTO DEL SERVICIO EDUCATIVO DE LA I.E. LEONCIO PRADO DE LA LOCALIDAD DE PANDALLE, DISTRITO DE PIMPINGOS - CUTERVO - CAJAMARCA"/>
        <s v="MEJORAMIENTO DEL SERVICIO EDUCATIVO EN LAS INSTITUCIONES EDUCATIVAS DEL NIVEL INICIAL EN LAS LOCALIDADES DE PAN DE AZUCAR, SAN ANTONIO Y TABLABAMBA, DISTRITO DE SANTO DOMINGO DE LA CAPILLA - CUTERVO - CAJAMARCA"/>
        <s v="MEJORAMIENTO DEL SERVICIO EDUCATIVO EN LAS INSTITUCIONES EDUCATIVAS DEL NIVEL INICIAL EN LAS LOCALIDADES DE SANTO DOMINGO DE LA CAPILLA, CHAUPECRUZ, PALO QUEMADO Y NARANJOS, DISTRITO DE SANTO DOMINGO DE LA CAPILLA - CUTERVO - CAJAMARCA"/>
        <s v="INSTALACION DEL SERVICIO EDUCATIVO ESCOLARIZADO DEL NIVEL INICIAL EN EL CENTRO POBLADO DE HUANICO, DISTRITO DE NAMORA, EN LA PROVINCIA DE CAJAMARCA, REGION CAJAMARCA"/>
        <s v="MEJORAMIENTO DE LOS SERVICIOS EDUCATIVOS DE LAS INSTITUCIONES: N 361 DE NIVEL INICIAL, N 10289 DE NIVEL PRIMARIO Y SALOMON VILCHEZ MURGA DE NIVEL SECUNDARIO EN EL CENTRO POBLADO YACANCATE, DISTRITO DE CUTERVO, PROVINCIA DE CUTERVO, REGION CAJAMARCA"/>
      </sharedItems>
    </cacheField>
    <cacheField name="Código SNIP" numFmtId="0">
      <sharedItems containsSemiMixedTypes="0" containsString="0" containsNumber="1" containsInteger="1" minValue="1265" maxValue="364162" count="936">
        <n v="4893"/>
        <n v="5158"/>
        <n v="5197"/>
        <n v="5316"/>
        <n v="5317"/>
        <n v="5340"/>
        <n v="5352"/>
        <n v="5465"/>
        <n v="5695"/>
        <n v="5728"/>
        <n v="6397"/>
        <n v="6631"/>
        <n v="5935"/>
        <n v="5936"/>
        <n v="4897"/>
        <n v="6665"/>
        <n v="4898"/>
        <n v="6794"/>
        <n v="4901"/>
        <n v="5069"/>
        <n v="4736"/>
        <n v="5738"/>
        <n v="6295"/>
        <n v="5749"/>
        <n v="4896"/>
        <n v="4915"/>
        <n v="4950"/>
        <n v="5216"/>
        <n v="5291"/>
        <n v="5308"/>
        <n v="5354"/>
        <n v="5398"/>
        <n v="5458"/>
        <n v="5778"/>
        <n v="6181"/>
        <n v="6208"/>
        <n v="6281"/>
        <n v="6376"/>
        <n v="6669"/>
        <n v="6770"/>
        <n v="6789"/>
        <n v="6895"/>
        <n v="6980"/>
        <n v="7230"/>
        <n v="7612"/>
        <n v="7776"/>
        <n v="8614"/>
        <n v="8742"/>
        <n v="8851"/>
        <n v="8974"/>
        <n v="9352"/>
        <n v="9449"/>
        <n v="9516"/>
        <n v="10986"/>
        <n v="5934"/>
        <n v="6793"/>
        <n v="9474"/>
        <n v="1265"/>
        <n v="9655"/>
        <n v="1773"/>
        <n v="7739"/>
        <n v="6635"/>
        <n v="5691"/>
        <n v="7386"/>
        <n v="6795"/>
        <n v="2289"/>
        <n v="4944"/>
        <n v="1784"/>
        <n v="8213"/>
        <n v="6829"/>
        <n v="6667"/>
        <n v="4790"/>
        <n v="6930"/>
        <n v="6920"/>
        <n v="9583"/>
        <n v="6975"/>
        <n v="5396"/>
        <n v="5575"/>
        <n v="4668"/>
        <n v="7003"/>
        <n v="10283"/>
        <n v="7193"/>
        <n v="7005"/>
        <n v="7012"/>
        <n v="6297"/>
        <n v="9496"/>
        <n v="11923"/>
        <n v="4791"/>
        <n v="10293"/>
        <n v="5739"/>
        <n v="5469"/>
        <n v="5471"/>
        <n v="5473"/>
        <n v="5476"/>
        <n v="7774"/>
        <n v="8555"/>
        <n v="9441"/>
        <n v="14239"/>
        <n v="16334"/>
        <n v="16527"/>
        <n v="17732"/>
        <n v="19136"/>
        <n v="18864"/>
        <n v="47855"/>
        <n v="138792"/>
        <n v="7743"/>
        <n v="7972"/>
        <n v="10917"/>
        <n v="1615"/>
        <n v="7750"/>
        <n v="11892"/>
        <n v="9620"/>
        <n v="8571"/>
        <n v="16873"/>
        <n v="16117"/>
        <n v="8836"/>
        <n v="16979"/>
        <n v="14989"/>
        <n v="15600"/>
        <n v="16628"/>
        <n v="18810"/>
        <n v="15680"/>
        <n v="16221"/>
        <n v="16596"/>
        <n v="17428"/>
        <n v="14691"/>
        <n v="14837"/>
        <n v="6937"/>
        <n v="19606"/>
        <n v="16517"/>
        <n v="17859"/>
        <n v="32280"/>
        <n v="6792"/>
        <n v="9954"/>
        <n v="13032"/>
        <n v="14665"/>
        <n v="15083"/>
        <n v="15556"/>
        <n v="19409"/>
        <n v="22873"/>
        <n v="23171"/>
        <n v="22653"/>
        <n v="9887"/>
        <n v="23948"/>
        <n v="17289"/>
        <n v="15285"/>
        <n v="6648"/>
        <n v="17183"/>
        <n v="24103"/>
        <n v="24110"/>
        <n v="27148"/>
        <n v="20863"/>
        <n v="12949"/>
        <n v="13328"/>
        <n v="19573"/>
        <n v="20071"/>
        <n v="18059"/>
        <n v="9089"/>
        <n v="2986"/>
        <n v="9309"/>
        <n v="7752"/>
        <n v="6887"/>
        <n v="71786"/>
        <n v="16858"/>
        <n v="16540"/>
        <n v="17773"/>
        <n v="15545"/>
        <n v="24375"/>
        <n v="13202"/>
        <n v="38097"/>
        <n v="40184"/>
        <n v="43802"/>
        <n v="43716"/>
        <n v="82347"/>
        <n v="7035"/>
        <n v="10346"/>
        <n v="7947"/>
        <n v="13631"/>
        <n v="10528"/>
        <n v="13606"/>
        <n v="24101"/>
        <n v="24584"/>
        <n v="31564"/>
        <n v="35256"/>
        <n v="42311"/>
        <n v="42507"/>
        <n v="43217"/>
        <n v="44759"/>
        <n v="5692"/>
        <n v="8939"/>
        <n v="10553"/>
        <n v="11799"/>
        <n v="15902"/>
        <n v="20444"/>
        <n v="23166"/>
        <n v="23620"/>
        <n v="25516"/>
        <n v="23631"/>
        <n v="5346"/>
        <n v="15330"/>
        <n v="5000"/>
        <n v="19158"/>
        <n v="24317"/>
        <n v="24756"/>
        <n v="24800"/>
        <n v="24982"/>
        <n v="25346"/>
        <n v="25497"/>
        <n v="27424"/>
        <n v="34253"/>
        <n v="34705"/>
        <n v="35260"/>
        <n v="35587"/>
        <n v="38809"/>
        <n v="40281"/>
        <n v="43781"/>
        <n v="48448"/>
        <n v="44686"/>
        <n v="49135"/>
        <n v="63057"/>
        <n v="68017"/>
        <n v="7613"/>
        <n v="21759"/>
        <n v="6797"/>
        <n v="24161"/>
        <n v="24428"/>
        <n v="25982"/>
        <n v="26092"/>
        <n v="29122"/>
        <n v="32227"/>
        <n v="34506"/>
        <n v="35056"/>
        <n v="16194"/>
        <n v="17810"/>
        <n v="18023"/>
        <n v="24444"/>
        <n v="24464"/>
        <n v="24936"/>
        <n v="40564"/>
        <n v="43791"/>
        <n v="46000"/>
        <n v="46434"/>
        <n v="7616"/>
        <n v="44760"/>
        <n v="51740"/>
        <n v="57909"/>
        <n v="68007"/>
        <n v="68015"/>
        <n v="73370"/>
        <n v="19903"/>
        <n v="25044"/>
        <n v="16306"/>
        <n v="5338"/>
        <n v="6132"/>
        <n v="6294"/>
        <n v="6490"/>
        <n v="8577"/>
        <n v="9403"/>
        <n v="10360"/>
        <n v="10438"/>
        <n v="10852"/>
        <n v="10905"/>
        <n v="11755"/>
        <n v="12704"/>
        <n v="13064"/>
        <n v="15110"/>
        <n v="15643"/>
        <n v="15719"/>
        <n v="18841"/>
        <n v="18872"/>
        <n v="20712"/>
        <n v="20782"/>
        <n v="21958"/>
        <n v="22352"/>
        <n v="23568"/>
        <n v="23945"/>
        <n v="7607"/>
        <n v="24156"/>
        <n v="40571"/>
        <n v="44739"/>
        <n v="70950"/>
        <n v="86564"/>
        <n v="86580"/>
        <n v="86604"/>
        <n v="88050"/>
        <n v="92591"/>
        <n v="101379"/>
        <n v="121402"/>
        <n v="133462"/>
        <n v="134682"/>
        <n v="135861"/>
        <n v="24801"/>
        <n v="24803"/>
        <n v="24932"/>
        <n v="25491"/>
        <n v="28065"/>
        <n v="28066"/>
        <n v="33912"/>
        <n v="35263"/>
        <n v="37326"/>
        <n v="38019"/>
        <n v="40983"/>
        <n v="42567"/>
        <n v="42831"/>
        <n v="43147"/>
        <n v="46465"/>
        <n v="47975"/>
        <n v="48507"/>
        <n v="48604"/>
        <n v="48628"/>
        <n v="48792"/>
        <n v="52031"/>
        <n v="53546"/>
        <n v="53637"/>
        <n v="55191"/>
        <n v="56799"/>
        <n v="58874"/>
        <n v="58928"/>
        <n v="63054"/>
        <n v="63378"/>
        <n v="63394"/>
        <n v="68738"/>
        <n v="69195"/>
        <n v="69940"/>
        <n v="69994"/>
        <n v="71723"/>
        <n v="74987"/>
        <n v="75171"/>
        <n v="75178"/>
        <n v="75623"/>
        <n v="75785"/>
        <n v="75981"/>
        <n v="76127"/>
        <n v="76466"/>
        <n v="76505"/>
        <n v="77033"/>
        <n v="77127"/>
        <n v="77429"/>
        <n v="77865"/>
        <n v="82941"/>
        <n v="83789"/>
        <n v="86712"/>
        <n v="94764"/>
        <n v="96260"/>
        <n v="98204"/>
        <n v="100259"/>
        <n v="116167"/>
        <n v="126742"/>
        <n v="129432"/>
        <n v="137895"/>
        <n v="7416"/>
        <n v="8574"/>
        <n v="8985"/>
        <n v="14755"/>
        <n v="18924"/>
        <n v="21431"/>
        <n v="44073"/>
        <n v="44080"/>
        <n v="47822"/>
        <n v="55606"/>
        <n v="59803"/>
        <n v="74543"/>
        <n v="100329"/>
        <n v="85916"/>
        <n v="11403"/>
        <n v="28254"/>
        <n v="45017"/>
        <n v="49219"/>
        <n v="75834"/>
        <n v="81906"/>
        <n v="9648"/>
        <n v="10149"/>
        <n v="12818"/>
        <n v="13815"/>
        <n v="14126"/>
        <n v="15177"/>
        <n v="23649"/>
        <n v="7618"/>
        <n v="16060"/>
        <n v="23398"/>
        <n v="23904"/>
        <n v="23934"/>
        <n v="38245"/>
        <n v="42871"/>
        <n v="45335"/>
        <n v="48282"/>
        <n v="67663"/>
        <n v="77218"/>
        <n v="79630"/>
        <n v="94444"/>
        <n v="105913"/>
        <n v="118039"/>
        <n v="29708"/>
        <n v="32372"/>
        <n v="37191"/>
        <n v="42276"/>
        <n v="42999"/>
        <n v="45082"/>
        <n v="45125"/>
        <n v="46478"/>
        <n v="49504"/>
        <n v="50645"/>
        <n v="68027"/>
        <n v="70880"/>
        <n v="71113"/>
        <n v="71273"/>
        <n v="71889"/>
        <n v="74238"/>
        <n v="75580"/>
        <n v="76370"/>
        <n v="76391"/>
        <n v="76398"/>
        <n v="77222"/>
        <n v="78742"/>
        <n v="79663"/>
        <n v="80669"/>
        <n v="88208"/>
        <n v="106159"/>
        <n v="106611"/>
        <n v="110745"/>
        <n v="111412"/>
        <n v="132657"/>
        <n v="132672"/>
        <n v="132728"/>
        <n v="132742"/>
        <n v="132760"/>
        <n v="132763"/>
        <n v="133091"/>
        <n v="133107"/>
        <n v="133431"/>
        <n v="133481"/>
        <n v="133648"/>
        <n v="138207"/>
        <n v="143531"/>
        <n v="143608"/>
        <n v="143624"/>
        <n v="145396"/>
        <n v="150235"/>
        <n v="156462"/>
        <n v="157207"/>
        <n v="158162"/>
        <n v="4732"/>
        <n v="16316"/>
        <n v="18654"/>
        <n v="21816"/>
        <n v="25156"/>
        <n v="65726"/>
        <n v="93506"/>
        <n v="102582"/>
        <n v="103475"/>
        <n v="5755"/>
        <n v="17883"/>
        <n v="32020"/>
        <n v="43007"/>
        <n v="44658"/>
        <n v="44767"/>
        <n v="44771"/>
        <n v="45338"/>
        <n v="113520"/>
        <n v="52191"/>
        <n v="52237"/>
        <n v="56494"/>
        <n v="66696"/>
        <n v="74832"/>
        <n v="76746"/>
        <n v="88267"/>
        <n v="110218"/>
        <n v="122344"/>
        <n v="160489"/>
        <n v="12213"/>
        <n v="16135"/>
        <n v="16718"/>
        <n v="19336"/>
        <n v="2247"/>
        <n v="44153"/>
        <n v="125133"/>
        <n v="129968"/>
        <n v="132713"/>
        <n v="146554"/>
        <n v="186098"/>
        <n v="218640"/>
        <n v="34463"/>
        <n v="35705"/>
        <n v="44845"/>
        <n v="45447"/>
        <n v="52511"/>
        <n v="53326"/>
        <n v="62037"/>
        <n v="62282"/>
        <n v="64543"/>
        <n v="73105"/>
        <n v="82298"/>
        <n v="83663"/>
        <n v="90835"/>
        <n v="102270"/>
        <n v="104653"/>
        <n v="141642"/>
        <n v="142691"/>
        <n v="160137"/>
        <n v="8914"/>
        <n v="8965"/>
        <n v="9123"/>
        <n v="10585"/>
        <n v="11308"/>
        <n v="11316"/>
        <n v="11650"/>
        <n v="11866"/>
        <n v="13993"/>
        <n v="14399"/>
        <n v="15103"/>
        <n v="15875"/>
        <n v="16528"/>
        <n v="18917"/>
        <n v="18931"/>
        <n v="18987"/>
        <n v="20388"/>
        <n v="23595"/>
        <n v="26222"/>
        <n v="29279"/>
        <n v="33780"/>
        <n v="33943"/>
        <n v="33971"/>
        <n v="34607"/>
        <n v="34799"/>
        <n v="44679"/>
        <n v="50757"/>
        <n v="66650"/>
        <n v="75069"/>
        <n v="122371"/>
        <n v="143334"/>
        <n v="15933"/>
        <n v="21154"/>
        <n v="43778"/>
        <n v="43877"/>
        <n v="76345"/>
        <n v="91363"/>
        <n v="101416"/>
        <n v="113488"/>
        <n v="122030"/>
        <n v="160264"/>
        <n v="160462"/>
        <n v="173493"/>
        <n v="4653"/>
        <n v="9275"/>
        <n v="10489"/>
        <n v="15710"/>
        <n v="15822"/>
        <n v="15977"/>
        <n v="22854"/>
        <n v="24045"/>
        <n v="33815"/>
        <n v="42302"/>
        <n v="75886"/>
        <n v="91733"/>
        <n v="129372"/>
        <n v="130349"/>
        <n v="152599"/>
        <n v="164238"/>
        <n v="168279"/>
        <n v="168285"/>
        <n v="180115"/>
        <n v="180302"/>
        <n v="183279"/>
        <n v="185695"/>
        <n v="254561"/>
        <n v="75280"/>
        <n v="105125"/>
        <n v="107126"/>
        <n v="114017"/>
        <n v="119582"/>
        <n v="131486"/>
        <n v="188100"/>
        <n v="188340"/>
        <n v="192109"/>
        <n v="9324"/>
        <n v="13348"/>
        <n v="13624"/>
        <n v="13637"/>
        <n v="26887"/>
        <n v="44371"/>
        <n v="47995"/>
        <n v="55121"/>
        <n v="138434"/>
        <n v="7223"/>
        <n v="200112"/>
        <n v="5303"/>
        <n v="7634"/>
        <n v="44662"/>
        <n v="73819"/>
        <n v="106956"/>
        <n v="135671"/>
        <n v="160120"/>
        <n v="16484"/>
        <n v="20040"/>
        <n v="206996"/>
        <n v="218541"/>
        <n v="73803"/>
        <n v="89293"/>
        <n v="89302"/>
        <n v="89318"/>
        <n v="89356"/>
        <n v="92109"/>
        <n v="97676"/>
        <n v="143471"/>
        <n v="159089"/>
        <n v="165823"/>
        <n v="177651"/>
        <n v="182350"/>
        <n v="192464"/>
        <n v="193073"/>
        <n v="193605"/>
        <n v="200125"/>
        <n v="243060"/>
        <n v="246014"/>
        <n v="261403"/>
        <n v="2303"/>
        <n v="17186"/>
        <n v="22006"/>
        <n v="28976"/>
        <n v="31171"/>
        <n v="43438"/>
        <n v="43832"/>
        <n v="179153"/>
        <n v="244164"/>
        <n v="10408"/>
        <n v="17644"/>
        <n v="118316"/>
        <n v="118685"/>
        <n v="157472"/>
        <n v="171561"/>
        <n v="241438"/>
        <n v="14304"/>
        <n v="15339"/>
        <n v="20023"/>
        <n v="20049"/>
        <n v="23850"/>
        <n v="92767"/>
        <n v="215434"/>
        <n v="231082"/>
        <n v="240208"/>
        <n v="260678"/>
        <n v="279093"/>
        <n v="292186"/>
        <n v="24652"/>
        <n v="66819"/>
        <n v="98140"/>
        <n v="103413"/>
        <n v="110103"/>
        <n v="110534"/>
        <n v="135677"/>
        <n v="154473"/>
        <n v="156230"/>
        <n v="163656"/>
        <n v="167575"/>
        <n v="172129"/>
        <n v="181346"/>
        <n v="203576"/>
        <n v="235871"/>
        <n v="239537"/>
        <n v="9133"/>
        <n v="12297"/>
        <n v="14440"/>
        <n v="19584"/>
        <n v="25729"/>
        <n v="42452"/>
        <n v="125037"/>
        <n v="181502"/>
        <n v="257971"/>
        <n v="5455"/>
        <n v="8192"/>
        <n v="37716"/>
        <n v="48153"/>
        <n v="58537"/>
        <n v="61434"/>
        <n v="182890"/>
        <n v="182938"/>
        <n v="183004"/>
        <n v="183007"/>
        <n v="222125"/>
        <n v="222281"/>
        <n v="222514"/>
        <n v="251958"/>
        <n v="35509"/>
        <n v="119083"/>
        <n v="138916"/>
        <n v="151830"/>
        <n v="169361"/>
        <n v="187782"/>
        <n v="246973"/>
        <n v="319707"/>
        <n v="319726"/>
        <n v="12466"/>
        <n v="13372"/>
        <n v="24021"/>
        <n v="77864"/>
        <n v="86625"/>
        <n v="147684"/>
        <n v="185291"/>
        <n v="42201"/>
        <n v="61796"/>
        <n v="86933"/>
        <n v="139186"/>
        <n v="165247"/>
        <n v="188994"/>
        <n v="190312"/>
        <n v="204419"/>
        <n v="205825"/>
        <n v="228736"/>
        <n v="256701"/>
        <n v="287957"/>
        <n v="16042"/>
        <n v="21023"/>
        <n v="25431"/>
        <n v="69151"/>
        <n v="183240"/>
        <n v="187240"/>
        <n v="234754"/>
        <n v="290126"/>
        <n v="298834"/>
        <n v="6990"/>
        <n v="183494"/>
        <n v="239260"/>
        <n v="17368"/>
        <n v="66212"/>
        <n v="74911"/>
        <n v="170248"/>
        <n v="200569"/>
        <n v="212512"/>
        <n v="264761"/>
        <n v="277881"/>
        <n v="5456"/>
        <n v="5477"/>
        <n v="16295"/>
        <n v="16297"/>
        <n v="16849"/>
        <n v="17291"/>
        <n v="17567"/>
        <n v="18696"/>
        <n v="18862"/>
        <n v="23397"/>
        <n v="23956"/>
        <n v="40962"/>
        <n v="37066"/>
        <n v="45701"/>
        <n v="113089"/>
        <n v="175935"/>
        <n v="201089"/>
        <n v="231413"/>
        <n v="235943"/>
        <n v="243913"/>
        <n v="251728"/>
        <n v="273101"/>
        <n v="282897"/>
        <n v="290763"/>
        <n v="301811"/>
        <n v="301814"/>
        <n v="308891"/>
        <n v="336504"/>
        <n v="339449"/>
        <n v="36043"/>
        <n v="42329"/>
        <n v="76461"/>
        <n v="86026"/>
        <n v="95883"/>
        <n v="132854"/>
        <n v="133857"/>
        <n v="135521"/>
        <n v="136255"/>
        <n v="138403"/>
        <n v="138915"/>
        <n v="139207"/>
        <n v="146709"/>
        <n v="149352"/>
        <n v="158389"/>
        <n v="163274"/>
        <n v="172647"/>
        <n v="180488"/>
        <n v="184462"/>
        <n v="184992"/>
        <n v="199026"/>
        <n v="199060"/>
        <n v="203122"/>
        <n v="203477"/>
        <n v="205470"/>
        <n v="212304"/>
        <n v="216811"/>
        <n v="223075"/>
        <n v="227298"/>
        <n v="229572"/>
        <n v="233444"/>
        <n v="233833"/>
        <n v="235587"/>
        <n v="239846"/>
        <n v="245341"/>
        <n v="245564"/>
        <n v="249002"/>
        <n v="250854"/>
        <n v="252547"/>
        <n v="258386"/>
        <n v="262922"/>
        <n v="271667"/>
        <n v="279565"/>
        <n v="299204"/>
        <n v="303903"/>
        <n v="28465"/>
        <n v="44570"/>
        <n v="45658"/>
        <n v="53562"/>
        <n v="288699"/>
        <n v="5453"/>
        <n v="5454"/>
        <n v="5481"/>
        <n v="7381"/>
        <n v="8197"/>
        <n v="37700"/>
        <n v="37707"/>
        <n v="37717"/>
        <n v="49546"/>
        <n v="52118"/>
        <n v="58492"/>
        <n v="58495"/>
        <n v="58498"/>
        <n v="58528"/>
        <n v="58827"/>
        <n v="58839"/>
        <n v="59093"/>
        <n v="61420"/>
        <n v="74966"/>
        <n v="75907"/>
        <n v="7380"/>
        <n v="123694"/>
        <n v="123826"/>
        <n v="123827"/>
        <n v="156892"/>
        <n v="161973"/>
        <n v="165533"/>
        <n v="176328"/>
        <n v="180046"/>
        <n v="204529"/>
        <n v="206149"/>
        <n v="207999"/>
        <n v="208016"/>
        <n v="208214"/>
        <n v="208407"/>
        <n v="208510"/>
        <n v="208515"/>
        <n v="260918"/>
        <n v="127993"/>
        <n v="184383"/>
        <n v="204416"/>
        <n v="225834"/>
        <n v="230102"/>
        <n v="251525"/>
        <n v="260852"/>
        <n v="294426"/>
        <n v="296575"/>
        <n v="5452"/>
        <n v="5434"/>
        <n v="279326"/>
        <n v="263261"/>
        <n v="194617"/>
        <n v="187633"/>
        <n v="173472"/>
        <n v="237766"/>
        <n v="253601"/>
        <n v="158219"/>
        <n v="169636"/>
        <n v="223179"/>
        <n v="287817"/>
        <n v="216866"/>
        <n v="234323"/>
        <n v="248934"/>
        <n v="248953"/>
        <n v="271221"/>
        <n v="271674"/>
        <n v="271953"/>
        <n v="272715"/>
        <n v="274224"/>
        <n v="274343"/>
        <n v="278455"/>
        <n v="283115"/>
        <n v="285433"/>
        <n v="286153"/>
        <n v="291543"/>
        <n v="292826"/>
        <n v="293350"/>
        <n v="295618"/>
        <n v="299157"/>
        <n v="299564"/>
        <n v="305158"/>
        <n v="301234"/>
        <n v="301421"/>
        <n v="314850"/>
        <n v="278171"/>
        <n v="315858"/>
        <n v="302262"/>
        <n v="313320"/>
        <n v="223918"/>
        <n v="320628"/>
        <n v="321671"/>
        <n v="324611"/>
        <n v="323934"/>
        <n v="323514"/>
        <n v="323835"/>
        <n v="327898"/>
        <n v="329380"/>
        <n v="329523"/>
        <n v="330936"/>
        <n v="331307"/>
        <n v="333040"/>
        <n v="304429"/>
        <n v="325642"/>
        <n v="331132"/>
        <n v="332517"/>
        <n v="335987"/>
        <n v="341546"/>
        <n v="341592"/>
        <n v="342598"/>
        <n v="341601"/>
        <n v="340153"/>
        <n v="343397"/>
        <n v="343398"/>
        <n v="343401"/>
        <n v="299924"/>
        <n v="344063"/>
        <n v="304022"/>
        <n v="276596"/>
        <n v="339698"/>
        <n v="352331"/>
        <n v="352467"/>
        <n v="359474"/>
        <n v="359575"/>
        <n v="364139"/>
        <n v="364162"/>
        <n v="309307"/>
        <n v="289915"/>
      </sharedItems>
    </cacheField>
    <cacheField name="Unidad Ejecutora - Órgano Técnico" numFmtId="0">
      <sharedItems/>
    </cacheField>
    <cacheField name="Unidad Ejecutora" numFmtId="0">
      <sharedItems count="11">
        <s v="REGIÓN CAJAMARCA - SEDE CENTRAL"/>
        <s v="GERENCIA SUB REGIONAL CUTERVO"/>
        <s v="GERENCIA SUB REGIONAL JAÉN"/>
        <s v="GERENCIA SUB REGIONAL CHOTA"/>
        <s v="MUNICIPALIDADES DISTRITALES"/>
        <s v="DIRECCIÓN REG. EDUCACIÓN"/>
        <s v="DIRECCIÓN REG. SALUD"/>
        <s v="MUNICIPALIDADES PROVINCIALES"/>
        <s v="MINISTERIOS"/>
        <s v="DIRECCIÓN REGIONAL DE AGRICULTURA"/>
        <s v="PROREGION"/>
      </sharedItems>
    </cacheField>
    <cacheField name="OPI que declaró la viabilidad" numFmtId="0">
      <sharedItems/>
    </cacheField>
    <cacheField name="PROGR. INVERS." numFmtId="0">
      <sharedItems containsSemiMixedTypes="0" containsString="0" containsNumber="1" containsInteger="1" minValue="2003" maxValue="2017" count="15">
        <n v="2003"/>
        <n v="2004"/>
        <n v="2005"/>
        <n v="2006"/>
        <n v="2007"/>
        <n v="2008"/>
        <n v="2009"/>
        <n v="2010"/>
        <n v="2011"/>
        <n v="2012"/>
        <n v="2013"/>
        <n v="2014"/>
        <n v="2015"/>
        <n v="2016"/>
        <n v="2017"/>
      </sharedItems>
    </cacheField>
    <cacheField name="Fecha viabilidad" numFmtId="14">
      <sharedItems containsDate="1" containsMixedTypes="1" minDate="2003-02-16T00:00:00" maxDate="2016-12-30T00:00:00"/>
    </cacheField>
    <cacheField name="Año de viabilidad" numFmtId="0">
      <sharedItems containsBlank="1" containsMixedTypes="1" containsNumber="1" containsInteger="1" minValue="2003" maxValue="2016" count="16">
        <n v="2003"/>
        <n v="2004"/>
        <n v="2005"/>
        <n v="2007"/>
        <n v="2010"/>
        <n v="2006"/>
        <n v="2015"/>
        <n v="2008"/>
        <n v="2016"/>
        <s v="SIN VIABILIDAD"/>
        <n v="2009"/>
        <n v="2012"/>
        <n v="2011"/>
        <n v="2013"/>
        <n v="2014"/>
        <m/>
      </sharedItems>
    </cacheField>
    <cacheField name="Distrito" numFmtId="0">
      <sharedItems/>
    </cacheField>
    <cacheField name="Función" numFmtId="0">
      <sharedItems count="16">
        <s v="FUNCIÓN 15: TRANSPORTE"/>
        <s v="FUNCIÓN 03: PLANEAMIENTO, GESTIÓN Y RESERVA DE CONTINGENCIA"/>
        <s v="FUNCIÓN 04: DEFENSA Y SEGURIDAD CIUDADANA"/>
        <s v="FUNCIÓN 10: AGROPECUARIA"/>
        <s v="FUNCIÓN 22: EDUCACIÓN"/>
        <s v="FUNCIÓN 17: AMBIENTE"/>
        <s v="FUNCIÓN 21: CULTURA Y DEPORTE"/>
        <s v="FUNCIÓN 20: SALUD"/>
        <s v="FUNCIÓN 09: TURISMO"/>
        <s v="FUNCIÓN 18: SANEAMIENTO"/>
        <s v="FUNCIÓN 12: ENERGÍA"/>
        <s v="FUNCIÓN 08: COMERCIO"/>
        <s v="FUNCIÓN 19: VIVIENDA Y DESARROLLO URBANO"/>
        <s v="FUNCIÓN 11: PESCA"/>
        <s v="FUNCIÓN 23: PROTECCIÓN SOCIAL"/>
        <s v="FUNCIÓN 05: ORDEN PÚBLICO Y SEGURIDAD"/>
      </sharedItems>
    </cacheField>
    <cacheField name="Plazo de ejecución según último registro (días)" numFmtId="0">
      <sharedItems containsSemiMixedTypes="0" containsString="0" containsNumber="1" containsInteger="1" minValue="30" maxValue="3000"/>
    </cacheField>
    <cacheField name="Fecha Primer Devengado (mes y año)" numFmtId="0">
      <sharedItems containsDate="1" containsMixedTypes="1" minDate="2003-03-01T00:00:00" maxDate="2017-04-02T00:00:00"/>
    </cacheField>
    <cacheField name="Fecha Ultimo Devengado (Mes y año)" numFmtId="17">
      <sharedItems containsDate="1" containsMixedTypes="1" minDate="2006-03-01T00:00:00" maxDate="2017-04-02T00:00:00"/>
    </cacheField>
    <cacheField name="Mes año actual" numFmtId="17">
      <sharedItems containsSemiMixedTypes="0" containsNonDate="0" containsDate="1" containsString="0" minDate="2017-04-19T00:00:00" maxDate="2017-04-20T00:00:00"/>
    </cacheField>
    <cacheField name="Años en Ejecución" numFmtId="0">
      <sharedItems containsMixedTypes="1" containsNumber="1" minValue="4.9315068493150684E-2" maxValue="14.145205479452056"/>
    </cacheField>
    <cacheField name="Rango de Años en ejecución" numFmtId="0">
      <sharedItems count="16">
        <s v="NPI"/>
        <s v="entre 11 y menos de 12 años"/>
        <s v="entre 10 y menos de 11 años"/>
        <s v="entre 5 y menos de 6 años"/>
        <s v="entre 8 y menos de 9 años"/>
        <s v="entre 9 y menos de 10 años"/>
        <s v="entre 7 y menos de 8 años"/>
        <s v="entre 6 y menos de 7 años"/>
        <s v="entre 4 y menos de 5 años"/>
        <s v="entre 3 y menos de 4 años"/>
        <s v="entre 13 y menos de 14 años"/>
        <s v="entre 2 y menos de 3 años"/>
        <s v="Entre 1 y menos de 2 años"/>
        <s v="entre 14 y menos de 15 años"/>
        <s v="Entre 6 meses y un año"/>
        <s v="Menos de 6 meses"/>
      </sharedItems>
    </cacheField>
    <cacheField name="Años desde Último devengado" numFmtId="0">
      <sharedItems containsMixedTypes="1" containsNumber="1" minValue="4.9315068493150684E-2" maxValue="11.142465753424657"/>
    </cacheField>
    <cacheField name="Rango de años desde el último devengado" numFmtId="0">
      <sharedItems containsBlank="1" count="14">
        <s v="NPI"/>
        <s v="entre 11 y menos de 12 años"/>
        <s v="entre 10  y menos de 11 años"/>
        <s v="entre 9 y menos de 10 años"/>
        <s v="entre 2 y menos de 3 años"/>
        <s v="entre 7 y menos de 8 años"/>
        <s v="entre 8 y menos de 9 años"/>
        <s v="entre 6 y menos de 7 años"/>
        <s v="entre 1 y menos de 2 años"/>
        <s v="entre 3 y menos de 4 años"/>
        <s v="entre 5 y menos de 6 años"/>
        <s v="entre 4 y menos de 5 años"/>
        <s v="Menos de 6 meses"/>
        <m u="1"/>
      </sharedItems>
    </cacheField>
    <cacheField name="Menor o Mayor a 6 meses" numFmtId="0">
      <sharedItems containsBlank="1" count="4">
        <s v="NPI"/>
        <s v="Mayor a 6 meses"/>
        <s v="Menor de 6 meses"/>
        <m u="1"/>
      </sharedItems>
    </cacheField>
    <cacheField name="¿Tiene Formato 15?" numFmtId="0">
      <sharedItems count="3">
        <s v="NO"/>
        <s v="SI"/>
        <s v="SI " u="1"/>
      </sharedItems>
    </cacheField>
    <cacheField name="¿Tiene Formato 14?" numFmtId="0">
      <sharedItems count="3">
        <s v="NO"/>
        <s v="SI"/>
        <s v="NO " u="1"/>
      </sharedItems>
    </cacheField>
    <cacheField name="¿Tiene Registro Infobras?" numFmtId="0">
      <sharedItems count="2">
        <s v="NO"/>
        <s v="SI"/>
      </sharedItems>
    </cacheField>
    <cacheField name="Monto de Inversión según último registro" numFmtId="0">
      <sharedItems containsSemiMixedTypes="0" containsString="0" containsNumber="1" minValue="11000" maxValue="429944787"/>
    </cacheField>
    <cacheField name="PIA 2017" numFmtId="0">
      <sharedItems containsSemiMixedTypes="0" containsString="0" containsNumber="1" containsInteger="1" minValue="0" maxValue="49445192"/>
    </cacheField>
    <cacheField name="PIM 2017" numFmtId="0">
      <sharedItems containsSemiMixedTypes="0" containsString="0" containsNumber="1" containsInteger="1" minValue="0" maxValue="49729957"/>
    </cacheField>
    <cacheField name="PIM ACUMULADO A LA FECHA" numFmtId="0">
      <sharedItems containsMixedTypes="1" containsNumber="1" minValue="0" maxValue="541701884"/>
    </cacheField>
    <cacheField name="Monto ejecutado al 2017" numFmtId="0">
      <sharedItems containsBlank="1" containsMixedTypes="1" containsNumber="1" minValue="0" maxValue="413950030.13999999"/>
    </cacheField>
    <cacheField name="Diferencia entre monto de inversión y monto total devengado" numFmtId="0">
      <sharedItems containsMixedTypes="1" containsNumber="1" minValue="-11571547.450000003" maxValue="77486460.620000005" count="807">
        <s v="NPI"/>
        <n v="179990"/>
        <n v="222194"/>
        <n v="214411"/>
        <n v="134660"/>
        <n v="117519"/>
        <n v="11000"/>
        <n v="181389"/>
        <n v="40000"/>
        <n v="36693"/>
        <n v="52610"/>
        <n v="1561153.02"/>
        <n v="1074100"/>
        <n v="471644.85"/>
        <n v="647511"/>
        <n v="546179.19999999995"/>
        <n v="297100.67"/>
        <n v="487073"/>
        <n v="512253.02"/>
        <n v="469870"/>
        <n v="124380.82"/>
        <n v="144289"/>
        <n v="199967.4"/>
        <n v="489525"/>
        <n v="49473.09"/>
        <n v="123483"/>
        <n v="329917.25"/>
        <n v="149119.17000000001"/>
        <n v="1051160"/>
        <n v="232674.8"/>
        <n v="125960.33"/>
        <n v="145501.17000000001"/>
        <n v="1014996"/>
        <n v="167437"/>
        <n v="116709"/>
        <n v="292000"/>
        <n v="223268"/>
        <n v="230000"/>
        <n v="308570"/>
        <n v="783115"/>
        <n v="163530"/>
        <n v="175650"/>
        <n v="67917"/>
        <n v="163188"/>
        <n v="264315"/>
        <n v="272786"/>
        <n v="217752"/>
        <n v="469304"/>
        <n v="166903"/>
        <n v="119817"/>
        <n v="899961"/>
        <n v="371969"/>
        <n v="135542.26"/>
        <n v="70000"/>
        <n v="661818.09"/>
        <n v="224668"/>
        <n v="196964.65999999997"/>
        <n v="246.52999999996973"/>
        <n v="894.46000000002095"/>
        <n v="87664"/>
        <n v="234147"/>
        <n v="50687"/>
        <n v="1539.4300000015646"/>
        <n v="156414.59"/>
        <n v="200695.3"/>
        <n v="328674.73"/>
        <n v="169617"/>
        <n v="466203.07"/>
        <n v="722215"/>
        <n v="1243786"/>
        <n v="1092013.8299999998"/>
        <n v="196027"/>
        <n v="431500.74"/>
        <n v="220000"/>
        <n v="-142115"/>
        <n v="286618"/>
        <n v="331794"/>
        <n v="658524"/>
        <n v="953397"/>
        <n v="603078"/>
        <n v="402464"/>
        <n v="246345"/>
        <n v="193895"/>
        <n v="406061"/>
        <n v="740667"/>
        <n v="397000"/>
        <n v="309801"/>
        <n v="379362"/>
        <n v="425402"/>
        <n v="44202"/>
        <n v="1554079.56"/>
        <n v="959052"/>
        <n v="-8273.4799999999814"/>
        <n v="88522.16"/>
        <n v="787848.5"/>
        <n v="3.0000000027939677E-2"/>
        <n v="-45243.94"/>
        <n v="0.33000000000174623"/>
        <n v="-224708"/>
        <n v="62817"/>
        <n v="291354"/>
        <n v="-97245.5"/>
        <n v="-294235.25"/>
        <n v="-20516.449999999953"/>
        <n v="-8162"/>
        <n v="0"/>
        <n v="1604414.65"/>
        <n v="342251.93"/>
        <n v="5"/>
        <n v="4001.7600000000093"/>
        <n v="259159"/>
        <n v="1551485.3599999999"/>
        <n v="1448902"/>
        <n v="1916595.71"/>
        <n v="54522.8"/>
        <n v="143776"/>
        <n v="155136.84000000003"/>
        <n v="53240.929999999993"/>
        <n v="1142403"/>
        <n v="444208.74"/>
        <n v="80713.079999999987"/>
        <n v="-7286.1000000000058"/>
        <n v="-15991.619999999995"/>
        <n v="-266655.73"/>
        <n v="2113232"/>
        <n v="58258.090000000084"/>
        <n v="183930.45"/>
        <n v="1614145.9"/>
        <n v="843770.4"/>
        <n v="-80257"/>
        <n v="424529"/>
        <n v="181126"/>
        <n v="-36428"/>
        <n v="271027.79999999993"/>
        <n v="106918.56999999995"/>
        <n v="-43657.16"/>
        <n v="1228739"/>
        <n v="-34788"/>
        <n v="241292.6"/>
        <n v="206779.19"/>
        <n v="817785.72"/>
        <n v="1818472"/>
        <n v="-87345.859999999986"/>
        <n v="592269.31999999995"/>
        <n v="-41385"/>
        <n v="-36564.950000000012"/>
        <n v="15978.969999999972"/>
        <n v="43499.109999999986"/>
        <n v="4676379.34"/>
        <n v="1195455.3"/>
        <n v="240389.41999999998"/>
        <n v="-30479.430000000168"/>
        <n v="-3240"/>
        <n v="-28429"/>
        <n v="111906.97999999998"/>
        <n v="10494.449999999997"/>
        <n v="423.7899999999936"/>
        <n v="3090192"/>
        <n v="-336677.6799999997"/>
        <n v="265400"/>
        <n v="-3995.9199999999837"/>
        <n v="-19644.090000000026"/>
        <n v="1210890.93"/>
        <n v="-29240.770000000019"/>
        <n v="312096.41000000003"/>
        <n v="-1"/>
        <n v="601004.42000000004"/>
        <n v="10100.75"/>
        <n v="-286697"/>
        <n v="420611.16000000003"/>
        <n v="886388.72"/>
        <n v="7025"/>
        <n v="-208220"/>
        <n v="-221347.49"/>
        <n v="-107906.69999999995"/>
        <n v="-26147.680000000051"/>
        <n v="-37673.160000000033"/>
        <n v="-166420"/>
        <n v="1019626"/>
        <n v="122922.41"/>
        <n v="-1500"/>
        <n v="770533.3"/>
        <n v="756351.6"/>
        <n v="2060980.4"/>
        <n v="3066014"/>
        <n v="70091.38"/>
        <n v="1384424.81"/>
        <n v="-554934.5"/>
        <n v="21474.809999999823"/>
        <n v="396012"/>
        <n v="1713567.8"/>
        <n v="590818.55999999994"/>
        <n v="9283"/>
        <n v="1671747.96"/>
        <n v="-1975243"/>
        <n v="1524595.29"/>
        <n v="-680257.1100000001"/>
        <n v="3870.6499999999069"/>
        <n v="3359774"/>
        <n v="194420"/>
        <n v="-160961.88"/>
        <n v="68612.379999999888"/>
        <n v="24604.709999999992"/>
        <n v="3639400"/>
        <n v="-3279.679999999993"/>
        <n v="-3226.1000000000931"/>
        <n v="-53940.160000000003"/>
        <n v="-178421.55999999959"/>
        <n v="-3145"/>
        <n v="-99648.38"/>
        <n v="-1981005.46"/>
        <n v="-337658.64"/>
        <n v="-82811.219999999972"/>
        <n v="-2766.4500000000116"/>
        <n v="-12186.849999999977"/>
        <n v="41707.430000000051"/>
        <n v="253764.69"/>
        <n v="113733.81"/>
        <n v="-17507.099999999977"/>
        <n v="354878.93999999994"/>
        <n v="2915.210000000021"/>
        <n v="3537.5"/>
        <n v="2279875.09"/>
        <n v="940354.07000000007"/>
        <n v="-27376.270000000004"/>
        <n v="54557.369999999995"/>
        <n v="15354292.189999998"/>
        <n v="1663716.8399999999"/>
        <n v="2375862"/>
        <n v="-3.3800000003539026"/>
        <n v="-673.96000000002095"/>
        <n v="-307232.64999999991"/>
        <n v="351918"/>
        <n v="566851"/>
        <n v="575184.48"/>
        <n v="110959"/>
        <n v="420501.77"/>
        <n v="-544967.37000000011"/>
        <n v="-24035.439999999944"/>
        <n v="681076.2"/>
        <n v="10536340.670000002"/>
        <n v="2085000"/>
        <n v="-10030.599999999977"/>
        <n v="-48360.439999999944"/>
        <n v="-494966.2"/>
        <n v="128414.17000000001"/>
        <n v="486479.35999999999"/>
        <n v="-1768.4899999999907"/>
        <n v="146429"/>
        <n v="546224"/>
        <n v="-446.66999999992549"/>
        <n v="-17417.609999999986"/>
        <n v="376534.73"/>
        <n v="2983790.01"/>
        <n v="11328.959999999992"/>
        <n v="690925.28"/>
        <n v="178390.98"/>
        <n v="0.66000000000349246"/>
        <n v="1292691.3700000001"/>
        <n v="1195825.1000000001"/>
        <n v="682162"/>
        <n v="280413.93"/>
        <n v="298673"/>
        <n v="910204"/>
        <n v="158764.79999999999"/>
        <n v="-142548.16999999993"/>
        <n v="948.48999999999069"/>
        <n v="705039"/>
        <n v="2415277.67"/>
        <n v="902617.8"/>
        <n v="344440"/>
        <n v="648897"/>
        <n v="1462669.6"/>
        <n v="673655"/>
        <n v="676580.34000000032"/>
        <n v="-246931.03000000003"/>
        <n v="2100723"/>
        <n v="-194170.34000000008"/>
        <n v="196089.01000000007"/>
        <n v="153935"/>
        <n v="512217.37"/>
        <n v="-831916.24000000022"/>
        <n v="-2447634.3199999966"/>
        <n v="797200"/>
        <n v="2548422.5699999998"/>
        <n v="-381033.79000000004"/>
        <n v="19621.959999999963"/>
        <n v="789801.26000000024"/>
        <n v="651605.98"/>
        <n v="-1321129.4299999997"/>
        <n v="607178.26"/>
        <n v="1228164.8800000008"/>
        <n v="-297791.26"/>
        <n v="-3212055.5199999996"/>
        <n v="1113246.82"/>
        <n v="-19450"/>
        <n v="3486666.26"/>
        <n v="-3106528.6799999997"/>
        <n v="-2843911.2300000004"/>
        <n v="-637332.1399999999"/>
        <n v="132374"/>
        <n v="-198644.97999999998"/>
        <n v="-402694.81000000006"/>
        <n v="-2098484.0199999996"/>
        <n v="-283171.15000000002"/>
        <n v="-59904.349999999977"/>
        <n v="-59940.25"/>
        <n v="-619393.87000000011"/>
        <n v="2083293.49"/>
        <n v="-138704.62"/>
        <n v="50523.739999999991"/>
        <n v="-169233.37"/>
        <n v="1768126"/>
        <n v="800605.01"/>
        <n v="288115"/>
        <n v="566336"/>
        <n v="2028321"/>
        <n v="479374.45999999996"/>
        <n v="246.02999999999884"/>
        <n v="289.03999999997905"/>
        <n v="-4650"/>
        <n v="-122201.41000000015"/>
        <n v="122917.97999999998"/>
        <n v="180.04999999998836"/>
        <n v="472.01000000000931"/>
        <n v="315"/>
        <n v="-2495562.0999999996"/>
        <n v="9926.7600000000093"/>
        <n v="312"/>
        <n v="6986500.8899999997"/>
        <n v="771385"/>
        <n v="-117561.93"/>
        <n v="8880131"/>
        <n v="681448"/>
        <n v="363799.28"/>
        <n v="242289.37"/>
        <n v="310998"/>
        <n v="504485.4"/>
        <n v="357160.7"/>
        <n v="1140307"/>
        <n v="533211"/>
        <n v="512742"/>
        <n v="884577.87"/>
        <n v="383332.43"/>
        <n v="2896996.71"/>
        <n v="53022.090000000084"/>
        <n v="-73056.569999999949"/>
        <n v="-13416.959999999963"/>
        <n v="-570.6600000000326"/>
        <n v="17285"/>
        <n v="531609.66"/>
        <n v="596599"/>
        <n v="32262.820000000065"/>
        <n v="473328.32"/>
        <n v="-4886783"/>
        <n v="-286478.33999999985"/>
        <n v="-77866.38"/>
        <n v="-96709.460000000021"/>
        <n v="-157238.14000000001"/>
        <n v="-87409.590000000026"/>
        <n v="93112.459999999992"/>
        <n v="147414.05000000002"/>
        <n v="671687.37"/>
        <n v="2007144.9799999997"/>
        <n v="13708.400000000023"/>
        <n v="-26760.209999999963"/>
        <n v="121596.34999999998"/>
        <n v="170166.84999999998"/>
        <n v="-74939"/>
        <n v="22220.780000000028"/>
        <n v="619228.87"/>
        <n v="249964.05000000005"/>
        <n v="-89795.709999999963"/>
        <n v="-73143.219999999972"/>
        <n v="5006.7099999999627"/>
        <n v="28189.770000000019"/>
        <n v="-23140.430000000051"/>
        <n v="2386.7800000002608"/>
        <n v="-52792.579999999958"/>
        <n v="29807.590000000026"/>
        <n v="46266.109999999986"/>
        <n v="84959.919999999984"/>
        <n v="-831195.65000000037"/>
        <n v="-167475.94"/>
        <n v="472342"/>
        <n v="-4.0000000037252903E-2"/>
        <n v="538826.98"/>
        <n v="-60014.909999999974"/>
        <n v="668.61999999999534"/>
        <n v="2889113.52"/>
        <n v="-0.44000000000232831"/>
        <n v="-390007.99000000022"/>
        <n v="1940693"/>
        <n v="-410435.58999999985"/>
        <n v="-35039.299999999988"/>
        <n v="-1528.9200000000419"/>
        <n v="95809.510000000009"/>
        <n v="-3630"/>
        <n v="-13586"/>
        <n v="46300.840000000026"/>
        <n v="908156"/>
        <n v="1582022.35"/>
        <n v="2905446.92"/>
        <n v="9849.0200000000186"/>
        <n v="9783.429999999993"/>
        <n v="38029.239999999991"/>
        <n v="-15260.950000000012"/>
        <n v="-328938.59999999998"/>
        <n v="-232765.84000000008"/>
        <n v="-28439.979999999981"/>
        <n v="-223248.58000000007"/>
        <n v="-65956.239999999991"/>
        <n v="-155300.26"/>
        <n v="227025.89"/>
        <n v="11211.219999999972"/>
        <n v="2163542.6799999997"/>
        <n v="921530.45000000019"/>
        <n v="-32087.089999999967"/>
        <n v="77443.020000000019"/>
        <n v="-275688.78000000003"/>
        <n v="69932.219999999972"/>
        <n v="498750"/>
        <n v="707733.9"/>
        <n v="1848080.05"/>
        <n v="303804.5"/>
        <n v="67228.570000000007"/>
        <n v="381108.85000000009"/>
        <n v="-974083.30999999959"/>
        <n v="29993688"/>
        <n v="-487900.2799999998"/>
        <n v="2378245"/>
        <n v="-200247.81999999995"/>
        <n v="41007.319999999949"/>
        <n v="307580.40000000002"/>
        <n v="-35020.650000000023"/>
        <n v="38932.179999999993"/>
        <n v="59758.739999999991"/>
        <n v="3960331.84"/>
        <n v="78082.780000000028"/>
        <n v="9188.25"/>
        <n v="166556.76999999979"/>
        <n v="15994756.860000014"/>
        <n v="54136.039999999979"/>
        <n v="329053.17"/>
        <n v="-142724.77000000002"/>
        <n v="-1089511.33"/>
        <n v="919149"/>
        <n v="-1276736.75"/>
        <n v="-60263.61999999918"/>
        <n v="164261.87999999989"/>
        <n v="-4057.6899999999441"/>
        <n v="-6687.9500000001863"/>
        <n v="1172196.26"/>
        <n v="-5382.2399999999907"/>
        <n v="82825.879999999888"/>
        <n v="-14879.520000000019"/>
        <n v="12354.419999999925"/>
        <n v="4063892.52"/>
        <n v="-196206.25"/>
        <n v="-60231.239999999991"/>
        <n v="-38627.939999999944"/>
        <n v="35679.549999999814"/>
        <n v="83027.060000000056"/>
        <n v="-72219.410000000149"/>
        <n v="699834.91000000015"/>
        <n v="4998128.5599999996"/>
        <n v="353166.93"/>
        <n v="-129636.64000000013"/>
        <n v="524083.67999999993"/>
        <n v="-642322.59999999963"/>
        <n v="498743.87999999989"/>
        <n v="-11571547.450000003"/>
        <n v="8047750.8099999996"/>
        <n v="5891.9000000000233"/>
        <n v="70206.839999999851"/>
        <n v="-6200.0100000000093"/>
        <n v="-9391.6200000001118"/>
        <n v="-10982.10999999987"/>
        <n v="13920.5"/>
        <n v="291480.51"/>
        <n v="13479.359999999986"/>
        <n v="9164.7600000002421"/>
        <n v="2.0000000018626451E-2"/>
        <n v="27803.69000000041"/>
        <n v="28199.5"/>
        <n v="39271.120000000112"/>
        <n v="66299.550000000047"/>
        <n v="45548374"/>
        <n v="119063.55999999982"/>
        <n v="690068.47999999998"/>
        <n v="65322.910000000149"/>
        <n v="3080939.69"/>
        <n v="52445.929999999935"/>
        <n v="9.9999997764825821E-3"/>
        <n v="282348.16999999993"/>
        <n v="2302212.83"/>
        <n v="113774.89000000013"/>
        <n v="83681.929999999935"/>
        <n v="5256475.82"/>
        <n v="74479.410000000149"/>
        <n v="305630.33000000007"/>
        <n v="336496.85999999987"/>
        <n v="1515632.3900000001"/>
        <n v="9882474"/>
        <n v="4980624"/>
        <n v="157084.93000000017"/>
        <n v="1426468.3199999998"/>
        <n v="1526.3499999999767"/>
        <n v="2089.3800000001211"/>
        <n v="4362.7900000000373"/>
        <n v="10789.020000000019"/>
        <n v="9661000"/>
        <n v="98803.25"/>
        <n v="-8120"/>
        <n v="125992"/>
        <n v="106811.16000000003"/>
        <n v="6067.8999999999069"/>
        <n v="7354"/>
        <n v="290182.69"/>
        <n v="1680.4499999992549"/>
        <n v="9955.5"/>
        <n v="3964.7599999997765"/>
        <n v="7187534.54"/>
        <n v="593.77000000001863"/>
        <n v="16970.540000000037"/>
        <n v="792730.83000000007"/>
        <n v="10188.400000000023"/>
        <n v="35162.049999999814"/>
        <n v="241433.08000000007"/>
        <n v="576699.25999999791"/>
        <n v="79901.159999999974"/>
        <n v="953487.06"/>
        <n v="247556.03000000026"/>
        <n v="-44528.089999999967"/>
        <n v="2425713.5300000003"/>
        <n v="2429790.1799999997"/>
        <n v="3190695"/>
        <n v="4825182"/>
        <n v="6910110"/>
        <n v="589767.42000000004"/>
        <n v="2277316"/>
        <n v="6874.6699999999255"/>
        <n v="17132.259999999776"/>
        <n v="809493.33"/>
        <n v="259288.25"/>
        <n v="3211.5"/>
        <n v="77191.969999999739"/>
        <n v="-2915495.0700000003"/>
        <n v="43865.740000009537"/>
        <n v="16347749.32"/>
        <n v="14003904.25"/>
        <n v="27007954.25"/>
        <n v="18858315.539999999"/>
        <n v="21756777.170000002"/>
        <n v="22145762"/>
        <n v="12499514.1"/>
        <n v="2054170.66"/>
        <n v="132833.74000000022"/>
        <n v="22740.010000000009"/>
        <n v="18862.400000000023"/>
        <n v="1875.6700000001583"/>
        <n v="110323.76000000001"/>
        <n v="43088.290000000037"/>
        <n v="20096.820000000007"/>
        <n v="8640.0100000000093"/>
        <n v="11700"/>
        <n v="2662.9499999999534"/>
        <n v="29168.239999999991"/>
        <n v="-7319.7000000000116"/>
        <n v="510.37999999988824"/>
        <n v="-0.51000000000931323"/>
        <n v="8102.1200000001118"/>
        <n v="19068481.149999999"/>
        <n v="15779.370000000112"/>
        <n v="13287.910000000149"/>
        <n v="3869488.81"/>
        <n v="12712.910000000033"/>
        <n v="109268.77999999933"/>
        <n v="778047"/>
        <n v="4265556.6399999997"/>
        <n v="2804144.84"/>
        <n v="6514770.9299999997"/>
        <n v="880793.52"/>
        <n v="8276635"/>
        <n v="4901034"/>
        <n v="7228000.3300000001"/>
        <n v="12607.129999999888"/>
        <n v="128529.79000000004"/>
        <n v="1729.0200000000186"/>
        <n v="10359022.76"/>
        <n v="7365.5299999999988"/>
        <n v="97536.400000000373"/>
        <n v="384527.83000000007"/>
        <n v="1158128.75"/>
        <n v="11157.199999999255"/>
        <n v="32591.410000000149"/>
        <n v="3523272.87"/>
        <n v="62466.780000000028"/>
        <n v="16140605"/>
        <n v="428684.96999999974"/>
        <n v="252547.85000000009"/>
        <n v="7518187.1900000004"/>
        <n v="2054140.66"/>
        <n v="2716519.9000000004"/>
        <n v="1210.4699999997392"/>
        <n v="73833.640000000014"/>
        <n v="68612.41"/>
        <n v="477235.41000000015"/>
        <n v="670150.32999999996"/>
        <n v="2226004.8700000006"/>
        <n v="-336516.29000000004"/>
        <n v="-493445.7"/>
        <n v="2591768.79"/>
        <n v="11060.600000000093"/>
        <n v="1185156.9300000002"/>
        <n v="0.46999999997206032"/>
        <n v="9623.7299999985844"/>
        <n v="69490444.810000002"/>
        <n v="3305.8700000001118"/>
        <n v="58022"/>
        <n v="289406.62999999989"/>
        <n v="527545.31999999983"/>
        <n v="30153.229999999981"/>
        <n v="-559820.59999999963"/>
        <n v="205383.3899999999"/>
        <n v="450669.68999999994"/>
        <n v="39515864"/>
        <n v="3332104.9499999997"/>
        <n v="2085559.1100000003"/>
        <n v="5694195"/>
        <n v="2934377"/>
        <n v="3047762"/>
        <n v="161339.20999999996"/>
        <n v="2256403.35"/>
        <n v="8355044"/>
        <n v="46846688.350000001"/>
        <n v="51637689.250000007"/>
        <n v="3602968.91"/>
        <n v="2884041"/>
        <n v="323407.98"/>
        <n v="494"/>
        <n v="4511980"/>
        <n v="771643"/>
        <n v="46803.079999999958"/>
        <n v="571322.08000000007"/>
        <n v="-8875.7000000000698"/>
        <n v="5740692.9299999997"/>
        <n v="3517154.8"/>
        <n v="1133817"/>
        <n v="10004231.68"/>
        <n v="1844459.75"/>
        <n v="530173.39000000013"/>
        <n v="352938.4700000002"/>
        <n v="2040367.6099999999"/>
        <n v="1563597.69"/>
        <n v="3222900.23"/>
        <n v="5227562.55"/>
        <n v="4424342"/>
        <n v="8516821"/>
        <n v="4754891"/>
        <n v="7969513.9699999997"/>
        <n v="3776087.45"/>
        <n v="5744071"/>
        <n v="4355359.17"/>
        <n v="2368588.91"/>
        <n v="6581825"/>
        <n v="431370.80999999959"/>
        <n v="3245258.6900000004"/>
        <n v="11251795.65"/>
        <n v="7619728"/>
        <n v="2196233.11"/>
        <n v="14501112.26"/>
        <n v="4755252"/>
        <n v="821527.09999999963"/>
        <n v="3504369.25"/>
        <n v="3460996.69"/>
        <n v="3360766"/>
        <n v="13350845.199999999"/>
        <n v="5311288.6100000003"/>
        <n v="3652063.41"/>
        <n v="4398573.46"/>
        <n v="3999620.49"/>
        <n v="376024.41999999806"/>
        <n v="392542.83000000566"/>
        <n v="637203.78000000119"/>
        <n v="391312.06999999844"/>
        <n v="317176.25999999978"/>
        <n v="143565.22000000253"/>
        <n v="693200.07999999821"/>
        <n v="176635.08000000007"/>
        <n v="3002180.8200000003"/>
        <n v="8521.4799999999814"/>
        <n v="3158507.6199999973"/>
        <n v="1020926.9200000018"/>
        <n v="772654.96000000089"/>
        <n v="918529.75999999978"/>
        <n v="6764603.1499999985"/>
        <n v="9151024.2599999979"/>
        <n v="1604340.3000000007"/>
        <n v="538609.84999999404"/>
        <n v="3085.1899999999441"/>
        <n v="15265.75"/>
        <n v="24324142.359999999"/>
        <n v="77486460.620000005"/>
        <n v="13122816.800000004"/>
        <n v="172.35000000009313"/>
        <n v="212.06000000052154"/>
        <n v="917.14999999990687"/>
        <n v="31051.949999999721"/>
        <n v="20121.19000000041"/>
        <n v="81029.840000000084"/>
        <n v="2573816.54"/>
        <n v="13602.040000000037"/>
        <n v="38836.080000000075"/>
        <n v="34421.279999999795"/>
        <n v="93.359999999869615"/>
        <n v="-61540.130000000121"/>
        <n v="218385.40000000002"/>
        <n v="39967.429999999935"/>
        <n v="19345.489999999991"/>
        <n v="2272399.2199999997"/>
        <n v="5135089.5599999996"/>
        <n v="57049841"/>
        <n v="1931817.5499999998"/>
        <n v="4504274.4000000004"/>
        <n v="4628926.78"/>
        <n v="2956757.2"/>
        <n v="10623922.75"/>
        <n v="54575.75"/>
        <n v="433247.28000000026"/>
        <n v="9750113"/>
        <n v="4243445"/>
        <n v="1776816.91"/>
        <n v="175135.28999999992"/>
        <n v="5045325.33"/>
        <n v="6566052"/>
        <n v="8275718"/>
        <n v="511419.44999999995"/>
        <n v="914639.22"/>
        <n v="3649940"/>
        <n v="8829557"/>
        <n v="3313190"/>
        <n v="5667216"/>
        <n v="2889714"/>
        <n v="3449562"/>
        <n v="9840677"/>
        <n v="2406605"/>
        <n v="4886509"/>
        <n v="2944538"/>
        <n v="2857014"/>
        <n v="4941368"/>
        <n v="3949300"/>
        <n v="9838705.9800000004"/>
        <n v="4985720"/>
        <n v="6300025"/>
        <n v="9444160"/>
        <n v="6435537"/>
        <n v="4075758.6"/>
        <n v="519784"/>
        <n v="3984063"/>
        <n v="5988042"/>
        <n v="6030585"/>
        <n v="5248000"/>
        <n v="8000588.8099999996"/>
        <n v="2768241"/>
        <n v="67018272"/>
        <n v="3321391"/>
        <n v="7580970"/>
        <n v="4352029"/>
        <n v="1207637"/>
        <n v="4732537.5"/>
        <n v="3594467"/>
        <n v="3026503"/>
        <n v="4536744"/>
        <n v="2931571"/>
        <n v="3098621"/>
        <n v="4634138"/>
        <n v="13234051"/>
        <n v="4455639"/>
        <n v="3427056"/>
        <n v="7795360.7999999998"/>
        <n v="4906503"/>
        <n v="6022510"/>
        <n v="7891850.5999999996"/>
        <n v="2348494"/>
        <n v="19534864"/>
        <n v="98279.079999999987"/>
        <n v="76464.66"/>
        <n v="15361.399999999994"/>
        <n v="95313.5"/>
        <n v="2572958"/>
        <n v="98189.38"/>
        <n v="93018.579999999987"/>
        <n v="87448.88"/>
        <n v="28516623"/>
        <n v="3793965.9"/>
        <n v="17584340"/>
        <n v="1903037"/>
        <n v="1801248.37"/>
        <n v="1152446.1499999999"/>
        <n v="6563167"/>
        <n v="6543843"/>
        <n v="1869232.4700000002"/>
        <n v="5373908.2999999998"/>
        <n v="7743592"/>
        <n v="970051.06"/>
        <n v="6342717"/>
      </sharedItems>
    </cacheField>
    <cacheField name="Avance Financiero % con respecto al último reg." numFmtId="0">
      <sharedItems containsMixedTypes="1" containsNumber="1" minValue="0" maxValue="52.56928741511323"/>
    </cacheField>
    <cacheField name="Avan % Total (Ejecutado/Costo Total)" numFmtId="0">
      <sharedItems containsMixedTypes="1" containsNumber="1" minValue="0" maxValue="52.56928741511323"/>
    </cacheField>
    <cacheField name="Rango del % de avance" numFmtId="0">
      <sharedItems containsBlank="1" count="6">
        <s v="NPI"/>
        <s v="Menor a 25%"/>
        <s v="Entre 25 y 75%"/>
        <s v="Mayor a 75%"/>
        <m u="1"/>
        <s v="REJO" u="1"/>
      </sharedItems>
    </cacheField>
    <cacheField name="Estado del PIP " numFmtId="0">
      <sharedItems containsBlank="1"/>
    </cacheField>
    <cacheField name="Se encuentra culminado (SI o NO)" numFmtId="0">
      <sharedItems containsBlank="1"/>
    </cacheField>
    <cacheField name="AÑO DE TÉRMINO EJECUCIÓN FÍSICA" numFmtId="0">
      <sharedItems containsString="0" containsBlank="1" containsNumber="1" containsInteger="1" minValue="2004" maxValue="2010"/>
    </cacheField>
    <cacheField name="¿EL PIP CUENTA CON UN DOCUMENTO QUE APRUEBA LIQUIDACIÓN FÍSICA - FINANCIERA? (SI O NO)" numFmtId="0">
      <sharedItems containsBlank="1"/>
    </cacheField>
    <cacheField name="DE CORRESPONDER LA TRANSFERENCIA DEL PRODUCTO DEL PIP, INDIQUE SI ÉSTA SE REALIZÓ (SI O NO) " numFmtId="0">
      <sharedItems containsBlank="1"/>
    </cacheField>
    <cacheField name="EL PRODUCTO DEL PIP (BIENES Y SERVICIOS) ENTRÓ EN OPERACIÓN (SI O NO) (*)" numFmtId="0">
      <sharedItems containsBlank="1"/>
    </cacheField>
    <cacheField name="AÑO DE SUSPENSIÓN" numFmtId="0">
      <sharedItems containsNonDate="0" containsString="0" containsBlank="1"/>
    </cacheField>
    <cacheField name="MOTIVO" numFmtId="0">
      <sharedItems containsNonDate="0" containsString="0" containsBlank="1"/>
    </cacheField>
    <cacheField name="ACCIONES TOMADAS TRAS LA SUSPENSIÓN" numFmtId="0">
      <sharedItems containsNonDate="0" containsString="0" containsBlank="1"/>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7">
  <r>
    <s v="Maria Rosa A."/>
    <n v="1"/>
    <x v="0"/>
    <x v="0"/>
    <s v="SEDE CENTRAL - GRI"/>
    <x v="0"/>
    <s v="OPI DE LA REGION CAJAMARCA"/>
    <x v="0"/>
    <d v="2003-03-26T00:00:00"/>
    <x v="0"/>
    <s v="SAUCEPAMPA"/>
    <x v="0"/>
    <n v="90"/>
    <s v="NPI"/>
    <s v="NPI"/>
    <d v="2017-04-19T00:00:00"/>
    <s v="NPI"/>
    <x v="0"/>
    <s v="NPI"/>
    <x v="0"/>
    <x v="0"/>
    <x v="0"/>
    <x v="0"/>
    <x v="0"/>
    <n v="76400"/>
    <n v="0"/>
    <n v="0"/>
    <s v="NPI"/>
    <s v="NPI"/>
    <x v="0"/>
    <s v="NPI"/>
    <s v="NPI"/>
    <x v="0"/>
    <m/>
    <m/>
    <m/>
    <m/>
    <m/>
    <m/>
    <m/>
    <m/>
    <m/>
    <s v="PIP INACTIVO SIN INFORMACIÓN DE EJECUCIÓN FINANCIERA"/>
  </r>
  <r>
    <s v="Maria Rosa A."/>
    <n v="2"/>
    <x v="1"/>
    <x v="1"/>
    <s v="SEDE CENTRAL - OPI"/>
    <x v="0"/>
    <s v="OPI DE LA REGION CAJAMARCA"/>
    <x v="0"/>
    <d v="2003-04-29T00:00:00"/>
    <x v="0"/>
    <s v="MULTIPROVINCIAL Y MULTIDISTRITAL"/>
    <x v="1"/>
    <n v="30"/>
    <s v="NPI"/>
    <s v="NPI"/>
    <d v="2017-04-19T00:00:00"/>
    <s v="NPI"/>
    <x v="0"/>
    <s v="NPI"/>
    <x v="0"/>
    <x v="0"/>
    <x v="0"/>
    <x v="0"/>
    <x v="0"/>
    <n v="149500"/>
    <n v="0"/>
    <n v="0"/>
    <s v="NPI"/>
    <s v="NPI"/>
    <x v="0"/>
    <s v="NPI"/>
    <s v="NPI"/>
    <x v="0"/>
    <m/>
    <m/>
    <m/>
    <m/>
    <m/>
    <m/>
    <m/>
    <m/>
    <m/>
    <s v="PIP INACTIVO SIN INFORMACIÓN DE EJECUCIÓN FINANCIERA"/>
  </r>
  <r>
    <s v="Maria Rosa A."/>
    <n v="3"/>
    <x v="2"/>
    <x v="2"/>
    <s v="SEDE CENTRAL - GRPPAT"/>
    <x v="0"/>
    <s v="OPI DE LA REGION CAJAMARCA"/>
    <x v="0"/>
    <d v="2003-05-05T00:00:00"/>
    <x v="0"/>
    <s v="MULTIPROVINCIAL Y MULTIDISTRITAL"/>
    <x v="1"/>
    <n v="30"/>
    <s v="NPI"/>
    <s v="NPI"/>
    <d v="2017-04-19T00:00:00"/>
    <s v="NPI"/>
    <x v="0"/>
    <s v="NPI"/>
    <x v="0"/>
    <x v="0"/>
    <x v="0"/>
    <x v="0"/>
    <x v="0"/>
    <n v="90000"/>
    <n v="0"/>
    <n v="0"/>
    <s v="NPI"/>
    <s v="NPI"/>
    <x v="0"/>
    <s v="NPI"/>
    <s v="NPI"/>
    <x v="0"/>
    <m/>
    <m/>
    <m/>
    <m/>
    <m/>
    <m/>
    <m/>
    <m/>
    <m/>
    <s v="PIP INACTIVO SIN INFORMACIÓN DE EJECUCIÓN FINANCIERA"/>
  </r>
  <r>
    <s v="Maria Rosa A."/>
    <n v="4"/>
    <x v="3"/>
    <x v="3"/>
    <s v="SEDE CENTRAL - ODN"/>
    <x v="0"/>
    <s v="OPI DE LA REGION CAJAMARCA"/>
    <x v="0"/>
    <d v="2003-05-19T00:00:00"/>
    <x v="0"/>
    <s v="MULTIPROVINCIAL Y MULTIDISTRITAL"/>
    <x v="2"/>
    <n v="30"/>
    <s v="NPI"/>
    <s v="NPI"/>
    <d v="2017-04-19T00:00:00"/>
    <s v="NPI"/>
    <x v="0"/>
    <s v="NPI"/>
    <x v="0"/>
    <x v="0"/>
    <x v="0"/>
    <x v="0"/>
    <x v="0"/>
    <n v="150000"/>
    <n v="0"/>
    <n v="0"/>
    <s v="NPI"/>
    <s v="NPI"/>
    <x v="0"/>
    <s v="NPI"/>
    <s v="NPI"/>
    <x v="0"/>
    <m/>
    <m/>
    <m/>
    <m/>
    <m/>
    <m/>
    <m/>
    <m/>
    <m/>
    <s v="PIP INACTIVO SIN INFORMACIÓN DE EJECUCIÓN FINANCIERA"/>
  </r>
  <r>
    <s v="Maria Rosa A."/>
    <n v="5"/>
    <x v="4"/>
    <x v="4"/>
    <s v="SEDE CENTRAL - GRI"/>
    <x v="0"/>
    <s v="OPI DE LA REGION CAJAMARCA"/>
    <x v="0"/>
    <d v="2003-06-25T00:00:00"/>
    <x v="0"/>
    <s v="SAN BENITO"/>
    <x v="0"/>
    <n v="60"/>
    <s v="NPI"/>
    <s v="NPI"/>
    <d v="2017-04-19T00:00:00"/>
    <s v="NPI"/>
    <x v="0"/>
    <s v="NPI"/>
    <x v="0"/>
    <x v="0"/>
    <x v="0"/>
    <x v="0"/>
    <x v="0"/>
    <n v="31250"/>
    <n v="0"/>
    <n v="0"/>
    <s v="NPI"/>
    <s v="NPI"/>
    <x v="0"/>
    <s v="NPI"/>
    <s v="NPI"/>
    <x v="0"/>
    <m/>
    <m/>
    <m/>
    <m/>
    <m/>
    <m/>
    <m/>
    <m/>
    <m/>
    <s v="PIP INACTIVO SIN INFORMACIÓN DE EJECUCIÓN FINANCIERA"/>
  </r>
  <r>
    <s v="Maria Rosa A."/>
    <n v="6"/>
    <x v="5"/>
    <x v="5"/>
    <s v="SEDE CENTRAL - GRI"/>
    <x v="0"/>
    <s v="OPI DE LA REGION CAJAMARCA"/>
    <x v="0"/>
    <d v="2003-03-21T00:00:00"/>
    <x v="0"/>
    <s v="MULTIPROVINCIAL Y MULTIDISTRITAL"/>
    <x v="1"/>
    <n v="30"/>
    <s v="NPI"/>
    <s v="NPI"/>
    <d v="2017-04-19T00:00:00"/>
    <s v="NPI"/>
    <x v="0"/>
    <s v="NPI"/>
    <x v="0"/>
    <x v="0"/>
    <x v="0"/>
    <x v="0"/>
    <x v="0"/>
    <n v="57500"/>
    <n v="0"/>
    <n v="0"/>
    <s v="NPI"/>
    <s v="NPI"/>
    <x v="0"/>
    <s v="NPI"/>
    <s v="NPI"/>
    <x v="0"/>
    <m/>
    <m/>
    <m/>
    <m/>
    <m/>
    <m/>
    <m/>
    <m/>
    <m/>
    <s v="PIP INACTIVO SIN INFORMACIÓN DE EJECUCIÓN FINANCIERA"/>
  </r>
  <r>
    <s v="Maria Rosa A."/>
    <n v="7"/>
    <x v="6"/>
    <x v="6"/>
    <s v="SEDE CENTRAL - GRI"/>
    <x v="0"/>
    <s v="OPI DE LA REGION CAJAMARCA"/>
    <x v="0"/>
    <d v="2003-05-26T00:00:00"/>
    <x v="0"/>
    <s v="MULTIPROVINCIAL Y MULTIDISTRITAL"/>
    <x v="1"/>
    <n v="30"/>
    <s v="NPI"/>
    <s v="NPI"/>
    <d v="2017-04-19T00:00:00"/>
    <s v="NPI"/>
    <x v="0"/>
    <s v="NPI"/>
    <x v="0"/>
    <x v="0"/>
    <x v="0"/>
    <x v="0"/>
    <x v="0"/>
    <n v="96800"/>
    <n v="0"/>
    <n v="0"/>
    <s v="NPI"/>
    <s v="NPI"/>
    <x v="0"/>
    <s v="NPI"/>
    <s v="NPI"/>
    <x v="0"/>
    <m/>
    <m/>
    <m/>
    <m/>
    <m/>
    <m/>
    <m/>
    <m/>
    <m/>
    <s v="PIP INACTIVO SIN INFORMACIÓN DE EJECUCIÓN FINANCIERA"/>
  </r>
  <r>
    <s v="Maria Rosa A."/>
    <n v="8"/>
    <x v="7"/>
    <x v="7"/>
    <s v="SEDE CENTRAL - CIS - GRPPAT"/>
    <x v="0"/>
    <s v="OPI DE LA REGION CAJAMARCA"/>
    <x v="0"/>
    <d v="2003-09-30T00:00:00"/>
    <x v="0"/>
    <s v="MULTIPROVINCIAL Y MULTIDISTRITAL"/>
    <x v="1"/>
    <n v="30"/>
    <s v="NPI"/>
    <s v="NPI"/>
    <d v="2017-04-19T00:00:00"/>
    <s v="NPI"/>
    <x v="0"/>
    <s v="NPI"/>
    <x v="0"/>
    <x v="0"/>
    <x v="0"/>
    <x v="0"/>
    <x v="0"/>
    <n v="237634"/>
    <n v="0"/>
    <n v="0"/>
    <s v="NPI"/>
    <s v="NPI"/>
    <x v="0"/>
    <s v="NPI"/>
    <s v="NPI"/>
    <x v="0"/>
    <m/>
    <m/>
    <m/>
    <m/>
    <m/>
    <m/>
    <m/>
    <m/>
    <m/>
    <s v="PIP INACTIVO SIN INFORMACIÓN DE EJECUCIÓN FINANCIERA"/>
  </r>
  <r>
    <s v="Maria Rosa A."/>
    <n v="9"/>
    <x v="8"/>
    <x v="8"/>
    <s v="SEDE CENTRAL - ADMINISTRACIÓN"/>
    <x v="0"/>
    <s v="OPI DE LA REGION CAJAMARCA"/>
    <x v="0"/>
    <d v="2003-06-25T00:00:00"/>
    <x v="0"/>
    <s v="MULTIPROVINCIAL Y MULTIDISTRITAL"/>
    <x v="1"/>
    <n v="90"/>
    <s v="NPI"/>
    <s v="NPI"/>
    <d v="2017-04-19T00:00:00"/>
    <s v="NPI"/>
    <x v="0"/>
    <s v="NPI"/>
    <x v="0"/>
    <x v="0"/>
    <x v="0"/>
    <x v="0"/>
    <x v="0"/>
    <n v="100000"/>
    <n v="0"/>
    <n v="0"/>
    <s v="NPI"/>
    <s v="NPI"/>
    <x v="0"/>
    <s v="NPI"/>
    <s v="NPI"/>
    <x v="0"/>
    <m/>
    <m/>
    <m/>
    <m/>
    <m/>
    <m/>
    <m/>
    <m/>
    <m/>
    <s v="PIP INACTIVO SIN INFORMACIÓN DE EJECUCIÓN FINANCIERA"/>
  </r>
  <r>
    <s v="Maria Rosa A."/>
    <n v="10"/>
    <x v="9"/>
    <x v="9"/>
    <s v="SEDE CENTRAL - GRI"/>
    <x v="0"/>
    <s v="OPI DE LA REGION CAJAMARCA"/>
    <x v="0"/>
    <d v="2003-07-14T00:00:00"/>
    <x v="0"/>
    <s v="JESÚS"/>
    <x v="3"/>
    <n v="120"/>
    <s v="NPI"/>
    <s v="NPI"/>
    <d v="2017-04-19T00:00:00"/>
    <s v="NPI"/>
    <x v="0"/>
    <s v="NPI"/>
    <x v="0"/>
    <x v="0"/>
    <x v="0"/>
    <x v="0"/>
    <x v="0"/>
    <n v="256574"/>
    <n v="0"/>
    <n v="0"/>
    <s v="NPI"/>
    <s v="NPI"/>
    <x v="0"/>
    <s v="NPI"/>
    <s v="NPI"/>
    <x v="0"/>
    <m/>
    <m/>
    <m/>
    <m/>
    <m/>
    <m/>
    <m/>
    <m/>
    <m/>
    <s v="PIP INACTIVO SIN INFORMACIÓN DE EJECUCIÓN FINANCIERA"/>
  </r>
  <r>
    <s v="Maria Rosa A."/>
    <n v="11"/>
    <x v="10"/>
    <x v="10"/>
    <s v="SEDE CENTRAL - GRI"/>
    <x v="0"/>
    <s v="OPI DE LA REGION CAJAMARCA"/>
    <x v="0"/>
    <d v="2003-08-05T00:00:00"/>
    <x v="0"/>
    <s v="YONÁN"/>
    <x v="4"/>
    <n v="90"/>
    <s v="NPI"/>
    <s v="NPI"/>
    <d v="2017-04-19T00:00:00"/>
    <s v="NPI"/>
    <x v="0"/>
    <s v="NPI"/>
    <x v="0"/>
    <x v="0"/>
    <x v="0"/>
    <x v="0"/>
    <x v="0"/>
    <n v="54560"/>
    <n v="0"/>
    <n v="0"/>
    <s v="NPI"/>
    <s v="NPI"/>
    <x v="0"/>
    <s v="NPI"/>
    <s v="NPI"/>
    <x v="0"/>
    <m/>
    <m/>
    <m/>
    <m/>
    <m/>
    <m/>
    <m/>
    <m/>
    <m/>
    <s v="PIP INACTIVO SIN INFORMACIÓN DE EJECUCIÓN FINANCIERA"/>
  </r>
  <r>
    <s v="Maria Rosa A."/>
    <n v="12"/>
    <x v="11"/>
    <x v="11"/>
    <s v="SEDE CENTRAL - RENAMA"/>
    <x v="0"/>
    <s v="OPI DE LA REGION CAJAMARCA"/>
    <x v="0"/>
    <d v="2003-10-17T00:00:00"/>
    <x v="0"/>
    <s v="MULTIPROVINCIAL Y MULTIDISTRITAL"/>
    <x v="5"/>
    <n v="90"/>
    <s v="NPI"/>
    <s v="NPI"/>
    <d v="2017-04-19T00:00:00"/>
    <s v="NPI"/>
    <x v="0"/>
    <s v="NPI"/>
    <x v="0"/>
    <x v="0"/>
    <x v="0"/>
    <x v="0"/>
    <x v="0"/>
    <n v="75000"/>
    <n v="0"/>
    <n v="0"/>
    <s v="NPI"/>
    <s v="NPI"/>
    <x v="0"/>
    <s v="NPI"/>
    <s v="NPI"/>
    <x v="0"/>
    <m/>
    <m/>
    <m/>
    <m/>
    <m/>
    <m/>
    <m/>
    <m/>
    <m/>
    <s v="PIP INACTIVO SIN INFORMACIÓN DE EJECUCIÓN FINANCIERA"/>
  </r>
  <r>
    <s v="Ronal"/>
    <n v="13"/>
    <x v="12"/>
    <x v="12"/>
    <s v="CUTERVO"/>
    <x v="1"/>
    <s v="OPI DE LA REGION CAJAMARCA"/>
    <x v="0"/>
    <d v="2003-07-15T00:00:00"/>
    <x v="0"/>
    <s v="CUTERVO - MULTIDISTRITAL"/>
    <x v="3"/>
    <n v="180"/>
    <s v="NPI"/>
    <s v="NPI"/>
    <d v="2017-04-19T00:00:00"/>
    <s v="NPI"/>
    <x v="0"/>
    <s v="NPI"/>
    <x v="0"/>
    <x v="0"/>
    <x v="0"/>
    <x v="0"/>
    <x v="0"/>
    <n v="30000"/>
    <n v="0"/>
    <n v="0"/>
    <s v="NPI"/>
    <s v="NPI"/>
    <x v="0"/>
    <s v="NPI"/>
    <s v="NPI"/>
    <x v="0"/>
    <m/>
    <m/>
    <m/>
    <m/>
    <m/>
    <m/>
    <m/>
    <m/>
    <m/>
    <s v="El proyecto fue declarado viable en julio del año 2003, en el aplicativo del Banco de Proyectos el estado aparece Inactivo, con la información de los aplicativos informáticos no es posible determinar si el proyecto fue ejecutado o no."/>
  </r>
  <r>
    <s v="Ronal"/>
    <n v="14"/>
    <x v="13"/>
    <x v="13"/>
    <s v="CUTERVO"/>
    <x v="1"/>
    <s v="OPI DE LA REGION CAJAMARCA"/>
    <x v="0"/>
    <d v="2003-07-31T00:00:00"/>
    <x v="0"/>
    <s v="QUEROCOTILLO"/>
    <x v="6"/>
    <n v="180"/>
    <s v="NPI"/>
    <s v="NPI"/>
    <d v="2017-04-19T00:00:00"/>
    <s v="NPI"/>
    <x v="0"/>
    <s v="NPI"/>
    <x v="0"/>
    <x v="0"/>
    <x v="0"/>
    <x v="0"/>
    <x v="0"/>
    <n v="90150"/>
    <n v="0"/>
    <n v="0"/>
    <s v="NPI"/>
    <s v="NPI"/>
    <x v="0"/>
    <s v="NPI"/>
    <s v="NPI"/>
    <x v="0"/>
    <m/>
    <m/>
    <m/>
    <m/>
    <m/>
    <m/>
    <m/>
    <m/>
    <m/>
    <s v="El proyecto fue declarado viable en julio del año 2003, en el aplicativo del Banco de Proyectos el estado aparece Inactivo, con la información de los aplicativos informáticos no es posible determinar si el proyecto fue ejecutado o no."/>
  </r>
  <r>
    <s v="Jovanna"/>
    <n v="15"/>
    <x v="14"/>
    <x v="14"/>
    <s v="JAÉN"/>
    <x v="2"/>
    <s v="OPI DE LA REGION CAJAMARCA"/>
    <x v="0"/>
    <d v="2003-03-16T00:00:00"/>
    <x v="0"/>
    <s v="JAÉN"/>
    <x v="4"/>
    <n v="1080"/>
    <s v="NPI"/>
    <s v="NPI"/>
    <d v="2017-04-19T00:00:00"/>
    <s v="NPI"/>
    <x v="0"/>
    <s v="NPI"/>
    <x v="0"/>
    <x v="0"/>
    <x v="0"/>
    <x v="0"/>
    <x v="0"/>
    <n v="179990"/>
    <n v="0"/>
    <n v="0"/>
    <n v="0"/>
    <n v="0"/>
    <x v="1"/>
    <n v="0"/>
    <n v="0"/>
    <x v="1"/>
    <m/>
    <m/>
    <m/>
    <m/>
    <m/>
    <m/>
    <m/>
    <m/>
    <m/>
    <s v="El proyecto se encuentra inactivo"/>
  </r>
  <r>
    <s v="Jovanna"/>
    <n v="16"/>
    <x v="15"/>
    <x v="15"/>
    <s v="JAÉN"/>
    <x v="2"/>
    <s v="OPI DE LA REGION CAJAMARCA"/>
    <x v="0"/>
    <d v="2003-10-07T00:00:00"/>
    <x v="0"/>
    <s v="JAÉN"/>
    <x v="4"/>
    <n v="90"/>
    <s v="NPI"/>
    <s v="NPI"/>
    <d v="2017-04-19T00:00:00"/>
    <s v="NPI"/>
    <x v="0"/>
    <s v="NPI"/>
    <x v="0"/>
    <x v="0"/>
    <x v="0"/>
    <x v="0"/>
    <x v="0"/>
    <n v="222194"/>
    <n v="0"/>
    <n v="0"/>
    <n v="0"/>
    <n v="0"/>
    <x v="2"/>
    <n v="0"/>
    <n v="0"/>
    <x v="1"/>
    <m/>
    <m/>
    <m/>
    <m/>
    <m/>
    <m/>
    <m/>
    <m/>
    <m/>
    <s v="El proyecto se encuentra inactivo"/>
  </r>
  <r>
    <s v="Jovanna"/>
    <n v="17"/>
    <x v="16"/>
    <x v="16"/>
    <s v="JAÉN"/>
    <x v="2"/>
    <s v="OPI DE LA REGION CAJAMARCA"/>
    <x v="0"/>
    <d v="2003-03-16T00:00:00"/>
    <x v="0"/>
    <s v="JAÉN"/>
    <x v="4"/>
    <n v="90"/>
    <s v="NPI"/>
    <s v="NPI"/>
    <d v="2017-04-19T00:00:00"/>
    <s v="NPI"/>
    <x v="0"/>
    <s v="NPI"/>
    <x v="0"/>
    <x v="0"/>
    <x v="0"/>
    <x v="0"/>
    <x v="0"/>
    <n v="214411"/>
    <n v="0"/>
    <n v="0"/>
    <n v="0"/>
    <m/>
    <x v="3"/>
    <n v="0"/>
    <n v="0"/>
    <x v="1"/>
    <m/>
    <m/>
    <m/>
    <m/>
    <m/>
    <m/>
    <m/>
    <m/>
    <m/>
    <s v="El proyecto se encuentra inactivo"/>
  </r>
  <r>
    <s v="Jovanna"/>
    <n v="18"/>
    <x v="17"/>
    <x v="17"/>
    <s v="JAÉN"/>
    <x v="2"/>
    <s v="OPI DE LA REGION CAJAMARCA"/>
    <x v="0"/>
    <d v="2003-09-24T00:00:00"/>
    <x v="0"/>
    <s v="JAÉN"/>
    <x v="7"/>
    <n v="120"/>
    <s v="NPI"/>
    <s v="NPI"/>
    <d v="2017-04-19T00:00:00"/>
    <s v="NPI"/>
    <x v="0"/>
    <s v="NPI"/>
    <x v="0"/>
    <x v="0"/>
    <x v="0"/>
    <x v="0"/>
    <x v="0"/>
    <n v="134660"/>
    <n v="0"/>
    <n v="0"/>
    <n v="0"/>
    <n v="0"/>
    <x v="4"/>
    <n v="0"/>
    <n v="0"/>
    <x v="1"/>
    <m/>
    <m/>
    <m/>
    <m/>
    <m/>
    <m/>
    <m/>
    <m/>
    <m/>
    <s v="El proyecto se encuentra inactivo"/>
  </r>
  <r>
    <s v="Jovanna"/>
    <n v="19"/>
    <x v="18"/>
    <x v="18"/>
    <s v="JAÉN"/>
    <x v="2"/>
    <s v="OPI DE LA REGION CAJAMARCA"/>
    <x v="0"/>
    <d v="2003-03-15T00:00:00"/>
    <x v="0"/>
    <s v="PUCARA"/>
    <x v="7"/>
    <n v="180"/>
    <s v="NPI"/>
    <s v="NPI"/>
    <d v="2017-04-19T00:00:00"/>
    <s v="NPI"/>
    <x v="0"/>
    <s v="NPI"/>
    <x v="0"/>
    <x v="0"/>
    <x v="0"/>
    <x v="0"/>
    <x v="0"/>
    <n v="117519"/>
    <n v="0"/>
    <n v="0"/>
    <n v="0"/>
    <n v="0"/>
    <x v="5"/>
    <n v="0"/>
    <n v="0"/>
    <x v="1"/>
    <m/>
    <m/>
    <m/>
    <m/>
    <m/>
    <m/>
    <m/>
    <m/>
    <m/>
    <s v="El proyecto se encuentra inactivo"/>
  </r>
  <r>
    <s v="Jovanna"/>
    <n v="20"/>
    <x v="19"/>
    <x v="19"/>
    <s v="JAÉN"/>
    <x v="2"/>
    <s v="OPI DE LA REGION CAJAMARCA"/>
    <x v="0"/>
    <d v="2003-05-07T00:00:00"/>
    <x v="0"/>
    <s v="SAN IGNACIO"/>
    <x v="8"/>
    <n v="30"/>
    <s v="NPI"/>
    <s v="NPI"/>
    <d v="2017-04-19T00:00:00"/>
    <s v="NPI"/>
    <x v="0"/>
    <s v="NPI"/>
    <x v="0"/>
    <x v="0"/>
    <x v="0"/>
    <x v="0"/>
    <x v="0"/>
    <n v="11000"/>
    <n v="0"/>
    <n v="0"/>
    <n v="0"/>
    <n v="0"/>
    <x v="6"/>
    <n v="0"/>
    <n v="0"/>
    <x v="1"/>
    <m/>
    <m/>
    <m/>
    <m/>
    <m/>
    <m/>
    <m/>
    <m/>
    <m/>
    <s v="Proyecto viable e inactivo"/>
  </r>
  <r>
    <s v="Jovanna"/>
    <n v="21"/>
    <x v="20"/>
    <x v="20"/>
    <s v="JAÉN"/>
    <x v="2"/>
    <s v="OPI DE LA REGION CAJAMARCA"/>
    <x v="0"/>
    <d v="2003-03-15T00:00:00"/>
    <x v="0"/>
    <s v="SAN IGNACIO"/>
    <x v="0"/>
    <n v="270"/>
    <s v="NPI"/>
    <s v="NPI"/>
    <d v="2017-04-19T00:00:00"/>
    <s v="NPI"/>
    <x v="0"/>
    <s v="NPI"/>
    <x v="0"/>
    <x v="0"/>
    <x v="0"/>
    <x v="0"/>
    <x v="0"/>
    <n v="181389"/>
    <n v="0"/>
    <n v="0"/>
    <n v="0"/>
    <n v="0"/>
    <x v="7"/>
    <n v="0"/>
    <n v="0"/>
    <x v="1"/>
    <m/>
    <m/>
    <m/>
    <m/>
    <m/>
    <m/>
    <m/>
    <m/>
    <m/>
    <s v="Proyecto viable e inactivo"/>
  </r>
  <r>
    <s v="Agustín M"/>
    <n v="22"/>
    <x v="21"/>
    <x v="21"/>
    <s v="CHOTA"/>
    <x v="3"/>
    <s v="OPI DE LA REGION CAJAMARCA"/>
    <x v="0"/>
    <d v="2003-08-05T00:00:00"/>
    <x v="0"/>
    <s v="CHOTA - MULTIDISTRITAL"/>
    <x v="3"/>
    <n v="180"/>
    <s v="NPI"/>
    <s v="NPI"/>
    <d v="2017-04-19T00:00:00"/>
    <s v="NPI"/>
    <x v="0"/>
    <s v="NPI"/>
    <x v="0"/>
    <x v="0"/>
    <x v="0"/>
    <x v="0"/>
    <x v="0"/>
    <n v="40000"/>
    <n v="0"/>
    <n v="0"/>
    <n v="0"/>
    <n v="0"/>
    <x v="8"/>
    <n v="0"/>
    <n v="0"/>
    <x v="1"/>
    <m/>
    <m/>
    <m/>
    <m/>
    <m/>
    <m/>
    <m/>
    <m/>
    <m/>
    <s v="EL PIP SE DECLARÓ VIABLE EL 05/08/2003, SE ENCUENTRA INACTIVO, NO SE PUEDE DETERMINAR SU EJECUCIÓN"/>
  </r>
  <r>
    <s v="Agustín M"/>
    <n v="23"/>
    <x v="22"/>
    <x v="22"/>
    <s v="CHOTA"/>
    <x v="3"/>
    <s v="OPI DE LA REGION CAJAMARCA"/>
    <x v="0"/>
    <d v="2003-08-13T00:00:00"/>
    <x v="0"/>
    <s v="BAMBAMARCA"/>
    <x v="3"/>
    <n v="90"/>
    <s v="NPI"/>
    <s v="NPI"/>
    <d v="2017-04-19T00:00:00"/>
    <s v="NPI"/>
    <x v="0"/>
    <s v="NPI"/>
    <x v="0"/>
    <x v="0"/>
    <x v="0"/>
    <x v="0"/>
    <x v="0"/>
    <n v="36693"/>
    <n v="0"/>
    <n v="0"/>
    <n v="0"/>
    <n v="0"/>
    <x v="9"/>
    <n v="0"/>
    <n v="0"/>
    <x v="1"/>
    <m/>
    <m/>
    <m/>
    <m/>
    <m/>
    <m/>
    <m/>
    <m/>
    <m/>
    <s v="EL PIP SE DECLARÓ VIABLE EL 13/08/2003, SE ENCUENTRA INACTIVO, NO SE PUEDE DETERMINAR SU EJECUCIÓN"/>
  </r>
  <r>
    <s v="Agustín M"/>
    <n v="24"/>
    <x v="23"/>
    <x v="23"/>
    <s v="CHOTA"/>
    <x v="3"/>
    <s v="OPI DE LA REGION CAJAMARCA"/>
    <x v="0"/>
    <d v="2003-07-31T00:00:00"/>
    <x v="0"/>
    <s v="BAMBAMARCA"/>
    <x v="4"/>
    <n v="90"/>
    <s v="NPI"/>
    <s v="NPI"/>
    <d v="2017-04-19T00:00:00"/>
    <s v="NPI"/>
    <x v="0"/>
    <s v="NPI"/>
    <x v="0"/>
    <x v="0"/>
    <x v="0"/>
    <x v="0"/>
    <x v="0"/>
    <n v="52610"/>
    <n v="0"/>
    <n v="0"/>
    <n v="0"/>
    <n v="0"/>
    <x v="10"/>
    <n v="0"/>
    <n v="0"/>
    <x v="1"/>
    <m/>
    <m/>
    <m/>
    <m/>
    <m/>
    <m/>
    <m/>
    <m/>
    <m/>
    <s v="EL PIP SE DECLARÓ VIABLE EL 31/07/2003, SE ENCUENTRA INACTIVO, NO SE PUEDE DETERMINAR SU EJECUCIÓN"/>
  </r>
  <r>
    <s v="Maria Rosa A."/>
    <n v="25"/>
    <x v="24"/>
    <x v="24"/>
    <s v="SEDE CENTRAL - GRI"/>
    <x v="0"/>
    <s v="OPI DE LA REGION CAJAMARCA"/>
    <x v="1"/>
    <d v="2003-03-16T00:00:00"/>
    <x v="0"/>
    <s v="CAJAMARCA"/>
    <x v="3"/>
    <n v="90"/>
    <s v="NPI"/>
    <s v="NPI"/>
    <d v="2017-04-19T00:00:00"/>
    <s v="NPI"/>
    <x v="0"/>
    <s v="NPI"/>
    <x v="0"/>
    <x v="0"/>
    <x v="0"/>
    <x v="0"/>
    <x v="0"/>
    <n v="210109"/>
    <n v="0"/>
    <n v="0"/>
    <s v="NPI"/>
    <s v="NPI"/>
    <x v="0"/>
    <s v="NPI"/>
    <s v="NPI"/>
    <x v="0"/>
    <m/>
    <m/>
    <m/>
    <m/>
    <m/>
    <m/>
    <m/>
    <m/>
    <m/>
    <s v="PIP INACTIVO SIN INFORMACIÓN DE EJECUCIÓN FINANCIERA"/>
  </r>
  <r>
    <s v="Maria Rosa A."/>
    <n v="26"/>
    <x v="25"/>
    <x v="25"/>
    <s v="SEDE CENTRAL - GRI"/>
    <x v="0"/>
    <s v="OPI DE LA REGION CAJAMARCA"/>
    <x v="1"/>
    <d v="2003-03-16T00:00:00"/>
    <x v="0"/>
    <s v="CAJABAMBA"/>
    <x v="4"/>
    <n v="90"/>
    <s v="NPI"/>
    <s v="NPI"/>
    <d v="2017-04-19T00:00:00"/>
    <s v="NPI"/>
    <x v="0"/>
    <s v="NPI"/>
    <x v="0"/>
    <x v="0"/>
    <x v="0"/>
    <x v="0"/>
    <x v="0"/>
    <n v="316290"/>
    <n v="0"/>
    <n v="0"/>
    <s v="NPI"/>
    <s v="NPI"/>
    <x v="0"/>
    <s v="NPI"/>
    <s v="NPI"/>
    <x v="0"/>
    <m/>
    <m/>
    <m/>
    <m/>
    <m/>
    <m/>
    <m/>
    <m/>
    <m/>
    <s v="PIP INACTIVO SIN INFORMACIÓN DE EJECUCIÓN FINANCIERA"/>
  </r>
  <r>
    <s v="Maria Rosa A."/>
    <n v="27"/>
    <x v="26"/>
    <x v="26"/>
    <s v="SEDE CENTRAL - GRI"/>
    <x v="0"/>
    <s v="OPI DE LA REGION CAJAMARCA"/>
    <x v="1"/>
    <d v="2003-08-31T00:00:00"/>
    <x v="0"/>
    <s v="CELENDÍN - MULTIDISTRITAL"/>
    <x v="0"/>
    <n v="180"/>
    <s v="NPI"/>
    <s v="NPI"/>
    <d v="2017-04-19T00:00:00"/>
    <s v="NPI"/>
    <x v="0"/>
    <s v="NPI"/>
    <x v="0"/>
    <x v="0"/>
    <x v="0"/>
    <x v="0"/>
    <x v="0"/>
    <n v="1469930"/>
    <n v="0"/>
    <n v="0"/>
    <s v="NPI"/>
    <s v="NPI"/>
    <x v="0"/>
    <s v="NPI"/>
    <s v="NPI"/>
    <x v="0"/>
    <m/>
    <m/>
    <m/>
    <m/>
    <m/>
    <m/>
    <m/>
    <m/>
    <m/>
    <s v="PIP INACTIVO SIN INFORMACIÓN DE EJECUCIÓN FINANCIERA"/>
  </r>
  <r>
    <s v="Maria Rosa A."/>
    <n v="28"/>
    <x v="27"/>
    <x v="27"/>
    <s v="SEDE CENTRAL - GRI"/>
    <x v="0"/>
    <s v="OPI DE LA REGION CAJAMARCA"/>
    <x v="1"/>
    <d v="2003-05-12T00:00:00"/>
    <x v="0"/>
    <s v="LOS BAÑOS DEL INCA"/>
    <x v="0"/>
    <n v="150"/>
    <s v="NPI"/>
    <s v="NPI"/>
    <d v="2017-04-19T00:00:00"/>
    <s v="NPI"/>
    <x v="0"/>
    <s v="NPI"/>
    <x v="0"/>
    <x v="0"/>
    <x v="0"/>
    <x v="0"/>
    <x v="0"/>
    <n v="1425530"/>
    <n v="0"/>
    <n v="0"/>
    <s v="NPI"/>
    <s v="NPI"/>
    <x v="0"/>
    <s v="NPI"/>
    <s v="NPI"/>
    <x v="0"/>
    <m/>
    <m/>
    <m/>
    <m/>
    <m/>
    <m/>
    <m/>
    <m/>
    <m/>
    <s v="PIP INACTIVO SIN INFORMACIÓN DE EJECUCIÓN FINANCIERA"/>
  </r>
  <r>
    <s v="Maria Rosa A."/>
    <n v="29"/>
    <x v="28"/>
    <x v="28"/>
    <s v="SEDE CENTRAL - GRI"/>
    <x v="0"/>
    <s v="OPI DE LA REGION CAJAMARCA"/>
    <x v="1"/>
    <d v="2003-02-16T00:00:00"/>
    <x v="0"/>
    <s v="SAN PABLO"/>
    <x v="7"/>
    <n v="360"/>
    <s v="NPI"/>
    <s v="NPI"/>
    <d v="2017-04-19T00:00:00"/>
    <s v="NPI"/>
    <x v="0"/>
    <s v="NPI"/>
    <x v="0"/>
    <x v="0"/>
    <x v="0"/>
    <x v="0"/>
    <x v="0"/>
    <n v="466630"/>
    <n v="0"/>
    <n v="0"/>
    <s v="NPI"/>
    <s v="NPI"/>
    <x v="0"/>
    <s v="NPI"/>
    <s v="NPI"/>
    <x v="0"/>
    <m/>
    <m/>
    <m/>
    <m/>
    <m/>
    <m/>
    <m/>
    <m/>
    <m/>
    <s v="PIP INACTIVO SIN INFORMACIÓN DE EJECUCIÓN FINANCIERA"/>
  </r>
  <r>
    <s v="Maria Rosa A."/>
    <n v="30"/>
    <x v="29"/>
    <x v="29"/>
    <s v="SEDE CENTRAL - GRI"/>
    <x v="0"/>
    <s v="OPI DE LA REGION CAJAMARCA"/>
    <x v="1"/>
    <d v="2003-06-26T00:00:00"/>
    <x v="0"/>
    <s v="CALQUIS"/>
    <x v="4"/>
    <n v="120"/>
    <s v="NPI"/>
    <s v="NPI"/>
    <d v="2017-04-19T00:00:00"/>
    <s v="NPI"/>
    <x v="0"/>
    <s v="NPI"/>
    <x v="0"/>
    <x v="0"/>
    <x v="0"/>
    <x v="0"/>
    <x v="0"/>
    <n v="405950"/>
    <n v="0"/>
    <n v="0"/>
    <s v="NPI"/>
    <s v="NPI"/>
    <x v="0"/>
    <s v="NPI"/>
    <s v="NPI"/>
    <x v="0"/>
    <m/>
    <m/>
    <m/>
    <m/>
    <m/>
    <m/>
    <m/>
    <m/>
    <m/>
    <s v="PIP INACTIVO SIN INFORMACIÓN DE EJECUCIÓN FINANCIERA"/>
  </r>
  <r>
    <s v="Maria Rosa A."/>
    <n v="31"/>
    <x v="30"/>
    <x v="30"/>
    <s v="SEDE CENTRAL - GRI"/>
    <x v="0"/>
    <s v="OPI DE LA REGION CAJAMARCA"/>
    <x v="1"/>
    <d v="2003-06-26T00:00:00"/>
    <x v="0"/>
    <s v="CALQUIS"/>
    <x v="4"/>
    <n v="120"/>
    <s v="NPI"/>
    <s v="NPI"/>
    <d v="2017-04-19T00:00:00"/>
    <s v="NPI"/>
    <x v="0"/>
    <s v="NPI"/>
    <x v="0"/>
    <x v="0"/>
    <x v="0"/>
    <x v="0"/>
    <x v="0"/>
    <n v="321450"/>
    <n v="0"/>
    <n v="0"/>
    <s v="NPI"/>
    <s v="NPI"/>
    <x v="0"/>
    <s v="NPI"/>
    <s v="NPI"/>
    <x v="0"/>
    <m/>
    <m/>
    <m/>
    <m/>
    <m/>
    <m/>
    <m/>
    <m/>
    <m/>
    <s v="PIP INACTIVO SIN INFORMACIÓN DE EJECUCIÓN FINANCIERA"/>
  </r>
  <r>
    <s v="Maria Rosa A."/>
    <n v="32"/>
    <x v="31"/>
    <x v="31"/>
    <s v="SEDE CENTRAL - GRI"/>
    <x v="0"/>
    <s v="OPI DE LA REGION CAJAMARCA"/>
    <x v="1"/>
    <d v="2003-06-24T00:00:00"/>
    <x v="0"/>
    <s v="PEDRO GÁLVEZ"/>
    <x v="4"/>
    <n v="60"/>
    <s v="NPI"/>
    <s v="NPI"/>
    <d v="2017-04-19T00:00:00"/>
    <s v="NPI"/>
    <x v="0"/>
    <s v="NPI"/>
    <x v="0"/>
    <x v="0"/>
    <x v="0"/>
    <x v="0"/>
    <x v="0"/>
    <n v="117500"/>
    <n v="0"/>
    <n v="0"/>
    <s v="NPI"/>
    <s v="NPI"/>
    <x v="0"/>
    <s v="NPI"/>
    <s v="NPI"/>
    <x v="0"/>
    <m/>
    <m/>
    <m/>
    <m/>
    <m/>
    <m/>
    <m/>
    <m/>
    <m/>
    <s v="PIP INACTIVO SIN INFORMACIÓN DE EJECUCIÓN FINANCIERA"/>
  </r>
  <r>
    <s v="Maria Rosa A."/>
    <n v="33"/>
    <x v="32"/>
    <x v="32"/>
    <s v="SEDE CENTRAL - GRI"/>
    <x v="0"/>
    <s v="OPI DE LA REGION CAJAMARCA"/>
    <x v="1"/>
    <d v="2003-06-27T00:00:00"/>
    <x v="0"/>
    <s v="CONDEBAMBA"/>
    <x v="3"/>
    <n v="90"/>
    <s v="NPI"/>
    <s v="NPI"/>
    <d v="2017-04-19T00:00:00"/>
    <s v="NPI"/>
    <x v="0"/>
    <s v="NPI"/>
    <x v="0"/>
    <x v="0"/>
    <x v="0"/>
    <x v="0"/>
    <x v="0"/>
    <n v="357089"/>
    <n v="0"/>
    <n v="0"/>
    <s v="NPI"/>
    <s v="NPI"/>
    <x v="0"/>
    <s v="NPI"/>
    <s v="NPI"/>
    <x v="0"/>
    <m/>
    <m/>
    <m/>
    <m/>
    <m/>
    <m/>
    <m/>
    <m/>
    <m/>
    <s v="PIP INACTIVO SIN INFORMACIÓN DE EJECUCIÓN FINANCIERA"/>
  </r>
  <r>
    <s v="Maria Rosa A."/>
    <n v="34"/>
    <x v="33"/>
    <x v="33"/>
    <s v="SEDE CENTRAL - GRI"/>
    <x v="0"/>
    <s v="OPI DE LA REGION CAJAMARCA"/>
    <x v="1"/>
    <d v="2003-07-15T00:00:00"/>
    <x v="0"/>
    <s v="CAJAMARCA - MULTIDISTRITAL"/>
    <x v="3"/>
    <n v="90"/>
    <s v="NPI"/>
    <s v="NPI"/>
    <d v="2017-04-19T00:00:00"/>
    <s v="NPI"/>
    <x v="0"/>
    <s v="NPI"/>
    <x v="0"/>
    <x v="0"/>
    <x v="0"/>
    <x v="1"/>
    <x v="0"/>
    <n v="166268.04"/>
    <n v="0"/>
    <n v="0"/>
    <s v="NPI"/>
    <s v="NPI"/>
    <x v="0"/>
    <s v="NPI"/>
    <s v="NPI"/>
    <x v="0"/>
    <s v="PROYECTO CONCLUIDO"/>
    <s v="SÍ"/>
    <n v="2004"/>
    <s v="SÍ"/>
    <s v="SÍ"/>
    <s v="SÍ"/>
    <m/>
    <m/>
    <m/>
    <s v="PIP INACTIVO SIN INFORMACIÓN DE EJECUCIÓN FINANCIERA"/>
  </r>
  <r>
    <s v="Maria Rosa A."/>
    <n v="35"/>
    <x v="34"/>
    <x v="34"/>
    <s v="SEDE CENTRAL - GRI"/>
    <x v="0"/>
    <s v="OPI DE LA REGION CAJAMARCA"/>
    <x v="1"/>
    <d v="2003-08-05T00:00:00"/>
    <x v="0"/>
    <s v="PEDRO GÁLVEZ"/>
    <x v="4"/>
    <n v="180"/>
    <s v="NPI"/>
    <s v="NPI"/>
    <d v="2017-04-19T00:00:00"/>
    <s v="NPI"/>
    <x v="0"/>
    <s v="NPI"/>
    <x v="0"/>
    <x v="0"/>
    <x v="0"/>
    <x v="0"/>
    <x v="0"/>
    <n v="372625"/>
    <n v="0"/>
    <n v="0"/>
    <s v="NPI"/>
    <s v="NPI"/>
    <x v="0"/>
    <s v="NPI"/>
    <s v="NPI"/>
    <x v="0"/>
    <m/>
    <m/>
    <m/>
    <m/>
    <m/>
    <m/>
    <m/>
    <m/>
    <m/>
    <s v="PIP INACTIVO SIN INFORMACIÓN DE EJECUCIÓN FINANCIERA"/>
  </r>
  <r>
    <s v="Maria Rosa A."/>
    <n v="36"/>
    <x v="35"/>
    <x v="35"/>
    <s v="SEDE CENTRAL - ODN"/>
    <x v="0"/>
    <s v="OPI DE LA REGION CAJAMARCA"/>
    <x v="1"/>
    <d v="2003-07-31T00:00:00"/>
    <x v="0"/>
    <s v="SAN BENITO"/>
    <x v="2"/>
    <n v="60"/>
    <s v="NPI"/>
    <s v="NPI"/>
    <d v="2017-04-19T00:00:00"/>
    <s v="NPI"/>
    <x v="0"/>
    <s v="NPI"/>
    <x v="0"/>
    <x v="0"/>
    <x v="0"/>
    <x v="0"/>
    <x v="0"/>
    <n v="142000"/>
    <n v="0"/>
    <n v="0"/>
    <s v="NPI"/>
    <s v="NPI"/>
    <x v="0"/>
    <s v="NPI"/>
    <s v="NPI"/>
    <x v="0"/>
    <m/>
    <m/>
    <m/>
    <m/>
    <m/>
    <m/>
    <m/>
    <m/>
    <m/>
    <s v="PIP INACTIVO SIN INFORMACIÓN DE EJECUCIÓN FINANCIERA"/>
  </r>
  <r>
    <s v="Maria Rosa A."/>
    <n v="37"/>
    <x v="36"/>
    <x v="36"/>
    <s v="SEDE CENTRAL - GRI"/>
    <x v="0"/>
    <s v="OPI DE LA REGION CAJAMARCA"/>
    <x v="1"/>
    <d v="2003-10-16T00:00:00"/>
    <x v="0"/>
    <s v="CONTUMAZÁ"/>
    <x v="3"/>
    <n v="90"/>
    <s v="NPI"/>
    <s v="NPI"/>
    <d v="2017-04-19T00:00:00"/>
    <s v="NPI"/>
    <x v="0"/>
    <s v="NPI"/>
    <x v="0"/>
    <x v="0"/>
    <x v="0"/>
    <x v="0"/>
    <x v="0"/>
    <n v="311533"/>
    <n v="0"/>
    <n v="0"/>
    <s v="NPI"/>
    <s v="NPI"/>
    <x v="0"/>
    <s v="NPI"/>
    <s v="NPI"/>
    <x v="0"/>
    <m/>
    <m/>
    <m/>
    <m/>
    <m/>
    <m/>
    <m/>
    <m/>
    <m/>
    <s v="PIP INACTIVO SIN INFORMACIÓN DE EJECUCIÓN FINANCIERA"/>
  </r>
  <r>
    <s v="Maria Rosa A."/>
    <n v="38"/>
    <x v="37"/>
    <x v="37"/>
    <s v="SEDE CENTRAL - GRI - ODN"/>
    <x v="0"/>
    <s v="OPI DE LA REGION CAJAMARCA"/>
    <x v="1"/>
    <d v="2003-08-07T00:00:00"/>
    <x v="0"/>
    <s v="PEDRO GÁLVEZ"/>
    <x v="2"/>
    <n v="30"/>
    <s v="NPI"/>
    <s v="NPI"/>
    <d v="2017-04-19T00:00:00"/>
    <s v="NPI"/>
    <x v="0"/>
    <s v="NPI"/>
    <x v="0"/>
    <x v="0"/>
    <x v="0"/>
    <x v="0"/>
    <x v="0"/>
    <n v="150000"/>
    <n v="0"/>
    <n v="0"/>
    <s v="NPI"/>
    <s v="NPI"/>
    <x v="0"/>
    <s v="NPI"/>
    <s v="NPI"/>
    <x v="0"/>
    <m/>
    <m/>
    <m/>
    <m/>
    <m/>
    <m/>
    <m/>
    <m/>
    <m/>
    <s v="PIP INACTIVO SIN INFORMACIÓN DE EJECUCIÓN FINANCIERA"/>
  </r>
  <r>
    <s v="Maria Rosa A."/>
    <n v="39"/>
    <x v="38"/>
    <x v="38"/>
    <s v="SEDE CENTRAL - GRI"/>
    <x v="0"/>
    <s v="OPI DE LA REGION CAJAMARCA"/>
    <x v="1"/>
    <d v="2003-08-22T00:00:00"/>
    <x v="0"/>
    <s v="CHILETE"/>
    <x v="8"/>
    <n v="90"/>
    <s v="NPI"/>
    <s v="NPI"/>
    <d v="2017-04-19T00:00:00"/>
    <s v="NPI"/>
    <x v="0"/>
    <s v="NPI"/>
    <x v="0"/>
    <x v="0"/>
    <x v="0"/>
    <x v="0"/>
    <x v="0"/>
    <n v="37090"/>
    <n v="0"/>
    <n v="0"/>
    <s v="NPI"/>
    <s v="NPI"/>
    <x v="0"/>
    <s v="NPI"/>
    <s v="NPI"/>
    <x v="0"/>
    <m/>
    <m/>
    <m/>
    <m/>
    <m/>
    <m/>
    <m/>
    <m/>
    <m/>
    <s v="PIP INACTIVO SIN INFORMACIÓN DE EJECUCIÓN FINANCIERA"/>
  </r>
  <r>
    <s v="Maria Rosa A."/>
    <n v="40"/>
    <x v="39"/>
    <x v="39"/>
    <s v="SEDE CENTRAL - GRI"/>
    <x v="0"/>
    <s v="OPI DE LA REGION CAJAMARCA"/>
    <x v="1"/>
    <d v="2004-03-19T00:00:00"/>
    <x v="1"/>
    <s v="CORTEGANA"/>
    <x v="0"/>
    <n v="240"/>
    <d v="2006-03-01T00:00:00"/>
    <d v="2006-03-01T00:00:00"/>
    <d v="2017-04-19T00:00:00"/>
    <n v="11.142465753424657"/>
    <x v="1"/>
    <n v="11.142465753424657"/>
    <x v="1"/>
    <x v="1"/>
    <x v="0"/>
    <x v="0"/>
    <x v="0"/>
    <n v="1565236.02"/>
    <n v="0"/>
    <n v="0"/>
    <n v="4083"/>
    <n v="4083"/>
    <x v="11"/>
    <n v="2.6085522872135282E-3"/>
    <n v="2.6085522872135282E-3"/>
    <x v="1"/>
    <m/>
    <m/>
    <m/>
    <m/>
    <m/>
    <m/>
    <m/>
    <m/>
    <m/>
    <m/>
  </r>
  <r>
    <s v="Maria Rosa A."/>
    <n v="41"/>
    <x v="40"/>
    <x v="40"/>
    <s v="SEDE CENTRAL - GRI"/>
    <x v="0"/>
    <s v="OPI DE LA REGION CAJAMARCA"/>
    <x v="1"/>
    <d v="2003-09-04T00:00:00"/>
    <x v="0"/>
    <s v="EDUARDO VILLANUEVA"/>
    <x v="3"/>
    <n v="90"/>
    <s v="NPI"/>
    <s v="NPI"/>
    <d v="2017-04-19T00:00:00"/>
    <s v="NPI"/>
    <x v="0"/>
    <s v="NPI"/>
    <x v="0"/>
    <x v="0"/>
    <x v="0"/>
    <x v="0"/>
    <x v="0"/>
    <n v="285271"/>
    <n v="0"/>
    <n v="0"/>
    <s v="NPI"/>
    <s v="NPI"/>
    <x v="0"/>
    <s v="NPI"/>
    <s v="NPI"/>
    <x v="0"/>
    <m/>
    <m/>
    <m/>
    <m/>
    <m/>
    <m/>
    <m/>
    <m/>
    <m/>
    <s v="PIP INACTIVO SIN INFORMACIÓN DE EJECUCIÓN FINANCIERA"/>
  </r>
  <r>
    <s v="Maria Rosa A."/>
    <n v="42"/>
    <x v="41"/>
    <x v="41"/>
    <s v="SEDE CENTRAL - GRI"/>
    <x v="0"/>
    <s v="OPI DE LA REGION CAJAMARCA"/>
    <x v="1"/>
    <d v="2003-10-13T00:00:00"/>
    <x v="0"/>
    <s v="MULTIPROVINCIAL Y MULTIDISTRITAL"/>
    <x v="1"/>
    <n v="90"/>
    <s v="NPI"/>
    <s v="NPI"/>
    <d v="2017-04-19T00:00:00"/>
    <s v="NPI"/>
    <x v="0"/>
    <s v="NPI"/>
    <x v="0"/>
    <x v="0"/>
    <x v="0"/>
    <x v="0"/>
    <x v="0"/>
    <n v="129532"/>
    <n v="0"/>
    <n v="0"/>
    <s v="NPI"/>
    <s v="NPI"/>
    <x v="0"/>
    <s v="NPI"/>
    <s v="NPI"/>
    <x v="0"/>
    <m/>
    <m/>
    <m/>
    <m/>
    <m/>
    <m/>
    <m/>
    <m/>
    <m/>
    <s v="PIP INACTIVO SIN INFORMACIÓN DE EJECUCIÓN FINANCIERA"/>
  </r>
  <r>
    <s v="Maria Rosa A."/>
    <n v="43"/>
    <x v="42"/>
    <x v="42"/>
    <s v="SEDE CENTRAL - GRI"/>
    <x v="0"/>
    <s v="OPI DE LA REGION CAJAMARCA"/>
    <x v="1"/>
    <d v="2003-09-29T00:00:00"/>
    <x v="0"/>
    <s v="CONDEBAMBA"/>
    <x v="3"/>
    <n v="90"/>
    <d v="2006-05-01T00:00:00"/>
    <d v="2006-05-01T00:00:00"/>
    <d v="2017-04-19T00:00:00"/>
    <n v="10.975342465753425"/>
    <x v="1"/>
    <n v="10.975342465753425"/>
    <x v="1"/>
    <x v="1"/>
    <x v="0"/>
    <x v="0"/>
    <x v="0"/>
    <n v="1087272"/>
    <n v="0"/>
    <n v="0"/>
    <n v="15495"/>
    <n v="13172"/>
    <x v="12"/>
    <n v="1.2114723822557742E-2"/>
    <n v="1.2114723822557742E-2"/>
    <x v="1"/>
    <m/>
    <m/>
    <m/>
    <m/>
    <m/>
    <m/>
    <m/>
    <m/>
    <m/>
    <m/>
  </r>
  <r>
    <s v="Maria Rosa A."/>
    <n v="44"/>
    <x v="43"/>
    <x v="43"/>
    <s v="SEDE CENTRAL - GRI"/>
    <x v="0"/>
    <s v="OPI DE LA REGION CAJAMARCA"/>
    <x v="1"/>
    <d v="2003-11-21T00:00:00"/>
    <x v="0"/>
    <s v="CELENDÍN"/>
    <x v="4"/>
    <n v="120"/>
    <s v="NPI"/>
    <s v="NPI"/>
    <d v="2017-04-19T00:00:00"/>
    <s v="NPI"/>
    <x v="0"/>
    <s v="NPI"/>
    <x v="0"/>
    <x v="0"/>
    <x v="0"/>
    <x v="0"/>
    <x v="0"/>
    <n v="384891"/>
    <n v="0"/>
    <n v="0"/>
    <s v="NPI"/>
    <s v="NPI"/>
    <x v="0"/>
    <s v="NPI"/>
    <s v="NPI"/>
    <x v="0"/>
    <m/>
    <m/>
    <m/>
    <m/>
    <m/>
    <m/>
    <m/>
    <m/>
    <m/>
    <s v="PIP INACTIVO SIN INFORMACIÓN DE EJECUCIÓN FINANCIERA"/>
  </r>
  <r>
    <s v="Maria Rosa A."/>
    <n v="45"/>
    <x v="44"/>
    <x v="44"/>
    <s v="SEDE CENTRAL - GRI"/>
    <x v="0"/>
    <s v="OPI DE LA REGION CAJAMARCA"/>
    <x v="1"/>
    <d v="2004-02-25T00:00:00"/>
    <x v="1"/>
    <s v="YONÁN"/>
    <x v="9"/>
    <n v="120"/>
    <s v="NPI"/>
    <s v="NPI"/>
    <d v="2017-04-19T00:00:00"/>
    <s v="NPI"/>
    <x v="0"/>
    <s v="NPI"/>
    <x v="0"/>
    <x v="0"/>
    <x v="0"/>
    <x v="0"/>
    <x v="0"/>
    <n v="222794"/>
    <n v="0"/>
    <n v="0"/>
    <s v="NPI"/>
    <s v="NPI"/>
    <x v="0"/>
    <s v="NPI"/>
    <s v="NPI"/>
    <x v="0"/>
    <m/>
    <m/>
    <m/>
    <m/>
    <m/>
    <m/>
    <m/>
    <m/>
    <m/>
    <s v="PIP INACTIVO SIN INFORMACIÓN DE EJECUCIÓN FINANCIERA"/>
  </r>
  <r>
    <s v="Maria Rosa A."/>
    <n v="46"/>
    <x v="45"/>
    <x v="45"/>
    <s v="SEDE CENTRAL - GRI"/>
    <x v="0"/>
    <s v="OPI DE LA REGION CAJAMARCA"/>
    <x v="1"/>
    <d v="2004-02-24T00:00:00"/>
    <x v="1"/>
    <s v="TUMBADÉN"/>
    <x v="9"/>
    <n v="90"/>
    <s v="NPI"/>
    <s v="NPI"/>
    <d v="2017-04-19T00:00:00"/>
    <s v="NPI"/>
    <x v="0"/>
    <s v="NPI"/>
    <x v="0"/>
    <x v="0"/>
    <x v="0"/>
    <x v="0"/>
    <x v="0"/>
    <n v="449589.84"/>
    <n v="0"/>
    <n v="0"/>
    <s v="NPI"/>
    <s v="NPI"/>
    <x v="0"/>
    <s v="NPI"/>
    <s v="NPI"/>
    <x v="0"/>
    <m/>
    <m/>
    <m/>
    <m/>
    <m/>
    <m/>
    <m/>
    <m/>
    <m/>
    <s v="PIP INACTIVO SIN INFORMACIÓN DE EJECUCIÓN FINANCIERA"/>
  </r>
  <r>
    <s v="Maria Rosa A."/>
    <n v="47"/>
    <x v="46"/>
    <x v="46"/>
    <s v="SEDE CENTRAL - GRI"/>
    <x v="0"/>
    <s v="OPI DE LA REGION CAJAMARCA"/>
    <x v="1"/>
    <d v="2004-02-17T00:00:00"/>
    <x v="1"/>
    <s v="SITACOCHA"/>
    <x v="4"/>
    <n v="150"/>
    <d v="2006-03-01T00:00:00"/>
    <d v="2006-12-01T00:00:00"/>
    <d v="2017-04-19T00:00:00"/>
    <n v="11.142465753424657"/>
    <x v="1"/>
    <n v="10.389041095890411"/>
    <x v="2"/>
    <x v="1"/>
    <x v="0"/>
    <x v="0"/>
    <x v="0"/>
    <n v="641814"/>
    <n v="0"/>
    <n v="0"/>
    <n v="170170"/>
    <n v="170169.15"/>
    <x v="13"/>
    <n v="0.26513779693182138"/>
    <n v="0.26513779693182138"/>
    <x v="2"/>
    <m/>
    <m/>
    <m/>
    <m/>
    <m/>
    <m/>
    <m/>
    <m/>
    <m/>
    <m/>
  </r>
  <r>
    <s v="Maria Rosa A."/>
    <n v="48"/>
    <x v="47"/>
    <x v="47"/>
    <s v="SEDE CENTRAL - GRI"/>
    <x v="0"/>
    <s v="OPI DE LA REGION CAJAMARCA"/>
    <x v="1"/>
    <d v="2004-03-22T00:00:00"/>
    <x v="1"/>
    <s v="SAN GREGORIO"/>
    <x v="3"/>
    <n v="120"/>
    <s v="NPI"/>
    <s v="NPI"/>
    <d v="2017-04-19T00:00:00"/>
    <s v="NPI"/>
    <x v="0"/>
    <s v="NPI"/>
    <x v="0"/>
    <x v="0"/>
    <x v="0"/>
    <x v="0"/>
    <x v="0"/>
    <n v="203628"/>
    <n v="0"/>
    <n v="0"/>
    <s v="NPI"/>
    <s v="NPI"/>
    <x v="0"/>
    <s v="NPI"/>
    <s v="NPI"/>
    <x v="0"/>
    <m/>
    <m/>
    <m/>
    <m/>
    <m/>
    <m/>
    <m/>
    <m/>
    <m/>
    <s v="PIP INACTIVO SIN INFORMACIÓN DE EJECUCIÓN FINANCIERA"/>
  </r>
  <r>
    <s v="Maria Rosa A."/>
    <n v="49"/>
    <x v="48"/>
    <x v="48"/>
    <s v="SEDE CENTRAL - GRI"/>
    <x v="0"/>
    <s v="OPI DE LA REGION CAJAMARCA"/>
    <x v="1"/>
    <d v="2004-03-11T00:00:00"/>
    <x v="1"/>
    <s v="SAN LUIS"/>
    <x v="4"/>
    <n v="210"/>
    <s v="NPI"/>
    <s v="NPI"/>
    <d v="2017-04-19T00:00:00"/>
    <s v="NPI"/>
    <x v="0"/>
    <s v="NPI"/>
    <x v="0"/>
    <x v="0"/>
    <x v="0"/>
    <x v="0"/>
    <x v="0"/>
    <n v="647511"/>
    <n v="0"/>
    <n v="0"/>
    <n v="6000"/>
    <n v="0"/>
    <x v="14"/>
    <n v="0"/>
    <n v="0"/>
    <x v="1"/>
    <m/>
    <m/>
    <m/>
    <m/>
    <m/>
    <m/>
    <m/>
    <m/>
    <m/>
    <s v="PIP INACTIVO SIN INFORMACIÓN DE EJECUCIÓN FINANCIERA"/>
  </r>
  <r>
    <s v="Maria Rosa A."/>
    <n v="50"/>
    <x v="49"/>
    <x v="49"/>
    <s v="SEDE CENTRAL - GRI"/>
    <x v="0"/>
    <s v="OPI DE LA REGION CAJAMARCA"/>
    <x v="1"/>
    <d v="2004-07-25T00:00:00"/>
    <x v="1"/>
    <s v="SAN PABLO"/>
    <x v="4"/>
    <n v="180"/>
    <d v="2006-10-01T00:00:00"/>
    <d v="2007-08-01T00:00:00"/>
    <d v="2017-04-19T00:00:00"/>
    <n v="10.556164383561644"/>
    <x v="2"/>
    <n v="9.7232876712328764"/>
    <x v="3"/>
    <x v="1"/>
    <x v="0"/>
    <x v="0"/>
    <x v="0"/>
    <n v="635092.81999999995"/>
    <n v="0"/>
    <n v="0"/>
    <n v="199800"/>
    <n v="88913.62"/>
    <x v="15"/>
    <n v="0.14000098442303285"/>
    <n v="0.14000098442303285"/>
    <x v="1"/>
    <m/>
    <m/>
    <m/>
    <m/>
    <m/>
    <m/>
    <m/>
    <m/>
    <m/>
    <m/>
  </r>
  <r>
    <s v="Maria Rosa A."/>
    <n v="51"/>
    <x v="50"/>
    <x v="50"/>
    <s v="SEDE CENTRAL - GRI"/>
    <x v="0"/>
    <s v="OPI DE LA REGION CAJAMARCA"/>
    <x v="1"/>
    <d v="2004-07-01T00:00:00"/>
    <x v="1"/>
    <s v="JOSÉ SABOGAL"/>
    <x v="3"/>
    <n v="150"/>
    <s v="NPI"/>
    <s v="NPI"/>
    <d v="2017-04-19T00:00:00"/>
    <s v="NPI"/>
    <x v="0"/>
    <s v="NPI"/>
    <x v="0"/>
    <x v="0"/>
    <x v="0"/>
    <x v="0"/>
    <x v="0"/>
    <n v="338767"/>
    <n v="0"/>
    <n v="0"/>
    <s v="NPI"/>
    <s v="NPI"/>
    <x v="0"/>
    <s v="NPI"/>
    <s v="NPI"/>
    <x v="0"/>
    <m/>
    <m/>
    <m/>
    <m/>
    <m/>
    <m/>
    <m/>
    <m/>
    <m/>
    <s v="PIP INACTIVO SIN INFORMACIÓN DE EJECUCIÓN FINANCIERA"/>
  </r>
  <r>
    <s v="Maria Rosa A."/>
    <n v="52"/>
    <x v="51"/>
    <x v="51"/>
    <s v="SEDE CENTRAL - GRI"/>
    <x v="0"/>
    <s v="OPI DE LA REGION CAJAMARCA"/>
    <x v="1"/>
    <d v="2004-04-27T00:00:00"/>
    <x v="1"/>
    <s v="PEDRO GÁLVEZ"/>
    <x v="3"/>
    <n v="180"/>
    <d v="2006-06-01T00:00:00"/>
    <d v="2006-06-01T00:00:00"/>
    <d v="2017-04-19T00:00:00"/>
    <n v="10.890410958904109"/>
    <x v="2"/>
    <n v="10.890410958904109"/>
    <x v="2"/>
    <x v="1"/>
    <x v="0"/>
    <x v="0"/>
    <x v="0"/>
    <n v="316865"/>
    <n v="0"/>
    <n v="0"/>
    <n v="19765"/>
    <n v="19764.330000000002"/>
    <x v="16"/>
    <n v="6.2374607482681907E-2"/>
    <n v="6.2374607482681907E-2"/>
    <x v="1"/>
    <m/>
    <m/>
    <m/>
    <m/>
    <m/>
    <m/>
    <m/>
    <m/>
    <m/>
    <m/>
  </r>
  <r>
    <s v="Maria Rosa A."/>
    <n v="53"/>
    <x v="52"/>
    <x v="52"/>
    <s v="SEDE CENTRAL - GRI"/>
    <x v="0"/>
    <s v="OPI DE LA REGION CAJAMARCA"/>
    <x v="1"/>
    <d v="2004-05-17T00:00:00"/>
    <x v="1"/>
    <s v="PEDRO GÁLVEZ"/>
    <x v="4"/>
    <n v="90"/>
    <s v="NPI"/>
    <s v="NPI"/>
    <d v="2017-04-19T00:00:00"/>
    <s v="NPI"/>
    <x v="0"/>
    <s v="NPI"/>
    <x v="0"/>
    <x v="0"/>
    <x v="0"/>
    <x v="0"/>
    <x v="0"/>
    <n v="392423"/>
    <n v="0"/>
    <n v="0"/>
    <s v="NPI"/>
    <s v="NPI"/>
    <x v="0"/>
    <s v="NPI"/>
    <s v="NPI"/>
    <x v="0"/>
    <m/>
    <m/>
    <m/>
    <m/>
    <m/>
    <m/>
    <m/>
    <m/>
    <m/>
    <s v="PIP INACTIVO SIN INFORMACIÓN DE EJECUCIÓN FINANCIERA"/>
  </r>
  <r>
    <s v="Maria Rosa A."/>
    <n v="54"/>
    <x v="53"/>
    <x v="53"/>
    <s v="SEDE CENTRAL - DRA"/>
    <x v="0"/>
    <s v="OPI DE LA REGION CAJAMARCA"/>
    <x v="1"/>
    <d v="2004-08-02T00:00:00"/>
    <x v="1"/>
    <s v="MULTIPROVINCIAL Y MULTIDISTRITAL"/>
    <x v="1"/>
    <n v="90"/>
    <d v="2006-05-01T00:00:00"/>
    <d v="2006-12-01T00:00:00"/>
    <d v="2017-04-19T00:00:00"/>
    <n v="10.975342465753425"/>
    <x v="1"/>
    <n v="10.389041095890411"/>
    <x v="2"/>
    <x v="1"/>
    <x v="0"/>
    <x v="0"/>
    <x v="0"/>
    <n v="586556"/>
    <n v="0"/>
    <n v="0"/>
    <n v="100550"/>
    <n v="99483"/>
    <x v="17"/>
    <n v="0.16960528917954978"/>
    <n v="0.16960528917954978"/>
    <x v="1"/>
    <m/>
    <m/>
    <m/>
    <m/>
    <m/>
    <m/>
    <m/>
    <m/>
    <m/>
    <m/>
  </r>
  <r>
    <s v="Ronal"/>
    <n v="55"/>
    <x v="54"/>
    <x v="54"/>
    <s v="CUTERVO"/>
    <x v="1"/>
    <s v="OPI DE LA REGION CAJAMARCA"/>
    <x v="1"/>
    <d v="2003-07-31T00:00:00"/>
    <x v="0"/>
    <s v="CUTERVO"/>
    <x v="4"/>
    <n v="180"/>
    <s v="NPI"/>
    <s v="NPI"/>
    <d v="2017-04-19T00:00:00"/>
    <s v="NPI"/>
    <x v="0"/>
    <s v="NPI"/>
    <x v="0"/>
    <x v="0"/>
    <x v="0"/>
    <x v="0"/>
    <x v="0"/>
    <n v="12480"/>
    <n v="0"/>
    <n v="0"/>
    <s v="NPI"/>
    <s v="NPI"/>
    <x v="0"/>
    <s v="NPI"/>
    <s v="NPI"/>
    <x v="0"/>
    <m/>
    <m/>
    <m/>
    <m/>
    <m/>
    <m/>
    <m/>
    <m/>
    <m/>
    <s v="El proyecto fue declarado viable en julio del año 2003, en el aplicativo del Banco de Proyectos el estado aparece Inactivo, con la información de los aplicativos informáticos no es posible determinar si el proyecto fue ejecutado o no."/>
  </r>
  <r>
    <s v="Ronal"/>
    <n v="56"/>
    <x v="55"/>
    <x v="55"/>
    <s v="CUTERVO"/>
    <x v="1"/>
    <s v="OPI DE LA REGION CAJAMARCA"/>
    <x v="1"/>
    <d v="2003-10-07T00:00:00"/>
    <x v="0"/>
    <s v="CUTERVO"/>
    <x v="3"/>
    <n v="90"/>
    <s v="NPI"/>
    <s v="NPI"/>
    <d v="2017-04-19T00:00:00"/>
    <s v="NPI"/>
    <x v="0"/>
    <s v="NPI"/>
    <x v="0"/>
    <x v="0"/>
    <x v="0"/>
    <x v="0"/>
    <x v="0"/>
    <n v="164093"/>
    <n v="0"/>
    <n v="0"/>
    <s v="NPI"/>
    <s v="NPI"/>
    <x v="0"/>
    <s v="NPI"/>
    <s v="NPI"/>
    <x v="0"/>
    <m/>
    <m/>
    <m/>
    <m/>
    <m/>
    <m/>
    <m/>
    <m/>
    <m/>
    <s v="El proyecto fue declarado viable en Octubre del año 2003, en el aplicativo del Banco de Proyectos el estado aparece Inactivo, con la información de los aplicativos informáticos no es posible determinar si el proyecto fue ejecutado o no."/>
  </r>
  <r>
    <s v="Jovanna"/>
    <n v="57"/>
    <x v="56"/>
    <x v="56"/>
    <s v="JAÉN"/>
    <x v="2"/>
    <s v="OPI DE LA REGION CAJAMARCA"/>
    <x v="1"/>
    <d v="2004-05-25T00:00:00"/>
    <x v="1"/>
    <s v="SANTA ROSA"/>
    <x v="10"/>
    <n v="150"/>
    <d v="2006-03-01T00:00:00"/>
    <d v="2006-07-01T00:00:00"/>
    <d v="2017-04-19T00:00:00"/>
    <n v="11.142465753424657"/>
    <x v="1"/>
    <n v="10.808219178082192"/>
    <x v="2"/>
    <x v="1"/>
    <x v="0"/>
    <x v="0"/>
    <x v="0"/>
    <n v="1185908"/>
    <n v="0"/>
    <n v="0"/>
    <n v="910840"/>
    <n v="673654.98"/>
    <x v="18"/>
    <n v="0.56804994991179758"/>
    <n v="0.56804994991179758"/>
    <x v="2"/>
    <m/>
    <m/>
    <m/>
    <m/>
    <m/>
    <m/>
    <m/>
    <m/>
    <m/>
    <m/>
  </r>
  <r>
    <s v="Jovanna"/>
    <n v="58"/>
    <x v="57"/>
    <x v="57"/>
    <s v="JAÉN"/>
    <x v="2"/>
    <s v="OPI AGRICULTURA"/>
    <x v="1"/>
    <d v="2003-07-22T00:00:00"/>
    <x v="0"/>
    <s v="BELLAVISTA"/>
    <x v="3"/>
    <n v="60"/>
    <s v="NPI"/>
    <s v="NPI"/>
    <d v="2017-04-19T00:00:00"/>
    <s v="NPI"/>
    <x v="0"/>
    <s v="NPI"/>
    <x v="0"/>
    <x v="0"/>
    <x v="0"/>
    <x v="0"/>
    <x v="0"/>
    <n v="469870"/>
    <n v="0"/>
    <n v="0"/>
    <n v="0"/>
    <n v="0"/>
    <x v="19"/>
    <n v="0"/>
    <n v="0"/>
    <x v="1"/>
    <m/>
    <m/>
    <m/>
    <m/>
    <m/>
    <m/>
    <m/>
    <m/>
    <m/>
    <s v="Proyecto viable e inactivo"/>
  </r>
  <r>
    <s v="Jovanna"/>
    <n v="59"/>
    <x v="58"/>
    <x v="58"/>
    <s v="JAÉN"/>
    <x v="2"/>
    <s v="OPI DE LA REGION CAJAMARCA"/>
    <x v="1"/>
    <d v="2004-06-14T00:00:00"/>
    <x v="1"/>
    <s v="HUABAL"/>
    <x v="4"/>
    <n v="120"/>
    <s v="NPI"/>
    <s v="NPI"/>
    <d v="2017-04-19T00:00:00"/>
    <s v="NPI"/>
    <x v="0"/>
    <s v="NPI"/>
    <x v="0"/>
    <x v="0"/>
    <x v="0"/>
    <x v="0"/>
    <x v="0"/>
    <n v="124380.82"/>
    <n v="0"/>
    <n v="0"/>
    <n v="0"/>
    <n v="0"/>
    <x v="20"/>
    <n v="0"/>
    <n v="0"/>
    <x v="1"/>
    <m/>
    <m/>
    <m/>
    <m/>
    <m/>
    <m/>
    <m/>
    <m/>
    <m/>
    <s v="Proyecto viable e inactivo"/>
  </r>
  <r>
    <s v="Jovanna"/>
    <n v="60"/>
    <x v="59"/>
    <x v="59"/>
    <s v="JAÉN"/>
    <x v="2"/>
    <s v="OPI DE LA REGION CAJAMARCA"/>
    <x v="1"/>
    <d v="2003-10-07T00:00:00"/>
    <x v="0"/>
    <s v="JAÉN"/>
    <x v="4"/>
    <n v="240"/>
    <s v="NPI"/>
    <s v="NPI"/>
    <d v="2017-04-19T00:00:00"/>
    <s v="NPI"/>
    <x v="0"/>
    <s v="NPI"/>
    <x v="0"/>
    <x v="0"/>
    <x v="0"/>
    <x v="0"/>
    <x v="0"/>
    <n v="144289"/>
    <n v="0"/>
    <n v="0"/>
    <n v="0"/>
    <n v="0"/>
    <x v="21"/>
    <n v="0"/>
    <n v="0"/>
    <x v="1"/>
    <m/>
    <m/>
    <m/>
    <m/>
    <m/>
    <m/>
    <m/>
    <m/>
    <m/>
    <s v="Proyecto viable e inactivo"/>
  </r>
  <r>
    <s v="Jovanna"/>
    <n v="61"/>
    <x v="60"/>
    <x v="60"/>
    <s v="JAÉN"/>
    <x v="2"/>
    <s v="OPI DE LA REGION CAJAMARCA"/>
    <x v="1"/>
    <d v="2003-11-19T00:00:00"/>
    <x v="0"/>
    <s v="JAÉN"/>
    <x v="4"/>
    <n v="120"/>
    <s v="NPI"/>
    <s v="NPI"/>
    <d v="2017-04-19T00:00:00"/>
    <s v="NPI"/>
    <x v="0"/>
    <s v="NPI"/>
    <x v="0"/>
    <x v="0"/>
    <x v="0"/>
    <x v="0"/>
    <x v="0"/>
    <n v="199967.4"/>
    <n v="0"/>
    <n v="0"/>
    <n v="0"/>
    <n v="0"/>
    <x v="22"/>
    <n v="0"/>
    <n v="0"/>
    <x v="1"/>
    <m/>
    <m/>
    <m/>
    <m/>
    <m/>
    <m/>
    <m/>
    <m/>
    <m/>
    <s v="Proyecto viable e inactivo"/>
  </r>
  <r>
    <s v="Jovanna"/>
    <n v="62"/>
    <x v="61"/>
    <x v="61"/>
    <s v="JAÉN"/>
    <x v="2"/>
    <s v="OPI DE LA REGION CAJAMARCA"/>
    <x v="1"/>
    <d v="2003-08-20T00:00:00"/>
    <x v="0"/>
    <s v="MULTIPROVINCIAL Y MULTIDISTRITAL"/>
    <x v="7"/>
    <n v="180"/>
    <s v="NPI"/>
    <s v="NPI"/>
    <d v="2017-04-19T00:00:00"/>
    <s v="NPI"/>
    <x v="0"/>
    <s v="NPI"/>
    <x v="0"/>
    <x v="0"/>
    <x v="0"/>
    <x v="0"/>
    <x v="0"/>
    <n v="489525"/>
    <n v="0"/>
    <n v="0"/>
    <n v="0"/>
    <n v="0"/>
    <x v="23"/>
    <n v="0"/>
    <n v="0"/>
    <x v="1"/>
    <m/>
    <m/>
    <m/>
    <m/>
    <m/>
    <m/>
    <m/>
    <m/>
    <m/>
    <s v="Proyecto viable e inactivo"/>
  </r>
  <r>
    <s v="Jovanna"/>
    <n v="63"/>
    <x v="62"/>
    <x v="62"/>
    <s v="JAÉN"/>
    <x v="2"/>
    <s v="OPI DE LA REGION CAJAMARCA"/>
    <x v="1"/>
    <d v="2003-11-17T00:00:00"/>
    <x v="0"/>
    <s v="MULTIPROVINCIAL Y MULTIDISTRITAL"/>
    <x v="3"/>
    <n v="180"/>
    <s v="NPI"/>
    <s v="NPI"/>
    <d v="2017-04-19T00:00:00"/>
    <s v="NPI"/>
    <x v="0"/>
    <s v="NPI"/>
    <x v="0"/>
    <x v="0"/>
    <x v="0"/>
    <x v="0"/>
    <x v="0"/>
    <n v="49473.09"/>
    <n v="0"/>
    <n v="0"/>
    <n v="0"/>
    <n v="0"/>
    <x v="24"/>
    <n v="0"/>
    <n v="0"/>
    <x v="1"/>
    <m/>
    <m/>
    <m/>
    <m/>
    <m/>
    <m/>
    <m/>
    <m/>
    <m/>
    <s v="Proyecto viable e inactivo"/>
  </r>
  <r>
    <s v="Jovanna"/>
    <n v="64"/>
    <x v="63"/>
    <x v="63"/>
    <s v="JAÉN"/>
    <x v="2"/>
    <s v="OPI DE LA REGION CAJAMARCA"/>
    <x v="1"/>
    <d v="2003-10-23T00:00:00"/>
    <x v="0"/>
    <s v="JAÉN"/>
    <x v="7"/>
    <n v="150"/>
    <s v="NPI"/>
    <s v="NPI"/>
    <d v="2017-04-19T00:00:00"/>
    <s v="NPI"/>
    <x v="0"/>
    <s v="NPI"/>
    <x v="0"/>
    <x v="0"/>
    <x v="0"/>
    <x v="1"/>
    <x v="0"/>
    <n v="123483"/>
    <n v="0"/>
    <n v="0"/>
    <n v="0"/>
    <n v="0"/>
    <x v="25"/>
    <n v="0"/>
    <n v="0"/>
    <x v="1"/>
    <s v="PROYECTO CONCLUIDO"/>
    <m/>
    <m/>
    <m/>
    <m/>
    <m/>
    <m/>
    <m/>
    <m/>
    <m/>
  </r>
  <r>
    <s v="Jovanna"/>
    <n v="65"/>
    <x v="64"/>
    <x v="64"/>
    <s v="JAÉN"/>
    <x v="2"/>
    <s v="OPI DE LA REGION CAJAMARCA"/>
    <x v="1"/>
    <d v="2003-12-23T00:00:00"/>
    <x v="0"/>
    <s v="BELLAVISTA"/>
    <x v="0"/>
    <n v="180"/>
    <s v="NPI"/>
    <s v="NPI"/>
    <d v="2017-04-19T00:00:00"/>
    <s v="NPI"/>
    <x v="0"/>
    <s v="NPI"/>
    <x v="0"/>
    <x v="0"/>
    <x v="0"/>
    <x v="0"/>
    <x v="0"/>
    <n v="329917.25"/>
    <n v="0"/>
    <n v="0"/>
    <n v="0"/>
    <n v="0"/>
    <x v="26"/>
    <n v="0"/>
    <n v="0"/>
    <x v="1"/>
    <m/>
    <m/>
    <m/>
    <m/>
    <m/>
    <m/>
    <m/>
    <m/>
    <m/>
    <s v="Proyecto viable e inactivo"/>
  </r>
  <r>
    <s v="Jovanna"/>
    <n v="66"/>
    <x v="65"/>
    <x v="65"/>
    <s v="JAÉN"/>
    <x v="2"/>
    <s v="OPI DE LA REGION CAJAMARCA"/>
    <x v="1"/>
    <d v="2003-03-15T00:00:00"/>
    <x v="0"/>
    <s v="SANTA ROSA"/>
    <x v="7"/>
    <n v="180"/>
    <s v="NPI"/>
    <s v="NPI"/>
    <d v="2017-04-19T00:00:00"/>
    <s v="NPI"/>
    <x v="0"/>
    <s v="NPI"/>
    <x v="0"/>
    <x v="0"/>
    <x v="0"/>
    <x v="1"/>
    <x v="0"/>
    <n v="149119.17000000001"/>
    <n v="0"/>
    <n v="0"/>
    <n v="0"/>
    <n v="0"/>
    <x v="27"/>
    <n v="0"/>
    <n v="0"/>
    <x v="1"/>
    <s v="PROYECTO CONCLUIDO"/>
    <m/>
    <m/>
    <m/>
    <m/>
    <m/>
    <m/>
    <m/>
    <m/>
    <m/>
  </r>
  <r>
    <s v="Jovanna"/>
    <n v="67"/>
    <x v="66"/>
    <x v="66"/>
    <s v="JAÉN"/>
    <x v="2"/>
    <s v="OPI AGRICULTURA"/>
    <x v="1"/>
    <d v="2003-07-23T00:00:00"/>
    <x v="0"/>
    <s v="CHIRINOS"/>
    <x v="3"/>
    <n v="30"/>
    <s v="NPI"/>
    <s v="NPI"/>
    <d v="2017-04-19T00:00:00"/>
    <s v="NPI"/>
    <x v="0"/>
    <s v="NPI"/>
    <x v="0"/>
    <x v="0"/>
    <x v="0"/>
    <x v="0"/>
    <x v="0"/>
    <n v="1051160"/>
    <n v="0"/>
    <n v="0"/>
    <n v="0"/>
    <n v="0"/>
    <x v="28"/>
    <n v="0"/>
    <n v="0"/>
    <x v="1"/>
    <m/>
    <m/>
    <m/>
    <m/>
    <m/>
    <m/>
    <m/>
    <m/>
    <m/>
    <s v="Proyecto viable e inactivo"/>
  </r>
  <r>
    <s v="Jovanna"/>
    <n v="68"/>
    <x v="67"/>
    <x v="67"/>
    <s v="JAÉN"/>
    <x v="2"/>
    <s v="OPI DE LA REGION CAJAMARCA"/>
    <x v="1"/>
    <d v="2003-10-07T00:00:00"/>
    <x v="0"/>
    <s v="CHIRINOS"/>
    <x v="7"/>
    <n v="150"/>
    <s v="NPI"/>
    <s v="NPI"/>
    <d v="2017-04-19T00:00:00"/>
    <s v="NPI"/>
    <x v="0"/>
    <s v="NPI"/>
    <x v="0"/>
    <x v="0"/>
    <x v="0"/>
    <x v="0"/>
    <x v="0"/>
    <n v="232674.8"/>
    <n v="0"/>
    <n v="0"/>
    <n v="0"/>
    <n v="0"/>
    <x v="29"/>
    <n v="0"/>
    <n v="0"/>
    <x v="1"/>
    <m/>
    <m/>
    <m/>
    <m/>
    <m/>
    <m/>
    <m/>
    <m/>
    <m/>
    <s v="Proyecto viable e inactivo"/>
  </r>
  <r>
    <s v="Jovanna"/>
    <n v="69"/>
    <x v="68"/>
    <x v="68"/>
    <s v="JAÉN"/>
    <x v="2"/>
    <s v="OPI DE LA REGION CAJAMARCA"/>
    <x v="1"/>
    <d v="2004-02-19T00:00:00"/>
    <x v="1"/>
    <s v="HUARANGO"/>
    <x v="7"/>
    <n v="150"/>
    <s v="NPI"/>
    <s v="NPI"/>
    <d v="2017-04-19T00:00:00"/>
    <s v="NPI"/>
    <x v="0"/>
    <s v="NPI"/>
    <x v="0"/>
    <x v="0"/>
    <x v="0"/>
    <x v="0"/>
    <x v="0"/>
    <n v="125960.33"/>
    <n v="0"/>
    <n v="0"/>
    <n v="0"/>
    <n v="0"/>
    <x v="30"/>
    <n v="0"/>
    <n v="0"/>
    <x v="1"/>
    <m/>
    <m/>
    <m/>
    <m/>
    <m/>
    <m/>
    <m/>
    <m/>
    <m/>
    <s v="Proyecto viable e inactivo"/>
  </r>
  <r>
    <s v="Jovanna"/>
    <n v="70"/>
    <x v="69"/>
    <x v="69"/>
    <s v="JAÉN"/>
    <x v="2"/>
    <s v="OPI DE LA REGION CAJAMARCA"/>
    <x v="1"/>
    <d v="2003-10-23T00:00:00"/>
    <x v="0"/>
    <s v="SAN IGNACIO - MULTIDISTRITAL"/>
    <x v="7"/>
    <n v="150"/>
    <s v="NPI"/>
    <s v="NPI"/>
    <d v="2017-04-19T00:00:00"/>
    <s v="NPI"/>
    <x v="0"/>
    <s v="NPI"/>
    <x v="0"/>
    <x v="0"/>
    <x v="0"/>
    <x v="0"/>
    <x v="0"/>
    <n v="145501.17000000001"/>
    <n v="0"/>
    <n v="0"/>
    <n v="0"/>
    <n v="0"/>
    <x v="31"/>
    <n v="0"/>
    <n v="0"/>
    <x v="1"/>
    <m/>
    <m/>
    <m/>
    <m/>
    <m/>
    <m/>
    <m/>
    <m/>
    <m/>
    <s v="Proyecto viable e inactivo"/>
  </r>
  <r>
    <s v="Jovanna"/>
    <n v="71"/>
    <x v="70"/>
    <x v="70"/>
    <s v="JAÉN"/>
    <x v="2"/>
    <s v="OPI DE LA REGION CAJAMARCA"/>
    <x v="1"/>
    <d v="2003-10-16T00:00:00"/>
    <x v="0"/>
    <s v="TABACONAS"/>
    <x v="0"/>
    <n v="30"/>
    <s v="NPI"/>
    <s v="NPI"/>
    <d v="2017-04-19T00:00:00"/>
    <s v="NPI"/>
    <x v="0"/>
    <s v="NPI"/>
    <x v="0"/>
    <x v="0"/>
    <x v="0"/>
    <x v="0"/>
    <x v="0"/>
    <n v="1014996"/>
    <n v="0"/>
    <n v="0"/>
    <n v="0"/>
    <n v="0"/>
    <x v="32"/>
    <n v="0"/>
    <n v="0"/>
    <x v="1"/>
    <m/>
    <m/>
    <m/>
    <m/>
    <m/>
    <m/>
    <m/>
    <m/>
    <m/>
    <s v="Proyecto viable e inactivo"/>
  </r>
  <r>
    <s v="Agustín M"/>
    <n v="72"/>
    <x v="71"/>
    <x v="71"/>
    <s v="CHOTA"/>
    <x v="3"/>
    <s v="OPI DE LA REGION CAJAMARCA"/>
    <x v="1"/>
    <d v="2003-04-01T00:00:00"/>
    <x v="0"/>
    <s v="CHALAMARCA"/>
    <x v="4"/>
    <n v="90"/>
    <s v="NPI"/>
    <s v="NPI"/>
    <d v="2017-04-19T00:00:00"/>
    <s v="NPI"/>
    <x v="0"/>
    <s v="NPI"/>
    <x v="0"/>
    <x v="0"/>
    <x v="0"/>
    <x v="1"/>
    <x v="0"/>
    <n v="167437"/>
    <n v="0"/>
    <n v="0"/>
    <n v="0"/>
    <n v="0"/>
    <x v="33"/>
    <n v="0"/>
    <n v="0"/>
    <x v="1"/>
    <s v="PROYECTO CONCLUIDO"/>
    <m/>
    <m/>
    <m/>
    <m/>
    <m/>
    <m/>
    <m/>
    <m/>
    <s v="EL PIP NO CUENTA CON INFORMACIÓN DE EJECUCIÓN, SIN EMBARGO EL SOSEM INFORMA QUE TIENE FORMATO 14"/>
  </r>
  <r>
    <s v="Agustín M"/>
    <n v="73"/>
    <x v="72"/>
    <x v="72"/>
    <s v="CHOTA"/>
    <x v="3"/>
    <s v="OPI DE LA REGION CAJAMARCA"/>
    <x v="1"/>
    <d v="2003-09-30T00:00:00"/>
    <x v="0"/>
    <s v="CHOTA"/>
    <x v="4"/>
    <n v="90"/>
    <s v="NPI"/>
    <s v="NPI"/>
    <d v="2017-04-19T00:00:00"/>
    <s v="NPI"/>
    <x v="0"/>
    <s v="NPI"/>
    <x v="0"/>
    <x v="0"/>
    <x v="0"/>
    <x v="0"/>
    <x v="0"/>
    <n v="116709"/>
    <n v="0"/>
    <n v="0"/>
    <n v="0"/>
    <n v="0"/>
    <x v="34"/>
    <n v="0"/>
    <n v="0"/>
    <x v="1"/>
    <m/>
    <m/>
    <m/>
    <m/>
    <m/>
    <m/>
    <m/>
    <m/>
    <m/>
    <s v="PIP VIABLE, SIN EJECUCIÓN"/>
  </r>
  <r>
    <s v="Agustín M"/>
    <n v="74"/>
    <x v="73"/>
    <x v="73"/>
    <s v="CHOTA"/>
    <x v="3"/>
    <s v="OPI DE LA REGION CAJAMARCA"/>
    <x v="1"/>
    <d v="2003-09-29T00:00:00"/>
    <x v="0"/>
    <s v="CONCHAN"/>
    <x v="10"/>
    <n v="90"/>
    <s v="NPI"/>
    <s v="NPI"/>
    <d v="2017-04-19T00:00:00"/>
    <s v="NPI"/>
    <x v="0"/>
    <s v="NPI"/>
    <x v="0"/>
    <x v="0"/>
    <x v="0"/>
    <x v="0"/>
    <x v="0"/>
    <n v="292000"/>
    <n v="0"/>
    <n v="0"/>
    <n v="0"/>
    <n v="0"/>
    <x v="35"/>
    <n v="0"/>
    <n v="0"/>
    <x v="1"/>
    <m/>
    <m/>
    <m/>
    <m/>
    <m/>
    <m/>
    <m/>
    <m/>
    <m/>
    <s v="PIP VIABLE, SE ENCUENTRA INACTIVO"/>
  </r>
  <r>
    <s v="Agustín M"/>
    <n v="75"/>
    <x v="74"/>
    <x v="74"/>
    <s v="CHOTA"/>
    <x v="3"/>
    <s v="OPI DE LA REGION CAJAMARCA"/>
    <x v="1"/>
    <d v="2004-06-09T00:00:00"/>
    <x v="1"/>
    <s v="LAJAS"/>
    <x v="4"/>
    <n v="120"/>
    <s v="NPI"/>
    <s v="NPI"/>
    <d v="2017-04-19T00:00:00"/>
    <s v="NPI"/>
    <x v="0"/>
    <s v="NPI"/>
    <x v="0"/>
    <x v="0"/>
    <x v="0"/>
    <x v="1"/>
    <x v="0"/>
    <n v="223268"/>
    <n v="0"/>
    <n v="0"/>
    <n v="0"/>
    <n v="0"/>
    <x v="36"/>
    <n v="0"/>
    <n v="0"/>
    <x v="1"/>
    <s v="PROYECTO CONCLUIDO"/>
    <m/>
    <m/>
    <m/>
    <m/>
    <m/>
    <m/>
    <m/>
    <m/>
    <s v="PIP ACTIVO, VIABLE QUE NO CUENTA CON INFORMACIÓN DE EJECUCIÓN, SIN EMBARGO EL SOSEM INFORMA QUE TIENE FORMATO 14"/>
  </r>
  <r>
    <s v="Agustín M"/>
    <n v="76"/>
    <x v="75"/>
    <x v="75"/>
    <s v="CHOTA"/>
    <x v="3"/>
    <s v="OPI DE LA REGION CAJAMARCA"/>
    <x v="1"/>
    <d v="2003-09-29T00:00:00"/>
    <x v="0"/>
    <s v="CHOTA"/>
    <x v="10"/>
    <n v="90"/>
    <s v="NPI"/>
    <s v="NPI"/>
    <d v="2017-04-19T00:00:00"/>
    <s v="NPI"/>
    <x v="0"/>
    <s v="NPI"/>
    <x v="0"/>
    <x v="0"/>
    <x v="0"/>
    <x v="0"/>
    <x v="0"/>
    <n v="230000"/>
    <n v="0"/>
    <n v="0"/>
    <n v="46000"/>
    <n v="0"/>
    <x v="37"/>
    <n v="0"/>
    <n v="0"/>
    <x v="1"/>
    <m/>
    <m/>
    <m/>
    <m/>
    <m/>
    <m/>
    <m/>
    <m/>
    <m/>
    <s v="DEFICIENTE EJECUCIÓN, PIP VIABLE, INACTIVO"/>
  </r>
  <r>
    <s v="Agustín M"/>
    <n v="77"/>
    <x v="76"/>
    <x v="76"/>
    <s v="CHOTA"/>
    <x v="3"/>
    <s v="OPI DE LA REGION CAJAMARCA"/>
    <x v="1"/>
    <d v="2003-05-29T00:00:00"/>
    <x v="0"/>
    <s v="LAJAS"/>
    <x v="10"/>
    <n v="120"/>
    <s v="NPI"/>
    <s v="NPI"/>
    <d v="2017-04-19T00:00:00"/>
    <s v="NPI"/>
    <x v="0"/>
    <s v="NPI"/>
    <x v="0"/>
    <x v="0"/>
    <x v="0"/>
    <x v="0"/>
    <x v="0"/>
    <n v="308570"/>
    <n v="0"/>
    <n v="0"/>
    <n v="61714"/>
    <n v="0"/>
    <x v="38"/>
    <n v="0"/>
    <n v="0"/>
    <x v="1"/>
    <m/>
    <m/>
    <m/>
    <m/>
    <m/>
    <m/>
    <m/>
    <m/>
    <m/>
    <s v="DEFICIENTE EJECUCIÓN, PIP VIABLE, INACTIVO"/>
  </r>
  <r>
    <s v="Agustín M"/>
    <n v="78"/>
    <x v="77"/>
    <x v="77"/>
    <s v="CHOTA"/>
    <x v="3"/>
    <s v="OPI DE LA REGION CAJAMARCA"/>
    <x v="1"/>
    <d v="2004-02-25T00:00:00"/>
    <x v="1"/>
    <s v="CHOTA - MULTIDISTRITAL"/>
    <x v="0"/>
    <n v="180"/>
    <s v="NPI"/>
    <s v="NPI"/>
    <d v="2017-04-19T00:00:00"/>
    <s v="NPI"/>
    <x v="0"/>
    <s v="NPI"/>
    <x v="0"/>
    <x v="0"/>
    <x v="0"/>
    <x v="0"/>
    <x v="0"/>
    <n v="783115"/>
    <n v="0"/>
    <n v="0"/>
    <n v="0"/>
    <n v="0"/>
    <x v="39"/>
    <n v="0"/>
    <n v="0"/>
    <x v="1"/>
    <m/>
    <m/>
    <m/>
    <m/>
    <m/>
    <m/>
    <m/>
    <m/>
    <m/>
    <s v="PIP VIABLE, SE ENCUENTRA INACTIVO"/>
  </r>
  <r>
    <s v="Agustín M"/>
    <n v="79"/>
    <x v="78"/>
    <x v="78"/>
    <s v="CHOTA"/>
    <x v="3"/>
    <s v="OPI DE LA REGION CAJAMARCA"/>
    <x v="1"/>
    <d v="2003-07-31T00:00:00"/>
    <x v="0"/>
    <s v="BAMBAMARCA"/>
    <x v="4"/>
    <n v="90"/>
    <s v="NPI"/>
    <s v="NPI"/>
    <d v="2017-04-19T00:00:00"/>
    <s v="NPI"/>
    <x v="0"/>
    <s v="NPI"/>
    <x v="0"/>
    <x v="0"/>
    <x v="0"/>
    <x v="0"/>
    <x v="0"/>
    <n v="163530"/>
    <n v="0"/>
    <n v="0"/>
    <n v="0"/>
    <n v="0"/>
    <x v="40"/>
    <n v="0"/>
    <n v="0"/>
    <x v="1"/>
    <m/>
    <m/>
    <m/>
    <m/>
    <m/>
    <m/>
    <m/>
    <m/>
    <m/>
    <s v="PIP VIABLE, SE ENCUENTRA INACTIVO"/>
  </r>
  <r>
    <s v="Agustín M"/>
    <n v="80"/>
    <x v="79"/>
    <x v="79"/>
    <s v="CHOTA"/>
    <x v="3"/>
    <s v="OPI DE LA REGION CAJAMARCA"/>
    <x v="1"/>
    <d v="2004-03-26T00:00:00"/>
    <x v="1"/>
    <s v="BAMBAMARCA"/>
    <x v="4"/>
    <n v="120"/>
    <s v="NPI"/>
    <s v="NPI"/>
    <d v="2017-04-19T00:00:00"/>
    <s v="NPI"/>
    <x v="0"/>
    <s v="NPI"/>
    <x v="0"/>
    <x v="0"/>
    <x v="0"/>
    <x v="1"/>
    <x v="0"/>
    <n v="175650"/>
    <n v="0"/>
    <n v="0"/>
    <n v="0"/>
    <n v="0"/>
    <x v="41"/>
    <n v="0"/>
    <n v="0"/>
    <x v="1"/>
    <s v="PROYECTO CONCLUIDO"/>
    <m/>
    <m/>
    <m/>
    <m/>
    <m/>
    <m/>
    <m/>
    <m/>
    <s v="EL SOSEM INFORMA QUE ES UN PIP VIABLE CERRADO"/>
  </r>
  <r>
    <s v="Agustín M"/>
    <n v="81"/>
    <x v="80"/>
    <x v="80"/>
    <s v="CHOTA"/>
    <x v="3"/>
    <s v="OPI DE LA REGION CAJAMARCA"/>
    <x v="1"/>
    <d v="2004-10-29T00:00:00"/>
    <x v="1"/>
    <s v="BAMBAMARCA"/>
    <x v="10"/>
    <n v="90"/>
    <s v="NPI"/>
    <s v="NPI"/>
    <d v="2017-04-19T00:00:00"/>
    <s v="NPI"/>
    <x v="0"/>
    <s v="NPI"/>
    <x v="0"/>
    <x v="0"/>
    <x v="0"/>
    <x v="0"/>
    <x v="0"/>
    <n v="67917"/>
    <n v="0"/>
    <n v="0"/>
    <n v="67917"/>
    <n v="0"/>
    <x v="42"/>
    <n v="0"/>
    <n v="0"/>
    <x v="1"/>
    <m/>
    <m/>
    <m/>
    <m/>
    <m/>
    <m/>
    <m/>
    <m/>
    <m/>
    <s v="DEFICIENTE EJECUCIÓN, PIP VIABLE, INACTIVO"/>
  </r>
  <r>
    <s v="Agustín M"/>
    <n v="82"/>
    <x v="81"/>
    <x v="81"/>
    <s v="CHOTA"/>
    <x v="3"/>
    <s v="OPI DE LA REGION CAJAMARCA"/>
    <x v="1"/>
    <d v="2004-08-03T00:00:00"/>
    <x v="1"/>
    <s v="BAMBAMARCA"/>
    <x v="7"/>
    <n v="330"/>
    <s v="NPI"/>
    <s v="NPI"/>
    <d v="2017-04-19T00:00:00"/>
    <s v="NPI"/>
    <x v="0"/>
    <s v="NPI"/>
    <x v="0"/>
    <x v="0"/>
    <x v="0"/>
    <x v="1"/>
    <x v="0"/>
    <n v="163188"/>
    <n v="0"/>
    <n v="0"/>
    <n v="0"/>
    <n v="0"/>
    <x v="43"/>
    <n v="0"/>
    <n v="0"/>
    <x v="1"/>
    <s v="PROYECTO CONCLUIDO"/>
    <m/>
    <m/>
    <m/>
    <m/>
    <m/>
    <m/>
    <m/>
    <m/>
    <s v="NO INFORMA EJECUCIÓN, SIN EMBARGO EL SOSEM INFORMA QUE EL PIP ESTA CERRADO"/>
  </r>
  <r>
    <s v="Agustín M"/>
    <n v="83"/>
    <x v="82"/>
    <x v="82"/>
    <s v="CHOTA"/>
    <x v="3"/>
    <s v="OPI DE LA REGION CAJAMARCA"/>
    <x v="1"/>
    <d v="2004-03-26T00:00:00"/>
    <x v="1"/>
    <s v="BAMBAMARCA"/>
    <x v="4"/>
    <n v="120"/>
    <s v="NPI"/>
    <s v="NPI"/>
    <d v="2017-04-19T00:00:00"/>
    <s v="NPI"/>
    <x v="0"/>
    <s v="NPI"/>
    <x v="0"/>
    <x v="0"/>
    <x v="0"/>
    <x v="1"/>
    <x v="0"/>
    <n v="264315"/>
    <n v="0"/>
    <n v="0"/>
    <n v="0"/>
    <n v="0"/>
    <x v="44"/>
    <n v="0"/>
    <n v="0"/>
    <x v="1"/>
    <s v="PROYECTO CONCLUIDO"/>
    <m/>
    <m/>
    <m/>
    <m/>
    <m/>
    <m/>
    <m/>
    <m/>
    <s v="NO INFORMA EJECUCIÓN, SIN EMBARGO EL SOSEM INFORMA QUE EL PIP ESTA CERRADO"/>
  </r>
  <r>
    <s v="Agustín M"/>
    <n v="84"/>
    <x v="83"/>
    <x v="83"/>
    <s v="CHOTA"/>
    <x v="3"/>
    <s v="OPI DE LA REGION CAJAMARCA"/>
    <x v="1"/>
    <d v="2003-10-20T00:00:00"/>
    <x v="0"/>
    <s v="HUALGAYOC"/>
    <x v="7"/>
    <n v="180"/>
    <s v="NPI"/>
    <s v="NPI"/>
    <d v="2017-04-19T00:00:00"/>
    <s v="NPI"/>
    <x v="0"/>
    <s v="NPI"/>
    <x v="0"/>
    <x v="0"/>
    <x v="0"/>
    <x v="0"/>
    <x v="0"/>
    <n v="272786"/>
    <n v="0"/>
    <n v="0"/>
    <n v="0"/>
    <n v="0"/>
    <x v="45"/>
    <n v="0"/>
    <n v="0"/>
    <x v="1"/>
    <m/>
    <m/>
    <m/>
    <m/>
    <m/>
    <m/>
    <m/>
    <m/>
    <m/>
    <s v="NO SE EJECUTÓ, PIP VIABLE - INACTIVO"/>
  </r>
  <r>
    <s v="Agustín M"/>
    <n v="85"/>
    <x v="84"/>
    <x v="84"/>
    <s v="CHOTA"/>
    <x v="3"/>
    <s v="OPI DE LA REGION CAJAMARCA"/>
    <x v="1"/>
    <d v="2003-09-08T00:00:00"/>
    <x v="0"/>
    <s v="BAMBAMARCA"/>
    <x v="4"/>
    <n v="180"/>
    <s v="NPI"/>
    <s v="NPI"/>
    <d v="2017-04-19T00:00:00"/>
    <s v="NPI"/>
    <x v="0"/>
    <s v="NPI"/>
    <x v="0"/>
    <x v="0"/>
    <x v="0"/>
    <x v="0"/>
    <x v="0"/>
    <n v="217752"/>
    <n v="0"/>
    <n v="0"/>
    <n v="0"/>
    <n v="0"/>
    <x v="46"/>
    <n v="0"/>
    <n v="0"/>
    <x v="1"/>
    <m/>
    <m/>
    <m/>
    <m/>
    <m/>
    <m/>
    <m/>
    <m/>
    <m/>
    <s v="NO SE EJECUTÓ, PIP VIABLE - INACTIVO"/>
  </r>
  <r>
    <s v="Agustín M"/>
    <n v="86"/>
    <x v="85"/>
    <x v="85"/>
    <s v="CHOTA"/>
    <x v="3"/>
    <s v="OPI DE LA REGION CAJAMARCA"/>
    <x v="1"/>
    <d v="2004-10-21T00:00:00"/>
    <x v="1"/>
    <s v="CHUGUR"/>
    <x v="10"/>
    <n v="150"/>
    <s v="NPI"/>
    <s v="NPI"/>
    <d v="2017-04-19T00:00:00"/>
    <s v="NPI"/>
    <x v="0"/>
    <s v="NPI"/>
    <x v="0"/>
    <x v="0"/>
    <x v="0"/>
    <x v="0"/>
    <x v="0"/>
    <n v="469304"/>
    <n v="0"/>
    <n v="0"/>
    <n v="93861"/>
    <n v="0"/>
    <x v="47"/>
    <n v="0"/>
    <n v="0"/>
    <x v="1"/>
    <m/>
    <m/>
    <m/>
    <m/>
    <m/>
    <m/>
    <m/>
    <m/>
    <m/>
    <s v="DEFICIENTE EJECUCIÓN, PIP VIABLE, INACTIVO"/>
  </r>
  <r>
    <s v="Agustín M"/>
    <n v="87"/>
    <x v="86"/>
    <x v="86"/>
    <s v="CHOTA"/>
    <x v="3"/>
    <s v="OPI DE LA REGION CAJAMARCA"/>
    <x v="1"/>
    <d v="2004-10-13T00:00:00"/>
    <x v="1"/>
    <s v="HUALGAYOC"/>
    <x v="4"/>
    <n v="120"/>
    <d v="2006-06-01T00:00:00"/>
    <d v="2007-09-01T00:00:00"/>
    <d v="2017-04-19T00:00:00"/>
    <n v="10.890410958904109"/>
    <x v="2"/>
    <n v="9.6383561643835609"/>
    <x v="3"/>
    <x v="1"/>
    <x v="0"/>
    <x v="1"/>
    <x v="0"/>
    <n v="187983"/>
    <n v="0"/>
    <n v="0"/>
    <n v="21080"/>
    <n v="21080"/>
    <x v="48"/>
    <n v="0.11213779969465323"/>
    <n v="0.11213779969465323"/>
    <x v="1"/>
    <s v="PROYECTO CONCLUIDO"/>
    <m/>
    <m/>
    <m/>
    <m/>
    <m/>
    <m/>
    <m/>
    <m/>
    <s v="DEFICIENTE EJECUCIÓN, PIP VIABLE, CERRADO"/>
  </r>
  <r>
    <s v="Agustín M"/>
    <n v="88"/>
    <x v="87"/>
    <x v="87"/>
    <s v="CHOTA"/>
    <x v="3"/>
    <s v="OPI DE LA REGION CAJAMARCA"/>
    <x v="1"/>
    <d v="2003-04-07T00:00:00"/>
    <x v="0"/>
    <s v="LA ESPERANZA"/>
    <x v="4"/>
    <n v="90"/>
    <s v="NPI"/>
    <s v="NPI"/>
    <d v="2017-04-19T00:00:00"/>
    <s v="NPI"/>
    <x v="0"/>
    <s v="NPI"/>
    <x v="0"/>
    <x v="0"/>
    <x v="0"/>
    <x v="0"/>
    <x v="0"/>
    <n v="119817"/>
    <n v="0"/>
    <n v="0"/>
    <n v="0"/>
    <n v="0"/>
    <x v="49"/>
    <n v="0"/>
    <n v="0"/>
    <x v="1"/>
    <m/>
    <m/>
    <m/>
    <m/>
    <m/>
    <m/>
    <m/>
    <m/>
    <m/>
    <s v="PIP VIABLE - INACTIVO"/>
  </r>
  <r>
    <s v="Agustín M"/>
    <n v="89"/>
    <x v="88"/>
    <x v="88"/>
    <s v="CHOTA"/>
    <x v="3"/>
    <s v="OPI DE LA REGION CAJAMARCA"/>
    <x v="1"/>
    <d v="2004-07-08T00:00:00"/>
    <x v="1"/>
    <s v="SEXI"/>
    <x v="0"/>
    <n v="180"/>
    <s v="NPI"/>
    <s v="NPI"/>
    <d v="2017-04-19T00:00:00"/>
    <s v="NPI"/>
    <x v="0"/>
    <s v="NPI"/>
    <x v="0"/>
    <x v="0"/>
    <x v="0"/>
    <x v="0"/>
    <x v="0"/>
    <n v="899961"/>
    <n v="0"/>
    <n v="0"/>
    <n v="0"/>
    <n v="0"/>
    <x v="50"/>
    <n v="0"/>
    <n v="0"/>
    <x v="1"/>
    <m/>
    <m/>
    <m/>
    <m/>
    <m/>
    <m/>
    <m/>
    <m/>
    <m/>
    <s v="PIP VIABLE - INACTIVO"/>
  </r>
  <r>
    <s v="Agustín M"/>
    <n v="90"/>
    <x v="89"/>
    <x v="89"/>
    <s v="CHOTA"/>
    <x v="3"/>
    <s v="OPI DE LA REGION CAJAMARCA"/>
    <x v="1"/>
    <d v="2003-09-18T00:00:00"/>
    <x v="0"/>
    <s v="SANTA CRUZ"/>
    <x v="4"/>
    <n v="90"/>
    <s v="NPI"/>
    <s v="NPI"/>
    <d v="2017-04-19T00:00:00"/>
    <s v="NPI"/>
    <x v="0"/>
    <s v="NPI"/>
    <x v="0"/>
    <x v="0"/>
    <x v="0"/>
    <x v="1"/>
    <x v="0"/>
    <n v="371969"/>
    <n v="0"/>
    <n v="0"/>
    <n v="0"/>
    <n v="0"/>
    <x v="51"/>
    <n v="0"/>
    <n v="0"/>
    <x v="1"/>
    <s v="PROYECTO CONCLUIDO"/>
    <m/>
    <m/>
    <m/>
    <m/>
    <m/>
    <m/>
    <m/>
    <m/>
    <s v="PIP VIABLE - CERRADO"/>
  </r>
  <r>
    <s v="Agustín M"/>
    <n v="91"/>
    <x v="90"/>
    <x v="90"/>
    <s v="CHOTA"/>
    <x v="3"/>
    <s v="OPI DE LA REGION CAJAMARCA"/>
    <x v="1"/>
    <d v="2004-10-05T00:00:00"/>
    <x v="1"/>
    <s v="SANTA CRUZ"/>
    <x v="4"/>
    <n v="120"/>
    <d v="2006-06-01T00:00:00"/>
    <d v="2006-06-01T00:00:00"/>
    <d v="2017-04-19T00:00:00"/>
    <n v="10.890410958904109"/>
    <x v="2"/>
    <n v="10.890410958904109"/>
    <x v="2"/>
    <x v="1"/>
    <x v="0"/>
    <x v="0"/>
    <x v="0"/>
    <n v="154042"/>
    <n v="0"/>
    <n v="0"/>
    <n v="18500"/>
    <n v="18499.740000000002"/>
    <x v="52"/>
    <n v="0.12009542851949469"/>
    <n v="0.12009542851949469"/>
    <x v="1"/>
    <m/>
    <m/>
    <m/>
    <m/>
    <m/>
    <m/>
    <m/>
    <m/>
    <m/>
    <s v="DEFICIENTE EJECUCIÓN, PIP VIABLE - ACTIVO"/>
  </r>
  <r>
    <s v="Maria Rosa A."/>
    <n v="92"/>
    <x v="91"/>
    <x v="91"/>
    <s v="SEDE CENTRAL - GRDE"/>
    <x v="0"/>
    <s v="OPI DE LA REGION CAJAMARCA"/>
    <x v="2"/>
    <d v="2004-06-14T00:00:00"/>
    <x v="1"/>
    <s v="MULTIPROVINCIAL Y MULTIDISTRITAL"/>
    <x v="3"/>
    <n v="60"/>
    <s v="NPI"/>
    <s v="NPI"/>
    <d v="2017-04-19T00:00:00"/>
    <s v="NPI"/>
    <x v="0"/>
    <s v="NPI"/>
    <x v="0"/>
    <x v="0"/>
    <x v="0"/>
    <x v="0"/>
    <x v="0"/>
    <n v="543593"/>
    <n v="0"/>
    <n v="0"/>
    <s v="NPI"/>
    <s v="NPI"/>
    <x v="0"/>
    <s v="NPI"/>
    <s v="NPI"/>
    <x v="0"/>
    <m/>
    <m/>
    <m/>
    <m/>
    <m/>
    <m/>
    <m/>
    <m/>
    <m/>
    <s v="PIP INACTIVO SIN INFORMACIÓN DE EJECUCIÓN FINANCIERA"/>
  </r>
  <r>
    <s v="Maria Rosa A."/>
    <n v="93"/>
    <x v="92"/>
    <x v="92"/>
    <s v="SEDE CENTRAL - GRDE"/>
    <x v="0"/>
    <s v="OPI DE LA REGION CAJAMARCA"/>
    <x v="2"/>
    <d v="2003-06-25T00:00:00"/>
    <x v="0"/>
    <s v="CONTUMAZÁ - MULTIDISTRITAL"/>
    <x v="3"/>
    <n v="90"/>
    <s v="NPI"/>
    <s v="NPI"/>
    <d v="2017-04-19T00:00:00"/>
    <s v="NPI"/>
    <x v="0"/>
    <s v="NPI"/>
    <x v="0"/>
    <x v="0"/>
    <x v="0"/>
    <x v="0"/>
    <x v="0"/>
    <n v="70000"/>
    <n v="0"/>
    <n v="0"/>
    <n v="11449"/>
    <n v="0"/>
    <x v="53"/>
    <s v="NPI"/>
    <s v="NPI"/>
    <x v="0"/>
    <m/>
    <m/>
    <m/>
    <m/>
    <m/>
    <m/>
    <m/>
    <m/>
    <m/>
    <s v="PIP INACTIVO SIN INFORMACIÓN DE EJECUCIÓN FINANCIERA"/>
  </r>
  <r>
    <s v="Maria Rosa A."/>
    <n v="94"/>
    <x v="93"/>
    <x v="93"/>
    <s v="SEDE CENTRAL - GRDE"/>
    <x v="0"/>
    <s v="OPI DE LA REGION CAJAMARCA"/>
    <x v="2"/>
    <d v="2003-06-27T00:00:00"/>
    <x v="0"/>
    <s v="MULTIPROVINCIAL Y MULTIDISTRITAL"/>
    <x v="3"/>
    <n v="60"/>
    <s v="NPI"/>
    <s v="NPI"/>
    <d v="2017-04-19T00:00:00"/>
    <s v="NPI"/>
    <x v="0"/>
    <s v="NPI"/>
    <x v="0"/>
    <x v="0"/>
    <x v="0"/>
    <x v="0"/>
    <x v="0"/>
    <n v="382000"/>
    <n v="0"/>
    <n v="0"/>
    <s v="NPI"/>
    <s v="NPI"/>
    <x v="0"/>
    <s v="NPI"/>
    <s v="NPI"/>
    <x v="0"/>
    <m/>
    <m/>
    <m/>
    <m/>
    <m/>
    <m/>
    <m/>
    <m/>
    <m/>
    <s v="PIP INACTIVO SIN INFORMACIÓN DE EJECUCIÓN FINANCIERA"/>
  </r>
  <r>
    <s v="Maria Rosa A."/>
    <n v="95"/>
    <x v="94"/>
    <x v="94"/>
    <s v="SEDE CENTRAL - GRI"/>
    <x v="0"/>
    <s v="OPI DE LA REGION CAJAMARCA"/>
    <x v="2"/>
    <d v="2004-01-19T00:00:00"/>
    <x v="1"/>
    <s v="SAN MIGUEL"/>
    <x v="7"/>
    <n v="210"/>
    <s v="NPI"/>
    <s v="NPI"/>
    <d v="2017-04-19T00:00:00"/>
    <s v="NPI"/>
    <x v="0"/>
    <s v="NPI"/>
    <x v="0"/>
    <x v="0"/>
    <x v="0"/>
    <x v="1"/>
    <x v="0"/>
    <n v="613972.47"/>
    <n v="0"/>
    <n v="0"/>
    <s v="NPI"/>
    <s v="NPI"/>
    <x v="0"/>
    <s v="NPI"/>
    <s v="NPI"/>
    <x v="0"/>
    <s v="PROYECTO CONCLUIDO"/>
    <s v="SÍ"/>
    <n v="2005"/>
    <s v="SÍ"/>
    <s v="SÍ"/>
    <s v="SÍ"/>
    <m/>
    <m/>
    <m/>
    <s v="PIP INACTIVO SIN INFORMACIÓN DE EJECUCIÓN FINANCIERA"/>
  </r>
  <r>
    <s v="Maria Rosa A."/>
    <n v="96"/>
    <x v="95"/>
    <x v="95"/>
    <s v="SEDE CENTRAL - RENAMA"/>
    <x v="0"/>
    <s v="OPI DE LA REGION CAJAMARCA"/>
    <x v="2"/>
    <d v="2004-05-24T00:00:00"/>
    <x v="1"/>
    <s v="MULTIPROVINCIAL Y MULTIDISTRITAL"/>
    <x v="5"/>
    <n v="90"/>
    <d v="2006-03-01T00:00:00"/>
    <d v="2006-12-01T00:00:00"/>
    <d v="2017-04-19T00:00:00"/>
    <n v="11.142465753424657"/>
    <x v="1"/>
    <n v="10.389041095890411"/>
    <x v="2"/>
    <x v="1"/>
    <x v="0"/>
    <x v="0"/>
    <x v="0"/>
    <n v="818133"/>
    <n v="0"/>
    <n v="0"/>
    <n v="196451"/>
    <n v="156314.91"/>
    <x v="54"/>
    <n v="0.19106295675641979"/>
    <n v="0.19106295675641979"/>
    <x v="1"/>
    <m/>
    <m/>
    <m/>
    <m/>
    <m/>
    <m/>
    <m/>
    <m/>
    <m/>
    <m/>
  </r>
  <r>
    <s v="Maria Rosa A."/>
    <n v="97"/>
    <x v="96"/>
    <x v="96"/>
    <s v="SEDE CENTRAL - GRDE"/>
    <x v="0"/>
    <s v="OPI DE LA REGION CAJAMARCA"/>
    <x v="2"/>
    <d v="2004-06-21T00:00:00"/>
    <x v="1"/>
    <s v="MULTIPROVINCIAL Y MULTIDISTRITAL"/>
    <x v="8"/>
    <n v="180"/>
    <d v="2006-05-01T00:00:00"/>
    <d v="2006-12-01T00:00:00"/>
    <d v="2017-04-19T00:00:00"/>
    <n v="10.975342465753425"/>
    <x v="1"/>
    <n v="10.389041095890411"/>
    <x v="2"/>
    <x v="1"/>
    <x v="0"/>
    <x v="0"/>
    <x v="0"/>
    <n v="323418"/>
    <n v="0"/>
    <n v="0"/>
    <n v="99450"/>
    <n v="98750"/>
    <x v="55"/>
    <n v="0.30533241810907247"/>
    <n v="0.30533241810907247"/>
    <x v="2"/>
    <m/>
    <m/>
    <m/>
    <m/>
    <m/>
    <m/>
    <m/>
    <m/>
    <m/>
    <m/>
  </r>
  <r>
    <s v="Maria Rosa A."/>
    <n v="98"/>
    <x v="97"/>
    <x v="97"/>
    <s v="SEDE CENTRAL - GRI"/>
    <x v="0"/>
    <s v="OPI DE LA REGION CAJAMARCA"/>
    <x v="2"/>
    <d v="2005-01-18T00:00:00"/>
    <x v="2"/>
    <s v="SAN PABLO"/>
    <x v="4"/>
    <n v="180"/>
    <d v="2006-03-01T00:00:00"/>
    <d v="2006-10-01T00:00:00"/>
    <d v="2017-04-19T00:00:00"/>
    <n v="11.142465753424657"/>
    <x v="1"/>
    <n v="10.556164383561644"/>
    <x v="2"/>
    <x v="1"/>
    <x v="0"/>
    <x v="1"/>
    <x v="0"/>
    <n v="287658.03999999998"/>
    <n v="0"/>
    <n v="0"/>
    <n v="114136"/>
    <n v="90693.38"/>
    <x v="56"/>
    <n v="0.31528192293877833"/>
    <n v="0.31528192293877833"/>
    <x v="2"/>
    <s v="PROYECTO CONCLUIDO"/>
    <s v="SÍ"/>
    <n v="2006"/>
    <s v="SÍ"/>
    <s v="SÍ"/>
    <s v="SÍ"/>
    <m/>
    <m/>
    <m/>
    <s v="El monto ejecutado según su F14 es mayor al monto declarado viable y no hay un registro previo que explique esta diferencia"/>
  </r>
  <r>
    <s v="Maria Rosa A."/>
    <n v="99"/>
    <x v="98"/>
    <x v="98"/>
    <s v="SEDE CENTRAL - GRI"/>
    <x v="0"/>
    <s v="OPI DE LA REGION CAJAMARCA"/>
    <x v="2"/>
    <d v="2005-03-04T00:00:00"/>
    <x v="2"/>
    <s v="GUZMANGO"/>
    <x v="7"/>
    <n v="210"/>
    <d v="2006-03-01T00:00:00"/>
    <d v="2007-04-01T00:00:00"/>
    <d v="2017-04-19T00:00:00"/>
    <n v="11.142465753424657"/>
    <x v="1"/>
    <n v="10.057534246575342"/>
    <x v="2"/>
    <x v="1"/>
    <x v="0"/>
    <x v="1"/>
    <x v="0"/>
    <n v="511012.66"/>
    <n v="0"/>
    <n v="0"/>
    <n v="561836"/>
    <n v="510766.13"/>
    <x v="57"/>
    <n v="0.99951756576833151"/>
    <n v="0.99951756576833151"/>
    <x v="3"/>
    <s v="PROYECTO CONCLUIDO"/>
    <s v="SÍ"/>
    <n v="2006"/>
    <s v="SÍ"/>
    <s v="SÍ"/>
    <s v="SÍ"/>
    <m/>
    <m/>
    <m/>
    <m/>
  </r>
  <r>
    <s v="Maria Rosa A."/>
    <n v="100"/>
    <x v="99"/>
    <x v="99"/>
    <s v="JAÉN"/>
    <x v="2"/>
    <s v="OPI DE LA REGION CAJAMARCA"/>
    <x v="2"/>
    <d v="2005-03-21T00:00:00"/>
    <x v="2"/>
    <s v="BELLAVISTA"/>
    <x v="10"/>
    <n v="120"/>
    <d v="2006-08-01T00:00:00"/>
    <d v="2007-05-01T00:00:00"/>
    <d v="2017-04-19T00:00:00"/>
    <n v="10.723287671232876"/>
    <x v="2"/>
    <n v="9.9753424657534246"/>
    <x v="2"/>
    <x v="1"/>
    <x v="0"/>
    <x v="0"/>
    <x v="0"/>
    <n v="409223"/>
    <n v="0"/>
    <n v="0"/>
    <n v="447973"/>
    <n v="408328.54"/>
    <x v="58"/>
    <n v="0.99781424797726415"/>
    <n v="0.99781424797726415"/>
    <x v="3"/>
    <m/>
    <m/>
    <m/>
    <m/>
    <m/>
    <m/>
    <m/>
    <m/>
    <m/>
    <m/>
  </r>
  <r>
    <s v="Maria Rosa A."/>
    <n v="101"/>
    <x v="100"/>
    <x v="100"/>
    <s v="SEDE CENTRAL - GRI - PROREGION"/>
    <x v="0"/>
    <s v="OPI DE LA REGION CAJAMARCA"/>
    <x v="2"/>
    <d v="2005-04-27T00:00:00"/>
    <x v="2"/>
    <s v="JESÚS"/>
    <x v="9"/>
    <n v="120"/>
    <s v="NPI"/>
    <s v="NPI"/>
    <d v="2017-04-19T00:00:00"/>
    <s v="NPI"/>
    <x v="0"/>
    <s v="NPI"/>
    <x v="0"/>
    <x v="0"/>
    <x v="0"/>
    <x v="0"/>
    <x v="0"/>
    <n v="87664"/>
    <n v="0"/>
    <n v="0"/>
    <n v="2850"/>
    <n v="0"/>
    <x v="59"/>
    <n v="0"/>
    <n v="0"/>
    <x v="1"/>
    <m/>
    <m/>
    <m/>
    <m/>
    <m/>
    <m/>
    <m/>
    <m/>
    <m/>
    <m/>
  </r>
  <r>
    <s v="Maria Rosa A."/>
    <n v="102"/>
    <x v="101"/>
    <x v="101"/>
    <s v="SEDE CENTRAL - GRI"/>
    <x v="0"/>
    <s v="OPI DE LA REGION CAJAMARCA"/>
    <x v="2"/>
    <d v="2005-07-21T00:00:00"/>
    <x v="2"/>
    <s v="CELENDÍN"/>
    <x v="6"/>
    <n v="120"/>
    <d v="2006-03-01T00:00:00"/>
    <d v="2006-03-01T00:00:00"/>
    <d v="2017-04-19T00:00:00"/>
    <n v="11.142465753424657"/>
    <x v="1"/>
    <n v="11.142465753424657"/>
    <x v="1"/>
    <x v="1"/>
    <x v="0"/>
    <x v="0"/>
    <x v="0"/>
    <n v="284147"/>
    <n v="0"/>
    <n v="0"/>
    <n v="50000"/>
    <n v="50000"/>
    <x v="60"/>
    <n v="0.17596525741957508"/>
    <n v="0.17596525741957508"/>
    <x v="1"/>
    <m/>
    <m/>
    <m/>
    <m/>
    <m/>
    <m/>
    <m/>
    <m/>
    <m/>
    <m/>
  </r>
  <r>
    <s v="Ronal"/>
    <n v="103"/>
    <x v="102"/>
    <x v="102"/>
    <s v="CUTERVO"/>
    <x v="1"/>
    <s v="OPI DE LA REGION CAJAMARCA"/>
    <x v="2"/>
    <d v="2005-10-04T00:00:00"/>
    <x v="2"/>
    <s v="CUTERVO"/>
    <x v="7"/>
    <n v="150"/>
    <d v="2006-07-01T00:00:00"/>
    <d v="2007-06-01T00:00:00"/>
    <d v="2017-04-19T00:00:00"/>
    <n v="10.808219178082192"/>
    <x v="2"/>
    <n v="9.8904109589041092"/>
    <x v="3"/>
    <x v="1"/>
    <x v="0"/>
    <x v="0"/>
    <x v="0"/>
    <n v="206161"/>
    <n v="0"/>
    <n v="0"/>
    <n v="155479"/>
    <n v="155474"/>
    <x v="61"/>
    <n v="0.75413875563273369"/>
    <n v="0.75413875563273369"/>
    <x v="3"/>
    <m/>
    <m/>
    <m/>
    <m/>
    <m/>
    <m/>
    <m/>
    <m/>
    <m/>
    <s v="El proyecto desde el año 2007, no registra gasto."/>
  </r>
  <r>
    <s v="Ronal"/>
    <n v="104"/>
    <x v="103"/>
    <x v="103"/>
    <s v="SEDE CENTRAL - GRI"/>
    <x v="0"/>
    <s v="OPI DE LA REGION CAJAMARCA"/>
    <x v="2"/>
    <d v="2007-06-22T00:00:00"/>
    <x v="3"/>
    <s v="CUTERVO - MULTIDISTRITAL"/>
    <x v="7"/>
    <n v="180"/>
    <s v="NPI"/>
    <s v="NPI"/>
    <d v="2017-04-19T00:00:00"/>
    <s v="NPI"/>
    <x v="0"/>
    <s v="NPI"/>
    <x v="0"/>
    <x v="0"/>
    <x v="0"/>
    <x v="0"/>
    <x v="0"/>
    <n v="1336932"/>
    <n v="0"/>
    <n v="0"/>
    <s v="NPI"/>
    <s v="NPI"/>
    <x v="0"/>
    <s v="NPI"/>
    <s v="NPI"/>
    <x v="0"/>
    <m/>
    <m/>
    <m/>
    <m/>
    <m/>
    <m/>
    <m/>
    <m/>
    <m/>
    <s v="El proyecto fue declarado viable en junio del año 2007, en el aplicativo del Banco de Proyectos el estado aparece Inactivo, con la información de los aplicativos informáticos no es posible determinar si el proyecto fue ejecutado o no."/>
  </r>
  <r>
    <s v="Ronal"/>
    <n v="105"/>
    <x v="104"/>
    <x v="104"/>
    <s v="MD DE YONAN"/>
    <x v="4"/>
    <s v="OPI DE LA REGION CAJAMARCA"/>
    <x v="2"/>
    <d v="2010-08-27T00:00:00"/>
    <x v="4"/>
    <s v="YONÁN"/>
    <x v="9"/>
    <n v="300"/>
    <d v="2011-08-01T00:00:00"/>
    <d v="2014-12-01T00:00:00"/>
    <d v="2017-04-19T00:00:00"/>
    <n v="5.720547945205479"/>
    <x v="3"/>
    <n v="2.3835616438356166"/>
    <x v="4"/>
    <x v="1"/>
    <x v="1"/>
    <x v="0"/>
    <x v="0"/>
    <n v="9648143.4600000009"/>
    <n v="0"/>
    <n v="0"/>
    <n v="11681540"/>
    <n v="9646604.0299999993"/>
    <x v="62"/>
    <n v="0.9998404428783233"/>
    <n v="0.9998404428783233"/>
    <x v="3"/>
    <m/>
    <m/>
    <m/>
    <m/>
    <m/>
    <m/>
    <m/>
    <m/>
    <m/>
    <s v="En el Banco de Inversiones, registra que el proyecto tiene registrado F15, sin embargo no es posible acceder al archivo, el último devengado con cargo al proyecto se registra en el mes de Diciembre del año 2014."/>
  </r>
  <r>
    <s v="Jovanna"/>
    <n v="106"/>
    <x v="105"/>
    <x v="105"/>
    <s v="JAÉN"/>
    <x v="2"/>
    <s v="OPI DE LA REGION CAJAMARCA"/>
    <x v="2"/>
    <d v="2004-02-10T00:00:00"/>
    <x v="1"/>
    <s v="BELLAVISTA"/>
    <x v="4"/>
    <n v="30"/>
    <s v="NPI"/>
    <s v="NPI"/>
    <d v="2017-04-19T00:00:00"/>
    <s v="NPI"/>
    <x v="0"/>
    <s v="NPI"/>
    <x v="0"/>
    <x v="0"/>
    <x v="0"/>
    <x v="0"/>
    <x v="0"/>
    <n v="156414.59"/>
    <n v="0"/>
    <n v="0"/>
    <n v="0"/>
    <n v="0"/>
    <x v="63"/>
    <n v="0"/>
    <n v="0"/>
    <x v="1"/>
    <m/>
    <m/>
    <m/>
    <m/>
    <m/>
    <m/>
    <m/>
    <m/>
    <m/>
    <s v="Proyecto viable e inactivo"/>
  </r>
  <r>
    <s v="Jovanna"/>
    <n v="107"/>
    <x v="106"/>
    <x v="106"/>
    <s v="JAÉN"/>
    <x v="2"/>
    <s v="OPI DE LA REGION CAJAMARCA"/>
    <x v="2"/>
    <d v="2004-02-17T00:00:00"/>
    <x v="1"/>
    <s v="BELLAVISTA"/>
    <x v="4"/>
    <n v="180"/>
    <d v="2009-03-01T00:00:00"/>
    <d v="2009-12-01T00:00:00"/>
    <d v="2017-04-19T00:00:00"/>
    <n v="8.1397260273972609"/>
    <x v="4"/>
    <n v="7.3863013698630136"/>
    <x v="5"/>
    <x v="1"/>
    <x v="0"/>
    <x v="1"/>
    <x v="0"/>
    <n v="351324.3"/>
    <n v="0"/>
    <n v="0"/>
    <n v="199306"/>
    <n v="150629"/>
    <x v="64"/>
    <n v="0.42874631786073436"/>
    <n v="0.42874631786073436"/>
    <x v="2"/>
    <s v="PROYECTO CONCLUIDO"/>
    <m/>
    <m/>
    <m/>
    <m/>
    <m/>
    <m/>
    <m/>
    <m/>
    <m/>
  </r>
  <r>
    <s v="Jovanna"/>
    <n v="108"/>
    <x v="107"/>
    <x v="107"/>
    <s v="JAÉN"/>
    <x v="2"/>
    <s v="OPI DE LA REGION CAJAMARCA"/>
    <x v="2"/>
    <d v="2004-12-01T00:00:00"/>
    <x v="1"/>
    <s v="BELLAVISTA"/>
    <x v="4"/>
    <n v="180"/>
    <d v="2006-07-01T00:00:00"/>
    <d v="2006-12-01T00:00:00"/>
    <d v="2017-04-19T00:00:00"/>
    <n v="10.808219178082192"/>
    <x v="2"/>
    <n v="10.389041095890411"/>
    <x v="2"/>
    <x v="1"/>
    <x v="0"/>
    <x v="0"/>
    <x v="0"/>
    <n v="467446"/>
    <n v="0"/>
    <n v="0"/>
    <n v="151277"/>
    <n v="138771.26999999999"/>
    <x v="65"/>
    <n v="0.29687123218510797"/>
    <n v="0.29687123218510797"/>
    <x v="2"/>
    <m/>
    <m/>
    <m/>
    <m/>
    <m/>
    <m/>
    <m/>
    <m/>
    <m/>
    <m/>
  </r>
  <r>
    <s v="Jovanna"/>
    <n v="109"/>
    <x v="108"/>
    <x v="108"/>
    <s v="JAÉN"/>
    <x v="2"/>
    <s v="OPI DE LA REGION CAJAMARCA"/>
    <x v="2"/>
    <d v="2005-02-08T00:00:00"/>
    <x v="2"/>
    <s v="COLASAY"/>
    <x v="4"/>
    <n v="150"/>
    <d v="2006-07-01T00:00:00"/>
    <d v="2006-07-01T00:00:00"/>
    <d v="2017-04-19T00:00:00"/>
    <n v="10.808219178082192"/>
    <x v="2"/>
    <n v="10.808219178082192"/>
    <x v="2"/>
    <x v="1"/>
    <x v="0"/>
    <x v="1"/>
    <x v="0"/>
    <n v="175117"/>
    <n v="0"/>
    <n v="0"/>
    <n v="5501"/>
    <n v="5500"/>
    <x v="66"/>
    <n v="3.1407573222474117E-2"/>
    <n v="3.1407573222474117E-2"/>
    <x v="1"/>
    <s v="PROYECTO CONCLUIDO"/>
    <m/>
    <m/>
    <m/>
    <m/>
    <m/>
    <m/>
    <m/>
    <m/>
    <m/>
  </r>
  <r>
    <s v="Jovanna"/>
    <n v="110"/>
    <x v="109"/>
    <x v="109"/>
    <s v="JAÉN"/>
    <x v="2"/>
    <s v="OPI DE LA REGION CAJAMARCA"/>
    <x v="2"/>
    <d v="2004-04-02T00:00:00"/>
    <x v="1"/>
    <s v="SANTA ROSA"/>
    <x v="0"/>
    <n v="180"/>
    <s v="NPI"/>
    <s v="NPI"/>
    <d v="2017-04-19T00:00:00"/>
    <s v="NPI"/>
    <x v="0"/>
    <s v="NPI"/>
    <x v="0"/>
    <x v="0"/>
    <x v="0"/>
    <x v="0"/>
    <x v="0"/>
    <n v="466203.07"/>
    <n v="0"/>
    <n v="0"/>
    <n v="0"/>
    <n v="0"/>
    <x v="67"/>
    <n v="0"/>
    <n v="0"/>
    <x v="1"/>
    <m/>
    <m/>
    <m/>
    <m/>
    <m/>
    <m/>
    <m/>
    <m/>
    <m/>
    <s v="Proyecto viable e inactivo"/>
  </r>
  <r>
    <s v="Jovanna"/>
    <n v="111"/>
    <x v="110"/>
    <x v="110"/>
    <s v="JAÉN"/>
    <x v="2"/>
    <s v="OPI DE LA REGION CAJAMARCA"/>
    <x v="2"/>
    <d v="2005-02-04T00:00:00"/>
    <x v="2"/>
    <s v="PUCARA"/>
    <x v="4"/>
    <n v="180"/>
    <s v="NPI"/>
    <s v="NPI"/>
    <d v="2017-04-19T00:00:00"/>
    <s v="NPI"/>
    <x v="0"/>
    <s v="NPI"/>
    <x v="0"/>
    <x v="0"/>
    <x v="0"/>
    <x v="0"/>
    <x v="0"/>
    <n v="722215"/>
    <n v="0"/>
    <n v="0"/>
    <n v="0"/>
    <n v="0"/>
    <x v="68"/>
    <n v="0"/>
    <n v="0"/>
    <x v="1"/>
    <m/>
    <m/>
    <m/>
    <m/>
    <m/>
    <m/>
    <m/>
    <m/>
    <m/>
    <s v="Proyecto viable e inactivo"/>
  </r>
  <r>
    <s v="Jovanna"/>
    <n v="112"/>
    <x v="111"/>
    <x v="111"/>
    <s v="JAÉN"/>
    <x v="2"/>
    <s v="OPI DE LA REGION CAJAMARCA"/>
    <x v="2"/>
    <d v="2004-08-09T00:00:00"/>
    <x v="1"/>
    <s v="SAN FELIPE"/>
    <x v="3"/>
    <n v="60"/>
    <d v="2006-07-01T00:00:00"/>
    <d v="2006-07-01T00:00:00"/>
    <d v="2017-04-19T00:00:00"/>
    <n v="10.808219178082192"/>
    <x v="2"/>
    <n v="10.808219178082192"/>
    <x v="2"/>
    <x v="1"/>
    <x v="0"/>
    <x v="0"/>
    <x v="0"/>
    <n v="1269286"/>
    <n v="0"/>
    <n v="0"/>
    <n v="25502"/>
    <n v="25500"/>
    <x v="69"/>
    <n v="2.0090034869997778E-2"/>
    <n v="2.0090034869997778E-2"/>
    <x v="1"/>
    <m/>
    <m/>
    <m/>
    <m/>
    <m/>
    <m/>
    <m/>
    <m/>
    <m/>
    <m/>
  </r>
  <r>
    <s v="Jovanna"/>
    <n v="113"/>
    <x v="112"/>
    <x v="112"/>
    <s v="JAÉN"/>
    <x v="2"/>
    <s v="OPI DE LA REGION CAJAMARCA"/>
    <x v="2"/>
    <d v="2004-04-14T00:00:00"/>
    <x v="1"/>
    <s v="SAN IGNACIO - MULTIDISTRITAL"/>
    <x v="0"/>
    <n v="150"/>
    <d v="2006-10-01T00:00:00"/>
    <d v="2007-10-01T00:00:00"/>
    <d v="2017-04-19T00:00:00"/>
    <n v="10.556164383561644"/>
    <x v="2"/>
    <n v="9.5561643835616437"/>
    <x v="3"/>
    <x v="1"/>
    <x v="0"/>
    <x v="0"/>
    <x v="0"/>
    <n v="1292291.93"/>
    <n v="0"/>
    <n v="0"/>
    <n v="501512"/>
    <n v="200278.1"/>
    <x v="70"/>
    <n v="0.15497899147292518"/>
    <n v="0.15497899147292518"/>
    <x v="1"/>
    <m/>
    <m/>
    <m/>
    <m/>
    <m/>
    <m/>
    <m/>
    <m/>
    <m/>
    <s v="Este proyecto presenta ejecución hasta octubre del 2007, según reporte SOSEM"/>
  </r>
  <r>
    <s v="Jovanna"/>
    <n v="114"/>
    <x v="113"/>
    <x v="113"/>
    <s v="JAÉN"/>
    <x v="2"/>
    <s v="OPI DE LA REGION CAJAMARCA"/>
    <x v="2"/>
    <d v="2005-06-14T00:00:00"/>
    <x v="2"/>
    <s v="LA COIPA"/>
    <x v="7"/>
    <n v="120"/>
    <s v="NPI"/>
    <s v="NPI"/>
    <d v="2017-04-19T00:00:00"/>
    <s v="NPI"/>
    <x v="0"/>
    <s v="NPI"/>
    <x v="0"/>
    <x v="0"/>
    <x v="0"/>
    <x v="0"/>
    <x v="0"/>
    <n v="196027"/>
    <n v="0"/>
    <n v="0"/>
    <n v="0"/>
    <n v="0"/>
    <x v="71"/>
    <n v="0"/>
    <n v="0"/>
    <x v="1"/>
    <m/>
    <m/>
    <m/>
    <m/>
    <m/>
    <m/>
    <m/>
    <m/>
    <m/>
    <s v="Proyecto viable e inactivo"/>
  </r>
  <r>
    <s v="Jovanna"/>
    <n v="115"/>
    <x v="114"/>
    <x v="114"/>
    <s v="JAÉN"/>
    <x v="2"/>
    <s v="OPI DE LA REGION CAJAMARCA"/>
    <x v="2"/>
    <d v="2005-03-21T00:00:00"/>
    <x v="2"/>
    <s v="SAN IGNACIO"/>
    <x v="4"/>
    <n v="60"/>
    <d v="2006-03-01T00:00:00"/>
    <d v="2006-12-01T00:00:00"/>
    <d v="2017-04-19T00:00:00"/>
    <n v="11.142465753424657"/>
    <x v="1"/>
    <n v="10.389041095890411"/>
    <x v="2"/>
    <x v="1"/>
    <x v="0"/>
    <x v="0"/>
    <x v="0"/>
    <n v="1034329"/>
    <n v="0"/>
    <n v="0"/>
    <n v="681888"/>
    <n v="602828.26"/>
    <x v="72"/>
    <n v="0.58282061123685014"/>
    <n v="0.58282061123685014"/>
    <x v="2"/>
    <m/>
    <m/>
    <m/>
    <m/>
    <m/>
    <m/>
    <m/>
    <m/>
    <m/>
    <m/>
  </r>
  <r>
    <s v="Jovanna"/>
    <n v="116"/>
    <x v="115"/>
    <x v="115"/>
    <s v="JAÉN"/>
    <x v="2"/>
    <s v="OPI DE LA REGION CAJAMARCA"/>
    <x v="2"/>
    <d v="2005-03-10T00:00:00"/>
    <x v="2"/>
    <s v="SAN JOSÉ DE LOURDES"/>
    <x v="4"/>
    <n v="150"/>
    <s v="NPI"/>
    <s v="NPI"/>
    <d v="2017-04-19T00:00:00"/>
    <s v="NPI"/>
    <x v="0"/>
    <s v="NPI"/>
    <x v="0"/>
    <x v="0"/>
    <x v="0"/>
    <x v="1"/>
    <x v="0"/>
    <n v="220000"/>
    <n v="0"/>
    <n v="0"/>
    <n v="0"/>
    <n v="0"/>
    <x v="73"/>
    <n v="0"/>
    <n v="0"/>
    <x v="1"/>
    <s v="PROYECTO CONCLUIDO"/>
    <m/>
    <m/>
    <m/>
    <m/>
    <m/>
    <m/>
    <m/>
    <m/>
    <m/>
  </r>
  <r>
    <s v="Agustín M"/>
    <n v="117"/>
    <x v="116"/>
    <x v="116"/>
    <s v="CHOTA"/>
    <x v="3"/>
    <s v="OPI DE LA REGION CAJAMARCA"/>
    <x v="2"/>
    <d v="2005-08-16T00:00:00"/>
    <x v="2"/>
    <s v="CHOTA"/>
    <x v="4"/>
    <n v="120"/>
    <d v="2006-03-01T00:00:00"/>
    <d v="2006-08-01T00:00:00"/>
    <d v="2017-04-19T00:00:00"/>
    <n v="11.142465753424657"/>
    <x v="1"/>
    <n v="10.723287671232876"/>
    <x v="2"/>
    <x v="1"/>
    <x v="0"/>
    <x v="1"/>
    <x v="0"/>
    <n v="409885"/>
    <n v="0"/>
    <n v="0"/>
    <n v="552000"/>
    <n v="552000"/>
    <x v="74"/>
    <n v="1.3467192017273137"/>
    <n v="1.3467192017273137"/>
    <x v="3"/>
    <s v="PROYECTO CONCLUIDO"/>
    <m/>
    <m/>
    <m/>
    <m/>
    <m/>
    <m/>
    <m/>
    <m/>
    <s v="PIP VIABLE - CERRADO"/>
  </r>
  <r>
    <s v="Agustín M"/>
    <n v="118"/>
    <x v="117"/>
    <x v="117"/>
    <s v="CHOTA"/>
    <x v="3"/>
    <s v="OPI DE LA REGION CAJAMARCA"/>
    <x v="2"/>
    <d v="2005-03-04T00:00:00"/>
    <x v="2"/>
    <s v="CHOTA"/>
    <x v="4"/>
    <n v="120"/>
    <s v="NPI"/>
    <s v="NPI"/>
    <d v="2017-04-19T00:00:00"/>
    <s v="NPI"/>
    <x v="0"/>
    <s v="NPI"/>
    <x v="0"/>
    <x v="0"/>
    <x v="0"/>
    <x v="0"/>
    <x v="0"/>
    <n v="286618"/>
    <n v="0"/>
    <n v="0"/>
    <n v="0"/>
    <n v="0"/>
    <x v="75"/>
    <n v="0"/>
    <n v="0"/>
    <x v="1"/>
    <m/>
    <m/>
    <m/>
    <m/>
    <m/>
    <m/>
    <m/>
    <m/>
    <m/>
    <s v="PIP VIABLE INACTIVO, EL NOMBRE NO COINCIDE CON EL DE LOS APLICATIVOS INFORMÁTICOS"/>
  </r>
  <r>
    <s v="Agustín M"/>
    <n v="119"/>
    <x v="118"/>
    <x v="118"/>
    <s v="CHOTA"/>
    <x v="3"/>
    <s v="OPI DE LA REGION CAJAMARCA"/>
    <x v="2"/>
    <d v="2005-02-25T00:00:00"/>
    <x v="2"/>
    <s v="COCHABAMBA"/>
    <x v="4"/>
    <n v="120"/>
    <s v="NPI"/>
    <s v="NPI"/>
    <d v="2017-04-19T00:00:00"/>
    <s v="NPI"/>
    <x v="0"/>
    <s v="NPI"/>
    <x v="0"/>
    <x v="0"/>
    <x v="0"/>
    <x v="1"/>
    <x v="0"/>
    <n v="331794"/>
    <n v="0"/>
    <n v="0"/>
    <n v="0"/>
    <n v="0"/>
    <x v="76"/>
    <n v="0"/>
    <n v="0"/>
    <x v="1"/>
    <s v="PROYECTO CONCLUIDO"/>
    <m/>
    <m/>
    <m/>
    <m/>
    <m/>
    <m/>
    <m/>
    <m/>
    <s v="PIP VIABLE CERRADO, NO SE ENCUENTRA INFORMACIÓN DE SU EJECUCIÓN"/>
  </r>
  <r>
    <s v="Agustín M"/>
    <n v="120"/>
    <x v="119"/>
    <x v="119"/>
    <s v="CHOTA"/>
    <x v="3"/>
    <s v="OPI DE LA REGION CAJAMARCA"/>
    <x v="2"/>
    <d v="2005-04-26T00:00:00"/>
    <x v="2"/>
    <s v="LAJAS"/>
    <x v="10"/>
    <n v="180"/>
    <s v="NPI"/>
    <s v="NPI"/>
    <d v="2017-04-19T00:00:00"/>
    <s v="NPI"/>
    <x v="0"/>
    <s v="NPI"/>
    <x v="0"/>
    <x v="0"/>
    <x v="0"/>
    <x v="0"/>
    <x v="0"/>
    <n v="658524"/>
    <n v="0"/>
    <n v="0"/>
    <n v="131705"/>
    <n v="0"/>
    <x v="77"/>
    <n v="0"/>
    <n v="0"/>
    <x v="1"/>
    <m/>
    <m/>
    <m/>
    <m/>
    <m/>
    <m/>
    <m/>
    <m/>
    <m/>
    <s v="DEFICIENTE EJECUCIÓN, PIP VIABLE INACTIVO"/>
  </r>
  <r>
    <s v="Agustín M"/>
    <n v="121"/>
    <x v="120"/>
    <x v="120"/>
    <s v="CHOTA"/>
    <x v="3"/>
    <s v="OPI DE LA REGION CAJAMARCA"/>
    <x v="2"/>
    <d v="2005-08-02T00:00:00"/>
    <x v="2"/>
    <s v="QUEROCOTO"/>
    <x v="10"/>
    <n v="120"/>
    <s v="NPI"/>
    <s v="NPI"/>
    <d v="2017-04-19T00:00:00"/>
    <s v="NPI"/>
    <x v="0"/>
    <s v="NPI"/>
    <x v="0"/>
    <x v="0"/>
    <x v="0"/>
    <x v="0"/>
    <x v="0"/>
    <n v="953397"/>
    <n v="0"/>
    <n v="0"/>
    <n v="0"/>
    <n v="0"/>
    <x v="78"/>
    <n v="0"/>
    <n v="0"/>
    <x v="1"/>
    <m/>
    <m/>
    <m/>
    <m/>
    <m/>
    <m/>
    <m/>
    <m/>
    <m/>
    <s v="PIP VIABLE INACTIVO, EL NOMBRE NO COINCIDE CON EL DE LOS APLICATIVOS INFORMÁTICOS"/>
  </r>
  <r>
    <s v="Agustín M"/>
    <n v="122"/>
    <x v="121"/>
    <x v="121"/>
    <s v="CHOTA"/>
    <x v="3"/>
    <s v="OPI DE LA REGION CAJAMARCA"/>
    <x v="2"/>
    <d v="2005-03-04T00:00:00"/>
    <x v="2"/>
    <s v="TACABAMBA"/>
    <x v="10"/>
    <n v="120"/>
    <s v="NPI"/>
    <s v="NPI"/>
    <d v="2017-04-19T00:00:00"/>
    <s v="NPI"/>
    <x v="0"/>
    <s v="NPI"/>
    <x v="0"/>
    <x v="0"/>
    <x v="0"/>
    <x v="0"/>
    <x v="0"/>
    <n v="603078"/>
    <n v="0"/>
    <n v="0"/>
    <n v="0"/>
    <n v="0"/>
    <x v="79"/>
    <n v="0"/>
    <n v="0"/>
    <x v="1"/>
    <m/>
    <m/>
    <m/>
    <m/>
    <m/>
    <m/>
    <m/>
    <m/>
    <m/>
    <s v="PIP VIABLE INACTIVO, EL NOMBRE NO COINCIDE CON EL DE LOS APLICATIVOS INFORMÁTICOS"/>
  </r>
  <r>
    <s v="Agustín M"/>
    <n v="123"/>
    <x v="122"/>
    <x v="122"/>
    <s v="CHOTA"/>
    <x v="3"/>
    <s v="OPI DE LA REGION CAJAMARCA"/>
    <x v="2"/>
    <d v="2005-03-21T00:00:00"/>
    <x v="2"/>
    <s v="BAMBAMARCA"/>
    <x v="4"/>
    <n v="120"/>
    <s v="NPI"/>
    <s v="NPI"/>
    <d v="2017-04-19T00:00:00"/>
    <s v="NPI"/>
    <x v="0"/>
    <s v="NPI"/>
    <x v="0"/>
    <x v="0"/>
    <x v="0"/>
    <x v="0"/>
    <x v="0"/>
    <n v="402464"/>
    <n v="0"/>
    <n v="0"/>
    <n v="0"/>
    <n v="0"/>
    <x v="80"/>
    <n v="0"/>
    <n v="0"/>
    <x v="1"/>
    <m/>
    <m/>
    <m/>
    <m/>
    <m/>
    <m/>
    <m/>
    <m/>
    <m/>
    <s v="PIP VIABLE INACTIVO"/>
  </r>
  <r>
    <s v="Agustín M"/>
    <n v="124"/>
    <x v="123"/>
    <x v="123"/>
    <s v="CHOTA"/>
    <x v="3"/>
    <s v="OPI DE LA REGION CAJAMARCA"/>
    <x v="2"/>
    <d v="2005-09-09T00:00:00"/>
    <x v="2"/>
    <s v="BAMBAMARCA"/>
    <x v="10"/>
    <n v="180"/>
    <s v="NPI"/>
    <s v="NPI"/>
    <d v="2017-04-19T00:00:00"/>
    <s v="NPI"/>
    <x v="0"/>
    <s v="NPI"/>
    <x v="0"/>
    <x v="0"/>
    <x v="0"/>
    <x v="0"/>
    <x v="0"/>
    <n v="246345"/>
    <n v="0"/>
    <n v="0"/>
    <n v="0"/>
    <n v="0"/>
    <x v="81"/>
    <n v="0"/>
    <n v="0"/>
    <x v="1"/>
    <m/>
    <m/>
    <m/>
    <m/>
    <m/>
    <m/>
    <m/>
    <m/>
    <m/>
    <s v="PIP VIABLE INACTIVO"/>
  </r>
  <r>
    <s v="Agustín M"/>
    <n v="125"/>
    <x v="124"/>
    <x v="124"/>
    <s v="CHOTA"/>
    <x v="3"/>
    <s v="OPI DE LA REGION CAJAMARCA"/>
    <x v="2"/>
    <d v="2005-06-28T00:00:00"/>
    <x v="2"/>
    <s v="BAMBAMARCA"/>
    <x v="7"/>
    <n v="300"/>
    <s v="NPI"/>
    <s v="NPI"/>
    <d v="2017-04-19T00:00:00"/>
    <s v="NPI"/>
    <x v="0"/>
    <s v="NPI"/>
    <x v="0"/>
    <x v="0"/>
    <x v="0"/>
    <x v="1"/>
    <x v="0"/>
    <n v="193895"/>
    <n v="0"/>
    <n v="0"/>
    <n v="0"/>
    <n v="0"/>
    <x v="82"/>
    <n v="0"/>
    <n v="0"/>
    <x v="1"/>
    <s v="PROYECTO CONCLUIDO"/>
    <m/>
    <m/>
    <m/>
    <m/>
    <m/>
    <m/>
    <m/>
    <m/>
    <s v="PIP VIABLE CERRADO, NO SE ENCUENTRA INFORMACIÓN DE SU EJECUCIÓN, EL NOMBRE NO COINCIDE CON LOS APLICATIVOS"/>
  </r>
  <r>
    <s v="Agustín M"/>
    <n v="126"/>
    <x v="125"/>
    <x v="125"/>
    <s v="CHOTA"/>
    <x v="3"/>
    <s v="OPI DE LA REGION CAJAMARCA"/>
    <x v="2"/>
    <d v="2005-01-25T00:00:00"/>
    <x v="2"/>
    <s v="BAMBAMARCA"/>
    <x v="7"/>
    <n v="365"/>
    <s v="NPI"/>
    <s v="NPI"/>
    <d v="2017-04-19T00:00:00"/>
    <s v="NPI"/>
    <x v="0"/>
    <s v="NPI"/>
    <x v="0"/>
    <x v="0"/>
    <x v="0"/>
    <x v="1"/>
    <x v="0"/>
    <n v="406061"/>
    <n v="0"/>
    <n v="0"/>
    <n v="0"/>
    <n v="0"/>
    <x v="83"/>
    <n v="0"/>
    <n v="0"/>
    <x v="1"/>
    <s v="PROYECTO CONCLUIDO"/>
    <m/>
    <m/>
    <m/>
    <m/>
    <m/>
    <m/>
    <m/>
    <m/>
    <s v="PIP VIABLE CERRADO, NO SE ENCUENTRA INFORMACIÓN DE SU EJECUCIÓN"/>
  </r>
  <r>
    <s v="Agustín M"/>
    <n v="127"/>
    <x v="126"/>
    <x v="126"/>
    <s v="CHOTA"/>
    <x v="3"/>
    <s v="OPI DE LA REGION CAJAMARCA"/>
    <x v="2"/>
    <d v="2005-03-10T00:00:00"/>
    <x v="2"/>
    <s v="BAMBAMARCA"/>
    <x v="4"/>
    <n v="120"/>
    <s v="NPI"/>
    <s v="NPI"/>
    <d v="2017-04-19T00:00:00"/>
    <s v="NPI"/>
    <x v="0"/>
    <s v="NPI"/>
    <x v="0"/>
    <x v="0"/>
    <x v="0"/>
    <x v="1"/>
    <x v="0"/>
    <n v="740667"/>
    <n v="0"/>
    <n v="0"/>
    <n v="0"/>
    <n v="0"/>
    <x v="84"/>
    <n v="0"/>
    <n v="0"/>
    <x v="1"/>
    <s v="PROYECTO CONCLUIDO"/>
    <m/>
    <m/>
    <m/>
    <m/>
    <m/>
    <m/>
    <m/>
    <m/>
    <s v="PIP VIABLE CERRADO, NO SE ENCUENTRA INFORMACIÓN DE SU EJECUCIÓN"/>
  </r>
  <r>
    <s v="Agustín M"/>
    <n v="128"/>
    <x v="127"/>
    <x v="127"/>
    <s v="CHOTA"/>
    <x v="3"/>
    <s v="OPI DE LA REGION CAJAMARCA"/>
    <x v="2"/>
    <d v="2003-09-29T00:00:00"/>
    <x v="0"/>
    <s v="BAMBAMARCA"/>
    <x v="10"/>
    <n v="180"/>
    <s v="NPI"/>
    <s v="NPI"/>
    <d v="2017-04-19T00:00:00"/>
    <s v="NPI"/>
    <x v="0"/>
    <s v="NPI"/>
    <x v="0"/>
    <x v="0"/>
    <x v="0"/>
    <x v="0"/>
    <x v="0"/>
    <n v="397000"/>
    <n v="0"/>
    <n v="0"/>
    <n v="0"/>
    <n v="0"/>
    <x v="85"/>
    <n v="0"/>
    <n v="0"/>
    <x v="1"/>
    <m/>
    <m/>
    <m/>
    <m/>
    <m/>
    <m/>
    <m/>
    <m/>
    <m/>
    <s v="PIP VIABLE ACTIVO"/>
  </r>
  <r>
    <s v="Agustín M"/>
    <n v="129"/>
    <x v="128"/>
    <x v="128"/>
    <s v="CHOTA"/>
    <x v="3"/>
    <s v="OPI DE LA REGION CAJAMARCA"/>
    <x v="2"/>
    <d v="2005-07-21T00:00:00"/>
    <x v="2"/>
    <s v="CHUGUR"/>
    <x v="4"/>
    <n v="120"/>
    <s v="NPI"/>
    <s v="NPI"/>
    <d v="2017-04-19T00:00:00"/>
    <s v="NPI"/>
    <x v="0"/>
    <s v="NPI"/>
    <x v="0"/>
    <x v="0"/>
    <x v="0"/>
    <x v="1"/>
    <x v="0"/>
    <n v="309801"/>
    <n v="0"/>
    <n v="0"/>
    <n v="0"/>
    <n v="0"/>
    <x v="86"/>
    <n v="0"/>
    <n v="0"/>
    <x v="1"/>
    <s v="PROYECTO CONCLUIDO"/>
    <m/>
    <m/>
    <m/>
    <m/>
    <m/>
    <m/>
    <m/>
    <m/>
    <s v="PIP VIABLE CERRADO, NO SE ENCUENTRA INFORMACIÓN DE SU EJECUCIÓN"/>
  </r>
  <r>
    <s v="Agustín M"/>
    <n v="130"/>
    <x v="129"/>
    <x v="129"/>
    <s v="CHOTA"/>
    <x v="3"/>
    <s v="OPI DE LA REGION CAJAMARCA"/>
    <x v="2"/>
    <d v="2005-04-11T00:00:00"/>
    <x v="2"/>
    <s v="CHUGUR"/>
    <x v="10"/>
    <n v="180"/>
    <s v="NPI"/>
    <s v="NPI"/>
    <d v="2017-04-19T00:00:00"/>
    <s v="NPI"/>
    <x v="0"/>
    <s v="NPI"/>
    <x v="0"/>
    <x v="0"/>
    <x v="0"/>
    <x v="0"/>
    <x v="0"/>
    <n v="379362"/>
    <n v="0"/>
    <n v="0"/>
    <n v="0"/>
    <n v="0"/>
    <x v="87"/>
    <n v="0"/>
    <n v="0"/>
    <x v="1"/>
    <m/>
    <m/>
    <m/>
    <m/>
    <m/>
    <m/>
    <m/>
    <m/>
    <m/>
    <s v="PIP VIABLE ACTIVO"/>
  </r>
  <r>
    <s v="Agustín M"/>
    <n v="131"/>
    <x v="130"/>
    <x v="130"/>
    <s v="CHOTA"/>
    <x v="3"/>
    <s v="OPI DE LA REGION CAJAMARCA"/>
    <x v="2"/>
    <d v="2005-06-02T00:00:00"/>
    <x v="2"/>
    <s v="YAUYUCAN"/>
    <x v="4"/>
    <n v="150"/>
    <s v="NPI"/>
    <s v="NPI"/>
    <d v="2017-04-19T00:00:00"/>
    <s v="NPI"/>
    <x v="0"/>
    <s v="NPI"/>
    <x v="0"/>
    <x v="0"/>
    <x v="0"/>
    <x v="0"/>
    <x v="0"/>
    <n v="425402"/>
    <n v="0"/>
    <n v="0"/>
    <n v="0"/>
    <n v="0"/>
    <x v="88"/>
    <n v="0"/>
    <n v="0"/>
    <x v="1"/>
    <m/>
    <m/>
    <m/>
    <m/>
    <m/>
    <m/>
    <m/>
    <m/>
    <m/>
    <s v="PIP VIABLE ACTIVO"/>
  </r>
  <r>
    <s v="Agustín M"/>
    <n v="132"/>
    <x v="131"/>
    <x v="131"/>
    <s v="CHOTA"/>
    <x v="3"/>
    <s v="OPI DE LA REGION CAJAMARCA"/>
    <x v="2"/>
    <d v="2006-05-17T00:00:00"/>
    <x v="5"/>
    <s v="BAMBAMARCA"/>
    <x v="4"/>
    <n v="60"/>
    <s v="NPI"/>
    <s v="NPI"/>
    <d v="2017-04-19T00:00:00"/>
    <s v="NPI"/>
    <x v="0"/>
    <s v="NPI"/>
    <x v="0"/>
    <x v="0"/>
    <x v="0"/>
    <x v="0"/>
    <x v="0"/>
    <n v="44202"/>
    <n v="0"/>
    <n v="0"/>
    <n v="0"/>
    <n v="0"/>
    <x v="89"/>
    <n v="0"/>
    <n v="0"/>
    <x v="1"/>
    <m/>
    <m/>
    <m/>
    <m/>
    <m/>
    <m/>
    <m/>
    <m/>
    <m/>
    <s v="PIP VIABLE ACTIVO"/>
  </r>
  <r>
    <s v="Maria Rosa A."/>
    <n v="133"/>
    <x v="132"/>
    <x v="132"/>
    <s v="SEDE CENTRAL - GRI"/>
    <x v="0"/>
    <s v="OPI DE LA REGION CAJAMARCA"/>
    <x v="3"/>
    <d v="2003-11-06T00:00:00"/>
    <x v="0"/>
    <s v="ENCAÑADA"/>
    <x v="10"/>
    <n v="90"/>
    <s v="NPI"/>
    <s v="NPI"/>
    <d v="2017-04-19T00:00:00"/>
    <s v="NPI"/>
    <x v="0"/>
    <s v="NPI"/>
    <x v="0"/>
    <x v="0"/>
    <x v="0"/>
    <x v="0"/>
    <x v="0"/>
    <n v="353644"/>
    <n v="0"/>
    <n v="0"/>
    <s v="NPI"/>
    <s v="NPI"/>
    <x v="0"/>
    <s v="NPI"/>
    <s v="NPI"/>
    <x v="0"/>
    <m/>
    <m/>
    <m/>
    <m/>
    <m/>
    <m/>
    <m/>
    <m/>
    <m/>
    <s v="PIP INACTIVO SIN INFORMACIÓN DE EJECUCIÓN FINANCIERA"/>
  </r>
  <r>
    <s v="Maria Rosa A."/>
    <n v="134"/>
    <x v="133"/>
    <x v="133"/>
    <s v="SEDE CENTRAL - GRDE"/>
    <x v="0"/>
    <s v="OPI DE LA REGION CAJAMARCA"/>
    <x v="3"/>
    <d v="2004-09-10T00:00:00"/>
    <x v="1"/>
    <s v="MULTIPROVINCIAL Y MULTIDISTRITAL"/>
    <x v="3"/>
    <n v="90"/>
    <d v="2006-02-01T00:00:00"/>
    <d v="2006-12-01T00:00:00"/>
    <d v="2017-04-19T00:00:00"/>
    <n v="11.219178082191782"/>
    <x v="1"/>
    <n v="10.389041095890411"/>
    <x v="2"/>
    <x v="1"/>
    <x v="0"/>
    <x v="0"/>
    <x v="0"/>
    <n v="1823638"/>
    <n v="0"/>
    <n v="0"/>
    <n v="327760"/>
    <n v="269558.44"/>
    <x v="90"/>
    <n v="0.14781356826299957"/>
    <n v="0.14781356826299957"/>
    <x v="1"/>
    <m/>
    <m/>
    <m/>
    <m/>
    <m/>
    <m/>
    <m/>
    <m/>
    <m/>
    <m/>
  </r>
  <r>
    <s v="Maria Rosa A."/>
    <n v="135"/>
    <x v="134"/>
    <x v="134"/>
    <s v="DIRECCIÓN REG. EDUCACIÓN"/>
    <x v="5"/>
    <s v="OPI DE LA REGION CAJAMARCA"/>
    <x v="3"/>
    <d v="2005-03-10T00:00:00"/>
    <x v="2"/>
    <s v="MULTIPROVINCIAL Y MULTIDISTRITAL"/>
    <x v="4"/>
    <n v="60"/>
    <d v="2006-02-01T00:00:00"/>
    <d v="2006-05-01T00:00:00"/>
    <d v="2017-04-19T00:00:00"/>
    <n v="11.219178082191782"/>
    <x v="1"/>
    <n v="10.975342465753425"/>
    <x v="1"/>
    <x v="1"/>
    <x v="0"/>
    <x v="0"/>
    <x v="0"/>
    <n v="974632"/>
    <n v="0"/>
    <n v="0"/>
    <n v="15821"/>
    <n v="15580"/>
    <x v="91"/>
    <n v="1.598552068883435E-2"/>
    <n v="1.598552068883435E-2"/>
    <x v="1"/>
    <m/>
    <m/>
    <m/>
    <m/>
    <m/>
    <m/>
    <m/>
    <m/>
    <m/>
    <m/>
  </r>
  <r>
    <s v="Maria Rosa A."/>
    <n v="136"/>
    <x v="135"/>
    <x v="135"/>
    <s v="SEDE CENTRAL - GRI"/>
    <x v="0"/>
    <s v="OPI DE LA REGION CAJAMARCA"/>
    <x v="3"/>
    <d v="2005-01-14T00:00:00"/>
    <x v="2"/>
    <s v="PEDRO GÁLVEZ"/>
    <x v="4"/>
    <n v="180"/>
    <d v="2006-06-01T00:00:00"/>
    <d v="2007-11-01T00:00:00"/>
    <d v="2017-04-19T00:00:00"/>
    <n v="10.890410958904109"/>
    <x v="2"/>
    <n v="9.4712328767123282"/>
    <x v="3"/>
    <x v="1"/>
    <x v="0"/>
    <x v="1"/>
    <x v="0"/>
    <n v="916017.97"/>
    <n v="0"/>
    <n v="0"/>
    <n v="1184225"/>
    <n v="924291.45"/>
    <x v="92"/>
    <n v="1.0090320062170832"/>
    <n v="1.0090320062170832"/>
    <x v="3"/>
    <s v="PROYECTO CONCLUIDO"/>
    <s v="SÍ"/>
    <n v="2007"/>
    <s v="SÍ"/>
    <s v="SÍ"/>
    <s v="SÍ"/>
    <m/>
    <m/>
    <m/>
    <m/>
  </r>
  <r>
    <s v="Maria Rosa A."/>
    <n v="137"/>
    <x v="136"/>
    <x v="136"/>
    <s v="SEDE CENTRAL - GRI"/>
    <x v="0"/>
    <s v="OPI DE LA REGION CAJAMARCA"/>
    <x v="3"/>
    <d v="2005-01-10T00:00:00"/>
    <x v="2"/>
    <s v="CACHACHI"/>
    <x v="3"/>
    <n v="90"/>
    <d v="2006-03-01T00:00:00"/>
    <d v="2006-05-01T00:00:00"/>
    <d v="2017-04-19T00:00:00"/>
    <n v="11.142465753424657"/>
    <x v="1"/>
    <n v="10.975342465753425"/>
    <x v="1"/>
    <x v="1"/>
    <x v="0"/>
    <x v="1"/>
    <x v="0"/>
    <n v="90922.52"/>
    <n v="0"/>
    <n v="0"/>
    <n v="11477"/>
    <n v="2400.36"/>
    <x v="93"/>
    <n v="2.6400060183109753E-2"/>
    <n v="2.6400060183109753E-2"/>
    <x v="1"/>
    <s v="PROYECTO CONCLUIDO"/>
    <s v="SÍ"/>
    <n v="2006"/>
    <s v="SÍ"/>
    <s v="SÍ"/>
    <s v="SÍ"/>
    <m/>
    <m/>
    <m/>
    <s v="Existe una diferencia significativa entre lo reportado en el SOSEM como monto ejecutado versus el monto que se ha consignado en el F14"/>
  </r>
  <r>
    <s v="Maria Rosa A."/>
    <n v="138"/>
    <x v="137"/>
    <x v="137"/>
    <s v="SEDE CENTRAL - GRI"/>
    <x v="0"/>
    <s v="OPI DE LA REGION CAJAMARCA"/>
    <x v="3"/>
    <d v="2005-03-23T00:00:00"/>
    <x v="2"/>
    <s v="MULTIPROVINCIAL Y MULTIDISTRITAL"/>
    <x v="4"/>
    <n v="60"/>
    <d v="2006-10-01T00:00:00"/>
    <d v="2006-12-01T00:00:00"/>
    <d v="2017-04-19T00:00:00"/>
    <n v="10.556164383561644"/>
    <x v="2"/>
    <n v="10.389041095890411"/>
    <x v="2"/>
    <x v="1"/>
    <x v="0"/>
    <x v="0"/>
    <x v="0"/>
    <n v="3976290"/>
    <n v="0"/>
    <n v="0"/>
    <n v="3189727"/>
    <n v="3188441.5"/>
    <x v="94"/>
    <n v="0.8018634204245666"/>
    <n v="0.8018634204245666"/>
    <x v="3"/>
    <m/>
    <m/>
    <m/>
    <m/>
    <m/>
    <m/>
    <m/>
    <m/>
    <m/>
    <m/>
  </r>
  <r>
    <s v="Maria Rosa A."/>
    <n v="139"/>
    <x v="138"/>
    <x v="138"/>
    <s v="SEDE CENTRAL - GRI"/>
    <x v="0"/>
    <s v="OPI DE LA REGION CAJAMARCA"/>
    <x v="3"/>
    <d v="2005-06-24T00:00:00"/>
    <x v="2"/>
    <s v="SAN MIGUEL"/>
    <x v="7"/>
    <n v="270"/>
    <d v="2006-03-01T00:00:00"/>
    <d v="2007-03-01T00:00:00"/>
    <d v="2017-04-19T00:00:00"/>
    <n v="11.142465753424657"/>
    <x v="1"/>
    <n v="10.142465753424657"/>
    <x v="2"/>
    <x v="1"/>
    <x v="0"/>
    <x v="1"/>
    <x v="0"/>
    <n v="1100943.8600000001"/>
    <n v="0"/>
    <n v="0"/>
    <n v="1460457"/>
    <n v="1100943.83"/>
    <x v="95"/>
    <n v="0.99999997275065411"/>
    <n v="0.99999997275065411"/>
    <x v="3"/>
    <s v="PROYECTO CONCLUIDO"/>
    <s v="SÍ"/>
    <n v="2006"/>
    <s v="SÍ"/>
    <s v="SÍ"/>
    <s v="SÍ"/>
    <m/>
    <m/>
    <m/>
    <m/>
  </r>
  <r>
    <s v="Maria Rosa A."/>
    <n v="140"/>
    <x v="139"/>
    <x v="139"/>
    <s v="SEDE CENTRAL - GRI"/>
    <x v="0"/>
    <s v="OPI DE LA REGION CAJAMARCA"/>
    <x v="3"/>
    <d v="2005-09-02T00:00:00"/>
    <x v="2"/>
    <s v="MIGUEL IGLESIAS"/>
    <x v="4"/>
    <n v="120"/>
    <d v="2006-03-01T00:00:00"/>
    <d v="2007-05-01T00:00:00"/>
    <d v="2017-04-19T00:00:00"/>
    <n v="11.142465753424657"/>
    <x v="1"/>
    <n v="9.9753424657534246"/>
    <x v="2"/>
    <x v="1"/>
    <x v="0"/>
    <x v="0"/>
    <x v="0"/>
    <n v="438174"/>
    <n v="0"/>
    <n v="0"/>
    <n v="619610"/>
    <n v="483417.94"/>
    <x v="96"/>
    <n v="1.1032556472999311"/>
    <n v="1.1032556472999311"/>
    <x v="3"/>
    <m/>
    <m/>
    <m/>
    <m/>
    <m/>
    <m/>
    <m/>
    <m/>
    <m/>
    <m/>
  </r>
  <r>
    <s v="Maria Rosa A."/>
    <n v="141"/>
    <x v="140"/>
    <x v="140"/>
    <s v="SEDE CENTRAL - GRI"/>
    <x v="0"/>
    <s v="OPI DE LA REGION CAJAMARCA"/>
    <x v="3"/>
    <d v="2005-09-13T00:00:00"/>
    <x v="2"/>
    <s v="CHILETE"/>
    <x v="4"/>
    <n v="90"/>
    <d v="2006-09-01T00:00:00"/>
    <d v="2007-09-01T00:00:00"/>
    <d v="2017-04-19T00:00:00"/>
    <n v="10.638356164383561"/>
    <x v="2"/>
    <n v="9.6383561643835609"/>
    <x v="3"/>
    <x v="1"/>
    <x v="0"/>
    <x v="1"/>
    <x v="0"/>
    <n v="88296"/>
    <n v="0"/>
    <n v="0"/>
    <n v="93788"/>
    <n v="88295.67"/>
    <x v="97"/>
    <n v="0.99999626257135088"/>
    <n v="0.99999626257135088"/>
    <x v="3"/>
    <s v="PROYECTO CONCLUIDO"/>
    <s v="SÍ"/>
    <n v="2007"/>
    <s v="SÍ"/>
    <s v="SÍ"/>
    <s v="SÍ"/>
    <m/>
    <m/>
    <m/>
    <m/>
  </r>
  <r>
    <s v="Ronal"/>
    <n v="142"/>
    <x v="141"/>
    <x v="141"/>
    <s v="CUTERVO"/>
    <x v="1"/>
    <s v="OPI DE LA REGION CAJAMARCA"/>
    <x v="3"/>
    <d v="2006-04-25T00:00:00"/>
    <x v="5"/>
    <s v="SÓCOTA"/>
    <x v="3"/>
    <n v="150"/>
    <d v="2006-07-01T00:00:00"/>
    <d v="2007-06-01T00:00:00"/>
    <d v="2017-04-19T00:00:00"/>
    <n v="10.808219178082192"/>
    <x v="2"/>
    <n v="9.8904109589041092"/>
    <x v="3"/>
    <x v="1"/>
    <x v="0"/>
    <x v="0"/>
    <x v="0"/>
    <n v="796900"/>
    <n v="0"/>
    <n v="0"/>
    <n v="1021616"/>
    <n v="1021608"/>
    <x v="98"/>
    <n v="1.2819776634458526"/>
    <n v="1.2819776634458526"/>
    <x v="3"/>
    <m/>
    <m/>
    <m/>
    <m/>
    <m/>
    <m/>
    <m/>
    <m/>
    <m/>
    <s v="El Proyecto presenta un gasto mayor al último registro realizado en el aplicativo del Banco de Proyectos."/>
  </r>
  <r>
    <s v="Ronal"/>
    <n v="143"/>
    <x v="142"/>
    <x v="142"/>
    <s v="CUTERVO"/>
    <x v="1"/>
    <s v="OPI DE LA REGION CAJAMARCA"/>
    <x v="3"/>
    <d v="2004-05-25T00:00:00"/>
    <x v="1"/>
    <s v="CUTERVO"/>
    <x v="4"/>
    <n v="300"/>
    <s v="NPI"/>
    <s v="NPI"/>
    <d v="2017-04-19T00:00:00"/>
    <s v="NPI"/>
    <x v="0"/>
    <s v="NPI"/>
    <x v="0"/>
    <x v="0"/>
    <x v="0"/>
    <x v="0"/>
    <x v="0"/>
    <n v="545673"/>
    <n v="0"/>
    <n v="0"/>
    <s v="NPI"/>
    <s v="NPI"/>
    <x v="0"/>
    <s v="NPI"/>
    <s v="NPI"/>
    <x v="0"/>
    <m/>
    <m/>
    <m/>
    <m/>
    <m/>
    <m/>
    <m/>
    <m/>
    <m/>
    <s v="El proyecto fue declarado viable en Mayo del año 2004, en el aplicativo del Banco de Proyectos el estado aparece Inactivo, con la información de los aplicativos informáticos no es posible determinar si el proyecto fue ejecutado o no."/>
  </r>
  <r>
    <s v="Ronal"/>
    <n v="144"/>
    <x v="143"/>
    <x v="143"/>
    <s v="CUTERVO"/>
    <x v="1"/>
    <s v="OPI DE LA REGION CAJAMARCA"/>
    <x v="3"/>
    <d v="2005-12-29T00:00:00"/>
    <x v="2"/>
    <s v="CUTERVO"/>
    <x v="4"/>
    <n v="180"/>
    <d v="2006-04-01T00:00:00"/>
    <d v="2007-07-01T00:00:00"/>
    <d v="2017-04-19T00:00:00"/>
    <n v="11.057534246575342"/>
    <x v="1"/>
    <n v="9.8082191780821919"/>
    <x v="3"/>
    <x v="1"/>
    <x v="0"/>
    <x v="0"/>
    <x v="0"/>
    <n v="291347"/>
    <n v="0"/>
    <n v="0"/>
    <n v="228531"/>
    <n v="228530"/>
    <x v="99"/>
    <n v="0.78439112124030796"/>
    <n v="0.78439112124030796"/>
    <x v="3"/>
    <m/>
    <m/>
    <m/>
    <m/>
    <m/>
    <m/>
    <m/>
    <m/>
    <m/>
    <s v="El proyecto desde el año 2007, no registra gasto."/>
  </r>
  <r>
    <s v="Ronal"/>
    <n v="145"/>
    <x v="144"/>
    <x v="144"/>
    <s v="CUTERVO"/>
    <x v="1"/>
    <s v="OPI DE LA REGION CAJAMARCA"/>
    <x v="3"/>
    <d v="2005-06-02T00:00:00"/>
    <x v="2"/>
    <s v="SANTO TOMÁS"/>
    <x v="4"/>
    <n v="150"/>
    <d v="2006-04-01T00:00:00"/>
    <d v="2007-06-01T00:00:00"/>
    <d v="2017-04-19T00:00:00"/>
    <n v="11.057534246575342"/>
    <x v="1"/>
    <n v="9.8904109589041092"/>
    <x v="3"/>
    <x v="1"/>
    <x v="0"/>
    <x v="0"/>
    <x v="0"/>
    <n v="412377"/>
    <n v="0"/>
    <n v="0"/>
    <n v="121025"/>
    <n v="121023"/>
    <x v="100"/>
    <n v="0.29347660029536082"/>
    <n v="0.29347660029536082"/>
    <x v="2"/>
    <m/>
    <m/>
    <m/>
    <m/>
    <m/>
    <m/>
    <m/>
    <m/>
    <m/>
    <s v="El proyecto desde el año 2007, no registra gasto."/>
  </r>
  <r>
    <s v="Ronal"/>
    <n v="146"/>
    <x v="145"/>
    <x v="145"/>
    <s v="CUTERVO"/>
    <x v="1"/>
    <s v="OPI DE LA REGION CAJAMARCA"/>
    <x v="3"/>
    <d v="2005-07-06T00:00:00"/>
    <x v="2"/>
    <s v="CUJILLO"/>
    <x v="10"/>
    <n v="120"/>
    <d v="2006-05-01T00:00:00"/>
    <d v="2009-12-01T00:00:00"/>
    <d v="2017-04-19T00:00:00"/>
    <n v="10.975342465753425"/>
    <x v="1"/>
    <n v="7.3863013698630136"/>
    <x v="5"/>
    <x v="1"/>
    <x v="0"/>
    <x v="0"/>
    <x v="0"/>
    <n v="1221307"/>
    <n v="0"/>
    <n v="0"/>
    <n v="2441802"/>
    <n v="1318552.5"/>
    <x v="101"/>
    <n v="1.0796241239917563"/>
    <n v="1.0796241239917563"/>
    <x v="3"/>
    <m/>
    <m/>
    <m/>
    <m/>
    <m/>
    <m/>
    <m/>
    <m/>
    <m/>
    <s v="El Proyecto presenta un gasto mayor al último registro realizado en el aplicativo del Banco de Proyectos."/>
  </r>
  <r>
    <s v="Ronal"/>
    <n v="147"/>
    <x v="146"/>
    <x v="146"/>
    <s v="CUTERVO"/>
    <x v="1"/>
    <s v="OPI SALUD"/>
    <x v="3"/>
    <d v="2003-08-19T00:00:00"/>
    <x v="0"/>
    <s v="CAYALLUC"/>
    <x v="7"/>
    <n v="360"/>
    <d v="2006-05-01T00:00:00"/>
    <d v="2007-06-01T00:00:00"/>
    <d v="2017-04-19T00:00:00"/>
    <n v="10.975342465753425"/>
    <x v="1"/>
    <n v="9.8904109589041092"/>
    <x v="3"/>
    <x v="1"/>
    <x v="0"/>
    <x v="0"/>
    <x v="0"/>
    <n v="1359101.75"/>
    <n v="0"/>
    <n v="0"/>
    <n v="2007849"/>
    <n v="1653337"/>
    <x v="102"/>
    <n v="1.2164924370084873"/>
    <n v="1.2164924370084873"/>
    <x v="3"/>
    <m/>
    <m/>
    <m/>
    <m/>
    <m/>
    <m/>
    <m/>
    <m/>
    <m/>
    <s v="El Proyecto presenta un gasto mayor al último registro realizado en el aplicativo del Banco de Proyectos. El último devengado fue realizado en el año 2007."/>
  </r>
  <r>
    <s v="Ronal"/>
    <n v="148"/>
    <x v="147"/>
    <x v="147"/>
    <s v="CUTERVO"/>
    <x v="1"/>
    <s v="OPI DE LA REGION CAJAMARCA"/>
    <x v="3"/>
    <d v="2005-09-13T00:00:00"/>
    <x v="2"/>
    <s v="SÓCOTA"/>
    <x v="0"/>
    <n v="120"/>
    <d v="2006-05-01T00:00:00"/>
    <d v="2009-05-01T00:00:00"/>
    <d v="2017-04-19T00:00:00"/>
    <n v="10.975342465753425"/>
    <x v="1"/>
    <n v="7.9726027397260273"/>
    <x v="6"/>
    <x v="1"/>
    <x v="0"/>
    <x v="0"/>
    <x v="0"/>
    <n v="601272"/>
    <n v="0"/>
    <n v="0"/>
    <n v="724784"/>
    <n v="621788.44999999995"/>
    <x v="103"/>
    <n v="1.0341217452334384"/>
    <n v="1.0341217452334384"/>
    <x v="3"/>
    <m/>
    <m/>
    <m/>
    <m/>
    <m/>
    <m/>
    <m/>
    <m/>
    <m/>
    <s v="El Proyecto presenta un gasto mayor al último registro realizado en el aplicativo del Banco de Proyectos. El último devengado fue realizado en mayo  del año 2009."/>
  </r>
  <r>
    <s v="Ronal"/>
    <n v="149"/>
    <x v="148"/>
    <x v="148"/>
    <s v="CUTERVO"/>
    <x v="1"/>
    <s v="OPI DE LA REGION CAJAMARCA"/>
    <x v="3"/>
    <d v="2006-06-02T00:00:00"/>
    <x v="5"/>
    <s v="CUTERVO"/>
    <x v="7"/>
    <n v="90"/>
    <d v="2006-06-01T00:00:00"/>
    <d v="2007-06-01T00:00:00"/>
    <d v="2017-04-19T00:00:00"/>
    <n v="10.890410958904109"/>
    <x v="2"/>
    <n v="9.8904109589041092"/>
    <x v="3"/>
    <x v="1"/>
    <x v="0"/>
    <x v="0"/>
    <x v="0"/>
    <n v="99998"/>
    <n v="0"/>
    <n v="0"/>
    <n v="108167"/>
    <n v="108160"/>
    <x v="104"/>
    <n v="1.0816216324326486"/>
    <n v="1.0816216324326486"/>
    <x v="3"/>
    <m/>
    <m/>
    <m/>
    <m/>
    <m/>
    <m/>
    <m/>
    <m/>
    <m/>
    <s v="El Proyecto presenta un gasto mayor al último registro realizado en el aplicativo del Banco de Proyectos. El último devengado fue realizado en junio  del año 2007."/>
  </r>
  <r>
    <s v="Gladys R."/>
    <n v="150"/>
    <x v="149"/>
    <x v="149"/>
    <s v="SEDE CENTRAL - GRI"/>
    <x v="0"/>
    <s v="OPI DE LA REGION CAJAMARCA"/>
    <x v="3"/>
    <d v="2005-10-04T00:00:00"/>
    <x v="2"/>
    <s v="CHILETE"/>
    <x v="4"/>
    <n v="90"/>
    <d v="2006-03-01T00:00:00"/>
    <d v="2007-09-01T00:00:00"/>
    <d v="2017-04-19T00:00:00"/>
    <n v="11.142465753424657"/>
    <x v="1"/>
    <n v="9.6383561643835609"/>
    <x v="3"/>
    <x v="1"/>
    <x v="0"/>
    <x v="1"/>
    <x v="0"/>
    <n v="168815.85"/>
    <n v="0"/>
    <n v="0"/>
    <n v="209645"/>
    <n v="168815.85"/>
    <x v="105"/>
    <n v="1"/>
    <n v="1"/>
    <x v="3"/>
    <s v="PROYECTO CONCLUIDO"/>
    <m/>
    <m/>
    <m/>
    <m/>
    <m/>
    <m/>
    <m/>
    <m/>
    <s v="Monto de F14 es igual al que muestra como devengado en el SOSEM."/>
  </r>
  <r>
    <s v="Gladys R."/>
    <n v="151"/>
    <x v="150"/>
    <x v="150"/>
    <s v="SEDE CENTRAL - GRI"/>
    <x v="0"/>
    <s v="OPI DE LA REGION CAJAMARCA"/>
    <x v="3"/>
    <d v="2015-12-16T00:00:00"/>
    <x v="6"/>
    <s v="CHANCAY"/>
    <x v="10"/>
    <n v="150"/>
    <d v="2006-02-01T00:00:00"/>
    <d v="2006-03-01T00:00:00"/>
    <d v="2017-04-19T00:00:00"/>
    <n v="11.219178082191782"/>
    <x v="1"/>
    <n v="11.142465753424657"/>
    <x v="1"/>
    <x v="1"/>
    <x v="0"/>
    <x v="0"/>
    <x v="0"/>
    <n v="1616355"/>
    <n v="0"/>
    <n v="0"/>
    <n v="11942"/>
    <n v="11940.35"/>
    <x v="106"/>
    <n v="7.3872076369361928E-3"/>
    <n v="7.3872076369361928E-3"/>
    <x v="1"/>
    <m/>
    <m/>
    <m/>
    <m/>
    <m/>
    <m/>
    <m/>
    <m/>
    <m/>
    <s v="A la fecha  han transcurrido más de 11 años desde el útimo devengado, no tiene ningún registro posterior a la viabilidad (F14, F15, F16, F17). Solamente ejecutaron S/. 11, 940.35 en los meses de febrero y marzo 2006."/>
  </r>
  <r>
    <s v="Jovanna"/>
    <n v="152"/>
    <x v="151"/>
    <x v="151"/>
    <s v="JAÉN"/>
    <x v="2"/>
    <s v="OPI DE LA REGION CAJAMARCA"/>
    <x v="3"/>
    <d v="2005-09-13T00:00:00"/>
    <x v="2"/>
    <s v="BELLAVISTA"/>
    <x v="3"/>
    <n v="60"/>
    <d v="2006-10-01T00:00:00"/>
    <d v="2006-12-01T00:00:00"/>
    <d v="2017-04-19T00:00:00"/>
    <n v="10.556164383561644"/>
    <x v="2"/>
    <n v="10.389041095890411"/>
    <x v="2"/>
    <x v="1"/>
    <x v="0"/>
    <x v="0"/>
    <x v="0"/>
    <n v="724875"/>
    <n v="0"/>
    <n v="0"/>
    <n v="385"/>
    <n v="382623.07"/>
    <x v="107"/>
    <n v="0.5278469667183997"/>
    <n v="0.5278469667183997"/>
    <x v="2"/>
    <m/>
    <m/>
    <m/>
    <m/>
    <m/>
    <m/>
    <m/>
    <m/>
    <m/>
    <m/>
  </r>
  <r>
    <s v="Jovanna"/>
    <n v="153"/>
    <x v="152"/>
    <x v="152"/>
    <s v="JAÉN"/>
    <x v="2"/>
    <s v="OPI DE LA REGION CAJAMARCA"/>
    <x v="3"/>
    <d v="2005-11-29T00:00:00"/>
    <x v="2"/>
    <s v="BELLAVISTA"/>
    <x v="4"/>
    <n v="180"/>
    <d v="2006-02-01T00:00:00"/>
    <d v="2006-12-01T00:00:00"/>
    <d v="2017-04-19T00:00:00"/>
    <n v="11.219178082191782"/>
    <x v="1"/>
    <n v="10.389041095890411"/>
    <x v="2"/>
    <x v="1"/>
    <x v="0"/>
    <x v="1"/>
    <x v="0"/>
    <n v="160962.93"/>
    <n v="0"/>
    <n v="0"/>
    <n v="161250"/>
    <n v="160962.93"/>
    <x v="105"/>
    <n v="1"/>
    <n v="1"/>
    <x v="3"/>
    <s v="PROYECTO CONCLUIDO"/>
    <m/>
    <m/>
    <m/>
    <m/>
    <m/>
    <m/>
    <m/>
    <m/>
    <m/>
  </r>
  <r>
    <s v="Jovanna"/>
    <n v="154"/>
    <x v="153"/>
    <x v="153"/>
    <s v="JAÉN"/>
    <x v="2"/>
    <s v="OPI DE LA REGION CAJAMARCA"/>
    <x v="3"/>
    <d v="2005-02-23T00:00:00"/>
    <x v="2"/>
    <s v="JAÉN"/>
    <x v="4"/>
    <n v="150"/>
    <d v="2006-02-01T00:00:00"/>
    <d v="2007-06-01T00:00:00"/>
    <d v="2017-04-19T00:00:00"/>
    <n v="11.219178082191782"/>
    <x v="1"/>
    <n v="9.8904109589041092"/>
    <x v="3"/>
    <x v="1"/>
    <x v="0"/>
    <x v="1"/>
    <x v="0"/>
    <n v="300984.51"/>
    <n v="0"/>
    <n v="0"/>
    <n v="305002"/>
    <n v="300984.51"/>
    <x v="105"/>
    <n v="1"/>
    <n v="1"/>
    <x v="3"/>
    <s v="PROYECTO CONCLUIDO"/>
    <m/>
    <m/>
    <m/>
    <m/>
    <m/>
    <m/>
    <m/>
    <m/>
    <m/>
  </r>
  <r>
    <s v="Jovanna"/>
    <n v="155"/>
    <x v="154"/>
    <x v="154"/>
    <s v="JAÉN"/>
    <x v="2"/>
    <s v="OPI DE LA REGION CAJAMARCA"/>
    <x v="3"/>
    <d v="2005-10-17T00:00:00"/>
    <x v="2"/>
    <s v="CHONTALI"/>
    <x v="4"/>
    <n v="240"/>
    <d v="2006-01-01T00:00:00"/>
    <d v="2007-06-01T00:00:00"/>
    <d v="2017-04-19T00:00:00"/>
    <n v="11.304109589041095"/>
    <x v="1"/>
    <n v="9.8904109589041092"/>
    <x v="3"/>
    <x v="1"/>
    <x v="0"/>
    <x v="1"/>
    <x v="0"/>
    <n v="155985.19"/>
    <n v="0"/>
    <n v="0"/>
    <n v="167708"/>
    <n v="155980.19"/>
    <x v="108"/>
    <n v="0.9999679456748426"/>
    <n v="0.9999679456748426"/>
    <x v="3"/>
    <s v="PROYECTO CONCLUIDO"/>
    <m/>
    <m/>
    <m/>
    <m/>
    <m/>
    <m/>
    <m/>
    <m/>
    <m/>
  </r>
  <r>
    <s v="Jovanna"/>
    <n v="156"/>
    <x v="155"/>
    <x v="155"/>
    <s v="JAÉN"/>
    <x v="2"/>
    <s v="OPI DE LA REGION CAJAMARCA"/>
    <x v="3"/>
    <d v="2005-10-04T00:00:00"/>
    <x v="2"/>
    <s v="CHIRINOS"/>
    <x v="4"/>
    <n v="180"/>
    <d v="2006-01-01T00:00:00"/>
    <d v="2007-08-01T00:00:00"/>
    <d v="2017-04-19T00:00:00"/>
    <n v="11.304109589041095"/>
    <x v="1"/>
    <n v="9.7232876712328764"/>
    <x v="3"/>
    <x v="1"/>
    <x v="0"/>
    <x v="1"/>
    <x v="0"/>
    <n v="296027.28000000003"/>
    <n v="0"/>
    <n v="0"/>
    <n v="294441"/>
    <n v="292025.52"/>
    <x v="109"/>
    <n v="0.98648178640833373"/>
    <n v="0.98648178640833373"/>
    <x v="3"/>
    <s v="PROYECTO CONCLUIDO"/>
    <m/>
    <m/>
    <m/>
    <m/>
    <m/>
    <m/>
    <m/>
    <m/>
    <m/>
  </r>
  <r>
    <s v="Jovanna"/>
    <n v="157"/>
    <x v="156"/>
    <x v="156"/>
    <s v="JAÉN"/>
    <x v="2"/>
    <s v="OPI DE LA REGION CAJAMARCA"/>
    <x v="3"/>
    <d v="2005-10-13T00:00:00"/>
    <x v="2"/>
    <s v="SAN IGNACIO"/>
    <x v="4"/>
    <n v="240"/>
    <d v="2006-01-01T00:00:00"/>
    <d v="2006-12-01T00:00:00"/>
    <d v="2017-04-19T00:00:00"/>
    <n v="11.304109589041095"/>
    <x v="1"/>
    <n v="10.389041095890411"/>
    <x v="2"/>
    <x v="1"/>
    <x v="0"/>
    <x v="1"/>
    <x v="0"/>
    <n v="94477"/>
    <n v="0"/>
    <n v="0"/>
    <n v="104501"/>
    <n v="94477"/>
    <x v="105"/>
    <n v="1"/>
    <n v="1"/>
    <x v="3"/>
    <s v="PROYECTO CONCLUIDO"/>
    <m/>
    <m/>
    <m/>
    <m/>
    <m/>
    <m/>
    <m/>
    <m/>
    <m/>
  </r>
  <r>
    <s v="Jovanna"/>
    <n v="158"/>
    <x v="157"/>
    <x v="157"/>
    <s v="JAÉN"/>
    <x v="2"/>
    <s v="OPI DE LA REGION CAJAMARCA"/>
    <x v="3"/>
    <d v="2005-02-04T00:00:00"/>
    <x v="2"/>
    <s v="SAN JOSÉ DE LOURDES"/>
    <x v="4"/>
    <n v="390"/>
    <d v="2006-08-01T00:00:00"/>
    <d v="2008-02-01T00:00:00"/>
    <d v="2017-04-19T00:00:00"/>
    <n v="10.723287671232876"/>
    <x v="2"/>
    <n v="9.2191780821917817"/>
    <x v="3"/>
    <x v="1"/>
    <x v="0"/>
    <x v="1"/>
    <x v="0"/>
    <n v="416801.67"/>
    <n v="0"/>
    <n v="0"/>
    <n v="421769"/>
    <n v="416801.67"/>
    <x v="105"/>
    <n v="1"/>
    <n v="1"/>
    <x v="3"/>
    <s v="PROYECTO CONCLUIDO"/>
    <m/>
    <m/>
    <m/>
    <m/>
    <m/>
    <m/>
    <m/>
    <m/>
    <m/>
  </r>
  <r>
    <s v="Jovanna"/>
    <n v="159"/>
    <x v="158"/>
    <x v="158"/>
    <s v="JAÉN"/>
    <x v="2"/>
    <s v="OPI DE LA REGION CAJAMARCA"/>
    <x v="3"/>
    <d v="2003-08-31T00:00:00"/>
    <x v="0"/>
    <s v="JAÉN"/>
    <x v="9"/>
    <n v="120"/>
    <s v="NPI"/>
    <s v="NPI"/>
    <d v="2017-04-19T00:00:00"/>
    <s v="NPI"/>
    <x v="0"/>
    <s v="NPI"/>
    <x v="0"/>
    <x v="0"/>
    <x v="0"/>
    <x v="0"/>
    <x v="0"/>
    <n v="259159"/>
    <n v="0"/>
    <n v="0"/>
    <n v="0"/>
    <n v="0"/>
    <x v="110"/>
    <n v="0"/>
    <n v="0"/>
    <x v="1"/>
    <m/>
    <m/>
    <m/>
    <m/>
    <m/>
    <m/>
    <m/>
    <m/>
    <m/>
    <s v="PIP viable e inactivo"/>
  </r>
  <r>
    <s v="Jovanna"/>
    <n v="160"/>
    <x v="159"/>
    <x v="159"/>
    <s v="JAÉN"/>
    <x v="2"/>
    <s v="OPI DE LA REGION CAJAMARCA"/>
    <x v="3"/>
    <d v="2004-10-13T00:00:00"/>
    <x v="1"/>
    <s v="NAMBALLE"/>
    <x v="0"/>
    <n v="150"/>
    <d v="2006-08-01T00:00:00"/>
    <d v="2007-07-01T00:00:00"/>
    <d v="2017-04-19T00:00:00"/>
    <n v="10.723287671232876"/>
    <x v="2"/>
    <n v="9.8082191780821919"/>
    <x v="3"/>
    <x v="1"/>
    <x v="0"/>
    <x v="0"/>
    <x v="0"/>
    <n v="1858957"/>
    <n v="0"/>
    <n v="0"/>
    <n v="308004"/>
    <n v="307471.64"/>
    <x v="111"/>
    <n v="0.16540008187386798"/>
    <n v="0.16540008187386798"/>
    <x v="1"/>
    <m/>
    <m/>
    <m/>
    <m/>
    <m/>
    <m/>
    <m/>
    <m/>
    <m/>
    <m/>
  </r>
  <r>
    <s v="Jovanna"/>
    <n v="161"/>
    <x v="160"/>
    <x v="160"/>
    <s v="JAÉN"/>
    <x v="2"/>
    <s v="OPI DE LA REGION CAJAMARCA"/>
    <x v="3"/>
    <d v="2005-01-17T00:00:00"/>
    <x v="2"/>
    <s v="SAN IGNACIO - MULTIDISTRITAL"/>
    <x v="0"/>
    <n v="150"/>
    <s v="NPI"/>
    <s v="NPI"/>
    <d v="2017-04-19T00:00:00"/>
    <s v="NPI"/>
    <x v="0"/>
    <s v="NPI"/>
    <x v="0"/>
    <x v="0"/>
    <x v="0"/>
    <x v="0"/>
    <x v="0"/>
    <n v="1448902"/>
    <n v="0"/>
    <n v="0"/>
    <n v="0"/>
    <n v="0"/>
    <x v="112"/>
    <n v="0"/>
    <n v="0"/>
    <x v="1"/>
    <m/>
    <m/>
    <m/>
    <m/>
    <m/>
    <m/>
    <m/>
    <m/>
    <m/>
    <s v="PIP viable e inactivo"/>
  </r>
  <r>
    <s v="Jovanna"/>
    <n v="162"/>
    <x v="161"/>
    <x v="161"/>
    <s v="JAÉN"/>
    <x v="2"/>
    <s v="OPI DE LA REGION CAJAMARCA"/>
    <x v="3"/>
    <d v="2003-12-23T00:00:00"/>
    <x v="0"/>
    <s v="CHIRINOS"/>
    <x v="0"/>
    <n v="120"/>
    <s v="NPI"/>
    <s v="NPI"/>
    <d v="2017-04-19T00:00:00"/>
    <s v="NPI"/>
    <x v="0"/>
    <s v="NPI"/>
    <x v="0"/>
    <x v="0"/>
    <x v="0"/>
    <x v="0"/>
    <x v="0"/>
    <n v="1916595.71"/>
    <n v="0"/>
    <n v="0"/>
    <n v="0"/>
    <n v="0"/>
    <x v="113"/>
    <n v="0"/>
    <n v="0"/>
    <x v="1"/>
    <m/>
    <m/>
    <m/>
    <m/>
    <m/>
    <m/>
    <m/>
    <m/>
    <m/>
    <s v="PIP viable e inactivo"/>
  </r>
  <r>
    <s v="Jovanna"/>
    <n v="163"/>
    <x v="162"/>
    <x v="162"/>
    <s v="JAÉN"/>
    <x v="2"/>
    <s v="OPI DE LA REGION CAJAMARCA"/>
    <x v="3"/>
    <d v="2008-07-23T00:00:00"/>
    <x v="7"/>
    <s v="SAN IGNACIO"/>
    <x v="4"/>
    <n v="90"/>
    <d v="2009-04-01T00:00:00"/>
    <d v="2009-10-01T00:00:00"/>
    <d v="2017-04-19T00:00:00"/>
    <n v="8.0547945205479454"/>
    <x v="4"/>
    <n v="7.5534246575342463"/>
    <x v="5"/>
    <x v="1"/>
    <x v="0"/>
    <x v="0"/>
    <x v="0"/>
    <n v="171402"/>
    <n v="0"/>
    <n v="0"/>
    <n v="244"/>
    <n v="116879.2"/>
    <x v="114"/>
    <n v="0.68190102799267216"/>
    <n v="0.68190102799267216"/>
    <x v="2"/>
    <m/>
    <m/>
    <m/>
    <m/>
    <m/>
    <m/>
    <m/>
    <m/>
    <m/>
    <m/>
  </r>
  <r>
    <s v="Agustín M"/>
    <n v="164"/>
    <x v="163"/>
    <x v="163"/>
    <s v="CHOTA"/>
    <x v="3"/>
    <s v="OPI DE LA REGION CAJAMARCA"/>
    <x v="3"/>
    <d v="2005-08-11T00:00:00"/>
    <x v="2"/>
    <s v="BAMBAMARCA"/>
    <x v="3"/>
    <n v="120"/>
    <d v="2006-03-01T00:00:00"/>
    <d v="2007-07-01T00:00:00"/>
    <d v="2017-04-19T00:00:00"/>
    <n v="11.142465753424657"/>
    <x v="1"/>
    <n v="9.8082191780821919"/>
    <x v="3"/>
    <x v="1"/>
    <x v="0"/>
    <x v="0"/>
    <x v="0"/>
    <n v="471876"/>
    <n v="0"/>
    <n v="0"/>
    <n v="336200"/>
    <n v="328100"/>
    <x v="115"/>
    <n v="0.69530978477396599"/>
    <n v="0.69530978477396599"/>
    <x v="2"/>
    <m/>
    <m/>
    <m/>
    <m/>
    <m/>
    <m/>
    <m/>
    <m/>
    <m/>
    <s v="NOMBRE NO COINCIDE CON LOS APLICATIVOS INFORMÁTICOS"/>
  </r>
  <r>
    <s v="Agustín M"/>
    <n v="165"/>
    <x v="164"/>
    <x v="164"/>
    <s v="CHOTA"/>
    <x v="3"/>
    <s v="OPI DE LA REGION CAJAMARCA"/>
    <x v="3"/>
    <d v="2005-04-20T00:00:00"/>
    <x v="2"/>
    <s v="SAUCEPAMPA"/>
    <x v="4"/>
    <n v="120"/>
    <d v="2006-01-01T00:00:00"/>
    <d v="2006-03-01T00:00:00"/>
    <d v="2017-04-19T00:00:00"/>
    <n v="11.304109589041095"/>
    <x v="1"/>
    <n v="11.142465753424657"/>
    <x v="1"/>
    <x v="1"/>
    <x v="0"/>
    <x v="0"/>
    <x v="0"/>
    <n v="425402"/>
    <n v="0"/>
    <n v="0"/>
    <n v="280000"/>
    <n v="270265.15999999997"/>
    <x v="116"/>
    <n v="0.63531708830706013"/>
    <n v="0.63531708830706013"/>
    <x v="2"/>
    <m/>
    <m/>
    <m/>
    <m/>
    <m/>
    <m/>
    <m/>
    <m/>
    <m/>
    <s v="PIP VIABLE ACTIVO"/>
  </r>
  <r>
    <s v="Agustín M"/>
    <n v="166"/>
    <x v="165"/>
    <x v="165"/>
    <s v="CHOTA"/>
    <x v="3"/>
    <s v="OPI DE LA REGION CAJAMARCA"/>
    <x v="3"/>
    <d v="2005-06-22T00:00:00"/>
    <x v="2"/>
    <s v="BAMBAMARCA"/>
    <x v="9"/>
    <n v="150"/>
    <d v="2006-02-01T00:00:00"/>
    <d v="2006-06-01T00:00:00"/>
    <d v="2017-04-19T00:00:00"/>
    <n v="11.219178082191782"/>
    <x v="1"/>
    <n v="10.890410958904109"/>
    <x v="2"/>
    <x v="1"/>
    <x v="0"/>
    <x v="1"/>
    <x v="0"/>
    <n v="147559"/>
    <n v="0"/>
    <n v="0"/>
    <n v="94501"/>
    <n v="94318.07"/>
    <x v="117"/>
    <n v="0.63918886682615095"/>
    <n v="0.63918886682615095"/>
    <x v="2"/>
    <s v="PROYECTO CONCLUIDO"/>
    <m/>
    <m/>
    <m/>
    <m/>
    <m/>
    <m/>
    <m/>
    <m/>
    <s v="PIP VIABLE CERRADO"/>
  </r>
  <r>
    <s v="Agustín M"/>
    <n v="167"/>
    <x v="166"/>
    <x v="166"/>
    <s v="CHOTA"/>
    <x v="3"/>
    <s v="OPI DE LA REGION CAJAMARCA"/>
    <x v="3"/>
    <d v="2005-04-15T00:00:00"/>
    <x v="2"/>
    <s v="SEXI"/>
    <x v="0"/>
    <n v="120"/>
    <s v="NPI"/>
    <s v="NPI"/>
    <d v="2017-04-19T00:00:00"/>
    <s v="NPI"/>
    <x v="0"/>
    <s v="NPI"/>
    <x v="0"/>
    <x v="0"/>
    <x v="0"/>
    <x v="0"/>
    <x v="0"/>
    <n v="1142403"/>
    <n v="0"/>
    <n v="0"/>
    <n v="0"/>
    <n v="0"/>
    <x v="118"/>
    <n v="0"/>
    <n v="0"/>
    <x v="1"/>
    <m/>
    <m/>
    <m/>
    <m/>
    <m/>
    <m/>
    <m/>
    <m/>
    <m/>
    <s v="PIP VIABLE CON REGISTROS EN LA FASE DE INVERSIÓN, NO PRESENTA INFORMES DE EJECUCIÓN"/>
  </r>
  <r>
    <s v="Agustín M"/>
    <n v="168"/>
    <x v="167"/>
    <x v="167"/>
    <s v="CHOTA"/>
    <x v="3"/>
    <s v="OPI DE LA REGION CAJAMARCA"/>
    <x v="3"/>
    <d v="2006-07-17T00:00:00"/>
    <x v="5"/>
    <s v="CHUGUR"/>
    <x v="3"/>
    <n v="150"/>
    <d v="2006-11-01T00:00:00"/>
    <d v="2007-06-01T00:00:00"/>
    <d v="2017-04-19T00:00:00"/>
    <n v="10.471232876712328"/>
    <x v="2"/>
    <n v="9.8904109589041092"/>
    <x v="3"/>
    <x v="1"/>
    <x v="0"/>
    <x v="0"/>
    <x v="0"/>
    <n v="463525"/>
    <n v="0"/>
    <n v="0"/>
    <n v="368686"/>
    <n v="19316.259999999998"/>
    <x v="119"/>
    <n v="4.167253114718731E-2"/>
    <n v="4.167253114718731E-2"/>
    <x v="1"/>
    <m/>
    <m/>
    <m/>
    <m/>
    <m/>
    <m/>
    <m/>
    <m/>
    <m/>
    <s v="DEFICIENTE EJECUCIÓN, PIP VIABLE ACTIVO"/>
  </r>
  <r>
    <s v="Maria Rosa A."/>
    <n v="169"/>
    <x v="168"/>
    <x v="168"/>
    <s v="SEDE CENTRAL - GRI"/>
    <x v="0"/>
    <s v="OPI DE LA REGION CAJAMARCA"/>
    <x v="4"/>
    <d v="2005-03-31T00:00:00"/>
    <x v="2"/>
    <s v="SAN MIGUEL"/>
    <x v="4"/>
    <n v="120"/>
    <d v="2006-03-01T00:00:00"/>
    <d v="2006-12-01T00:00:00"/>
    <d v="2017-04-19T00:00:00"/>
    <n v="11.142465753424657"/>
    <x v="1"/>
    <n v="10.389041095890411"/>
    <x v="2"/>
    <x v="1"/>
    <x v="0"/>
    <x v="0"/>
    <x v="0"/>
    <n v="331731"/>
    <n v="0"/>
    <n v="0"/>
    <n v="303803"/>
    <n v="251017.92"/>
    <x v="120"/>
    <n v="0.75669117447570478"/>
    <n v="0.75669117447570478"/>
    <x v="3"/>
    <m/>
    <m/>
    <m/>
    <m/>
    <m/>
    <m/>
    <m/>
    <m/>
    <m/>
    <m/>
  </r>
  <r>
    <s v="Ronal"/>
    <n v="170"/>
    <x v="169"/>
    <x v="169"/>
    <s v="CUTERVO"/>
    <x v="1"/>
    <s v="OPI DE LA REGION CAJAMARCA"/>
    <x v="4"/>
    <d v="2007-03-28T00:00:00"/>
    <x v="3"/>
    <s v="CUTERVO"/>
    <x v="4"/>
    <n v="60"/>
    <d v="2007-11-01T00:00:00"/>
    <d v="2009-10-01T00:00:00"/>
    <d v="2017-04-19T00:00:00"/>
    <n v="9.4712328767123282"/>
    <x v="5"/>
    <n v="7.5534246575342463"/>
    <x v="5"/>
    <x v="1"/>
    <x v="0"/>
    <x v="0"/>
    <x v="0"/>
    <n v="58476"/>
    <n v="0"/>
    <n v="0"/>
    <n v="80637"/>
    <n v="65762.100000000006"/>
    <x v="121"/>
    <n v="1.1245998358300842"/>
    <n v="1.1245998358300842"/>
    <x v="3"/>
    <m/>
    <m/>
    <m/>
    <m/>
    <m/>
    <m/>
    <m/>
    <m/>
    <m/>
    <s v="El Proyecto presenta un gasto mayor al último registro realizado en el aplicativo del Banco de Proyectos. El último devengado fué realizado en octubre del año 2009."/>
  </r>
  <r>
    <s v="Ronal"/>
    <n v="171"/>
    <x v="170"/>
    <x v="170"/>
    <s v="CUTERVO"/>
    <x v="1"/>
    <s v="OPI DE LA REGION CAJAMARCA"/>
    <x v="4"/>
    <d v="2007-03-29T00:00:00"/>
    <x v="3"/>
    <s v="CUTERVO"/>
    <x v="4"/>
    <n v="90"/>
    <d v="2007-09-01T00:00:00"/>
    <d v="2009-09-01T00:00:00"/>
    <d v="2017-04-19T00:00:00"/>
    <n v="9.6383561643835609"/>
    <x v="5"/>
    <n v="7.6356164383561644"/>
    <x v="5"/>
    <x v="1"/>
    <x v="0"/>
    <x v="0"/>
    <x v="0"/>
    <n v="140065"/>
    <n v="0"/>
    <n v="0"/>
    <n v="165504"/>
    <n v="156056.62"/>
    <x v="122"/>
    <n v="1.1141728483204227"/>
    <n v="1.1141728483204227"/>
    <x v="3"/>
    <m/>
    <m/>
    <m/>
    <m/>
    <m/>
    <m/>
    <m/>
    <m/>
    <m/>
    <s v="El Proyecto presenta un gasto mayor al último registro realizado en el aplicativo del Banco de Proyectos. El último devengado fué realizado en Septiembre  del año 2009."/>
  </r>
  <r>
    <s v="Ronal"/>
    <n v="172"/>
    <x v="171"/>
    <x v="171"/>
    <s v="CUTERVO"/>
    <x v="1"/>
    <s v="OPI DE LA REGION CAJAMARCA"/>
    <x v="4"/>
    <d v="2007-04-03T00:00:00"/>
    <x v="3"/>
    <s v="CUTERVO"/>
    <x v="3"/>
    <n v="120"/>
    <d v="2007-09-01T00:00:00"/>
    <d v="2009-11-01T00:00:00"/>
    <d v="2017-04-19T00:00:00"/>
    <n v="9.6383561643835609"/>
    <x v="5"/>
    <n v="7.4684931506849317"/>
    <x v="5"/>
    <x v="1"/>
    <x v="0"/>
    <x v="0"/>
    <x v="0"/>
    <n v="376855"/>
    <n v="0"/>
    <n v="0"/>
    <n v="951433"/>
    <n v="643510.73"/>
    <x v="123"/>
    <n v="1.7075817754839393"/>
    <n v="1.7075817754839393"/>
    <x v="3"/>
    <m/>
    <m/>
    <m/>
    <m/>
    <m/>
    <m/>
    <m/>
    <m/>
    <m/>
    <s v="El Proyecto presenta un gasto mayor al último registro realizado en el aplicativo del Banco de Proyectos. El último devengado fué realizado en Noviembre del año 2009."/>
  </r>
  <r>
    <s v="Gladys R."/>
    <n v="173"/>
    <x v="172"/>
    <x v="172"/>
    <s v="SEDE CENTRAL - GRI"/>
    <x v="0"/>
    <s v="OPI DE LA REGION CAJAMARCA"/>
    <x v="4"/>
    <d v="2006-12-12T00:00:00"/>
    <x v="5"/>
    <s v="CAJAMARCA"/>
    <x v="10"/>
    <n v="150"/>
    <s v="NPI"/>
    <s v="NPI"/>
    <d v="2017-04-19T00:00:00"/>
    <s v="NPI"/>
    <x v="0"/>
    <s v="NPI"/>
    <x v="0"/>
    <x v="0"/>
    <x v="0"/>
    <x v="0"/>
    <x v="0"/>
    <n v="2113232"/>
    <n v="0"/>
    <n v="0"/>
    <n v="1000000"/>
    <n v="0"/>
    <x v="124"/>
    <n v="0"/>
    <n v="0"/>
    <x v="1"/>
    <m/>
    <m/>
    <m/>
    <m/>
    <m/>
    <m/>
    <m/>
    <m/>
    <m/>
    <s v="PIP Inactivo, a la fecha ha perdido vigencia, mala programación se asignó PIM y PIA en el año 2007 por 01 millon. Según SOSEM no registra devengado."/>
  </r>
  <r>
    <s v="Gladys R."/>
    <n v="174"/>
    <x v="173"/>
    <x v="173"/>
    <s v="MD DE MIGUEL IGLESIAS"/>
    <x v="4"/>
    <s v="OPI DE LA REGION CAJAMARCA"/>
    <x v="4"/>
    <d v="2008-05-19T00:00:00"/>
    <x v="7"/>
    <s v="MIGUEL IGLESIAS"/>
    <x v="3"/>
    <n v="180"/>
    <d v="2008-06-01T00:00:00"/>
    <d v="2010-12-01T00:00:00"/>
    <d v="2017-04-19T00:00:00"/>
    <n v="8.8876712328767127"/>
    <x v="4"/>
    <n v="6.3863013698630136"/>
    <x v="7"/>
    <x v="1"/>
    <x v="0"/>
    <x v="0"/>
    <x v="0"/>
    <n v="1898714"/>
    <n v="0"/>
    <n v="0"/>
    <n v="2875469"/>
    <n v="1840455.91"/>
    <x v="125"/>
    <n v="0.96931707987616877"/>
    <n v="0.96931707987616877"/>
    <x v="3"/>
    <m/>
    <m/>
    <m/>
    <m/>
    <m/>
    <m/>
    <m/>
    <m/>
    <m/>
    <s v="Según reporta el SOSEM, la ejecución del PIP han estado a cargo de 02 UE (MD Miguel Iglesias = S/. 1,440,455.91  y Sede Central de la Región Cajamarca= S/. 400, 000.00). No tiene registros posteriores a la declaración de viabilidad."/>
  </r>
  <r>
    <s v="Jovanna"/>
    <n v="175"/>
    <x v="174"/>
    <x v="174"/>
    <s v="CHOTA"/>
    <x v="3"/>
    <s v="OPI DE LA REGION CAJAMARCA"/>
    <x v="4"/>
    <d v="2004-03-26T00:00:00"/>
    <x v="1"/>
    <s v="CHOTA"/>
    <x v="4"/>
    <n v="150"/>
    <s v="NPI"/>
    <s v="NPI"/>
    <d v="2017-04-19T00:00:00"/>
    <s v="NPI"/>
    <x v="0"/>
    <s v="NPI"/>
    <x v="0"/>
    <x v="0"/>
    <x v="0"/>
    <x v="1"/>
    <x v="0"/>
    <n v="137300"/>
    <n v="0"/>
    <n v="0"/>
    <n v="0"/>
    <n v="137300"/>
    <x v="105"/>
    <n v="1"/>
    <n v="1"/>
    <x v="3"/>
    <s v="PROYECTO CONCLUIDO"/>
    <m/>
    <m/>
    <m/>
    <m/>
    <m/>
    <m/>
    <m/>
    <m/>
    <s v="UNIDAD EJECUTORA GERENCIA SUB REGIONAL DE CHOTA"/>
  </r>
  <r>
    <s v="Jovanna"/>
    <n v="176"/>
    <x v="175"/>
    <x v="175"/>
    <s v="JAÉN"/>
    <x v="2"/>
    <s v="OPI DE LA REGION CAJAMARCA"/>
    <x v="4"/>
    <d v="2004-12-21T00:00:00"/>
    <x v="1"/>
    <s v="JAÉN"/>
    <x v="4"/>
    <n v="420"/>
    <s v="NPI"/>
    <s v="NPI"/>
    <d v="2017-04-19T00:00:00"/>
    <s v="NPI"/>
    <x v="0"/>
    <s v="NPI"/>
    <x v="0"/>
    <x v="0"/>
    <x v="0"/>
    <x v="1"/>
    <x v="0"/>
    <n v="235557"/>
    <n v="0"/>
    <n v="0"/>
    <n v="0"/>
    <n v="235557"/>
    <x v="105"/>
    <n v="1"/>
    <n v="1"/>
    <x v="3"/>
    <s v="PROYECTO CONCLUIDO"/>
    <m/>
    <m/>
    <m/>
    <m/>
    <m/>
    <m/>
    <m/>
    <m/>
    <m/>
  </r>
  <r>
    <s v="Jovanna"/>
    <n v="177"/>
    <x v="176"/>
    <x v="176"/>
    <s v="JAÉN"/>
    <x v="2"/>
    <s v="OPI DE LA REGION CAJAMARCA"/>
    <x v="4"/>
    <d v="2004-02-19T00:00:00"/>
    <x v="1"/>
    <s v="JAÉN"/>
    <x v="4"/>
    <n v="120"/>
    <s v="NPI"/>
    <s v="NPI"/>
    <d v="2017-04-19T00:00:00"/>
    <s v="NPI"/>
    <x v="0"/>
    <s v="NPI"/>
    <x v="0"/>
    <x v="0"/>
    <x v="0"/>
    <x v="0"/>
    <x v="0"/>
    <n v="183930.45"/>
    <n v="0"/>
    <n v="0"/>
    <n v="0"/>
    <n v="0"/>
    <x v="126"/>
    <n v="0"/>
    <n v="0"/>
    <x v="1"/>
    <m/>
    <m/>
    <m/>
    <m/>
    <m/>
    <m/>
    <m/>
    <m/>
    <m/>
    <s v="Proyecto viable e inactivo"/>
  </r>
  <r>
    <s v="Jovanna"/>
    <n v="178"/>
    <x v="177"/>
    <x v="177"/>
    <s v="JAÉN"/>
    <x v="2"/>
    <s v="OPI DE LA REGION CAJAMARCA"/>
    <x v="4"/>
    <d v="2007-09-11T00:00:00"/>
    <x v="3"/>
    <s v="SANTA ROSA"/>
    <x v="0"/>
    <n v="30"/>
    <d v="2007-11-01T00:00:00"/>
    <d v="2007-11-01T00:00:00"/>
    <d v="2017-04-19T00:00:00"/>
    <n v="9.4712328767123282"/>
    <x v="5"/>
    <n v="9.4712328767123282"/>
    <x v="3"/>
    <x v="1"/>
    <x v="0"/>
    <x v="0"/>
    <x v="0"/>
    <n v="1642738"/>
    <n v="0"/>
    <n v="0"/>
    <n v="30000"/>
    <n v="28592.1"/>
    <x v="127"/>
    <n v="1.7405149208212144E-2"/>
    <n v="1.7405149208212144E-2"/>
    <x v="1"/>
    <m/>
    <m/>
    <m/>
    <m/>
    <m/>
    <m/>
    <m/>
    <m/>
    <m/>
    <s v="El PIP presenta un devengado en el mes de noviembre del año 2007, por un monto de S/.28,592.1 soles"/>
  </r>
  <r>
    <s v="Jovanna"/>
    <n v="179"/>
    <x v="178"/>
    <x v="178"/>
    <s v="JAÉN"/>
    <x v="2"/>
    <s v="OPI DE LA REGION CAJAMARCA"/>
    <x v="4"/>
    <d v="2007-08-14T00:00:00"/>
    <x v="3"/>
    <s v="HUARANGO"/>
    <x v="0"/>
    <n v="30"/>
    <d v="2007-12-01T00:00:00"/>
    <d v="2007-12-01T00:00:00"/>
    <d v="2017-04-19T00:00:00"/>
    <n v="9.3890410958904109"/>
    <x v="5"/>
    <n v="9.3890410958904109"/>
    <x v="3"/>
    <x v="1"/>
    <x v="0"/>
    <x v="0"/>
    <x v="0"/>
    <n v="864195"/>
    <n v="0"/>
    <n v="0"/>
    <n v="159998"/>
    <n v="20424.599999999999"/>
    <x v="128"/>
    <n v="2.3634249214586983E-2"/>
    <n v="2.3634249214586983E-2"/>
    <x v="1"/>
    <m/>
    <m/>
    <m/>
    <m/>
    <m/>
    <m/>
    <m/>
    <m/>
    <m/>
    <m/>
  </r>
  <r>
    <s v="Agustín M"/>
    <n v="180"/>
    <x v="179"/>
    <x v="179"/>
    <s v="CHOTA"/>
    <x v="3"/>
    <s v="OPI DE LA REGION CAJAMARCA"/>
    <x v="4"/>
    <d v="2004-12-02T00:00:00"/>
    <x v="1"/>
    <s v="SANTA CRUZ"/>
    <x v="4"/>
    <n v="120"/>
    <d v="2007-05-01T00:00:00"/>
    <d v="2008-12-01T00:00:00"/>
    <d v="2017-04-19T00:00:00"/>
    <n v="9.9753424657534246"/>
    <x v="2"/>
    <n v="8.3863013698630144"/>
    <x v="6"/>
    <x v="1"/>
    <x v="0"/>
    <x v="1"/>
    <x v="0"/>
    <n v="268533"/>
    <n v="0"/>
    <n v="0"/>
    <n v="348940"/>
    <n v="348790"/>
    <x v="129"/>
    <n v="1.2988720194538474"/>
    <n v="1.2988720194538474"/>
    <x v="3"/>
    <s v="PROYECTO CONCLUIDO"/>
    <m/>
    <m/>
    <m/>
    <m/>
    <m/>
    <m/>
    <m/>
    <m/>
    <s v="PIP VIABLE CERRADO"/>
  </r>
  <r>
    <s v="Agustín M"/>
    <n v="181"/>
    <x v="180"/>
    <x v="180"/>
    <s v="CHOTA"/>
    <x v="3"/>
    <s v="OPI DE LA REGION CAJAMARCA"/>
    <x v="4"/>
    <d v="2006-02-20T00:00:00"/>
    <x v="5"/>
    <s v="SANTA CRUZ"/>
    <x v="4"/>
    <n v="180"/>
    <s v="NPI"/>
    <s v="NPI"/>
    <d v="2017-04-19T00:00:00"/>
    <s v="NPI"/>
    <x v="0"/>
    <s v="NPI"/>
    <x v="0"/>
    <x v="0"/>
    <x v="0"/>
    <x v="1"/>
    <x v="0"/>
    <n v="424529"/>
    <n v="0"/>
    <n v="0"/>
    <n v="0"/>
    <n v="0"/>
    <x v="130"/>
    <n v="0"/>
    <n v="0"/>
    <x v="1"/>
    <s v="PROYECTO CONCLUIDO"/>
    <m/>
    <m/>
    <m/>
    <m/>
    <m/>
    <m/>
    <m/>
    <m/>
    <s v="NO EXISTE INFORMACIÓN"/>
  </r>
  <r>
    <s v="Agustín M"/>
    <n v="182"/>
    <x v="181"/>
    <x v="181"/>
    <s v="CHOTA"/>
    <x v="3"/>
    <s v="OPI DE LA REGION CAJAMARCA"/>
    <x v="4"/>
    <d v="2005-11-16T00:00:00"/>
    <x v="2"/>
    <s v="CHOTA"/>
    <x v="4"/>
    <n v="120"/>
    <d v="2006-11-01T00:00:00"/>
    <d v="2007-10-01T00:00:00"/>
    <d v="2017-04-19T00:00:00"/>
    <n v="10.471232876712328"/>
    <x v="2"/>
    <n v="9.5561643835616437"/>
    <x v="3"/>
    <x v="1"/>
    <x v="0"/>
    <x v="1"/>
    <x v="0"/>
    <n v="400470"/>
    <n v="0"/>
    <n v="0"/>
    <n v="393394"/>
    <n v="219344"/>
    <x v="131"/>
    <n v="0.54771643319100061"/>
    <n v="0.54771643319100061"/>
    <x v="2"/>
    <s v="PROYECTO CONCLUIDO"/>
    <m/>
    <m/>
    <m/>
    <m/>
    <m/>
    <m/>
    <m/>
    <m/>
    <s v="PIP VIABLE CERRADO"/>
  </r>
  <r>
    <s v="Agustín M"/>
    <n v="183"/>
    <x v="182"/>
    <x v="182"/>
    <s v="CHOTA"/>
    <x v="3"/>
    <s v="OPI DE LA REGION CAJAMARCA"/>
    <x v="4"/>
    <d v="2006-07-20T00:00:00"/>
    <x v="5"/>
    <s v="NINABAMBA"/>
    <x v="7"/>
    <n v="90"/>
    <d v="2006-10-01T00:00:00"/>
    <d v="2006-12-01T00:00:00"/>
    <d v="2017-04-19T00:00:00"/>
    <n v="10.556164383561644"/>
    <x v="2"/>
    <n v="10.389041095890411"/>
    <x v="2"/>
    <x v="1"/>
    <x v="0"/>
    <x v="1"/>
    <x v="0"/>
    <n v="178572"/>
    <n v="0"/>
    <n v="0"/>
    <n v="215000"/>
    <n v="215000"/>
    <x v="132"/>
    <n v="1.2039961472123288"/>
    <n v="1.2039961472123288"/>
    <x v="3"/>
    <s v="PROYECTO CONCLUIDO"/>
    <m/>
    <m/>
    <m/>
    <m/>
    <m/>
    <m/>
    <m/>
    <m/>
    <s v="PIP VIABLE CERRADO"/>
  </r>
  <r>
    <s v="Agustín M"/>
    <n v="184"/>
    <x v="183"/>
    <x v="183"/>
    <s v="CHOTA"/>
    <x v="3"/>
    <s v="OPI DE LA REGION CAJAMARCA"/>
    <x v="4"/>
    <d v="2006-09-29T00:00:00"/>
    <x v="5"/>
    <s v="LLAMA"/>
    <x v="3"/>
    <n v="120"/>
    <d v="2007-09-01T00:00:00"/>
    <d v="2015-10-01T00:00:00"/>
    <d v="2017-04-19T00:00:00"/>
    <n v="9.6383561643835609"/>
    <x v="5"/>
    <n v="1.5506849315068494"/>
    <x v="8"/>
    <x v="1"/>
    <x v="0"/>
    <x v="0"/>
    <x v="0"/>
    <n v="1093817.48"/>
    <n v="0"/>
    <n v="0"/>
    <n v="2614704"/>
    <n v="822789.68"/>
    <x v="133"/>
    <n v="0.75221844141675265"/>
    <n v="0.75221844141675265"/>
    <x v="3"/>
    <m/>
    <m/>
    <m/>
    <m/>
    <m/>
    <m/>
    <m/>
    <m/>
    <m/>
    <m/>
  </r>
  <r>
    <s v="Agustín M"/>
    <n v="185"/>
    <x v="184"/>
    <x v="184"/>
    <s v="CHOTA"/>
    <x v="3"/>
    <s v="OPI DE LA REGION CAJAMARCA"/>
    <x v="4"/>
    <d v="2007-03-21T00:00:00"/>
    <x v="3"/>
    <s v="BAMBAMARCA"/>
    <x v="4"/>
    <n v="210"/>
    <d v="2007-09-01T00:00:00"/>
    <d v="2009-12-01T00:00:00"/>
    <d v="2017-04-19T00:00:00"/>
    <n v="9.6383561643835609"/>
    <x v="5"/>
    <n v="7.3863013698630136"/>
    <x v="5"/>
    <x v="1"/>
    <x v="0"/>
    <x v="1"/>
    <x v="0"/>
    <n v="764208"/>
    <n v="0"/>
    <n v="0"/>
    <n v="1127695"/>
    <n v="657289.43000000005"/>
    <x v="134"/>
    <n v="0.86009231779829587"/>
    <n v="0.86009231779829587"/>
    <x v="3"/>
    <s v="PROYECTO CONCLUIDO"/>
    <m/>
    <m/>
    <m/>
    <m/>
    <m/>
    <m/>
    <m/>
    <m/>
    <s v="PIP VIABLE CERRADO CON REGISTROS EN LA FASE DE INVERSIÓN"/>
  </r>
  <r>
    <s v="Agustín M"/>
    <n v="186"/>
    <x v="185"/>
    <x v="185"/>
    <s v="CHOTA"/>
    <x v="3"/>
    <s v="OPI DE LA REGION CAJAMARCA"/>
    <x v="4"/>
    <d v="2007-03-21T00:00:00"/>
    <x v="3"/>
    <s v="BAMBAMARCA"/>
    <x v="4"/>
    <n v="90"/>
    <d v="2007-12-01T00:00:00"/>
    <d v="2008-08-01T00:00:00"/>
    <d v="2017-04-19T00:00:00"/>
    <n v="9.3890410958904109"/>
    <x v="5"/>
    <n v="8.7205479452054799"/>
    <x v="6"/>
    <x v="1"/>
    <x v="0"/>
    <x v="0"/>
    <x v="0"/>
    <n v="196225"/>
    <n v="0"/>
    <n v="0"/>
    <n v="242209"/>
    <n v="239882.16"/>
    <x v="135"/>
    <n v="1.2224852083067907"/>
    <n v="1.2224852083067907"/>
    <x v="3"/>
    <m/>
    <m/>
    <m/>
    <m/>
    <m/>
    <m/>
    <m/>
    <m/>
    <m/>
    <s v="PIP VIABLE ACTIVO"/>
  </r>
  <r>
    <s v="Agustín M"/>
    <n v="187"/>
    <x v="186"/>
    <x v="186"/>
    <s v="CHOTA"/>
    <x v="3"/>
    <s v="OPI DE LA REGION CAJAMARCA"/>
    <x v="4"/>
    <d v="2007-04-17T00:00:00"/>
    <x v="3"/>
    <s v="MULTIPROVINCIAL Y MULTIDISTRITAL"/>
    <x v="0"/>
    <n v="120"/>
    <s v="NPI"/>
    <s v="NPI"/>
    <d v="2017-04-19T00:00:00"/>
    <s v="NPI"/>
    <x v="0"/>
    <s v="NPI"/>
    <x v="0"/>
    <x v="0"/>
    <x v="0"/>
    <x v="0"/>
    <x v="0"/>
    <n v="1228739"/>
    <n v="0"/>
    <n v="0"/>
    <n v="0"/>
    <n v="0"/>
    <x v="136"/>
    <n v="0"/>
    <n v="0"/>
    <x v="1"/>
    <m/>
    <m/>
    <m/>
    <m/>
    <m/>
    <m/>
    <m/>
    <m/>
    <m/>
    <s v="PIP VIABLE INACTIVO"/>
  </r>
  <r>
    <s v="Agustín M"/>
    <n v="188"/>
    <x v="187"/>
    <x v="187"/>
    <s v="CHOTA"/>
    <x v="3"/>
    <s v="OPI DE LA REGION CAJAMARCA"/>
    <x v="4"/>
    <d v="2007-04-23T00:00:00"/>
    <x v="3"/>
    <s v="LLAMA"/>
    <x v="4"/>
    <n v="60"/>
    <d v="2007-09-01T00:00:00"/>
    <d v="2008-12-01T00:00:00"/>
    <d v="2017-04-19T00:00:00"/>
    <n v="9.6383561643835609"/>
    <x v="5"/>
    <n v="8.3863013698630144"/>
    <x v="6"/>
    <x v="1"/>
    <x v="0"/>
    <x v="1"/>
    <x v="0"/>
    <n v="137332"/>
    <n v="0"/>
    <n v="0"/>
    <n v="209001"/>
    <n v="172120"/>
    <x v="137"/>
    <n v="1.2533131389625143"/>
    <n v="1.2533131389625143"/>
    <x v="3"/>
    <s v="PROYECTO CONCLUIDO"/>
    <m/>
    <m/>
    <m/>
    <m/>
    <m/>
    <m/>
    <m/>
    <m/>
    <s v="PIP VIABLE CERRADO"/>
  </r>
  <r>
    <s v="Maria Rosa A."/>
    <n v="189"/>
    <x v="188"/>
    <x v="188"/>
    <s v="SEDE CENTRAL - GRI"/>
    <x v="0"/>
    <s v="OPI DE LA REGION CAJAMARCA"/>
    <x v="5"/>
    <d v="2003-06-25T00:00:00"/>
    <x v="0"/>
    <s v="JESÚS"/>
    <x v="10"/>
    <n v="30"/>
    <d v="2007-11-01T00:00:00"/>
    <d v="2008-06-01T00:00:00"/>
    <d v="2017-04-19T00:00:00"/>
    <n v="9.4712328767123282"/>
    <x v="5"/>
    <n v="8.8876712328767127"/>
    <x v="6"/>
    <x v="1"/>
    <x v="0"/>
    <x v="0"/>
    <x v="0"/>
    <n v="296033"/>
    <n v="0"/>
    <n v="0"/>
    <n v="151140"/>
    <n v="54740.4"/>
    <x v="138"/>
    <n v="0.18491316846432662"/>
    <n v="0.18491316846432662"/>
    <x v="1"/>
    <m/>
    <m/>
    <m/>
    <m/>
    <m/>
    <m/>
    <m/>
    <m/>
    <m/>
    <m/>
  </r>
  <r>
    <s v="Maria Rosa A."/>
    <n v="190"/>
    <x v="189"/>
    <x v="189"/>
    <s v="SEDE CENTRAL - GRI"/>
    <x v="0"/>
    <s v="OPI DE LA REGION CAJAMARCA"/>
    <x v="5"/>
    <d v="2005-03-24T00:00:00"/>
    <x v="2"/>
    <s v="GREGORIO PITA"/>
    <x v="3"/>
    <n v="120"/>
    <d v="2006-11-01T00:00:00"/>
    <d v="2007-05-01T00:00:00"/>
    <d v="2017-04-19T00:00:00"/>
    <n v="10.471232876712328"/>
    <x v="2"/>
    <n v="9.9753424657534246"/>
    <x v="2"/>
    <x v="1"/>
    <x v="0"/>
    <x v="1"/>
    <x v="0"/>
    <n v="318268.32"/>
    <n v="0"/>
    <n v="0"/>
    <n v="277071"/>
    <n v="111489.13"/>
    <x v="139"/>
    <n v="0.35029917523679394"/>
    <n v="0.35029917523679394"/>
    <x v="2"/>
    <s v="PROYECTO CONCLUIDO"/>
    <s v="SÍ"/>
    <n v="2004"/>
    <s v="SÍ"/>
    <s v="SÍ"/>
    <s v="SÍ"/>
    <m/>
    <m/>
    <m/>
    <s v="Existe una diferencia significativa entre lo reportado en el SOSEM como monto ejecutado versus el monto que se ha consignado en el F14"/>
  </r>
  <r>
    <s v="Maria Rosa A."/>
    <n v="191"/>
    <x v="190"/>
    <x v="190"/>
    <s v="SEDE CENTRAL - GRI"/>
    <x v="0"/>
    <s v="OPI DE LA REGION CAJAMARCA"/>
    <x v="5"/>
    <d v="2005-01-21T00:00:00"/>
    <x v="2"/>
    <s v="CALLAYUC"/>
    <x v="0"/>
    <n v="180"/>
    <d v="2006-05-01T00:00:00"/>
    <d v="2008-03-01T00:00:00"/>
    <d v="2017-04-19T00:00:00"/>
    <n v="10.975342465753425"/>
    <x v="1"/>
    <n v="9.1397260273972609"/>
    <x v="3"/>
    <x v="1"/>
    <x v="0"/>
    <x v="0"/>
    <x v="0"/>
    <n v="2500347"/>
    <n v="0"/>
    <n v="0"/>
    <n v="2600702"/>
    <n v="1682561.28"/>
    <x v="140"/>
    <n v="0.67293110916204835"/>
    <n v="0.67293110916204835"/>
    <x v="2"/>
    <m/>
    <m/>
    <m/>
    <m/>
    <m/>
    <m/>
    <m/>
    <m/>
    <m/>
    <m/>
  </r>
  <r>
    <s v="Maria Rosa A."/>
    <n v="192"/>
    <x v="191"/>
    <x v="191"/>
    <s v="SEDE CENTRAL - GRI"/>
    <x v="0"/>
    <s v="OPI DE LA REGION CAJAMARCA"/>
    <x v="5"/>
    <d v="2004-10-15T00:00:00"/>
    <x v="1"/>
    <s v="CELENDÍN - MULTIDISTRITAL"/>
    <x v="0"/>
    <n v="30"/>
    <d v="2006-03-01T00:00:00"/>
    <d v="2007-07-01T00:00:00"/>
    <d v="2017-04-19T00:00:00"/>
    <n v="11.142465753424657"/>
    <x v="1"/>
    <n v="9.8082191780821919"/>
    <x v="3"/>
    <x v="1"/>
    <x v="0"/>
    <x v="0"/>
    <x v="0"/>
    <n v="1834854"/>
    <n v="0"/>
    <n v="0"/>
    <n v="884603"/>
    <n v="16382"/>
    <x v="141"/>
    <n v="8.9282308020147659E-3"/>
    <n v="8.9282308020147659E-3"/>
    <x v="1"/>
    <m/>
    <m/>
    <m/>
    <m/>
    <m/>
    <m/>
    <m/>
    <m/>
    <m/>
    <m/>
  </r>
  <r>
    <s v="Maria Rosa A."/>
    <n v="193"/>
    <x v="192"/>
    <x v="192"/>
    <s v="SEDE CENTRAL - GRPPAT"/>
    <x v="0"/>
    <s v="OPI DE LA REGION CAJAMARCA"/>
    <x v="5"/>
    <d v="2005-05-23T00:00:00"/>
    <x v="2"/>
    <s v="MULTIPROVINCIAL Y MULTIDISTRITAL"/>
    <x v="1"/>
    <n v="30"/>
    <d v="2006-09-01T00:00:00"/>
    <d v="2007-04-01T00:00:00"/>
    <d v="2017-04-19T00:00:00"/>
    <n v="10.638356164383561"/>
    <x v="2"/>
    <n v="10.057534246575342"/>
    <x v="2"/>
    <x v="1"/>
    <x v="0"/>
    <x v="0"/>
    <x v="0"/>
    <n v="99990"/>
    <n v="0"/>
    <n v="0"/>
    <n v="383950"/>
    <n v="187335.86"/>
    <x v="142"/>
    <n v="1.8735459545954594"/>
    <n v="1.8735459545954594"/>
    <x v="3"/>
    <m/>
    <m/>
    <m/>
    <m/>
    <m/>
    <m/>
    <m/>
    <m/>
    <m/>
    <m/>
  </r>
  <r>
    <s v="Maria Rosa A."/>
    <n v="194"/>
    <x v="193"/>
    <x v="193"/>
    <s v="SEDE CENTRAL - GRI - MEM"/>
    <x v="0"/>
    <s v="OPI DE LA REGION CAJAMARCA"/>
    <x v="5"/>
    <d v="2005-07-13T00:00:00"/>
    <x v="2"/>
    <s v="CATACHE"/>
    <x v="10"/>
    <n v="120"/>
    <d v="2006-11-01T00:00:00"/>
    <d v="2008-05-01T00:00:00"/>
    <d v="2017-04-19T00:00:00"/>
    <n v="10.471232876712328"/>
    <x v="2"/>
    <n v="8.9726027397260282"/>
    <x v="3"/>
    <x v="1"/>
    <x v="0"/>
    <x v="0"/>
    <x v="0"/>
    <n v="1602449"/>
    <n v="0"/>
    <n v="0"/>
    <n v="1963379"/>
    <n v="1010179.68"/>
    <x v="143"/>
    <n v="0.63039739798271277"/>
    <n v="0.63039739798271277"/>
    <x v="2"/>
    <m/>
    <m/>
    <m/>
    <m/>
    <m/>
    <m/>
    <m/>
    <m/>
    <m/>
    <m/>
  </r>
  <r>
    <s v="Maria Rosa A."/>
    <n v="195"/>
    <x v="194"/>
    <x v="194"/>
    <s v="SEDE CENTRAL - GRI"/>
    <x v="0"/>
    <s v="OPI DE LA REGION CAJAMARCA"/>
    <x v="5"/>
    <d v="2005-09-08T00:00:00"/>
    <x v="2"/>
    <s v="ICHOCÁN"/>
    <x v="4"/>
    <n v="120"/>
    <d v="2006-08-01T00:00:00"/>
    <d v="2008-02-01T00:00:00"/>
    <d v="2017-04-19T00:00:00"/>
    <n v="10.723287671232876"/>
    <x v="2"/>
    <n v="9.2191780821917817"/>
    <x v="3"/>
    <x v="1"/>
    <x v="0"/>
    <x v="0"/>
    <x v="0"/>
    <n v="180000"/>
    <n v="0"/>
    <n v="0"/>
    <n v="552913"/>
    <n v="221385"/>
    <x v="144"/>
    <n v="1.2299166666666668"/>
    <n v="1.2299166666666668"/>
    <x v="3"/>
    <m/>
    <m/>
    <m/>
    <m/>
    <m/>
    <m/>
    <m/>
    <m/>
    <m/>
    <m/>
  </r>
  <r>
    <s v="Maria Rosa A."/>
    <n v="196"/>
    <x v="195"/>
    <x v="195"/>
    <s v="SEDE CENTRAL - GRI"/>
    <x v="0"/>
    <s v="OPI DE LA REGION CAJAMARCA"/>
    <x v="5"/>
    <d v="2005-09-21T00:00:00"/>
    <x v="2"/>
    <s v="HUASMÍN"/>
    <x v="4"/>
    <n v="120"/>
    <d v="2006-03-01T00:00:00"/>
    <d v="2008-07-01T00:00:00"/>
    <d v="2017-04-19T00:00:00"/>
    <n v="11.142465753424657"/>
    <x v="1"/>
    <n v="8.8054794520547937"/>
    <x v="6"/>
    <x v="1"/>
    <x v="0"/>
    <x v="0"/>
    <x v="0"/>
    <n v="219587"/>
    <n v="0"/>
    <n v="0"/>
    <n v="375118"/>
    <n v="256151.95"/>
    <x v="145"/>
    <n v="1.1665169158465665"/>
    <n v="1.1665169158465665"/>
    <x v="3"/>
    <m/>
    <m/>
    <m/>
    <m/>
    <m/>
    <m/>
    <m/>
    <m/>
    <m/>
    <m/>
  </r>
  <r>
    <s v="Maria Rosa A."/>
    <n v="197"/>
    <x v="196"/>
    <x v="196"/>
    <s v="SEDE CENTRAL - GRI"/>
    <x v="0"/>
    <s v="OPI DE LA REGION CAJAMARCA"/>
    <x v="5"/>
    <d v="2005-11-17T00:00:00"/>
    <x v="2"/>
    <s v="TONGOD"/>
    <x v="10"/>
    <n v="120"/>
    <d v="2007-04-01T00:00:00"/>
    <d v="2009-10-01T00:00:00"/>
    <d v="2017-04-19T00:00:00"/>
    <n v="10.057534246575342"/>
    <x v="2"/>
    <n v="7.5534246575342463"/>
    <x v="5"/>
    <x v="1"/>
    <x v="0"/>
    <x v="0"/>
    <x v="0"/>
    <n v="898627"/>
    <n v="0"/>
    <n v="0"/>
    <n v="1992951"/>
    <n v="882648.03"/>
    <x v="146"/>
    <n v="0.98221846216505848"/>
    <n v="0.98221846216505848"/>
    <x v="3"/>
    <m/>
    <m/>
    <m/>
    <m/>
    <m/>
    <m/>
    <m/>
    <m/>
    <m/>
    <m/>
  </r>
  <r>
    <s v="Ronal"/>
    <n v="198"/>
    <x v="197"/>
    <x v="197"/>
    <s v="CUTERVO"/>
    <x v="1"/>
    <s v="OPI DE LA REGION CAJAMARCA"/>
    <x v="5"/>
    <d v="2005-10-25T00:00:00"/>
    <x v="2"/>
    <s v="CUTERVO"/>
    <x v="4"/>
    <n v="210"/>
    <d v="2006-05-01T00:00:00"/>
    <d v="2009-12-01T00:00:00"/>
    <d v="2017-04-19T00:00:00"/>
    <n v="10.975342465753425"/>
    <x v="1"/>
    <n v="7.3863013698630136"/>
    <x v="5"/>
    <x v="1"/>
    <x v="0"/>
    <x v="0"/>
    <x v="0"/>
    <n v="453056"/>
    <n v="0"/>
    <n v="0"/>
    <n v="415688"/>
    <n v="409556.89"/>
    <x v="147"/>
    <n v="0.90398734372792766"/>
    <n v="0.90398734372792766"/>
    <x v="3"/>
    <m/>
    <m/>
    <m/>
    <m/>
    <m/>
    <m/>
    <m/>
    <m/>
    <m/>
    <s v="El proyecto desde el año 2009, no registra gasto."/>
  </r>
  <r>
    <s v="Gladys R."/>
    <n v="199"/>
    <x v="198"/>
    <x v="198"/>
    <s v="SEDE CENTRAL - GRI"/>
    <x v="0"/>
    <s v="OPI DE LA REGION CAJAMARCA"/>
    <x v="5"/>
    <d v="2005-11-26T00:00:00"/>
    <x v="2"/>
    <s v="CUTERVO - MULTIDISTRITAL"/>
    <x v="0"/>
    <n v="120"/>
    <d v="2006-06-01T00:00:00"/>
    <d v="2008-03-01T00:00:00"/>
    <d v="2017-04-19T00:00:00"/>
    <n v="10.890410958904109"/>
    <x v="2"/>
    <n v="9.1397260273972609"/>
    <x v="3"/>
    <x v="1"/>
    <x v="0"/>
    <x v="0"/>
    <x v="0"/>
    <n v="5991553"/>
    <n v="0"/>
    <n v="0"/>
    <n v="1908138"/>
    <n v="1315173.6599999999"/>
    <x v="148"/>
    <n v="0.21950463594330216"/>
    <n v="0.21950463594330216"/>
    <x v="1"/>
    <m/>
    <m/>
    <m/>
    <m/>
    <m/>
    <m/>
    <m/>
    <m/>
    <m/>
    <s v="Sólo registra un avance financiero de 21% de ejecución, hace 9.1 años que registra el último devengado y a la fecha no se ha registrado su cierre de PIP. "/>
  </r>
  <r>
    <s v="Gladys R."/>
    <n v="200"/>
    <x v="199"/>
    <x v="199"/>
    <s v="SEDE CENTRAL - GRI"/>
    <x v="0"/>
    <s v="OPI DE LA REGION CAJAMARCA"/>
    <x v="5"/>
    <d v="2005-01-21T00:00:00"/>
    <x v="2"/>
    <s v="CHILETE"/>
    <x v="9"/>
    <n v="210"/>
    <d v="2006-03-01T00:00:00"/>
    <d v="2008-04-01T00:00:00"/>
    <d v="2017-04-19T00:00:00"/>
    <n v="11.142465753424657"/>
    <x v="1"/>
    <n v="9.0547945205479454"/>
    <x v="3"/>
    <x v="1"/>
    <x v="0"/>
    <x v="1"/>
    <x v="0"/>
    <n v="988083.43"/>
    <n v="0"/>
    <n v="0"/>
    <n v="8407849"/>
    <n v="988083.43"/>
    <x v="105"/>
    <n v="1"/>
    <n v="1"/>
    <x v="3"/>
    <s v="PROYECTO CONCLUIDO"/>
    <m/>
    <m/>
    <m/>
    <m/>
    <m/>
    <m/>
    <m/>
    <m/>
    <s v="Se ha considerado como Monto Total Ejecutado el que se registró en el F14= S/. 988, 083.43, ya que el SOSEM sólo reporta una ejecución de S/. 297, 330.4"/>
  </r>
  <r>
    <s v="Gladys R."/>
    <n v="201"/>
    <x v="200"/>
    <x v="200"/>
    <s v="SEDE CENTRAL - GRI"/>
    <x v="0"/>
    <s v="OPI DE LA REGION CAJAMARCA"/>
    <x v="5"/>
    <d v="2004-02-10T00:00:00"/>
    <x v="1"/>
    <s v="ASUNCIÓN"/>
    <x v="0"/>
    <n v="180"/>
    <d v="2006-10-01T00:00:00"/>
    <d v="2008-05-01T00:00:00"/>
    <d v="2017-04-19T00:00:00"/>
    <n v="10.556164383561644"/>
    <x v="2"/>
    <n v="8.9726027397260282"/>
    <x v="3"/>
    <x v="1"/>
    <x v="0"/>
    <x v="0"/>
    <x v="0"/>
    <n v="1505363"/>
    <n v="0"/>
    <n v="0"/>
    <n v="613282"/>
    <n v="309907.7"/>
    <x v="149"/>
    <n v="0.20586908273951202"/>
    <n v="0.20586908273951202"/>
    <x v="1"/>
    <m/>
    <m/>
    <m/>
    <m/>
    <m/>
    <m/>
    <m/>
    <m/>
    <m/>
    <s v="Sólo registra un avance financiero de 20.59 % de ejecución, hace 9 años que registra el último devengado y a la fecha no tiene ningún registro posterior a la viabilidad (F14, F15, F16, F17). "/>
  </r>
  <r>
    <s v="Gladys R."/>
    <n v="202"/>
    <x v="201"/>
    <x v="201"/>
    <s v="SEDE CENTRAL - GRI"/>
    <x v="0"/>
    <s v="OPI DE LA REGION CAJAMARCA"/>
    <x v="5"/>
    <d v="2005-06-14T00:00:00"/>
    <x v="2"/>
    <s v="TANTARICA"/>
    <x v="4"/>
    <n v="90"/>
    <d v="2007-05-01T00:00:00"/>
    <d v="2008-07-01T00:00:00"/>
    <d v="2017-04-19T00:00:00"/>
    <n v="9.9753424657534246"/>
    <x v="2"/>
    <n v="8.8054794520547937"/>
    <x v="6"/>
    <x v="1"/>
    <x v="0"/>
    <x v="1"/>
    <x v="0"/>
    <n v="240767.29"/>
    <n v="0"/>
    <n v="0"/>
    <n v="410083"/>
    <n v="240767.29"/>
    <x v="105"/>
    <n v="1"/>
    <n v="1"/>
    <x v="3"/>
    <s v="PROYECTO CONCLUIDO"/>
    <m/>
    <m/>
    <m/>
    <m/>
    <m/>
    <m/>
    <m/>
    <m/>
    <s v="Proyecto CERRADO."/>
  </r>
  <r>
    <s v="Gladys R."/>
    <n v="203"/>
    <x v="202"/>
    <x v="202"/>
    <s v="SEDE CENTRAL - GRI"/>
    <x v="0"/>
    <s v="OPI DE LA REGION CAJAMARCA"/>
    <x v="5"/>
    <d v="2005-10-13T00:00:00"/>
    <x v="2"/>
    <s v="CORTEGANA"/>
    <x v="4"/>
    <n v="120"/>
    <d v="2006-03-01T00:00:00"/>
    <d v="2008-11-01T00:00:00"/>
    <d v="2017-04-19T00:00:00"/>
    <n v="11.142465753424657"/>
    <x v="1"/>
    <n v="8.4684931506849317"/>
    <x v="6"/>
    <x v="1"/>
    <x v="0"/>
    <x v="1"/>
    <x v="0"/>
    <n v="499362.74"/>
    <n v="0"/>
    <n v="0"/>
    <n v="923361"/>
    <n v="499362.74"/>
    <x v="105"/>
    <n v="1"/>
    <n v="1"/>
    <x v="3"/>
    <s v="PROYECTO CONCLUIDO"/>
    <m/>
    <m/>
    <m/>
    <m/>
    <m/>
    <m/>
    <m/>
    <m/>
    <s v="Monto de F14 es igual al que muestra como devengado en el SOSEM."/>
  </r>
  <r>
    <s v="Gladys R."/>
    <n v="204"/>
    <x v="203"/>
    <x v="203"/>
    <s v="SEDE CENTRAL - GRI"/>
    <x v="0"/>
    <s v="OPI DE LA REGION CAJAMARCA"/>
    <x v="5"/>
    <d v="2006-01-10T00:00:00"/>
    <x v="5"/>
    <s v="LOS BAÑOS DEL INCA"/>
    <x v="4"/>
    <n v="120"/>
    <d v="2006-04-01T00:00:00"/>
    <d v="2008-03-01T00:00:00"/>
    <d v="2017-04-19T00:00:00"/>
    <n v="11.057534246575342"/>
    <x v="1"/>
    <n v="9.1397260273972609"/>
    <x v="3"/>
    <x v="1"/>
    <x v="0"/>
    <x v="0"/>
    <x v="0"/>
    <n v="561795"/>
    <n v="0"/>
    <n v="0"/>
    <n v="643015"/>
    <n v="321405.58"/>
    <x v="150"/>
    <n v="0.57210473571320497"/>
    <n v="0.57210473571320497"/>
    <x v="2"/>
    <m/>
    <m/>
    <m/>
    <m/>
    <m/>
    <m/>
    <m/>
    <m/>
    <m/>
    <s v="Sólo registra un avance financiero de 57.21 % de ejecución, hace 9.1 años que registra el último devengado y a la fecha no tiene ningún registro posterior a la viabilidad (F14, F15, F16, F17). "/>
  </r>
  <r>
    <s v="Gladys R."/>
    <n v="205"/>
    <x v="204"/>
    <x v="204"/>
    <s v="SEDE CENTRAL - GRI"/>
    <x v="0"/>
    <s v="OPI DE LA REGION CAJAMARCA"/>
    <x v="5"/>
    <d v="2005-10-20T00:00:00"/>
    <x v="2"/>
    <s v="CHETILLA"/>
    <x v="4"/>
    <n v="90"/>
    <d v="2006-04-01T00:00:00"/>
    <d v="2007-09-01T00:00:00"/>
    <d v="2017-04-19T00:00:00"/>
    <n v="11.057534246575342"/>
    <x v="1"/>
    <n v="9.6383561643835609"/>
    <x v="3"/>
    <x v="1"/>
    <x v="0"/>
    <x v="1"/>
    <x v="0"/>
    <n v="242820.72"/>
    <n v="0"/>
    <n v="0"/>
    <n v="12360931"/>
    <n v="242820.72"/>
    <x v="105"/>
    <n v="1"/>
    <n v="1"/>
    <x v="3"/>
    <s v="PROYECTO CONCLUIDO"/>
    <m/>
    <m/>
    <m/>
    <m/>
    <m/>
    <m/>
    <m/>
    <m/>
    <s v="Monto de F14 es igual al que muestra como devengado en el SOSEM. Se ha realizado una mala programación del PIP en el 2007 por más de 12 millones para un PIP viable por un monto de S/. 200,703."/>
  </r>
  <r>
    <s v="Gladys R."/>
    <n v="206"/>
    <x v="205"/>
    <x v="205"/>
    <s v="SEDE CENTRAL - GRI"/>
    <x v="0"/>
    <s v="OPI DE LA REGION CAJAMARCA"/>
    <x v="5"/>
    <d v="2005-12-20T00:00:00"/>
    <x v="2"/>
    <s v="LA COIPA"/>
    <x v="10"/>
    <n v="150"/>
    <d v="2007-12-01T00:00:00"/>
    <d v="2009-10-01T00:00:00"/>
    <d v="2017-04-19T00:00:00"/>
    <n v="9.3890410958904109"/>
    <x v="5"/>
    <n v="7.5534246575342463"/>
    <x v="5"/>
    <x v="1"/>
    <x v="0"/>
    <x v="0"/>
    <x v="0"/>
    <n v="2154070"/>
    <n v="0"/>
    <n v="0"/>
    <n v="3581233"/>
    <n v="2184549.4300000002"/>
    <x v="151"/>
    <n v="1.0141496933711533"/>
    <n v="1.0141496933711533"/>
    <x v="3"/>
    <m/>
    <m/>
    <m/>
    <m/>
    <m/>
    <m/>
    <m/>
    <m/>
    <m/>
    <s v="A la fecha  han transcurrido más de 7.5 años desde el útimo devengado, no tiene ningún registro posterior a la viabilidad (F14, F15, F16, F17). El monto devengado es superior al monto declarado viable."/>
  </r>
  <r>
    <s v="Gladys R."/>
    <n v="207"/>
    <x v="206"/>
    <x v="206"/>
    <s v="SEDE CENTRAL - GRI"/>
    <x v="0"/>
    <s v="OPI DE LA REGION CAJAMARCA"/>
    <x v="5"/>
    <d v="2005-11-15T00:00:00"/>
    <x v="2"/>
    <s v="CAJAMARCA"/>
    <x v="6"/>
    <n v="150"/>
    <d v="2008-02-01T00:00:00"/>
    <d v="2009-04-01T00:00:00"/>
    <d v="2017-04-19T00:00:00"/>
    <n v="9.2191780821917817"/>
    <x v="5"/>
    <n v="8.0547945205479454"/>
    <x v="6"/>
    <x v="1"/>
    <x v="0"/>
    <x v="1"/>
    <x v="0"/>
    <n v="81213.91"/>
    <n v="0"/>
    <n v="0"/>
    <n v="231215"/>
    <n v="81213.91"/>
    <x v="105"/>
    <n v="1"/>
    <n v="1"/>
    <x v="3"/>
    <s v="PROYECTO CONCLUIDO"/>
    <m/>
    <m/>
    <m/>
    <m/>
    <m/>
    <m/>
    <m/>
    <m/>
    <s v="Monto de F14 es igual al que muestra como devengado en el SOSEM."/>
  </r>
  <r>
    <s v="Gladys R."/>
    <n v="208"/>
    <x v="207"/>
    <x v="207"/>
    <s v="SEDE CENTRAL - GRI"/>
    <x v="0"/>
    <s v="OPI DE LA REGION CAJAMARCA"/>
    <x v="5"/>
    <d v="2015-12-16T00:00:00"/>
    <x v="6"/>
    <s v="SAN BERNARDINO"/>
    <x v="3"/>
    <n v="180"/>
    <d v="2006-04-01T00:00:00"/>
    <d v="2008-05-01T00:00:00"/>
    <d v="2017-04-19T00:00:00"/>
    <n v="11.057534246575342"/>
    <x v="1"/>
    <n v="8.9726027397260282"/>
    <x v="3"/>
    <x v="1"/>
    <x v="0"/>
    <x v="1"/>
    <x v="0"/>
    <n v="610850.69999999995"/>
    <n v="0"/>
    <n v="0"/>
    <n v="12005129"/>
    <n v="614090.69999999995"/>
    <x v="152"/>
    <n v="1.0053040783942786"/>
    <n v="1.0053040783942786"/>
    <x v="3"/>
    <s v="PROYECTO CONCLUIDO"/>
    <m/>
    <m/>
    <m/>
    <m/>
    <m/>
    <m/>
    <m/>
    <m/>
    <s v="Monto de F14 es igual al que muestra como devengado en el SOSEM. Se ha realizado una mala programación del PIP en el 2007 por más de 12 millones para un PIP viable por un monto de S/. 268,572. Se ha considerado como último monto de último registro al que la UE informó en el F14, sin embargo en el devengado que reporta en el SOSEM es S/.614, 090.7 (monto mayor al del F14). "/>
  </r>
  <r>
    <s v="Gladys R."/>
    <n v="209"/>
    <x v="208"/>
    <x v="208"/>
    <s v="SEDE CENTRAL - GRI"/>
    <x v="0"/>
    <s v="OPI DE LA REGION CAJAMARCA"/>
    <x v="5"/>
    <d v="2006-01-10T00:00:00"/>
    <x v="5"/>
    <s v="CAJAMARCA"/>
    <x v="6"/>
    <n v="90"/>
    <d v="2006-08-01T00:00:00"/>
    <d v="2008-03-01T00:00:00"/>
    <d v="2017-04-19T00:00:00"/>
    <n v="10.723287671232876"/>
    <x v="2"/>
    <n v="9.1397260273972609"/>
    <x v="3"/>
    <x v="1"/>
    <x v="0"/>
    <x v="0"/>
    <x v="0"/>
    <n v="40002"/>
    <n v="0"/>
    <n v="0"/>
    <n v="81234"/>
    <n v="68431"/>
    <x v="153"/>
    <n v="1.7106894655267237"/>
    <n v="1.7106894655267237"/>
    <x v="3"/>
    <m/>
    <m/>
    <m/>
    <m/>
    <m/>
    <m/>
    <m/>
    <m/>
    <m/>
    <s v="A la fecha  han transcurrido más de 09 años desde el útimo devengado, no tiene ningún registro posterior a la viabilidad (F14, F15, F16, F17). Han ejecutado el PIP al 171%."/>
  </r>
  <r>
    <s v="Gladys R."/>
    <n v="210"/>
    <x v="209"/>
    <x v="209"/>
    <s v="SEDE CENTRAL - GRI"/>
    <x v="0"/>
    <s v="OPI DE LA REGION CAJAMARCA"/>
    <x v="5"/>
    <d v="2006-11-16T00:00:00"/>
    <x v="5"/>
    <s v="MATARA"/>
    <x v="10"/>
    <n v="120"/>
    <d v="2007-04-01T00:00:00"/>
    <d v="2008-11-01T00:00:00"/>
    <d v="2017-04-19T00:00:00"/>
    <n v="10.057534246575342"/>
    <x v="2"/>
    <n v="8.4684931506849317"/>
    <x v="6"/>
    <x v="1"/>
    <x v="0"/>
    <x v="0"/>
    <x v="0"/>
    <n v="818666"/>
    <n v="0"/>
    <n v="0"/>
    <n v="1552203"/>
    <n v="706759.02"/>
    <x v="154"/>
    <n v="0.86330569487434439"/>
    <n v="0.86330569487434439"/>
    <x v="3"/>
    <m/>
    <m/>
    <m/>
    <m/>
    <m/>
    <m/>
    <m/>
    <m/>
    <m/>
    <s v="A la fecha  han transcurrido más de 8 años desde el útimo devengado, no tiene ningún registro posterior a la viabilidad (F14, F15, F16, F17). Solamente ejecutaron 86.33% respecto al monto viable."/>
  </r>
  <r>
    <s v="Gladys R."/>
    <n v="211"/>
    <x v="210"/>
    <x v="210"/>
    <s v="SEDE CENTRAL - GRI"/>
    <x v="0"/>
    <s v="OPI DE LA REGION CAJAMARCA"/>
    <x v="5"/>
    <d v="2006-06-27T00:00:00"/>
    <x v="5"/>
    <s v="CAJAMARCA"/>
    <x v="4"/>
    <n v="210"/>
    <d v="2007-02-01T00:00:00"/>
    <d v="2008-08-01T00:00:00"/>
    <d v="2017-04-19T00:00:00"/>
    <n v="10.219178082191782"/>
    <x v="2"/>
    <n v="8.7205479452054799"/>
    <x v="6"/>
    <x v="1"/>
    <x v="0"/>
    <x v="1"/>
    <x v="0"/>
    <n v="525948.67000000004"/>
    <n v="0"/>
    <n v="0"/>
    <n v="1114566"/>
    <n v="525948.67000000004"/>
    <x v="105"/>
    <n v="1"/>
    <n v="1"/>
    <x v="3"/>
    <s v="PROYECTO CONCLUIDO"/>
    <m/>
    <m/>
    <m/>
    <m/>
    <m/>
    <m/>
    <m/>
    <m/>
    <s v="Proyecto Cerrado, monto de F14 es igual al que muestra el SOSEM como total devengado. Una mala programación de PIA y PIP en el año 2007, más de 1 millon para un PIP de medio millon viable."/>
  </r>
  <r>
    <s v="Gladys R."/>
    <n v="212"/>
    <x v="211"/>
    <x v="211"/>
    <s v="SEDE CENTRAL - GRI"/>
    <x v="0"/>
    <s v="OPI DE LA REGION CAJAMARCA"/>
    <x v="5"/>
    <d v="2006-09-15T00:00:00"/>
    <x v="5"/>
    <s v="OXAMARCA"/>
    <x v="4"/>
    <n v="120"/>
    <d v="2007-02-01T00:00:00"/>
    <d v="2008-06-01T00:00:00"/>
    <d v="2017-04-19T00:00:00"/>
    <n v="10.219178082191782"/>
    <x v="2"/>
    <n v="8.8876712328767127"/>
    <x v="6"/>
    <x v="1"/>
    <x v="0"/>
    <x v="1"/>
    <x v="0"/>
    <n v="591477.23"/>
    <n v="0"/>
    <n v="0"/>
    <n v="959971"/>
    <n v="591477.23"/>
    <x v="105"/>
    <n v="1"/>
    <n v="1"/>
    <x v="3"/>
    <s v="PROYECTO CONCLUIDO"/>
    <m/>
    <m/>
    <m/>
    <m/>
    <m/>
    <m/>
    <m/>
    <m/>
    <s v="Proyecto Cerrado, monto de F14 es igual al que muestra el SOSEM como total devengado."/>
  </r>
  <r>
    <s v="Gladys R."/>
    <n v="213"/>
    <x v="212"/>
    <x v="212"/>
    <s v="SEDE CENTRAL - GRI"/>
    <x v="0"/>
    <s v="OPI DE LA REGION CAJAMARCA"/>
    <x v="5"/>
    <d v="2006-09-01T00:00:00"/>
    <x v="5"/>
    <s v="PEDRO GÁLVEZ"/>
    <x v="4"/>
    <n v="180"/>
    <d v="2007-02-01T00:00:00"/>
    <d v="2008-12-01T00:00:00"/>
    <d v="2017-04-19T00:00:00"/>
    <n v="10.219178082191782"/>
    <x v="2"/>
    <n v="8.3863013698630144"/>
    <x v="6"/>
    <x v="1"/>
    <x v="0"/>
    <x v="1"/>
    <x v="0"/>
    <n v="421692.73"/>
    <n v="0"/>
    <n v="0"/>
    <n v="703959"/>
    <n v="421692.73"/>
    <x v="105"/>
    <n v="1"/>
    <n v="1"/>
    <x v="3"/>
    <s v="PROYECTO CONCLUIDO"/>
    <m/>
    <m/>
    <m/>
    <m/>
    <m/>
    <m/>
    <m/>
    <m/>
    <s v="Proyecto Cerrado, monto de F14 es igual al que muestra el SOSEM como total devengado."/>
  </r>
  <r>
    <s v="Gladys R."/>
    <n v="214"/>
    <x v="213"/>
    <x v="213"/>
    <s v="SEDE CENTRAL - GRI"/>
    <x v="0"/>
    <s v="OPI DE LA REGION CAJAMARCA"/>
    <x v="5"/>
    <d v="2006-11-06T00:00:00"/>
    <x v="5"/>
    <s v="YONÁN"/>
    <x v="4"/>
    <n v="90"/>
    <d v="2007-08-01T00:00:00"/>
    <d v="2008-09-01T00:00:00"/>
    <d v="2017-04-19T00:00:00"/>
    <n v="9.7232876712328764"/>
    <x v="5"/>
    <n v="8.6356164383561644"/>
    <x v="6"/>
    <x v="1"/>
    <x v="0"/>
    <x v="1"/>
    <x v="0"/>
    <n v="192686.6"/>
    <n v="0"/>
    <n v="0"/>
    <n v="424735"/>
    <n v="192686.6"/>
    <x v="105"/>
    <n v="1"/>
    <n v="1"/>
    <x v="3"/>
    <s v="PROYECTO CONCLUIDO"/>
    <m/>
    <m/>
    <m/>
    <m/>
    <m/>
    <m/>
    <m/>
    <m/>
    <s v="Proyecto Cerrado, devengado del SOSEM es igual al del F14."/>
  </r>
  <r>
    <s v="Gladys R."/>
    <n v="215"/>
    <x v="214"/>
    <x v="214"/>
    <s v="DIRECCIÓN REG. SALUD"/>
    <x v="6"/>
    <s v="OPI DE LA REGION CAJAMARCA"/>
    <x v="5"/>
    <d v="2006-09-29T00:00:00"/>
    <x v="5"/>
    <s v="SANTO TOMÁS"/>
    <x v="7"/>
    <n v="90"/>
    <d v="2007-03-01T00:00:00"/>
    <d v="2007-12-01T00:00:00"/>
    <d v="2017-04-19T00:00:00"/>
    <n v="10.142465753424657"/>
    <x v="2"/>
    <n v="9.3890410958904109"/>
    <x v="3"/>
    <x v="1"/>
    <x v="0"/>
    <x v="0"/>
    <x v="0"/>
    <n v="95329"/>
    <n v="0"/>
    <n v="0"/>
    <n v="84873"/>
    <n v="84834.55"/>
    <x v="155"/>
    <n v="0.88991335270484329"/>
    <n v="0.88991335270484329"/>
    <x v="3"/>
    <m/>
    <m/>
    <m/>
    <m/>
    <m/>
    <m/>
    <m/>
    <m/>
    <m/>
    <s v="A la fecha  han transcurrido más de 09 años desde el útimo devengado, no tiene ningún registro posterior a la viabilidad (F14, F16, F17). La UE Salud Cajamarca ha ejecutado el PIP al 88.91 %. "/>
  </r>
  <r>
    <s v="Gladys R."/>
    <n v="216"/>
    <x v="215"/>
    <x v="215"/>
    <s v="SEDE CENTRAL - GRI"/>
    <x v="0"/>
    <s v="OPI DE LA REGION CAJAMARCA"/>
    <x v="5"/>
    <d v="2007-03-30T00:00:00"/>
    <x v="3"/>
    <s v="CAJAMARCA"/>
    <x v="4"/>
    <n v="90"/>
    <d v="2007-08-01T00:00:00"/>
    <d v="2008-08-01T00:00:00"/>
    <d v="2017-04-19T00:00:00"/>
    <n v="9.7232876712328764"/>
    <x v="5"/>
    <n v="8.7205479452054799"/>
    <x v="6"/>
    <x v="1"/>
    <x v="0"/>
    <x v="0"/>
    <x v="0"/>
    <n v="120920"/>
    <n v="0"/>
    <n v="0"/>
    <n v="289129"/>
    <n v="120496.21"/>
    <x v="156"/>
    <n v="0.99649528613959648"/>
    <n v="0.99649528613959648"/>
    <x v="3"/>
    <m/>
    <m/>
    <m/>
    <m/>
    <m/>
    <m/>
    <m/>
    <m/>
    <m/>
    <s v="El PIP ha iniciado su ejecución hace 10 años aprox. último devengado hace 9 años, ejecuado financieramente el 99.65% respecto al monto viable. No tiene ningún registro posterior a la viabilidad."/>
  </r>
  <r>
    <s v="Gladys R."/>
    <n v="217"/>
    <x v="216"/>
    <x v="216"/>
    <s v="SEDE CENTRAL - GRI"/>
    <x v="0"/>
    <s v="OPI DE LA REGION CAJAMARCA"/>
    <x v="5"/>
    <d v="2007-03-29T00:00:00"/>
    <x v="3"/>
    <s v="JOSÉ SABOGAL"/>
    <x v="10"/>
    <n v="210"/>
    <d v="2008-07-01T00:00:00"/>
    <d v="2008-10-01T00:00:00"/>
    <d v="2017-04-19T00:00:00"/>
    <n v="8.8054794520547937"/>
    <x v="4"/>
    <n v="8.5534246575342472"/>
    <x v="6"/>
    <x v="1"/>
    <x v="0"/>
    <x v="0"/>
    <x v="0"/>
    <n v="3093152"/>
    <n v="0"/>
    <n v="0"/>
    <n v="859860"/>
    <n v="2960"/>
    <x v="157"/>
    <n v="9.5695264894838663E-4"/>
    <n v="9.5695264894838663E-4"/>
    <x v="1"/>
    <m/>
    <m/>
    <m/>
    <m/>
    <m/>
    <m/>
    <m/>
    <m/>
    <m/>
    <s v="PIP desctivado a la fecha, no tiene ningún registro posterior a la viabilidad."/>
  </r>
  <r>
    <s v="Gladys R."/>
    <n v="218"/>
    <x v="217"/>
    <x v="217"/>
    <s v="SEDE CENTRAL - GRI"/>
    <x v="0"/>
    <s v="OPI DE LA REGION CAJAMARCA"/>
    <x v="5"/>
    <d v="2007-04-04T00:00:00"/>
    <x v="3"/>
    <s v="HUARANGO"/>
    <x v="7"/>
    <n v="450"/>
    <d v="2009-08-01T00:00:00"/>
    <d v="2013-12-01T00:00:00"/>
    <d v="2017-04-19T00:00:00"/>
    <n v="7.720547945205479"/>
    <x v="6"/>
    <n v="3.3835616438356166"/>
    <x v="9"/>
    <x v="1"/>
    <x v="1"/>
    <x v="0"/>
    <x v="0"/>
    <n v="2184689.9900000002"/>
    <n v="0"/>
    <n v="0"/>
    <n v="7304122"/>
    <n v="2521367.67"/>
    <x v="158"/>
    <n v="1.1541077597009541"/>
    <n v="1.1541077597009541"/>
    <x v="3"/>
    <m/>
    <m/>
    <m/>
    <m/>
    <m/>
    <m/>
    <m/>
    <m/>
    <m/>
    <s v="Toda la ejecución según reporta el SOSEM se han realizado a cargo de la Municipalidad Distrital del Huarango, se ha ejecutado durante 06 años (2009-2014), la UE Sede Central y GSR Jaén han realizado una mala programación, ambas UE le asignaron PIA y PIM en el año 2008 por medio millon y 01 millon  respectivamente."/>
  </r>
  <r>
    <s v="Gladys R."/>
    <n v="219"/>
    <x v="218"/>
    <x v="218"/>
    <s v="SEDE CENTRAL - GRI"/>
    <x v="0"/>
    <s v="OPI DE LA REGION CAJAMARCA"/>
    <x v="5"/>
    <d v="2007-05-02T00:00:00"/>
    <x v="3"/>
    <s v="CONTUMAZÁ"/>
    <x v="7"/>
    <n v="90"/>
    <s v="NPI"/>
    <s v="NPI"/>
    <d v="2017-04-19T00:00:00"/>
    <s v="NPI"/>
    <x v="0"/>
    <s v="NPI"/>
    <x v="0"/>
    <x v="0"/>
    <x v="0"/>
    <x v="0"/>
    <x v="0"/>
    <n v="270000"/>
    <n v="0"/>
    <n v="0"/>
    <n v="0"/>
    <n v="4600"/>
    <x v="159"/>
    <n v="1.7037037037037038E-2"/>
    <n v="1.7037037037037038E-2"/>
    <x v="1"/>
    <m/>
    <m/>
    <m/>
    <m/>
    <m/>
    <m/>
    <m/>
    <m/>
    <m/>
    <s v="PIP registra ejecución financiera de sólo S/.4,600 (1.70%), en el 2007 se asignó un PIM de S/.250,000.00 y se ejecutó 4,600. El PIP No tienen ningún registro posterior a la viabilidad."/>
  </r>
  <r>
    <s v="Gladys R."/>
    <n v="220"/>
    <x v="219"/>
    <x v="219"/>
    <s v="SEDE CENTRAL - GRI"/>
    <x v="0"/>
    <s v="OPI MUNICIPALIDAD DISTRITAL DE LA ESPERANZA - CAJAMARCA"/>
    <x v="5"/>
    <d v="2008-10-21T00:00:00"/>
    <x v="7"/>
    <s v="LA ESPERANZA"/>
    <x v="7"/>
    <n v="180"/>
    <d v="2008-06-01T00:00:00"/>
    <d v="2009-10-01T00:00:00"/>
    <d v="2017-04-19T00:00:00"/>
    <n v="8.8876712328767127"/>
    <x v="4"/>
    <n v="7.5534246575342463"/>
    <x v="5"/>
    <x v="1"/>
    <x v="0"/>
    <x v="0"/>
    <x v="0"/>
    <n v="417426"/>
    <n v="0"/>
    <n v="0"/>
    <n v="446571"/>
    <n v="421421.92"/>
    <x v="160"/>
    <n v="1.0095727625974424"/>
    <n v="1.0095727625974424"/>
    <x v="3"/>
    <m/>
    <m/>
    <m/>
    <m/>
    <m/>
    <m/>
    <m/>
    <m/>
    <m/>
    <s v="El PIP ha sido declarado viable por la OPI de la Municipalidad Distrital de La Esperanza y consideraron como UE al GR. Cajamarca. El GR. Cajamarca registra devengados como UE en los años 2008 y 2009. No tiene registros posteriores a la viabilidad. "/>
  </r>
  <r>
    <s v="Gladys R."/>
    <n v="221"/>
    <x v="220"/>
    <x v="220"/>
    <s v="CUTERVO"/>
    <x v="1"/>
    <s v="OPI MUNICIPALIDAD PROVINCIAL DE CUTERVO"/>
    <x v="5"/>
    <d v="2008-03-11T00:00:00"/>
    <x v="7"/>
    <s v="SAN LUIS DE LUCMA"/>
    <x v="7"/>
    <n v="120"/>
    <d v="2008-10-01T00:00:00"/>
    <d v="2009-12-01T00:00:00"/>
    <d v="2017-04-19T00:00:00"/>
    <n v="8.5534246575342472"/>
    <x v="4"/>
    <n v="7.3863013698630136"/>
    <x v="5"/>
    <x v="1"/>
    <x v="0"/>
    <x v="0"/>
    <x v="0"/>
    <n v="297500"/>
    <n v="0"/>
    <n v="0"/>
    <n v="318000"/>
    <n v="317144.09000000003"/>
    <x v="161"/>
    <n v="1.0660305546218489"/>
    <n v="1.0660305546218489"/>
    <x v="3"/>
    <m/>
    <m/>
    <m/>
    <m/>
    <m/>
    <m/>
    <m/>
    <m/>
    <m/>
    <s v="El SOSEM muestra que el PIP se asignó 02 UE del GR. Cajamarca (Sede Central y GSR. Cutervo) La UE Sede Central le asignó un PIA de 300, 000 en el año 2008 pero no registra devengado y la UE Cutervo le asignó PIM en los años 2008 y 2009 y se devengado 317, 144.09 en los 02 años. No registra información posterior a la viabilidad."/>
  </r>
  <r>
    <s v="Jovanna"/>
    <n v="222"/>
    <x v="221"/>
    <x v="221"/>
    <s v="JAÉN"/>
    <x v="2"/>
    <s v="OPI DE LA REGION CAJAMARCA"/>
    <x v="5"/>
    <d v="2004-04-14T00:00:00"/>
    <x v="1"/>
    <s v="SAN JOSÉ DE LOURDES"/>
    <x v="0"/>
    <n v="150"/>
    <d v="2006-06-01T00:00:00"/>
    <d v="2006-11-01T00:00:00"/>
    <d v="2017-04-19T00:00:00"/>
    <n v="10.890410958904109"/>
    <x v="2"/>
    <n v="10.471232876712328"/>
    <x v="2"/>
    <x v="1"/>
    <x v="0"/>
    <x v="0"/>
    <x v="0"/>
    <n v="1417881.74"/>
    <n v="0"/>
    <n v="0"/>
    <n v="209939"/>
    <n v="206990.81"/>
    <x v="162"/>
    <n v="0.14598594802412787"/>
    <n v="0.14598594802412787"/>
    <x v="1"/>
    <m/>
    <m/>
    <m/>
    <m/>
    <m/>
    <m/>
    <m/>
    <m/>
    <m/>
    <m/>
  </r>
  <r>
    <s v="Jovanna"/>
    <n v="223"/>
    <x v="222"/>
    <x v="222"/>
    <s v="JAÉN"/>
    <x v="2"/>
    <s v="OPI DE LA REGION CAJAMARCA"/>
    <x v="5"/>
    <d v="2005-09-08T00:00:00"/>
    <x v="2"/>
    <s v="BELLAVISTA"/>
    <x v="10"/>
    <n v="120"/>
    <d v="2006-10-01T00:00:00"/>
    <d v="2006-12-01T00:00:00"/>
    <d v="2017-04-19T00:00:00"/>
    <n v="10.556164383561644"/>
    <x v="2"/>
    <n v="10.389041095890411"/>
    <x v="2"/>
    <x v="1"/>
    <x v="0"/>
    <x v="0"/>
    <x v="0"/>
    <n v="423441"/>
    <n v="0"/>
    <n v="0"/>
    <n v="653136"/>
    <n v="452681.77"/>
    <x v="163"/>
    <n v="1.0690551222012039"/>
    <n v="1.0690551222012039"/>
    <x v="3"/>
    <m/>
    <m/>
    <m/>
    <m/>
    <m/>
    <m/>
    <m/>
    <m/>
    <m/>
    <m/>
  </r>
  <r>
    <s v="Jovanna"/>
    <n v="224"/>
    <x v="223"/>
    <x v="223"/>
    <s v="JAÉN"/>
    <x v="2"/>
    <s v="OPI DE LA REGION CAJAMARCA"/>
    <x v="5"/>
    <d v="2004-08-13T00:00:00"/>
    <x v="1"/>
    <s v="BELLAVISTA"/>
    <x v="0"/>
    <n v="90"/>
    <d v="2006-06-01T00:00:00"/>
    <d v="2008-08-01T00:00:00"/>
    <d v="2017-04-19T00:00:00"/>
    <n v="10.890410958904109"/>
    <x v="2"/>
    <n v="8.7205479452054799"/>
    <x v="6"/>
    <x v="1"/>
    <x v="0"/>
    <x v="0"/>
    <x v="0"/>
    <n v="427963"/>
    <n v="0"/>
    <n v="0"/>
    <n v="336563"/>
    <n v="115866.59"/>
    <x v="164"/>
    <n v="0.27073973684640962"/>
    <n v="0.27073973684640962"/>
    <x v="2"/>
    <m/>
    <m/>
    <m/>
    <m/>
    <m/>
    <m/>
    <m/>
    <m/>
    <m/>
    <m/>
  </r>
  <r>
    <s v="Jovanna"/>
    <n v="225"/>
    <x v="224"/>
    <x v="224"/>
    <s v="JAÉN"/>
    <x v="2"/>
    <s v="OPI DE LA REGION CAJAMARCA"/>
    <x v="5"/>
    <d v="2007-03-27T00:00:00"/>
    <x v="3"/>
    <s v="BELLAVISTA"/>
    <x v="4"/>
    <n v="120"/>
    <d v="2007-05-01T00:00:00"/>
    <d v="2008-11-01T00:00:00"/>
    <d v="2017-04-19T00:00:00"/>
    <n v="9.9753424657534246"/>
    <x v="2"/>
    <n v="8.4684931506849317"/>
    <x v="6"/>
    <x v="1"/>
    <x v="0"/>
    <x v="1"/>
    <x v="0"/>
    <n v="288350.18"/>
    <n v="0"/>
    <n v="0"/>
    <n v="322216"/>
    <n v="288350.18"/>
    <x v="105"/>
    <n v="1"/>
    <n v="1"/>
    <x v="3"/>
    <s v="PROYECTO CONCLUIDO"/>
    <m/>
    <m/>
    <m/>
    <m/>
    <m/>
    <m/>
    <m/>
    <m/>
    <m/>
  </r>
  <r>
    <s v="Jovanna"/>
    <n v="226"/>
    <x v="225"/>
    <x v="225"/>
    <s v="JAÉN"/>
    <x v="2"/>
    <s v="OPI DE LA REGION CAJAMARCA"/>
    <x v="5"/>
    <d v="2006-01-25T00:00:00"/>
    <x v="5"/>
    <s v="BELLAVISTA"/>
    <x v="4"/>
    <n v="330"/>
    <d v="2006-01-01T00:00:00"/>
    <d v="2008-02-01T00:00:00"/>
    <d v="2017-04-19T00:00:00"/>
    <n v="11.304109589041095"/>
    <x v="1"/>
    <n v="9.2191780821917817"/>
    <x v="3"/>
    <x v="1"/>
    <x v="0"/>
    <x v="1"/>
    <x v="0"/>
    <n v="377982.26"/>
    <n v="0"/>
    <n v="0"/>
    <n v="379485"/>
    <n v="377983.26"/>
    <x v="165"/>
    <n v="1.0000026456268081"/>
    <n v="1.0000026456268081"/>
    <x v="3"/>
    <s v="PROYECTO CONCLUIDO"/>
    <m/>
    <m/>
    <m/>
    <m/>
    <m/>
    <m/>
    <m/>
    <m/>
    <m/>
  </r>
  <r>
    <s v="Jovanna"/>
    <n v="227"/>
    <x v="226"/>
    <x v="226"/>
    <s v="JAÉN"/>
    <x v="2"/>
    <s v="OPI DE LA REGION CAJAMARCA"/>
    <x v="5"/>
    <d v="2006-06-07T00:00:00"/>
    <x v="5"/>
    <s v="JAÉN"/>
    <x v="10"/>
    <n v="90"/>
    <d v="2007-04-01T00:00:00"/>
    <d v="2007-12-01T00:00:00"/>
    <d v="2017-04-19T00:00:00"/>
    <n v="10.057534246575342"/>
    <x v="2"/>
    <n v="9.3890410958904109"/>
    <x v="3"/>
    <x v="1"/>
    <x v="0"/>
    <x v="0"/>
    <x v="0"/>
    <n v="621159"/>
    <n v="0"/>
    <n v="0"/>
    <n v="57845"/>
    <n v="20154.580000000002"/>
    <x v="166"/>
    <n v="3.244673264011308E-2"/>
    <n v="3.244673264011308E-2"/>
    <x v="1"/>
    <m/>
    <m/>
    <m/>
    <m/>
    <m/>
    <m/>
    <m/>
    <m/>
    <m/>
    <s v="PIP viable e inactivo"/>
  </r>
  <r>
    <s v="Jovanna"/>
    <n v="228"/>
    <x v="227"/>
    <x v="227"/>
    <s v="JAÉN"/>
    <x v="2"/>
    <s v="OPI DE LA REGION CAJAMARCA"/>
    <x v="5"/>
    <d v="2006-05-30T00:00:00"/>
    <x v="5"/>
    <s v="BELLAVISTA"/>
    <x v="4"/>
    <n v="120"/>
    <d v="2007-01-01T00:00:00"/>
    <d v="2008-02-01T00:00:00"/>
    <d v="2017-04-19T00:00:00"/>
    <n v="10.304109589041095"/>
    <x v="2"/>
    <n v="9.2191780821917817"/>
    <x v="3"/>
    <x v="1"/>
    <x v="0"/>
    <x v="1"/>
    <x v="0"/>
    <n v="130899"/>
    <n v="0"/>
    <n v="0"/>
    <n v="130959"/>
    <n v="130899"/>
    <x v="105"/>
    <n v="1"/>
    <n v="1"/>
    <x v="3"/>
    <s v="PROYECTO CONCLUIDO"/>
    <m/>
    <m/>
    <m/>
    <m/>
    <m/>
    <m/>
    <m/>
    <m/>
    <m/>
  </r>
  <r>
    <s v="Jovanna"/>
    <n v="229"/>
    <x v="228"/>
    <x v="228"/>
    <s v="JAÉN"/>
    <x v="2"/>
    <s v="OPI DE LA REGION CAJAMARCA"/>
    <x v="5"/>
    <d v="2007-02-28T00:00:00"/>
    <x v="3"/>
    <s v="BELLAVISTA"/>
    <x v="4"/>
    <n v="120"/>
    <d v="2007-04-01T00:00:00"/>
    <d v="2008-07-01T00:00:00"/>
    <d v="2017-04-19T00:00:00"/>
    <n v="10.057534246575342"/>
    <x v="2"/>
    <n v="8.8054794520547937"/>
    <x v="6"/>
    <x v="1"/>
    <x v="0"/>
    <x v="1"/>
    <x v="0"/>
    <n v="174836.9"/>
    <n v="0"/>
    <n v="0"/>
    <n v="230332"/>
    <n v="174836.9"/>
    <x v="105"/>
    <n v="1"/>
    <n v="1"/>
    <x v="3"/>
    <s v="PROYECTO CONCLUIDO"/>
    <m/>
    <m/>
    <m/>
    <m/>
    <m/>
    <m/>
    <m/>
    <m/>
    <m/>
  </r>
  <r>
    <s v="Jovanna"/>
    <n v="230"/>
    <x v="229"/>
    <x v="229"/>
    <s v="JAÉN"/>
    <x v="2"/>
    <s v="OPI DE LA REGION CAJAMARCA"/>
    <x v="5"/>
    <d v="2007-01-30T00:00:00"/>
    <x v="3"/>
    <s v="JAÉN"/>
    <x v="4"/>
    <n v="270"/>
    <d v="2007-03-01T00:00:00"/>
    <d v="2008-08-01T00:00:00"/>
    <d v="2017-04-19T00:00:00"/>
    <n v="10.142465753424657"/>
    <x v="2"/>
    <n v="8.7205479452054799"/>
    <x v="6"/>
    <x v="1"/>
    <x v="0"/>
    <x v="1"/>
    <x v="0"/>
    <n v="226136.36"/>
    <n v="0"/>
    <n v="0"/>
    <n v="235543"/>
    <n v="226136.36"/>
    <x v="105"/>
    <n v="1"/>
    <n v="1"/>
    <x v="3"/>
    <s v="PROYECTO CONCLUIDO"/>
    <m/>
    <m/>
    <m/>
    <m/>
    <m/>
    <m/>
    <m/>
    <m/>
    <m/>
  </r>
  <r>
    <s v="Jovanna"/>
    <n v="231"/>
    <x v="230"/>
    <x v="230"/>
    <s v="JAÉN"/>
    <x v="2"/>
    <s v="OPI DE LA REGION CAJAMARCA"/>
    <x v="5"/>
    <d v="2006-11-28T00:00:00"/>
    <x v="5"/>
    <s v="SAN IGNACIO"/>
    <x v="7"/>
    <n v="150"/>
    <d v="2007-05-01T00:00:00"/>
    <d v="2009-10-01T00:00:00"/>
    <d v="2017-04-19T00:00:00"/>
    <n v="9.9753424657534246"/>
    <x v="2"/>
    <n v="7.5534246575342463"/>
    <x v="5"/>
    <x v="1"/>
    <x v="0"/>
    <x v="0"/>
    <x v="0"/>
    <n v="384337"/>
    <n v="0"/>
    <n v="0"/>
    <n v="637377"/>
    <n v="374236.25"/>
    <x v="167"/>
    <n v="0.9737190278323451"/>
    <n v="0.9737190278323451"/>
    <x v="3"/>
    <m/>
    <m/>
    <m/>
    <m/>
    <m/>
    <m/>
    <m/>
    <m/>
    <m/>
    <m/>
  </r>
  <r>
    <s v="Jovanna"/>
    <n v="232"/>
    <x v="231"/>
    <x v="231"/>
    <s v="JAÉN"/>
    <x v="2"/>
    <s v="OPI DE LA REGION CAJAMARCA"/>
    <x v="5"/>
    <d v="2006-10-06T00:00:00"/>
    <x v="5"/>
    <s v="TABACONAS"/>
    <x v="4"/>
    <n v="300"/>
    <d v="2007-01-01T00:00:00"/>
    <d v="2008-06-01T00:00:00"/>
    <d v="2017-04-19T00:00:00"/>
    <n v="10.304109589041095"/>
    <x v="2"/>
    <n v="8.8876712328767127"/>
    <x v="6"/>
    <x v="1"/>
    <x v="0"/>
    <x v="1"/>
    <x v="0"/>
    <n v="113289.22"/>
    <n v="0"/>
    <n v="0"/>
    <n v="117007"/>
    <n v="113289.22"/>
    <x v="105"/>
    <n v="1"/>
    <n v="1"/>
    <x v="3"/>
    <s v="PROYECTO CONCLUIDO"/>
    <m/>
    <m/>
    <m/>
    <m/>
    <m/>
    <m/>
    <m/>
    <m/>
    <m/>
  </r>
  <r>
    <s v="Agustín M"/>
    <n v="233"/>
    <x v="232"/>
    <x v="232"/>
    <s v="CHOTA"/>
    <x v="3"/>
    <s v="OPI DE LA REGION CAJAMARCA"/>
    <x v="5"/>
    <d v="2007-04-13T00:00:00"/>
    <x v="3"/>
    <s v="COCHABAMBA"/>
    <x v="10"/>
    <n v="90"/>
    <d v="2007-12-01T00:00:00"/>
    <d v="2009-11-01T00:00:00"/>
    <d v="2017-04-19T00:00:00"/>
    <n v="9.3890410958904109"/>
    <x v="5"/>
    <n v="7.4684931506849317"/>
    <x v="5"/>
    <x v="1"/>
    <x v="0"/>
    <x v="0"/>
    <x v="0"/>
    <n v="640603"/>
    <n v="0"/>
    <n v="0"/>
    <n v="930700"/>
    <n v="927300"/>
    <x v="168"/>
    <n v="1.4475423936509819"/>
    <n v="1.4475423936509819"/>
    <x v="3"/>
    <m/>
    <m/>
    <m/>
    <m/>
    <m/>
    <m/>
    <m/>
    <m/>
    <m/>
    <s v="PIP VIABLE ACTIVO"/>
  </r>
  <r>
    <s v="Agustín M"/>
    <n v="234"/>
    <x v="233"/>
    <x v="233"/>
    <s v="CHOTA"/>
    <x v="3"/>
    <s v="OPI DE LA REGION CAJAMARCA"/>
    <x v="5"/>
    <d v="2005-06-22T00:00:00"/>
    <x v="2"/>
    <s v="UTICYACU"/>
    <x v="0"/>
    <n v="240"/>
    <d v="2006-06-01T00:00:00"/>
    <d v="2009-11-01T00:00:00"/>
    <d v="2017-04-19T00:00:00"/>
    <n v="10.890410958904109"/>
    <x v="2"/>
    <n v="7.4684931506849317"/>
    <x v="5"/>
    <x v="1"/>
    <x v="0"/>
    <x v="1"/>
    <x v="0"/>
    <n v="1314722"/>
    <n v="0"/>
    <n v="0"/>
    <n v="1271170"/>
    <n v="894110.84"/>
    <x v="169"/>
    <n v="0.68007597043329304"/>
    <n v="0.68007597043329304"/>
    <x v="2"/>
    <s v="PROYECTO CONCLUIDO"/>
    <m/>
    <m/>
    <m/>
    <m/>
    <m/>
    <m/>
    <m/>
    <m/>
    <s v="PIP VIABLE CERRADO"/>
  </r>
  <r>
    <s v="Agustín M"/>
    <n v="235"/>
    <x v="234"/>
    <x v="234"/>
    <s v="CHOTA"/>
    <x v="3"/>
    <s v="OPI DE LA REGION CAJAMARCA"/>
    <x v="5"/>
    <d v="2005-08-18T00:00:00"/>
    <x v="2"/>
    <s v="HUAMBOS"/>
    <x v="0"/>
    <n v="180"/>
    <d v="2006-05-01T00:00:00"/>
    <d v="2009-11-01T00:00:00"/>
    <d v="2017-04-19T00:00:00"/>
    <n v="10.975342465753425"/>
    <x v="1"/>
    <n v="7.4684931506849317"/>
    <x v="5"/>
    <x v="1"/>
    <x v="0"/>
    <x v="0"/>
    <x v="0"/>
    <n v="1586156"/>
    <n v="0"/>
    <n v="0"/>
    <n v="1803274"/>
    <n v="699767.28"/>
    <x v="170"/>
    <n v="0.44117178890348746"/>
    <n v="0.44117178890348746"/>
    <x v="2"/>
    <m/>
    <m/>
    <m/>
    <m/>
    <m/>
    <m/>
    <m/>
    <m/>
    <m/>
    <s v="PIP VIABLE ACTIVO, DEFICIENTE EJECUCIÓN"/>
  </r>
  <r>
    <s v="Agustín M"/>
    <n v="236"/>
    <x v="235"/>
    <x v="235"/>
    <s v="CHOTA"/>
    <x v="3"/>
    <s v="OPI DE LA REGION CAJAMARCA"/>
    <x v="5"/>
    <d v="2006-01-18T00:00:00"/>
    <x v="5"/>
    <s v="HUALGAYOC - MULTIDISTRITAL"/>
    <x v="0"/>
    <n v="270"/>
    <d v="2006-06-01T00:00:00"/>
    <d v="2008-12-01T00:00:00"/>
    <d v="2017-04-19T00:00:00"/>
    <n v="10.890410958904109"/>
    <x v="2"/>
    <n v="8.3863013698630144"/>
    <x v="6"/>
    <x v="1"/>
    <x v="0"/>
    <x v="0"/>
    <x v="0"/>
    <n v="1314643"/>
    <n v="0"/>
    <n v="0"/>
    <n v="1309700"/>
    <n v="1307618"/>
    <x v="171"/>
    <n v="0.99465634396562408"/>
    <n v="0.99465634396562408"/>
    <x v="3"/>
    <m/>
    <m/>
    <m/>
    <m/>
    <m/>
    <m/>
    <m/>
    <m/>
    <m/>
    <s v="PIP VIABLE ACTIVO, SIN CIERRE"/>
  </r>
  <r>
    <s v="Agustín M"/>
    <n v="237"/>
    <x v="236"/>
    <x v="236"/>
    <s v="CHOTA"/>
    <x v="3"/>
    <s v="OPI DE LA REGION CAJAMARCA"/>
    <x v="5"/>
    <d v="2006-06-02T00:00:00"/>
    <x v="5"/>
    <s v="BAMBAMARCA"/>
    <x v="10"/>
    <n v="120"/>
    <d v="2006-11-01T00:00:00"/>
    <d v="2008-12-01T00:00:00"/>
    <d v="2017-04-19T00:00:00"/>
    <n v="10.471232876712328"/>
    <x v="2"/>
    <n v="8.3863013698630144"/>
    <x v="6"/>
    <x v="1"/>
    <x v="0"/>
    <x v="0"/>
    <x v="0"/>
    <n v="923680"/>
    <n v="0"/>
    <n v="0"/>
    <n v="1144494"/>
    <n v="1131900"/>
    <x v="172"/>
    <n v="1.2254243893989261"/>
    <n v="1.2254243893989261"/>
    <x v="3"/>
    <m/>
    <m/>
    <m/>
    <m/>
    <m/>
    <m/>
    <m/>
    <m/>
    <m/>
    <s v="PIP VIABLE ACTIVO, SIN CIERRE"/>
  </r>
  <r>
    <s v="Agustín M"/>
    <n v="238"/>
    <x v="237"/>
    <x v="237"/>
    <s v="CHOTA"/>
    <x v="3"/>
    <s v="OPI DE LA REGION CAJAMARCA"/>
    <x v="5"/>
    <d v="2006-05-16T00:00:00"/>
    <x v="5"/>
    <s v="BAMBAMARCA"/>
    <x v="10"/>
    <n v="180"/>
    <d v="2006-11-01T00:00:00"/>
    <d v="2009-12-01T00:00:00"/>
    <d v="2017-04-19T00:00:00"/>
    <n v="10.471232876712328"/>
    <x v="2"/>
    <n v="7.3863013698630136"/>
    <x v="5"/>
    <x v="1"/>
    <x v="0"/>
    <x v="0"/>
    <x v="0"/>
    <n v="914513"/>
    <n v="0"/>
    <n v="0"/>
    <n v="1151549"/>
    <n v="1135860.49"/>
    <x v="173"/>
    <n v="1.2420386478923755"/>
    <n v="1.2420386478923755"/>
    <x v="3"/>
    <m/>
    <m/>
    <m/>
    <m/>
    <m/>
    <m/>
    <m/>
    <m/>
    <m/>
    <s v="PIP VIABLE ACTIVO, SIN CIERRE"/>
  </r>
  <r>
    <s v="Agustín M"/>
    <n v="239"/>
    <x v="238"/>
    <x v="238"/>
    <s v="CHOTA"/>
    <x v="3"/>
    <s v="OPI DE LA REGION CAJAMARCA"/>
    <x v="5"/>
    <d v="2007-03-23T00:00:00"/>
    <x v="3"/>
    <s v="CHOTA"/>
    <x v="10"/>
    <n v="180"/>
    <d v="2007-09-01T00:00:00"/>
    <d v="2009-11-01T00:00:00"/>
    <d v="2017-04-19T00:00:00"/>
    <n v="9.6383561643835609"/>
    <x v="5"/>
    <n v="7.4684931506849317"/>
    <x v="5"/>
    <x v="1"/>
    <x v="0"/>
    <x v="0"/>
    <x v="0"/>
    <n v="1025146"/>
    <n v="0"/>
    <n v="0"/>
    <n v="1135400"/>
    <n v="1133052.7"/>
    <x v="174"/>
    <n v="1.1052598361599226"/>
    <n v="1.1052598361599226"/>
    <x v="3"/>
    <m/>
    <m/>
    <m/>
    <m/>
    <m/>
    <m/>
    <m/>
    <m/>
    <m/>
    <s v="PIP VIABLE ACTIVO"/>
  </r>
  <r>
    <s v="Agustín M"/>
    <n v="240"/>
    <x v="239"/>
    <x v="239"/>
    <s v="CHOTA"/>
    <x v="3"/>
    <s v="OPI DE LA REGION CAJAMARCA"/>
    <x v="5"/>
    <d v="2006-12-05T00:00:00"/>
    <x v="5"/>
    <s v="CHOTA"/>
    <x v="10"/>
    <n v="90"/>
    <d v="2007-11-01T00:00:00"/>
    <d v="2008-12-01T00:00:00"/>
    <d v="2017-04-19T00:00:00"/>
    <n v="9.4712328767123282"/>
    <x v="5"/>
    <n v="8.3863013698630144"/>
    <x v="6"/>
    <x v="1"/>
    <x v="0"/>
    <x v="0"/>
    <x v="0"/>
    <n v="667710"/>
    <n v="0"/>
    <n v="0"/>
    <n v="775642"/>
    <n v="693857.68"/>
    <x v="175"/>
    <n v="1.0391602342334247"/>
    <n v="1.0391602342334247"/>
    <x v="3"/>
    <m/>
    <m/>
    <m/>
    <m/>
    <m/>
    <m/>
    <m/>
    <m/>
    <m/>
    <s v="PIP VIABLE ACTIVO"/>
  </r>
  <r>
    <s v="Agustín M"/>
    <n v="241"/>
    <x v="240"/>
    <x v="240"/>
    <s v="CHOTA"/>
    <x v="3"/>
    <s v="OPI DE LA REGION CAJAMARCA"/>
    <x v="5"/>
    <d v="2007-03-29T00:00:00"/>
    <x v="3"/>
    <s v="SANTA CRUZ"/>
    <x v="10"/>
    <n v="150"/>
    <d v="2007-09-01T00:00:00"/>
    <d v="2009-07-01T00:00:00"/>
    <d v="2017-04-19T00:00:00"/>
    <n v="9.6383561643835609"/>
    <x v="5"/>
    <n v="7.8054794520547945"/>
    <x v="5"/>
    <x v="1"/>
    <x v="0"/>
    <x v="0"/>
    <x v="0"/>
    <n v="723564"/>
    <n v="0"/>
    <n v="0"/>
    <n v="770614"/>
    <n v="761237.16"/>
    <x v="176"/>
    <n v="1.0520661061080983"/>
    <n v="1.0520661061080983"/>
    <x v="3"/>
    <m/>
    <m/>
    <m/>
    <m/>
    <m/>
    <m/>
    <m/>
    <m/>
    <m/>
    <s v="PIP VIABLE ACTIVO"/>
  </r>
  <r>
    <s v="Agustín M"/>
    <n v="242"/>
    <x v="241"/>
    <x v="241"/>
    <s v="CHOTA"/>
    <x v="3"/>
    <s v="OPI DE LA REGION CAJAMARCA"/>
    <x v="5"/>
    <d v="2007-04-13T00:00:00"/>
    <x v="3"/>
    <s v="HUALGAYOC"/>
    <x v="10"/>
    <n v="90"/>
    <d v="2007-09-01T00:00:00"/>
    <d v="2008-12-01T00:00:00"/>
    <d v="2017-04-19T00:00:00"/>
    <n v="9.6383561643835609"/>
    <x v="5"/>
    <n v="8.3863013698630144"/>
    <x v="6"/>
    <x v="1"/>
    <x v="0"/>
    <x v="0"/>
    <x v="0"/>
    <n v="501362"/>
    <n v="0"/>
    <n v="0"/>
    <n v="667782"/>
    <n v="667782"/>
    <x v="177"/>
    <n v="1.3319358068621077"/>
    <n v="1.3319358068621077"/>
    <x v="3"/>
    <m/>
    <m/>
    <m/>
    <m/>
    <m/>
    <m/>
    <m/>
    <m/>
    <m/>
    <s v="PIP VIABLE ACTIVO"/>
  </r>
  <r>
    <s v="Gladys R."/>
    <n v="243"/>
    <x v="242"/>
    <x v="242"/>
    <s v="SEDE CENTRAL - GRI"/>
    <x v="0"/>
    <s v="OPI DE LA REGION CAJAMARCA"/>
    <x v="6"/>
    <d v="2004-01-06T00:00:00"/>
    <x v="1"/>
    <s v="SAN PABLO"/>
    <x v="9"/>
    <n v="270"/>
    <s v="NPI"/>
    <s v="NPI"/>
    <d v="2017-04-19T00:00:00"/>
    <s v="NPI"/>
    <x v="0"/>
    <s v="NPI"/>
    <x v="0"/>
    <x v="0"/>
    <x v="0"/>
    <x v="0"/>
    <x v="0"/>
    <n v="1019626"/>
    <n v="0"/>
    <n v="0"/>
    <n v="548910"/>
    <n v="0"/>
    <x v="178"/>
    <s v="NPI"/>
    <s v="NPI"/>
    <x v="0"/>
    <m/>
    <m/>
    <m/>
    <m/>
    <m/>
    <m/>
    <m/>
    <m/>
    <m/>
    <s v="Según ficha del BP no registra monto ni fecha de devengado. Desde su viablidad han transcurrido 13 años, el PIP ha perdido vigencia. Actualmente se está ejecutando el PIP 58498:   MEJORAMIENTO Y AMPLIACION DE LOS SISTEMAS DE AGUA POTABLE Y ALCANTARILLADO DE LA CIUDAD DE SAN PABLO, 8,561,869 viable por S/. 8,561,869, con un PIP acumulado= 27,154,779 y Devengado de S/. 17,333,493.39 (Ult. devengado marzo 2017 - UE PROREGION)."/>
  </r>
  <r>
    <s v="Gladys R."/>
    <n v="244"/>
    <x v="243"/>
    <x v="243"/>
    <s v="SEDE CENTRAL - GSR CUTERVO"/>
    <x v="0"/>
    <s v="OPI DE LA REGION CAJAMARCA"/>
    <x v="6"/>
    <d v="2007-04-15T00:00:00"/>
    <x v="3"/>
    <s v="CUTERVO"/>
    <x v="7"/>
    <n v="120"/>
    <d v="2007-11-01T00:00:00"/>
    <d v="2009-12-01T00:00:00"/>
    <d v="2017-04-19T00:00:00"/>
    <n v="9.4712328767123282"/>
    <x v="5"/>
    <n v="7.3863013698630136"/>
    <x v="5"/>
    <x v="1"/>
    <x v="0"/>
    <x v="0"/>
    <x v="0"/>
    <n v="331814"/>
    <n v="0"/>
    <n v="0"/>
    <n v="232873"/>
    <n v="208891.59"/>
    <x v="179"/>
    <n v="0.62954423261224657"/>
    <n v="0.62954423261224657"/>
    <x v="2"/>
    <m/>
    <m/>
    <m/>
    <m/>
    <m/>
    <m/>
    <m/>
    <m/>
    <m/>
    <s v="PIP ejecutado desde el 2007 al 2009 a cargo de la UE GSR. Cutervo, desde su último devengado a la fecha han tanscurrido más de 7 años, no tiene ningún registro posterior a la viabilidad. Registra una ejecución financiera de 62.95%."/>
  </r>
  <r>
    <s v="Gladys R."/>
    <n v="245"/>
    <x v="244"/>
    <x v="244"/>
    <s v="SEDE CENTRAL - GRI"/>
    <x v="0"/>
    <s v="OPI MUNICIPALIDAD DISTRITAL DE JESÚS"/>
    <x v="6"/>
    <d v="2007-05-28T00:00:00"/>
    <x v="3"/>
    <s v="JESÚS"/>
    <x v="3"/>
    <n v="1050"/>
    <d v="2007-12-01T00:00:00"/>
    <d v="2011-09-01T00:00:00"/>
    <d v="2017-04-19T00:00:00"/>
    <n v="9.3890410958904109"/>
    <x v="5"/>
    <n v="5.6356164383561644"/>
    <x v="10"/>
    <x v="1"/>
    <x v="0"/>
    <x v="1"/>
    <x v="0"/>
    <n v="1952790.68"/>
    <n v="0"/>
    <n v="0"/>
    <n v="5146311"/>
    <n v="1952790.68"/>
    <x v="105"/>
    <n v="1"/>
    <n v="1"/>
    <x v="3"/>
    <s v="PROYECTO CONCLUIDO"/>
    <m/>
    <m/>
    <m/>
    <m/>
    <m/>
    <m/>
    <m/>
    <m/>
    <s v="PIP Cerrado, a cargo de la OPI de la MD Jesús, el GR. Cajamarca le asignó PIA en el año 2008 por S/.1, 426, 868, pero no registra devengados a su cargo."/>
  </r>
  <r>
    <s v="Gladys R."/>
    <n v="246"/>
    <x v="245"/>
    <x v="245"/>
    <s v="MD DE JESÚS"/>
    <x v="4"/>
    <s v="OPI MUNICIPALIDAD DISTRITAL DE JESÚS"/>
    <x v="6"/>
    <d v="2007-09-14T00:00:00"/>
    <x v="3"/>
    <s v="JESÚS"/>
    <x v="4"/>
    <n v="360"/>
    <d v="2009-05-01T00:00:00"/>
    <d v="2010-05-01T00:00:00"/>
    <d v="2017-04-19T00:00:00"/>
    <n v="7.9726027397260273"/>
    <x v="4"/>
    <n v="6.9726027397260273"/>
    <x v="5"/>
    <x v="1"/>
    <x v="0"/>
    <x v="1"/>
    <x v="0"/>
    <n v="197426.77"/>
    <n v="0"/>
    <n v="0"/>
    <n v="1084375"/>
    <n v="198926.77"/>
    <x v="180"/>
    <n v="1.0075977538405758"/>
    <n v="1.0075977538405758"/>
    <x v="3"/>
    <s v="PROYECTO CONCLUIDO"/>
    <m/>
    <m/>
    <m/>
    <m/>
    <m/>
    <m/>
    <m/>
    <m/>
    <s v="PIP Cerrado por la OPI de la MD Jesús, el monto del F14 ( 197, 426.77) es menor al que muestra como devengado total del SOSEM (198, 926.77). Según muestra el SOSEM toda la ejecución y devengados estaban a cargo de la Municipalidad, El GR. Cajamarca le asignó PIA en el año 2008 por 291, 373 pero no registra devengado a cargo de ésta UE."/>
  </r>
  <r>
    <s v="Gladys R."/>
    <n v="247"/>
    <x v="246"/>
    <x v="246"/>
    <s v="CUTERVO"/>
    <x v="1"/>
    <s v="OPI MUNICIPALIDAD PROVINCIAL DE CUTERVO"/>
    <x v="6"/>
    <d v="2008-03-11T00:00:00"/>
    <x v="7"/>
    <s v="SAN LUIS DE LUCMA"/>
    <x v="4"/>
    <n v="150"/>
    <d v="2009-08-01T00:00:00"/>
    <d v="2009-09-01T00:00:00"/>
    <d v="2017-04-19T00:00:00"/>
    <n v="7.720547945205479"/>
    <x v="6"/>
    <n v="7.6356164383561644"/>
    <x v="5"/>
    <x v="1"/>
    <x v="0"/>
    <x v="0"/>
    <x v="0"/>
    <n v="795897"/>
    <n v="0"/>
    <n v="0"/>
    <n v="1116137"/>
    <n v="25363.7"/>
    <x v="181"/>
    <n v="3.1868068355578677E-2"/>
    <n v="3.1868068355578677E-2"/>
    <x v="1"/>
    <m/>
    <m/>
    <m/>
    <m/>
    <m/>
    <m/>
    <m/>
    <m/>
    <m/>
    <s v="El SOSEM muestra que el PIP se ha ejecutado a través de 02 UE del GR. Cajamarca (Sede Central y GSR. Cutervo) La UE Sede Central le asignó un PIA de 795, 897 en el año 2009 pero no registra devengado y la UE Cutervo le asignó un PIM de 17, 785.00 en el año 2009 y se devengado el mismo monto. No registra información posterior a la viabilidad."/>
  </r>
  <r>
    <s v="Gladys R."/>
    <n v="248"/>
    <x v="247"/>
    <x v="247"/>
    <s v="CUTERVO"/>
    <x v="1"/>
    <s v="OPI MUNICIPALIDAD PROVINCIAL DE CUTERVO"/>
    <x v="6"/>
    <d v="2008-03-11T00:00:00"/>
    <x v="7"/>
    <s v="SAN LUIS DE LUCMA"/>
    <x v="4"/>
    <n v="150"/>
    <d v="2009-09-01T00:00:00"/>
    <d v="2009-09-01T00:00:00"/>
    <d v="2017-04-19T00:00:00"/>
    <n v="7.6356164383561644"/>
    <x v="6"/>
    <n v="7.6356164383561644"/>
    <x v="5"/>
    <x v="1"/>
    <x v="0"/>
    <x v="0"/>
    <x v="0"/>
    <n v="774136"/>
    <n v="0"/>
    <n v="0"/>
    <n v="17785"/>
    <n v="17784.400000000001"/>
    <x v="182"/>
    <n v="2.29732243430095E-2"/>
    <n v="2.29732243430095E-2"/>
    <x v="1"/>
    <m/>
    <m/>
    <m/>
    <m/>
    <m/>
    <m/>
    <m/>
    <m/>
    <m/>
    <s v="El SOSEM muestra que el PIP se asignó 02 UE del GR. Cajamarca (Sede Central y GSR. Cutervo) La UE Sede Central le asignó un PIA de 774, 136 en el año 2009 pero no registra devengado y la UE Cutervo le asignó un PIM de 17, 785 en el año 2009 y se devengado 17,784.4. No registra información posterior a la viabilidad."/>
  </r>
  <r>
    <s v="Gladys R."/>
    <n v="249"/>
    <x v="248"/>
    <x v="248"/>
    <s v="CUTERVO"/>
    <x v="1"/>
    <s v="OPI MUNICIPALIDAD PROVINCIAL DE CUTERVO"/>
    <x v="6"/>
    <d v="2008-03-14T00:00:00"/>
    <x v="7"/>
    <s v="SAN LUIS DE LUCMA"/>
    <x v="4"/>
    <n v="240"/>
    <d v="2009-08-01T00:00:00"/>
    <d v="2009-10-01T00:00:00"/>
    <d v="2017-04-19T00:00:00"/>
    <n v="7.720547945205479"/>
    <x v="6"/>
    <n v="7.5534246575342463"/>
    <x v="5"/>
    <x v="1"/>
    <x v="0"/>
    <x v="0"/>
    <x v="0"/>
    <n v="2108765"/>
    <n v="0"/>
    <n v="0"/>
    <n v="47786"/>
    <n v="47784.6"/>
    <x v="183"/>
    <n v="2.2659992934252988E-2"/>
    <n v="2.2659992934252988E-2"/>
    <x v="1"/>
    <m/>
    <m/>
    <m/>
    <m/>
    <m/>
    <m/>
    <m/>
    <m/>
    <m/>
    <s v="La UE Sede central en el año 2009 le asignó PIA de 2, 108, 765.00 pero no registra devengado, La UE GSR Cutervo registra todo el devengado que muestra el SOSEM: 47, 786.00 en el año 2009."/>
  </r>
  <r>
    <s v="Jovanna"/>
    <n v="250"/>
    <x v="249"/>
    <x v="249"/>
    <s v="JAÉN"/>
    <x v="2"/>
    <s v="OPI DE LA REGION CAJAMARCA"/>
    <x v="6"/>
    <d v="2005-09-21T00:00:00"/>
    <x v="2"/>
    <s v="BELLAVISTA"/>
    <x v="4"/>
    <n v="720"/>
    <d v="2006-02-01T00:00:00"/>
    <d v="2012-11-01T00:00:00"/>
    <d v="2017-04-19T00:00:00"/>
    <n v="11.219178082191782"/>
    <x v="1"/>
    <n v="4.4657534246575343"/>
    <x v="11"/>
    <x v="1"/>
    <x v="0"/>
    <x v="1"/>
    <x v="0"/>
    <n v="960709.85"/>
    <n v="0"/>
    <n v="0"/>
    <n v="1635702"/>
    <n v="960709.85"/>
    <x v="105"/>
    <n v="1"/>
    <n v="1"/>
    <x v="3"/>
    <s v="PROYECTO CONCLUIDO"/>
    <m/>
    <m/>
    <m/>
    <m/>
    <m/>
    <m/>
    <m/>
    <m/>
    <m/>
  </r>
  <r>
    <s v="Jovanna"/>
    <n v="251"/>
    <x v="250"/>
    <x v="250"/>
    <s v="JAÉN"/>
    <x v="2"/>
    <s v="OPI DE LA REGION CAJAMARCA"/>
    <x v="6"/>
    <d v="2016-03-03T00:00:00"/>
    <x v="8"/>
    <s v="BELLAVISTA"/>
    <x v="3"/>
    <n v="360"/>
    <d v="2007-09-01T00:00:00"/>
    <d v="2007-12-01T00:00:00"/>
    <d v="2017-04-19T00:00:00"/>
    <n v="9.6383561643835609"/>
    <x v="5"/>
    <n v="9.3890410958904109"/>
    <x v="3"/>
    <x v="1"/>
    <x v="0"/>
    <x v="0"/>
    <x v="0"/>
    <n v="3077864"/>
    <n v="0"/>
    <n v="0"/>
    <n v="397875"/>
    <n v="11850"/>
    <x v="184"/>
    <n v="3.8500726477843075E-3"/>
    <n v="3.8500726477843075E-3"/>
    <x v="1"/>
    <m/>
    <m/>
    <m/>
    <m/>
    <m/>
    <m/>
    <m/>
    <m/>
    <m/>
    <m/>
  </r>
  <r>
    <s v="Agustín M"/>
    <n v="252"/>
    <x v="251"/>
    <x v="251"/>
    <s v="CHOTA"/>
    <x v="3"/>
    <s v="OPI DE LA REGION CAJAMARCA"/>
    <x v="6"/>
    <d v="2005-03-21T00:00:00"/>
    <x v="2"/>
    <s v="BAMBAMARCA"/>
    <x v="4"/>
    <n v="90"/>
    <d v="2007-05-01T00:00:00"/>
    <d v="2009-11-01T00:00:00"/>
    <d v="2017-04-19T00:00:00"/>
    <n v="9.9753424657534246"/>
    <x v="2"/>
    <n v="7.4684931506849317"/>
    <x v="5"/>
    <x v="1"/>
    <x v="0"/>
    <x v="0"/>
    <x v="0"/>
    <n v="472809"/>
    <n v="0"/>
    <n v="0"/>
    <n v="412839"/>
    <n v="402717.62"/>
    <x v="185"/>
    <n v="0.8517554022871815"/>
    <n v="0.8517554022871815"/>
    <x v="3"/>
    <m/>
    <m/>
    <m/>
    <m/>
    <m/>
    <m/>
    <m/>
    <m/>
    <m/>
    <s v="PIP VIABLE CON REGISTROS EN FASE DE INVERSIÓN, NO ESTÁ CERRADO"/>
  </r>
  <r>
    <s v="Maria Rosa A."/>
    <n v="253"/>
    <x v="252"/>
    <x v="252"/>
    <s v="SEDE CENTRAL - GRI"/>
    <x v="0"/>
    <s v="OPI DE LA REGION CAJAMARCA"/>
    <x v="7"/>
    <d v="2003-12-11T00:00:00"/>
    <x v="0"/>
    <s v="YONÁN"/>
    <x v="9"/>
    <n v="365"/>
    <d v="2006-04-01T00:00:00"/>
    <d v="2008-10-01T00:00:00"/>
    <d v="2017-04-19T00:00:00"/>
    <n v="11.057534246575342"/>
    <x v="1"/>
    <n v="8.5534246575342472"/>
    <x v="6"/>
    <x v="1"/>
    <x v="0"/>
    <x v="0"/>
    <x v="0"/>
    <n v="1849402.83"/>
    <n v="0"/>
    <n v="0"/>
    <n v="723718"/>
    <n v="464978.02"/>
    <x v="186"/>
    <n v="0.25142062748979355"/>
    <n v="0.25142062748979355"/>
    <x v="2"/>
    <m/>
    <s v="?"/>
    <m/>
    <m/>
    <m/>
    <m/>
    <m/>
    <m/>
    <m/>
    <m/>
  </r>
  <r>
    <s v="Maria Rosa A."/>
    <n v="254"/>
    <x v="253"/>
    <x v="253"/>
    <s v="SEDE CENTRAL - GRI - UNC"/>
    <x v="0"/>
    <s v="UNIVERSIDAD NACIONAL DE CAJAMARCA"/>
    <x v="7"/>
    <d v="2004-06-29T00:00:00"/>
    <x v="1"/>
    <s v="JAÉN"/>
    <x v="4"/>
    <n v="150"/>
    <d v="2005-08-01T00:00:00"/>
    <d v="2007-06-01T00:00:00"/>
    <d v="2017-04-19T00:00:00"/>
    <n v="11.723287671232876"/>
    <x v="1"/>
    <n v="9.8904109589041092"/>
    <x v="3"/>
    <x v="1"/>
    <x v="0"/>
    <x v="0"/>
    <x v="0"/>
    <n v="500000"/>
    <n v="0"/>
    <n v="0"/>
    <n v="8250623"/>
    <n v="1054934.5"/>
    <x v="187"/>
    <n v="2.1098690000000002"/>
    <n v="2.1098690000000002"/>
    <x v="3"/>
    <m/>
    <s v="?"/>
    <m/>
    <m/>
    <m/>
    <m/>
    <m/>
    <m/>
    <m/>
    <s v="HAY DOS UNIDADES EJECUTORAS, LA UNC EJECUTÓ LA MAYOR PARTE"/>
  </r>
  <r>
    <s v="Maria Rosa A."/>
    <n v="255"/>
    <x v="254"/>
    <x v="254"/>
    <s v="SEDE CENTRAL - GRI"/>
    <x v="0"/>
    <s v="OPI DE LA REGION CAJAMARCA"/>
    <x v="7"/>
    <d v="2003-09-30T00:00:00"/>
    <x v="0"/>
    <s v="SANTA CRUZ"/>
    <x v="3"/>
    <n v="1165"/>
    <d v="2006-09-01T00:00:00"/>
    <d v="2009-05-01T00:00:00"/>
    <d v="2017-04-19T00:00:00"/>
    <n v="10.638356164383561"/>
    <x v="2"/>
    <n v="7.9726027397260273"/>
    <x v="6"/>
    <x v="1"/>
    <x v="0"/>
    <x v="1"/>
    <x v="0"/>
    <n v="1487858.43"/>
    <n v="0"/>
    <n v="0"/>
    <n v="2809510"/>
    <n v="1466383.62"/>
    <x v="188"/>
    <n v="0.98556663082521911"/>
    <n v="0.98556663082521911"/>
    <x v="3"/>
    <s v="PROYECTO CONCLUIDO"/>
    <s v="SÍ"/>
    <n v="2009"/>
    <s v="SÍ"/>
    <s v="SÍ"/>
    <s v="SÍ"/>
    <m/>
    <m/>
    <m/>
    <s v="El protecto tiene dos UEs pero el gasto en el SIAF sólo está cargado a la SEDE Central. El monto ejecutado es muy superior al declarado viable sin registros de por medio"/>
  </r>
  <r>
    <s v="Maria Rosa A."/>
    <n v="256"/>
    <x v="255"/>
    <x v="255"/>
    <s v="SEDE CENTRAL - GRI - UNC"/>
    <x v="0"/>
    <s v="OPI DE LA REGION CAJAMARCA"/>
    <x v="7"/>
    <d v="2003-08-07T00:00:00"/>
    <x v="0"/>
    <s v="CAJAMARCA"/>
    <x v="8"/>
    <n v="210"/>
    <s v="NPI"/>
    <s v="NPI"/>
    <d v="2017-04-19T00:00:00"/>
    <s v="NPI"/>
    <x v="0"/>
    <s v="NPI"/>
    <x v="0"/>
    <x v="0"/>
    <x v="0"/>
    <x v="0"/>
    <x v="0"/>
    <n v="396012"/>
    <n v="0"/>
    <n v="0"/>
    <n v="181588"/>
    <n v="0"/>
    <x v="189"/>
    <n v="0"/>
    <n v="0"/>
    <x v="1"/>
    <m/>
    <m/>
    <m/>
    <m/>
    <m/>
    <m/>
    <m/>
    <m/>
    <m/>
    <m/>
  </r>
  <r>
    <s v="Maria Rosa A."/>
    <n v="257"/>
    <x v="256"/>
    <x v="256"/>
    <s v="SEDE CENTRAL - GRI"/>
    <x v="0"/>
    <s v="OPI DE LA REGION CAJAMARCA"/>
    <x v="7"/>
    <d v="2004-09-10T00:00:00"/>
    <x v="1"/>
    <s v="JAÉN"/>
    <x v="7"/>
    <n v="210"/>
    <d v="2006-03-01T00:00:00"/>
    <d v="2006-11-01T00:00:00"/>
    <d v="2017-04-19T00:00:00"/>
    <n v="11.142465753424657"/>
    <x v="1"/>
    <n v="10.471232876712328"/>
    <x v="2"/>
    <x v="1"/>
    <x v="0"/>
    <x v="0"/>
    <x v="0"/>
    <n v="1879742"/>
    <n v="0"/>
    <n v="0"/>
    <n v="197170"/>
    <n v="166174.20000000001"/>
    <x v="190"/>
    <n v="8.8402663769815232E-2"/>
    <n v="8.8402663769815232E-2"/>
    <x v="1"/>
    <m/>
    <m/>
    <m/>
    <m/>
    <m/>
    <m/>
    <m/>
    <m/>
    <m/>
    <m/>
  </r>
  <r>
    <s v="Maria Rosa A."/>
    <n v="258"/>
    <x v="257"/>
    <x v="257"/>
    <s v="SEDE CENTRAL - GRI"/>
    <x v="0"/>
    <s v="OPI DE LA REGION CAJAMARCA"/>
    <x v="7"/>
    <d v="2004-06-09T00:00:00"/>
    <x v="1"/>
    <s v="SAN GREGORIO"/>
    <x v="4"/>
    <n v="378"/>
    <d v="2006-03-01T00:00:00"/>
    <d v="2006-05-01T00:00:00"/>
    <d v="2017-04-19T00:00:00"/>
    <n v="11.142465753424657"/>
    <x v="1"/>
    <n v="10.975342465753425"/>
    <x v="1"/>
    <x v="1"/>
    <x v="0"/>
    <x v="1"/>
    <x v="0"/>
    <n v="687049.59"/>
    <n v="0"/>
    <n v="0"/>
    <n v="374404"/>
    <n v="96231.03"/>
    <x v="191"/>
    <n v="0.14006416916717759"/>
    <n v="0.14006416916717759"/>
    <x v="1"/>
    <s v="PROYECTO CONCLUIDO"/>
    <s v="SÍ"/>
    <n v="2006"/>
    <s v="SÍ"/>
    <s v="SÍ"/>
    <s v="SÍ"/>
    <m/>
    <m/>
    <m/>
    <s v="A pesar que el devengado acumulado es S/. 96,231, el monto que reporta el informe de cierre es mucho mayor S/. 687,049.59"/>
  </r>
  <r>
    <s v="Maria Rosa A."/>
    <n v="259"/>
    <x v="258"/>
    <x v="258"/>
    <s v="SEDE CENTRAL - GRI"/>
    <x v="0"/>
    <s v="OPI DE LA REGION CAJAMARCA"/>
    <x v="7"/>
    <d v="2006-01-24T00:00:00"/>
    <x v="5"/>
    <s v="SAN JOSÉ DE LOURDES"/>
    <x v="4"/>
    <n v="150"/>
    <d v="2009-05-01T00:00:00"/>
    <d v="2009-12-01T00:00:00"/>
    <d v="2017-04-19T00:00:00"/>
    <n v="7.9726027397260273"/>
    <x v="4"/>
    <n v="7.3863013698630136"/>
    <x v="5"/>
    <x v="1"/>
    <x v="0"/>
    <x v="0"/>
    <x v="0"/>
    <n v="181910"/>
    <n v="0"/>
    <n v="0"/>
    <n v="555049"/>
    <n v="172627"/>
    <x v="192"/>
    <n v="0.9489692705183882"/>
    <n v="0.9489692705183882"/>
    <x v="3"/>
    <m/>
    <m/>
    <m/>
    <m/>
    <m/>
    <m/>
    <m/>
    <m/>
    <m/>
    <m/>
  </r>
  <r>
    <s v="Maria Rosa A."/>
    <n v="260"/>
    <x v="259"/>
    <x v="259"/>
    <s v="SEDE CENTRAL - GRI"/>
    <x v="0"/>
    <s v="OPI DE LA REGION CAJAMARCA"/>
    <x v="7"/>
    <d v="2004-08-02T00:00:00"/>
    <x v="1"/>
    <s v="CONTUMAZÁ - MULTIDISTRITAL"/>
    <x v="0"/>
    <n v="150"/>
    <d v="2006-03-01T00:00:00"/>
    <d v="2010-04-01T00:00:00"/>
    <d v="2017-04-19T00:00:00"/>
    <n v="11.142465753424657"/>
    <x v="1"/>
    <n v="7.0547945205479454"/>
    <x v="5"/>
    <x v="1"/>
    <x v="0"/>
    <x v="0"/>
    <x v="0"/>
    <n v="1842236"/>
    <n v="0"/>
    <n v="0"/>
    <n v="3075864"/>
    <n v="170488.04"/>
    <x v="193"/>
    <n v="9.2544082299987632E-2"/>
    <n v="9.2544082299987632E-2"/>
    <x v="1"/>
    <m/>
    <m/>
    <m/>
    <m/>
    <m/>
    <m/>
    <m/>
    <m/>
    <m/>
    <m/>
  </r>
  <r>
    <s v="Maria Rosa A."/>
    <n v="261"/>
    <x v="260"/>
    <x v="260"/>
    <s v="SEDE CENTRAL - GRI - UNC"/>
    <x v="0"/>
    <s v="UNIVERSIDAD NACIONAL DE CAJAMARCA"/>
    <x v="7"/>
    <d v="2004-06-29T00:00:00"/>
    <x v="1"/>
    <s v="CAJAMARCA"/>
    <x v="4"/>
    <n v="120"/>
    <d v="2006-07-01T00:00:00"/>
    <d v="2009-12-01T00:00:00"/>
    <d v="2017-04-19T00:00:00"/>
    <n v="10.808219178082192"/>
    <x v="2"/>
    <n v="7.3863013698630136"/>
    <x v="5"/>
    <x v="1"/>
    <x v="0"/>
    <x v="0"/>
    <x v="0"/>
    <n v="1896000"/>
    <n v="0"/>
    <n v="0"/>
    <n v="7299075"/>
    <n v="3871243"/>
    <x v="194"/>
    <n v="2.0417948312236285"/>
    <n v="2.0417948312236285"/>
    <x v="3"/>
    <m/>
    <m/>
    <m/>
    <m/>
    <m/>
    <m/>
    <m/>
    <m/>
    <m/>
    <m/>
  </r>
  <r>
    <s v="Maria Rosa A."/>
    <n v="262"/>
    <x v="261"/>
    <x v="261"/>
    <s v="SEDE CENTRAL - GRI"/>
    <x v="0"/>
    <s v="OPI DE LA REGION CAJAMARCA"/>
    <x v="7"/>
    <d v="2004-09-10T00:00:00"/>
    <x v="1"/>
    <s v="SAN PABLO - MULTIDISTRITAL"/>
    <x v="0"/>
    <n v="180"/>
    <d v="2006-03-01T00:00:00"/>
    <d v="2009-10-01T00:00:00"/>
    <d v="2017-04-19T00:00:00"/>
    <n v="11.142465753424657"/>
    <x v="1"/>
    <n v="7.5534246575342463"/>
    <x v="5"/>
    <x v="1"/>
    <x v="0"/>
    <x v="0"/>
    <x v="0"/>
    <n v="2660687"/>
    <n v="0"/>
    <n v="0"/>
    <n v="3089819"/>
    <n v="1136091.71"/>
    <x v="195"/>
    <n v="0.42699186713807374"/>
    <n v="0.42699186713807374"/>
    <x v="2"/>
    <m/>
    <m/>
    <m/>
    <m/>
    <m/>
    <m/>
    <m/>
    <m/>
    <m/>
    <m/>
  </r>
  <r>
    <s v="Maria Rosa A."/>
    <n v="263"/>
    <x v="262"/>
    <x v="262"/>
    <s v="SEDE CENTRAL - GRI"/>
    <x v="0"/>
    <s v="OPI DE LA REGION CAJAMARCA"/>
    <x v="7"/>
    <d v="2004-09-29T00:00:00"/>
    <x v="1"/>
    <s v="CAJABAMBA"/>
    <x v="4"/>
    <n v="30"/>
    <d v="2006-01-01T00:00:00"/>
    <d v="2009-09-01T00:00:00"/>
    <d v="2017-04-19T00:00:00"/>
    <n v="11.304109589041095"/>
    <x v="1"/>
    <n v="7.6356164383561644"/>
    <x v="5"/>
    <x v="1"/>
    <x v="0"/>
    <x v="0"/>
    <x v="0"/>
    <n v="1243745"/>
    <n v="0"/>
    <n v="0"/>
    <n v="2780091"/>
    <n v="1924002.11"/>
    <x v="196"/>
    <n v="1.5469425887139245"/>
    <n v="1.5469425887139245"/>
    <x v="3"/>
    <m/>
    <m/>
    <m/>
    <m/>
    <m/>
    <m/>
    <m/>
    <m/>
    <m/>
    <m/>
  </r>
  <r>
    <s v="Maria Rosa A."/>
    <n v="264"/>
    <x v="263"/>
    <x v="263"/>
    <s v="SEDE CENTRAL - GRI"/>
    <x v="0"/>
    <s v="OPI DE LA REGION CAJAMARCA"/>
    <x v="7"/>
    <d v="2004-11-29T00:00:00"/>
    <x v="1"/>
    <s v="SAN MIGUEL - MULTIDISTRITAL"/>
    <x v="0"/>
    <n v="300"/>
    <d v="2006-09-01T00:00:00"/>
    <d v="2010-09-01T00:00:00"/>
    <d v="2017-04-19T00:00:00"/>
    <n v="10.638356164383561"/>
    <x v="2"/>
    <n v="6.6356164383561644"/>
    <x v="7"/>
    <x v="1"/>
    <x v="0"/>
    <x v="1"/>
    <x v="0"/>
    <n v="1763788.65"/>
    <n v="0"/>
    <n v="0"/>
    <n v="16000201"/>
    <n v="1759918"/>
    <x v="197"/>
    <n v="0.99780549103771599"/>
    <n v="0.99780549103771599"/>
    <x v="3"/>
    <s v="PROYECTO CONCLUIDO"/>
    <s v="SÍ"/>
    <n v="2009"/>
    <s v="SÍ"/>
    <s v="SÍ"/>
    <s v="SÍ"/>
    <m/>
    <m/>
    <m/>
    <s v="El monto ejecutado del PIP es mayor al monto viable"/>
  </r>
  <r>
    <s v="Maria Rosa A."/>
    <n v="265"/>
    <x v="264"/>
    <x v="264"/>
    <s v="SEDE CENTRAL - GRI"/>
    <x v="0"/>
    <s v="OPI DE LA REGION CAJAMARCA"/>
    <x v="7"/>
    <s v="Con solicitud de retiro de viabilidad"/>
    <x v="9"/>
    <s v="SAN PABLO"/>
    <x v="3"/>
    <n v="270"/>
    <s v="NPI"/>
    <s v="NPI"/>
    <d v="2017-04-19T00:00:00"/>
    <s v="NPI"/>
    <x v="0"/>
    <s v="NPI"/>
    <x v="0"/>
    <x v="0"/>
    <x v="0"/>
    <x v="0"/>
    <x v="0"/>
    <n v="3359774"/>
    <n v="0"/>
    <n v="0"/>
    <n v="3359774"/>
    <n v="0"/>
    <x v="198"/>
    <n v="0"/>
    <n v="0"/>
    <x v="1"/>
    <m/>
    <m/>
    <m/>
    <m/>
    <m/>
    <m/>
    <m/>
    <m/>
    <m/>
    <s v="Se solicito el retiro de viabilidad con Of 508-2008-SGPINPU DEL 5/11/2008"/>
  </r>
  <r>
    <s v="Maria Rosa A."/>
    <n v="266"/>
    <x v="265"/>
    <x v="265"/>
    <s v="SEDE CENTRAL - GRI"/>
    <x v="0"/>
    <s v="OPI DE LA REGION CAJAMARCA"/>
    <x v="7"/>
    <d v="2005-01-18T00:00:00"/>
    <x v="2"/>
    <s v="CONDEBAMBA"/>
    <x v="3"/>
    <n v="120"/>
    <d v="2006-03-01T00:00:00"/>
    <d v="2007-02-01T00:00:00"/>
    <d v="2017-04-19T00:00:00"/>
    <n v="11.142465753424657"/>
    <x v="1"/>
    <n v="10.219178082191782"/>
    <x v="2"/>
    <x v="1"/>
    <x v="0"/>
    <x v="0"/>
    <x v="0"/>
    <n v="426158"/>
    <n v="0"/>
    <n v="0"/>
    <n v="549545"/>
    <n v="231738"/>
    <x v="199"/>
    <n v="0.5437842302620155"/>
    <n v="0.5437842302620155"/>
    <x v="2"/>
    <m/>
    <m/>
    <m/>
    <m/>
    <m/>
    <m/>
    <m/>
    <m/>
    <m/>
    <m/>
  </r>
  <r>
    <s v="Maria Rosa A."/>
    <n v="267"/>
    <x v="266"/>
    <x v="266"/>
    <s v="SEDE CENTRAL - GRI"/>
    <x v="0"/>
    <s v="OPI DE LA REGION CAJAMARCA"/>
    <x v="7"/>
    <d v="2005-02-03T00:00:00"/>
    <x v="2"/>
    <s v="SAN MIGUEL - MULTIDISTRITAL"/>
    <x v="10"/>
    <n v="150"/>
    <d v="2006-09-01T00:00:00"/>
    <d v="2010-03-01T00:00:00"/>
    <d v="2017-04-19T00:00:00"/>
    <n v="10.638356164383561"/>
    <x v="2"/>
    <n v="7.13972602739726"/>
    <x v="5"/>
    <x v="1"/>
    <x v="0"/>
    <x v="0"/>
    <x v="0"/>
    <n v="615816"/>
    <n v="0"/>
    <n v="0"/>
    <n v="10412169"/>
    <n v="776777.88"/>
    <x v="200"/>
    <n v="1.2613798277407537"/>
    <n v="1.2613798277407537"/>
    <x v="3"/>
    <m/>
    <m/>
    <m/>
    <m/>
    <m/>
    <m/>
    <m/>
    <m/>
    <m/>
    <m/>
  </r>
  <r>
    <s v="Maria Rosa A."/>
    <n v="268"/>
    <x v="267"/>
    <x v="267"/>
    <s v="SEDE CENTRAL - GRI"/>
    <x v="0"/>
    <s v="OPI DE LA REGION CAJAMARCA"/>
    <x v="7"/>
    <d v="2005-04-15T00:00:00"/>
    <x v="2"/>
    <s v="CELENDÍN"/>
    <x v="7"/>
    <n v="300"/>
    <d v="2006-11-01T00:00:00"/>
    <d v="2009-10-01T00:00:00"/>
    <d v="2017-04-19T00:00:00"/>
    <n v="10.471232876712328"/>
    <x v="2"/>
    <n v="7.5534246575342463"/>
    <x v="5"/>
    <x v="1"/>
    <x v="0"/>
    <x v="1"/>
    <x v="0"/>
    <n v="4009133.11"/>
    <n v="0"/>
    <n v="0"/>
    <n v="9600136"/>
    <n v="3940520.73"/>
    <x v="201"/>
    <n v="0.98288598105439307"/>
    <n v="0.98288598105439307"/>
    <x v="3"/>
    <s v="PROYECTO CONCLUIDO"/>
    <s v="SÍ"/>
    <n v="2008"/>
    <s v="SÍ"/>
    <s v="SÍ"/>
    <s v="SÍ"/>
    <m/>
    <m/>
    <m/>
    <s v="El monto ejecutado según F14 es  mayor al que consigna el SOSEM "/>
  </r>
  <r>
    <s v="Maria Rosa A."/>
    <n v="269"/>
    <x v="268"/>
    <x v="268"/>
    <s v="SEDE CENTRAL - GRI"/>
    <x v="0"/>
    <s v="OPI DE LA REGION CAJAMARCA"/>
    <x v="7"/>
    <d v="2005-06-09T00:00:00"/>
    <x v="2"/>
    <s v="YONÁN"/>
    <x v="9"/>
    <n v="90"/>
    <d v="2006-08-01T00:00:00"/>
    <d v="2006-09-01T00:00:00"/>
    <d v="2017-04-19T00:00:00"/>
    <n v="10.723287671232876"/>
    <x v="2"/>
    <n v="10.638356164383561"/>
    <x v="2"/>
    <x v="1"/>
    <x v="0"/>
    <x v="0"/>
    <x v="0"/>
    <n v="203355"/>
    <n v="0"/>
    <n v="0"/>
    <n v="380007"/>
    <n v="178750.29"/>
    <x v="202"/>
    <n v="0.87900612229844366"/>
    <n v="0.87900612229844366"/>
    <x v="3"/>
    <m/>
    <m/>
    <m/>
    <m/>
    <m/>
    <m/>
    <m/>
    <m/>
    <m/>
    <m/>
  </r>
  <r>
    <s v="Maria Rosa A."/>
    <n v="270"/>
    <x v="269"/>
    <x v="269"/>
    <s v="SEDE CENTRAL - GRI - MD DE NAMBALLE"/>
    <x v="0"/>
    <s v="OPI AGRICULTURA"/>
    <x v="7"/>
    <d v="2005-08-24T00:00:00"/>
    <x v="2"/>
    <s v="SAN IGNACIO - MULTIDISTRITAL"/>
    <x v="3"/>
    <n v="150"/>
    <d v="2006-06-01T00:00:00"/>
    <d v="2010-07-01T00:00:00"/>
    <d v="2017-04-19T00:00:00"/>
    <n v="10.890410958904109"/>
    <x v="2"/>
    <n v="6.8054794520547945"/>
    <x v="7"/>
    <x v="1"/>
    <x v="0"/>
    <x v="0"/>
    <x v="0"/>
    <n v="4418400"/>
    <n v="0"/>
    <n v="0"/>
    <n v="979001"/>
    <n v="779000"/>
    <x v="203"/>
    <n v="0.1763081658518921"/>
    <n v="0.1763081658518921"/>
    <x v="1"/>
    <m/>
    <m/>
    <m/>
    <m/>
    <m/>
    <m/>
    <m/>
    <m/>
    <m/>
    <m/>
  </r>
  <r>
    <s v="Maria Rosa A."/>
    <n v="271"/>
    <x v="270"/>
    <x v="270"/>
    <s v="SEDE CENTRAL - GRI"/>
    <x v="0"/>
    <s v="OPI DE LA REGION CAJAMARCA"/>
    <x v="7"/>
    <d v="2005-09-14T00:00:00"/>
    <x v="2"/>
    <s v="CACHACHI"/>
    <x v="4"/>
    <n v="120"/>
    <d v="2006-04-01T00:00:00"/>
    <d v="2007-10-01T00:00:00"/>
    <d v="2017-04-19T00:00:00"/>
    <n v="11.057534246575342"/>
    <x v="1"/>
    <n v="9.5561643835616437"/>
    <x v="3"/>
    <x v="1"/>
    <x v="0"/>
    <x v="1"/>
    <x v="0"/>
    <n v="361789.32"/>
    <n v="0"/>
    <n v="0"/>
    <n v="910688"/>
    <n v="365069"/>
    <x v="204"/>
    <n v="1.0090651653288163"/>
    <n v="1.0090651653288163"/>
    <x v="3"/>
    <s v="PROYECTO CONCLUIDO"/>
    <s v="SÍ"/>
    <n v="2007"/>
    <s v="SÍ"/>
    <s v="SÍ"/>
    <s v="SÍ"/>
    <m/>
    <m/>
    <m/>
    <s v="Hay una pequeña diferencia en el monto ejecutado consignado en el F14 y el SOSEM ( En el F14 figura un monto de S/. 361,789.32"/>
  </r>
  <r>
    <s v="Maria Rosa A."/>
    <n v="272"/>
    <x v="271"/>
    <x v="271"/>
    <s v="SEDE CENTRAL - GRI"/>
    <x v="0"/>
    <s v="OPI DE LA REGION CAJAMARCA"/>
    <x v="7"/>
    <d v="2005-11-16T00:00:00"/>
    <x v="2"/>
    <s v="SAN IGNACIO - MULTIDISTRITAL"/>
    <x v="10"/>
    <n v="120"/>
    <d v="2006-03-01T00:00:00"/>
    <d v="2009-11-01T00:00:00"/>
    <d v="2017-04-19T00:00:00"/>
    <n v="11.142465753424657"/>
    <x v="1"/>
    <n v="7.4684931506849317"/>
    <x v="5"/>
    <x v="1"/>
    <x v="0"/>
    <x v="1"/>
    <x v="0"/>
    <n v="2489497.33"/>
    <n v="0"/>
    <n v="0"/>
    <n v="4749711"/>
    <n v="2492723.4300000002"/>
    <x v="205"/>
    <n v="1.0012958840972126"/>
    <n v="1.0012958840972126"/>
    <x v="3"/>
    <s v="PROYECTO CONCLUIDO"/>
    <s v="SÍ"/>
    <n v="2007"/>
    <s v="SÍ"/>
    <s v="SÍ"/>
    <s v="SÍ"/>
    <m/>
    <m/>
    <m/>
    <s v="La UE que devenga según el SOSEM es la Sede Central, pero en su F14 se ha indicado que la UE es Jaén"/>
  </r>
  <r>
    <s v="Maria Rosa A."/>
    <n v="273"/>
    <x v="272"/>
    <x v="272"/>
    <s v="SEDE CENTRAL - GRI"/>
    <x v="0"/>
    <s v="OPI DE LA REGION CAJAMARCA"/>
    <x v="7"/>
    <d v="2005-08-23T00:00:00"/>
    <x v="2"/>
    <s v="MULTIPROVINCIAL Y MULTIDISTRITAL"/>
    <x v="1"/>
    <n v="150"/>
    <d v="2006-06-01T00:00:00"/>
    <d v="2009-06-01T00:00:00"/>
    <d v="2017-04-19T00:00:00"/>
    <n v="10.890410958904109"/>
    <x v="2"/>
    <n v="7.8876712328767127"/>
    <x v="5"/>
    <x v="1"/>
    <x v="0"/>
    <x v="0"/>
    <x v="0"/>
    <n v="99000"/>
    <n v="0"/>
    <n v="0"/>
    <n v="221437"/>
    <n v="152940.16"/>
    <x v="206"/>
    <n v="1.544850101010101"/>
    <n v="1.544850101010101"/>
    <x v="3"/>
    <m/>
    <m/>
    <m/>
    <m/>
    <m/>
    <m/>
    <m/>
    <m/>
    <m/>
    <m/>
  </r>
  <r>
    <s v="Maria Rosa A."/>
    <n v="274"/>
    <x v="273"/>
    <x v="273"/>
    <s v="MP DE CAJAMARCA "/>
    <x v="7"/>
    <s v="OPI MUNICIPALIDAD PROVINCIAL DE CAJAMARCA"/>
    <x v="7"/>
    <d v="2005-09-06T00:00:00"/>
    <x v="2"/>
    <s v="CAJAMARCA"/>
    <x v="3"/>
    <n v="180"/>
    <d v="2008-11-01T00:00:00"/>
    <d v="2013-12-01T00:00:00"/>
    <d v="2017-04-19T00:00:00"/>
    <n v="8.4684931506849317"/>
    <x v="4"/>
    <n v="3.3835616438356166"/>
    <x v="9"/>
    <x v="1"/>
    <x v="1"/>
    <x v="0"/>
    <x v="1"/>
    <n v="2632700.2200000002"/>
    <n v="0"/>
    <n v="0"/>
    <n v="10186772"/>
    <n v="2811121.78"/>
    <x v="207"/>
    <n v="1.0677713165534659"/>
    <n v="1.0677713165534659"/>
    <x v="3"/>
    <m/>
    <m/>
    <m/>
    <m/>
    <m/>
    <m/>
    <m/>
    <m/>
    <m/>
    <m/>
  </r>
  <r>
    <s v="Maria Rosa A."/>
    <n v="275"/>
    <x v="274"/>
    <x v="274"/>
    <s v="SEDE CENTRAL - GRI"/>
    <x v="0"/>
    <s v="OPI DE LA REGION CAJAMARCA"/>
    <x v="7"/>
    <d v="2005-09-16T00:00:00"/>
    <x v="2"/>
    <s v="CAJABAMBA"/>
    <x v="3"/>
    <n v="120"/>
    <d v="2006-03-01T00:00:00"/>
    <d v="2010-02-01T00:00:00"/>
    <d v="2017-04-19T00:00:00"/>
    <n v="11.142465753424657"/>
    <x v="1"/>
    <n v="7.2164383561643834"/>
    <x v="5"/>
    <x v="1"/>
    <x v="0"/>
    <x v="1"/>
    <x v="0"/>
    <n v="364618.81"/>
    <n v="0"/>
    <n v="0"/>
    <n v="1537677"/>
    <n v="367763.81"/>
    <x v="208"/>
    <n v="1.0086254463942768"/>
    <n v="1.0086254463942768"/>
    <x v="3"/>
    <s v="PROYECTO CONCLUIDO"/>
    <s v="SÍ"/>
    <n v="2008"/>
    <s v="SÍ"/>
    <s v="SÍ"/>
    <s v="SÍ"/>
    <m/>
    <m/>
    <m/>
    <m/>
  </r>
  <r>
    <s v="Maria Rosa A."/>
    <n v="276"/>
    <x v="275"/>
    <x v="275"/>
    <s v="SEDE CENTRAL - GRI"/>
    <x v="0"/>
    <s v="OPI DE LA REGION CAJAMARCA"/>
    <x v="7"/>
    <d v="2005-11-16T00:00:00"/>
    <x v="2"/>
    <s v="GUZMANGO"/>
    <x v="0"/>
    <n v="240"/>
    <d v="2006-11-01T00:00:00"/>
    <d v="2009-08-01T00:00:00"/>
    <d v="2017-04-19T00:00:00"/>
    <n v="10.471232876712328"/>
    <x v="2"/>
    <n v="7.720547945205479"/>
    <x v="5"/>
    <x v="1"/>
    <x v="0"/>
    <x v="0"/>
    <x v="0"/>
    <n v="515357"/>
    <n v="0"/>
    <n v="0"/>
    <n v="5505342"/>
    <n v="615005.38"/>
    <x v="209"/>
    <n v="1.193357963508791"/>
    <n v="1.193357963508791"/>
    <x v="3"/>
    <m/>
    <m/>
    <m/>
    <m/>
    <m/>
    <m/>
    <m/>
    <m/>
    <m/>
    <m/>
  </r>
  <r>
    <s v="Ronal"/>
    <n v="277"/>
    <x v="276"/>
    <x v="276"/>
    <s v="CUTERVO"/>
    <x v="1"/>
    <s v="OPI DE LA REGION CAJAMARCA"/>
    <x v="7"/>
    <d v="2004-05-12T00:00:00"/>
    <x v="1"/>
    <s v="CUTERVO - MULTIDISTRITAL"/>
    <x v="0"/>
    <n v="540"/>
    <d v="2006-01-01T00:00:00"/>
    <d v="2010-12-01T00:00:00"/>
    <d v="2017-04-19T00:00:00"/>
    <n v="11.304109589041095"/>
    <x v="1"/>
    <n v="6.3863013698630136"/>
    <x v="7"/>
    <x v="1"/>
    <x v="0"/>
    <x v="0"/>
    <x v="0"/>
    <n v="3035047"/>
    <n v="0"/>
    <n v="0"/>
    <n v="5750383"/>
    <n v="5016052.46"/>
    <x v="210"/>
    <n v="1.6527099778026502"/>
    <n v="1.6527099778026502"/>
    <x v="3"/>
    <m/>
    <m/>
    <m/>
    <m/>
    <m/>
    <m/>
    <m/>
    <m/>
    <m/>
    <s v="El Proyecto presenta un gasto mayor al último registro realizado en el aplicativo del Banco de Proyectos."/>
  </r>
  <r>
    <s v="Ronal"/>
    <n v="278"/>
    <x v="277"/>
    <x v="277"/>
    <s v="CUTERVO"/>
    <x v="1"/>
    <s v="OPI DE LA REGION CAJAMARCA"/>
    <x v="7"/>
    <d v="2006-04-18T00:00:00"/>
    <x v="5"/>
    <s v="CUTERVO - MULTIDISTRITAL"/>
    <x v="3"/>
    <n v="120"/>
    <d v="2006-10-01T00:00:00"/>
    <d v="2010-10-01T00:00:00"/>
    <d v="2017-04-19T00:00:00"/>
    <n v="10.556164383561644"/>
    <x v="2"/>
    <n v="6.5534246575342463"/>
    <x v="7"/>
    <x v="1"/>
    <x v="0"/>
    <x v="0"/>
    <x v="0"/>
    <n v="281680"/>
    <n v="0"/>
    <n v="0"/>
    <n v="651078"/>
    <n v="619338.64"/>
    <x v="211"/>
    <n v="2.1987313263277479"/>
    <n v="2.1987313263277479"/>
    <x v="3"/>
    <m/>
    <m/>
    <m/>
    <m/>
    <m/>
    <m/>
    <m/>
    <m/>
    <m/>
    <s v="El Proyecto presenta un gasto mayor al último registro realizado en el aplicativo del Banco de Proyectos. El último devengado fue realizado en octubre del año 2010."/>
  </r>
  <r>
    <s v="Ronal"/>
    <n v="279"/>
    <x v="278"/>
    <x v="278"/>
    <s v="CUTERVO"/>
    <x v="1"/>
    <s v="OPI DE LA REGION CAJAMARCA"/>
    <x v="7"/>
    <d v="2007-04-25T00:00:00"/>
    <x v="3"/>
    <s v="CUTERVO"/>
    <x v="4"/>
    <n v="120"/>
    <d v="2007-11-01T00:00:00"/>
    <d v="2010-11-01T00:00:00"/>
    <d v="2017-04-19T00:00:00"/>
    <n v="9.4712328767123282"/>
    <x v="5"/>
    <n v="6.4684931506849317"/>
    <x v="7"/>
    <x v="1"/>
    <x v="0"/>
    <x v="0"/>
    <x v="0"/>
    <n v="216704"/>
    <n v="0"/>
    <n v="0"/>
    <n v="324192"/>
    <n v="299515.21999999997"/>
    <x v="212"/>
    <n v="1.3821397851447135"/>
    <n v="1.3821397851447135"/>
    <x v="3"/>
    <m/>
    <m/>
    <m/>
    <m/>
    <m/>
    <m/>
    <m/>
    <m/>
    <m/>
    <s v="El Proyecto presenta un gasto mayor al último registro realizado en el aplicativo del Banco de Proyectos. El último devengado fué realizado en Noviembre  del año 2010."/>
  </r>
  <r>
    <s v="Ronal"/>
    <n v="280"/>
    <x v="279"/>
    <x v="279"/>
    <s v="CUTERVO - MD DE SOCOTA"/>
    <x v="1"/>
    <s v="OPI DE LA REGION CAJAMARCA"/>
    <x v="7"/>
    <d v="2008-02-29T00:00:00"/>
    <x v="7"/>
    <s v="SÓCOTA"/>
    <x v="4"/>
    <n v="150"/>
    <d v="2008-10-01T00:00:00"/>
    <d v="2012-08-01T00:00:00"/>
    <d v="2017-04-19T00:00:00"/>
    <n v="8.5534246575342472"/>
    <x v="4"/>
    <n v="4.7178082191780826"/>
    <x v="11"/>
    <x v="1"/>
    <x v="0"/>
    <x v="0"/>
    <x v="0"/>
    <n v="194634"/>
    <n v="0"/>
    <n v="0"/>
    <n v="331420"/>
    <n v="197400.45"/>
    <x v="213"/>
    <n v="1.014213600912482"/>
    <n v="1.014213600912482"/>
    <x v="3"/>
    <m/>
    <m/>
    <m/>
    <m/>
    <m/>
    <m/>
    <m/>
    <m/>
    <m/>
    <s v="El Proyecto presenta un gasto mayor al último registro realizado en el aplicativo del Banco de Proyectos. El último devengado fué realizado en Agosto del año 2012."/>
  </r>
  <r>
    <s v="Ronal"/>
    <n v="281"/>
    <x v="280"/>
    <x v="280"/>
    <s v="CUTERVO"/>
    <x v="1"/>
    <s v="OPI TRANSPORTES Y COMUNICACIONES"/>
    <x v="7"/>
    <d v="2009-03-31T00:00:00"/>
    <x v="10"/>
    <s v="QUEROCOTILLO"/>
    <x v="0"/>
    <n v="540"/>
    <s v="NPI"/>
    <s v="NPI"/>
    <d v="2017-04-19T00:00:00"/>
    <s v="NPI"/>
    <x v="0"/>
    <s v="NPI"/>
    <x v="0"/>
    <x v="0"/>
    <x v="0"/>
    <x v="0"/>
    <x v="0"/>
    <n v="5278475"/>
    <n v="0"/>
    <n v="0"/>
    <s v="NPI"/>
    <s v="NPI"/>
    <x v="0"/>
    <s v="NPI"/>
    <s v="NPI"/>
    <x v="0"/>
    <m/>
    <m/>
    <m/>
    <m/>
    <m/>
    <m/>
    <m/>
    <m/>
    <m/>
    <s v="El proyecto fue declarado viable en Marzo del año 2009, en el aplicativo del Banco de Proyectos el estado aparece Inactivo, con la información de los aplicativos informáticos no es posible determinar si el proyecto fue ejecutado o no."/>
  </r>
  <r>
    <s v="Ronal"/>
    <n v="282"/>
    <x v="281"/>
    <x v="281"/>
    <s v="CUTERVO - MD DE SOCOTA"/>
    <x v="1"/>
    <s v="OPI MUNICIPALIDAD DISTRITAL DE SOCOTA"/>
    <x v="7"/>
    <d v="2008-06-03T00:00:00"/>
    <x v="7"/>
    <s v="SÓCOTA"/>
    <x v="4"/>
    <n v="120"/>
    <d v="2008-10-01T00:00:00"/>
    <d v="2011-09-01T00:00:00"/>
    <d v="2017-04-19T00:00:00"/>
    <n v="8.5534246575342472"/>
    <x v="4"/>
    <n v="5.6356164383561644"/>
    <x v="10"/>
    <x v="1"/>
    <x v="0"/>
    <x v="0"/>
    <x v="0"/>
    <n v="298600"/>
    <n v="0"/>
    <n v="0"/>
    <n v="327232"/>
    <n v="310786.84999999998"/>
    <x v="214"/>
    <n v="1.0408132953784326"/>
    <n v="1.0408132953784326"/>
    <x v="3"/>
    <m/>
    <m/>
    <m/>
    <m/>
    <m/>
    <m/>
    <m/>
    <m/>
    <m/>
    <s v="El proyecto registra 2 unidades ejecutoras (Municipalidad Distrital de Socota  - Gerencia Sub Regional de Cutervo), ambas han realizado gasto.  El Proyecto presenta un gasto mayor al último registro realizado en el aplicativo del Banco de Proyectos. El último devengado fué realizado en Septiembre del año 2011."/>
  </r>
  <r>
    <s v="Ronal"/>
    <n v="283"/>
    <x v="282"/>
    <x v="282"/>
    <s v="CUTERVO - MD DE SOCOTA"/>
    <x v="1"/>
    <s v="OPI MUNICIPALIDAD DISTRITAL DE SOCOTA"/>
    <x v="7"/>
    <d v="2008-06-03T00:00:00"/>
    <x v="7"/>
    <s v="SÓCOTA"/>
    <x v="4"/>
    <n v="150"/>
    <d v="2008-10-01T00:00:00"/>
    <d v="2014-12-01T00:00:00"/>
    <d v="2017-04-19T00:00:00"/>
    <n v="8.5534246575342472"/>
    <x v="4"/>
    <n v="2.3835616438356166"/>
    <x v="4"/>
    <x v="1"/>
    <x v="0"/>
    <x v="0"/>
    <x v="0"/>
    <n v="795500"/>
    <n v="0"/>
    <n v="0"/>
    <n v="908081"/>
    <n v="753792.57"/>
    <x v="215"/>
    <n v="0.94757079824010049"/>
    <n v="0.94757079824010049"/>
    <x v="3"/>
    <m/>
    <m/>
    <m/>
    <m/>
    <m/>
    <m/>
    <m/>
    <m/>
    <m/>
    <s v="El proyecto registra 2 unidades ejecutoras (Municipalidad Distrital de Socota  - Gerencia Sub Regional de Cutervo), ambas han realizado gasto. El último devengado fué realizado en Diciembre del año 2014."/>
  </r>
  <r>
    <s v="Ronal"/>
    <n v="284"/>
    <x v="283"/>
    <x v="283"/>
    <s v="CUTERVO"/>
    <x v="1"/>
    <s v="OPI MUNICIPALIDAD DISTRITAL DE QUEROCOTILLO"/>
    <x v="7"/>
    <d v="2008-06-05T00:00:00"/>
    <x v="7"/>
    <s v="QUEROCOTILLO"/>
    <x v="0"/>
    <n v="120"/>
    <d v="2009-12-01T00:00:00"/>
    <d v="2010-11-01T00:00:00"/>
    <d v="2017-04-19T00:00:00"/>
    <n v="7.3863013698630136"/>
    <x v="6"/>
    <n v="6.4684931506849317"/>
    <x v="7"/>
    <x v="1"/>
    <x v="0"/>
    <x v="0"/>
    <x v="0"/>
    <n v="472091"/>
    <n v="0"/>
    <n v="0"/>
    <n v="225327"/>
    <n v="218326.31"/>
    <x v="216"/>
    <n v="0.46246657953657239"/>
    <n v="0.46246657953657239"/>
    <x v="2"/>
    <m/>
    <m/>
    <m/>
    <m/>
    <m/>
    <m/>
    <m/>
    <m/>
    <m/>
    <s v="El proyecto registra 3 unidades ejecutoras (Municipalidad Distrital de Querocotillo - MTC (Provias)  - Gerencia Sub Regional de Cutervo), sólo la Gerencia Sub Regional de Cutervo ha realizado gasto. El último devengado fué realizado en Noviembre del año 2010."/>
  </r>
  <r>
    <s v="Ronal"/>
    <n v="285"/>
    <x v="284"/>
    <x v="284"/>
    <s v="CUTERVO"/>
    <x v="1"/>
    <s v="OPI MUNICIPALIDAD DISTRITAL DE SAN ANDRES DE CUTERVO"/>
    <x v="7"/>
    <d v="2008-06-17T00:00:00"/>
    <x v="7"/>
    <s v="SAN ANDRES DE CUTERVO"/>
    <x v="4"/>
    <n v="120"/>
    <d v="2008-11-01T00:00:00"/>
    <d v="2009-12-01T00:00:00"/>
    <d v="2017-04-19T00:00:00"/>
    <n v="8.4684931506849317"/>
    <x v="4"/>
    <n v="7.3863013698630136"/>
    <x v="5"/>
    <x v="1"/>
    <x v="0"/>
    <x v="1"/>
    <x v="0"/>
    <n v="300000"/>
    <n v="0"/>
    <n v="0"/>
    <n v="201327"/>
    <n v="186266.19"/>
    <x v="217"/>
    <n v="0.62088730000000003"/>
    <n v="0.62088730000000003"/>
    <x v="2"/>
    <s v="PROYECTO CONCLUIDO"/>
    <m/>
    <m/>
    <m/>
    <m/>
    <m/>
    <m/>
    <m/>
    <m/>
    <s v="El proyecto se encuentra Cerrado, de acuerdo al Formato SNIP 14, el proyecto se cerró por un monto de S/. 300,000, sin embargo en el SOSEM figura un devengado acumulado de S/. 186,266.19"/>
  </r>
  <r>
    <s v="Ronal"/>
    <n v="286"/>
    <x v="285"/>
    <x v="285"/>
    <s v="MD DE SOCOTA"/>
    <x v="4"/>
    <s v="OPI MUNICIPALIDAD DISTRITAL DE SOCOTA"/>
    <x v="7"/>
    <d v="2008-08-06T00:00:00"/>
    <x v="7"/>
    <s v="SÓCOTA"/>
    <x v="6"/>
    <n v="240"/>
    <d v="2009-12-01T00:00:00"/>
    <d v="2012-09-01T00:00:00"/>
    <d v="2017-04-19T00:00:00"/>
    <n v="7.3863013698630136"/>
    <x v="6"/>
    <n v="4.6328767123287671"/>
    <x v="11"/>
    <x v="1"/>
    <x v="0"/>
    <x v="1"/>
    <x v="0"/>
    <n v="867749.89"/>
    <n v="0"/>
    <n v="0"/>
    <n v="1971749"/>
    <n v="885256.99"/>
    <x v="218"/>
    <n v="1.0201752834563886"/>
    <n v="1.0201752834563886"/>
    <x v="3"/>
    <s v="PROYECTO CONCLUIDO"/>
    <m/>
    <m/>
    <m/>
    <m/>
    <m/>
    <m/>
    <m/>
    <m/>
    <s v="El proyecto se encuentra cerrado, en el mismo figuran 2 unidades ejecutoras, la Gerencia Sub Regional de Cutervo y la Municipalidad Distrital de Sócota; sólo esta última ha realizado gasto."/>
  </r>
  <r>
    <s v="Ronal"/>
    <n v="287"/>
    <x v="286"/>
    <x v="286"/>
    <s v="MD DE SOCOTA"/>
    <x v="4"/>
    <s v="OPI MUNICIPALIDAD PROVINCIAL DE CUTERVO"/>
    <x v="7"/>
    <d v="2009-06-10T00:00:00"/>
    <x v="10"/>
    <s v="SÓCOTA"/>
    <x v="0"/>
    <n v="90"/>
    <d v="2010-11-01T00:00:00"/>
    <d v="2016-04-01T00:00:00"/>
    <d v="2017-04-19T00:00:00"/>
    <n v="6.4684931506849317"/>
    <x v="7"/>
    <n v="1.0493150684931507"/>
    <x v="8"/>
    <x v="1"/>
    <x v="1"/>
    <x v="0"/>
    <x v="0"/>
    <n v="552402.93999999994"/>
    <n v="0"/>
    <n v="0"/>
    <n v="265686"/>
    <n v="197524"/>
    <x v="219"/>
    <n v="0.35757231849634979"/>
    <n v="0.35757231849634979"/>
    <x v="2"/>
    <m/>
    <m/>
    <m/>
    <m/>
    <m/>
    <m/>
    <m/>
    <m/>
    <m/>
    <s v="El Proyecto ha sido declarado viable por la OPI de la Municpalidad provincial de Cutervo. En el mismo figuran 2 Unidades Ejecutoras (la Municipalidad distrital de Socota - la Gerencia de Cutervo), sólo ha ejecutado gasto la Municipalidad Distrital de Socota, el último devengado ha sido registrado en abril del año 2016. "/>
  </r>
  <r>
    <s v="Ronal"/>
    <n v="288"/>
    <x v="287"/>
    <x v="287"/>
    <s v="MD DE SOCOTA"/>
    <x v="4"/>
    <s v="OPI MUNICIPALIDAD DISTRITAL DE SOCOTA"/>
    <x v="7"/>
    <d v="2009-06-16T00:00:00"/>
    <x v="10"/>
    <s v="SÓCOTA"/>
    <x v="4"/>
    <n v="360"/>
    <d v="2009-08-01T00:00:00"/>
    <d v="2016-08-01T00:00:00"/>
    <d v="2017-04-19T00:00:00"/>
    <n v="7.720547945205479"/>
    <x v="6"/>
    <n v="0.71506849315068488"/>
    <x v="8"/>
    <x v="1"/>
    <x v="0"/>
    <x v="0"/>
    <x v="0"/>
    <n v="298680"/>
    <n v="0"/>
    <n v="0"/>
    <n v="443299"/>
    <n v="295764.78999999998"/>
    <x v="220"/>
    <n v="0.99023968796035888"/>
    <n v="0.99023968796035888"/>
    <x v="3"/>
    <m/>
    <m/>
    <m/>
    <m/>
    <m/>
    <m/>
    <m/>
    <m/>
    <m/>
    <s v="El proyecto registra 2 unidades ejecutoras (La Gerencia de Cutervo - La Municipalidad Distrital de Socota), sólo esta última ha realizado gasto, el último devengado fue en agosto del año 2016. "/>
  </r>
  <r>
    <s v="Ronal"/>
    <n v="289"/>
    <x v="288"/>
    <x v="288"/>
    <s v="CUTERVO"/>
    <x v="1"/>
    <s v="OPI MUNICIPALIDAD DISTRITAL DE QUEROCOTILLO"/>
    <x v="7"/>
    <d v="2009-10-12T00:00:00"/>
    <x v="10"/>
    <s v="QUEROCOTILLO"/>
    <x v="4"/>
    <n v="120"/>
    <d v="2009-12-01T00:00:00"/>
    <d v="2010-08-01T00:00:00"/>
    <d v="2017-04-19T00:00:00"/>
    <n v="7.3863013698630136"/>
    <x v="6"/>
    <n v="6.720547945205479"/>
    <x v="7"/>
    <x v="1"/>
    <x v="0"/>
    <x v="0"/>
    <x v="0"/>
    <n v="241955"/>
    <n v="0"/>
    <n v="0"/>
    <n v="245955"/>
    <n v="238417.5"/>
    <x v="221"/>
    <n v="0.98537951271930735"/>
    <n v="0.98537951271930735"/>
    <x v="3"/>
    <m/>
    <m/>
    <m/>
    <m/>
    <m/>
    <m/>
    <m/>
    <m/>
    <m/>
    <s v="El último gasto con cargo al proyecto, es en agosto del año 2010."/>
  </r>
  <r>
    <s v="Ronal"/>
    <n v="290"/>
    <x v="289"/>
    <x v="289"/>
    <s v="MP DE CUTERVO"/>
    <x v="7"/>
    <s v="OPI MUNICIPALIDAD PROVINCIAL DE CUTERVO"/>
    <x v="7"/>
    <d v="2009-11-20T00:00:00"/>
    <x v="10"/>
    <s v="CUTERVO"/>
    <x v="11"/>
    <n v="210"/>
    <d v="2012-03-01T00:00:00"/>
    <d v="2013-12-01T00:00:00"/>
    <d v="2017-04-19T00:00:00"/>
    <n v="5.1369863013698627"/>
    <x v="3"/>
    <n v="3.3835616438356166"/>
    <x v="9"/>
    <x v="1"/>
    <x v="1"/>
    <x v="0"/>
    <x v="0"/>
    <n v="3550827.81"/>
    <n v="0"/>
    <n v="0"/>
    <n v="1621744"/>
    <n v="1270952.72"/>
    <x v="222"/>
    <n v="0.35793138614626319"/>
    <n v="0.35793138614626319"/>
    <x v="2"/>
    <m/>
    <m/>
    <m/>
    <m/>
    <m/>
    <m/>
    <m/>
    <m/>
    <m/>
    <s v="El proyecto registra 2 unidades ejecutoras (La Gerencia de Cutervo - La Municipalidad Provincial de Cutervo), sólo esta última ha realizado gasto, el último devengado fue en Septiembre del año 2013."/>
  </r>
  <r>
    <s v="Ronal"/>
    <n v="291"/>
    <x v="290"/>
    <x v="290"/>
    <s v="MD DE SOCOTA"/>
    <x v="4"/>
    <s v="OPI MUNICIPALIDAD DISTRITAL DE SOCOTA"/>
    <x v="7"/>
    <d v="2009-11-12T00:00:00"/>
    <x v="10"/>
    <s v="SÓCOTA"/>
    <x v="0"/>
    <n v="240"/>
    <d v="2010-10-01T00:00:00"/>
    <d v="2016-07-01T00:00:00"/>
    <d v="2017-04-19T00:00:00"/>
    <n v="6.5534246575342463"/>
    <x v="7"/>
    <n v="0.8"/>
    <x v="8"/>
    <x v="1"/>
    <x v="0"/>
    <x v="0"/>
    <x v="0"/>
    <n v="2505977"/>
    <n v="0"/>
    <n v="0"/>
    <n v="4795978"/>
    <n v="1565622.93"/>
    <x v="223"/>
    <n v="0.62475550653497613"/>
    <n v="0.62475550653497613"/>
    <x v="2"/>
    <m/>
    <m/>
    <m/>
    <m/>
    <m/>
    <m/>
    <m/>
    <m/>
    <m/>
    <s v="El proyecto registra 3 unidades ejecutoras (La Gerencia de Cutervo - Sede central -  La Municipalidad Provincial de Cutervo), sólo esta última ha realizado gasto, el último devengado fue en julio del año 2016."/>
  </r>
  <r>
    <s v="Gladys R."/>
    <n v="292"/>
    <x v="291"/>
    <x v="291"/>
    <s v="SEDE CENTRAL - GRI"/>
    <x v="0"/>
    <s v="OPI DE LA REGION CAJAMARCA"/>
    <x v="7"/>
    <d v="2006-11-09T00:00:00"/>
    <x v="5"/>
    <s v="CELENDÍN"/>
    <x v="3"/>
    <n v="120"/>
    <d v="2008-11-01T00:00:00"/>
    <d v="2009-11-01T00:00:00"/>
    <d v="2017-04-19T00:00:00"/>
    <n v="8.4684931506849317"/>
    <x v="4"/>
    <n v="7.4684931506849317"/>
    <x v="5"/>
    <x v="1"/>
    <x v="0"/>
    <x v="0"/>
    <x v="0"/>
    <n v="87874"/>
    <n v="0"/>
    <n v="0"/>
    <n v="239939"/>
    <n v="115250.27"/>
    <x v="224"/>
    <n v="1.3115400459749187"/>
    <n v="1.3115400459749187"/>
    <x v="3"/>
    <m/>
    <m/>
    <m/>
    <m/>
    <m/>
    <m/>
    <m/>
    <m/>
    <m/>
    <s v="A la fecha  han transcurrido más de 7 años desde el útimo devengado, no tiene ningún registro posterior a la viabilidad (F14, F15, F16, F17). El monto devengado es superior al declarado viable en 31.15%."/>
  </r>
  <r>
    <s v="Gladys R."/>
    <n v="293"/>
    <x v="292"/>
    <x v="292"/>
    <s v="SEDE CENTRAL - GRI"/>
    <x v="0"/>
    <s v="OPI DE LA REGION CAJAMARCA"/>
    <x v="7"/>
    <d v="2006-03-23T00:00:00"/>
    <x v="5"/>
    <s v="SAN PABLO"/>
    <x v="9"/>
    <n v="150"/>
    <d v="2006-06-01T00:00:00"/>
    <d v="2009-12-01T00:00:00"/>
    <d v="2017-04-19T00:00:00"/>
    <n v="10.890410958904109"/>
    <x v="2"/>
    <n v="7.3863013698630136"/>
    <x v="5"/>
    <x v="1"/>
    <x v="0"/>
    <x v="0"/>
    <x v="0"/>
    <n v="886477"/>
    <n v="0"/>
    <n v="0"/>
    <n v="2493637"/>
    <n v="831919.63"/>
    <x v="225"/>
    <n v="0.93845596670866815"/>
    <n v="0.93845596670866815"/>
    <x v="3"/>
    <m/>
    <m/>
    <m/>
    <m/>
    <m/>
    <m/>
    <m/>
    <m/>
    <m/>
    <s v="A la fecha  han transcurrido más de 7 años desde el útimo devengado, no tiene ningún registro posterior a la viabilidad (F14, F15, F16, F17)."/>
  </r>
  <r>
    <s v="Gladys R."/>
    <n v="294"/>
    <x v="293"/>
    <x v="293"/>
    <s v="M. DE AGRICULTURA Y RIEGO"/>
    <x v="8"/>
    <s v="DGPM - MEF"/>
    <x v="7"/>
    <d v="2007-11-23T00:00:00"/>
    <x v="3"/>
    <s v="MULTIPROVINCIAL Y MULTIDISTRITAL"/>
    <x v="3"/>
    <n v="900"/>
    <d v="2009-01-01T00:00:00"/>
    <d v="2017-03-01T00:00:00"/>
    <d v="2017-04-19T00:00:00"/>
    <n v="8.3013698630136989"/>
    <x v="4"/>
    <n v="0.13424657534246576"/>
    <x v="12"/>
    <x v="2"/>
    <x v="0"/>
    <x v="0"/>
    <x v="0"/>
    <n v="69453824"/>
    <n v="0"/>
    <n v="0"/>
    <n v="70518151"/>
    <n v="54099531.810000002"/>
    <x v="226"/>
    <n v="0.77892805167934309"/>
    <n v="0.77892805167934309"/>
    <x v="3"/>
    <m/>
    <m/>
    <m/>
    <m/>
    <m/>
    <m/>
    <m/>
    <m/>
    <m/>
    <s v="El PIP a la fecha se está ejecutando, registrando su últimod evengado a marzo 2017 por MINAGRI. Respecto a la UE Sede Central solamente reporque que se le programó un PIA de S/.105, 000 en el año 2010, sin embargo no se registra devengados ni contrataciones a cago de la UE GR. Cajamarca."/>
  </r>
  <r>
    <s v="Gladys R."/>
    <n v="295"/>
    <x v="294"/>
    <x v="294"/>
    <s v="SEDE CENTRAL - GRI"/>
    <x v="0"/>
    <s v="OPI DE LA REGION CAJAMARCA"/>
    <x v="7"/>
    <d v="2005-12-14T00:00:00"/>
    <x v="2"/>
    <s v="SAN MIGUEL - MULTIDISTRITAL"/>
    <x v="3"/>
    <n v="210"/>
    <d v="2007-05-01T00:00:00"/>
    <d v="2010-12-01T00:00:00"/>
    <d v="2017-04-19T00:00:00"/>
    <n v="9.9753424657534246"/>
    <x v="2"/>
    <n v="6.3863013698630136"/>
    <x v="7"/>
    <x v="1"/>
    <x v="0"/>
    <x v="0"/>
    <x v="0"/>
    <n v="2127783.2999999998"/>
    <n v="0"/>
    <n v="0"/>
    <n v="2632660"/>
    <n v="464066.46"/>
    <x v="227"/>
    <n v="0.21809855355101249"/>
    <n v="0.21809855355101249"/>
    <x v="1"/>
    <m/>
    <m/>
    <m/>
    <m/>
    <m/>
    <m/>
    <m/>
    <m/>
    <m/>
    <s v="A la fecha  han transcurrido más de 6 años desde el útimo devengado (Dic. 2010), tiene un registro en fase de inversión F16 de marzo 2014. Tiene un avance de ejecución financiera de 21.81%; sin embargo no registra devengados despues de su última actualización."/>
  </r>
  <r>
    <s v="Gladys R."/>
    <n v="296"/>
    <x v="295"/>
    <x v="295"/>
    <s v="SEDE CENTRAL - GRI"/>
    <x v="0"/>
    <s v="OPI DE LA REGION CAJAMARCA"/>
    <x v="7"/>
    <d v="2008-02-29T00:00:00"/>
    <x v="7"/>
    <s v="LOS BAÑOS DEL INCA"/>
    <x v="7"/>
    <n v="360"/>
    <d v="2009-08-01T00:00:00"/>
    <d v="2010-09-01T00:00:00"/>
    <d v="2017-04-19T00:00:00"/>
    <n v="7.720547945205479"/>
    <x v="6"/>
    <n v="6.6356164383561644"/>
    <x v="7"/>
    <x v="1"/>
    <x v="0"/>
    <x v="0"/>
    <x v="0"/>
    <n v="2529511"/>
    <n v="0"/>
    <n v="0"/>
    <n v="3153649"/>
    <n v="153649"/>
    <x v="228"/>
    <n v="6.0742570401947256E-2"/>
    <n v="6.0742570401947256E-2"/>
    <x v="1"/>
    <m/>
    <m/>
    <m/>
    <m/>
    <m/>
    <m/>
    <m/>
    <m/>
    <m/>
    <s v="Sólo registra un avance financiero de 6.07 % de ejecución, hace 7 años que registra el último devengado y a la fecha no tiene ningún registro posterior a la viabilidad (F14, F15, F16, F17). "/>
  </r>
  <r>
    <s v="Gladys R."/>
    <n v="297"/>
    <x v="296"/>
    <x v="296"/>
    <s v="SEDE CENTRAL - GRI"/>
    <x v="0"/>
    <s v="OPI DE LA REGION CAJAMARCA"/>
    <x v="7"/>
    <d v="2007-01-12T00:00:00"/>
    <x v="3"/>
    <s v="CHILETE"/>
    <x v="7"/>
    <n v="300"/>
    <d v="2007-03-01T00:00:00"/>
    <d v="2009-12-01T00:00:00"/>
    <d v="2017-04-19T00:00:00"/>
    <n v="10.142465753424657"/>
    <x v="2"/>
    <n v="7.3863013698630136"/>
    <x v="5"/>
    <x v="1"/>
    <x v="0"/>
    <x v="1"/>
    <x v="0"/>
    <n v="2458871.7799999998"/>
    <n v="0"/>
    <n v="0"/>
    <n v="8083653"/>
    <n v="2458875.16"/>
    <x v="229"/>
    <n v="1.0000013746141738"/>
    <n v="1.0000013746141738"/>
    <x v="3"/>
    <s v="PROYECTO CONCLUIDO"/>
    <m/>
    <m/>
    <m/>
    <m/>
    <m/>
    <m/>
    <m/>
    <m/>
    <s v="Monto de F14 es menor al que muestra como devengado en el SOSEM. Se ha realizado una mala programación del PIP en el 2007 al 2009 por más de 8 millones para un PIP viable por un monto menor a 2 millones.  "/>
  </r>
  <r>
    <s v="Gladys R."/>
    <n v="298"/>
    <x v="297"/>
    <x v="297"/>
    <s v="SEDE CENTRAL - GRI - MPC"/>
    <x v="0"/>
    <s v="OPI MUNICIPALIDAD PROVINCIAL DE CAJAMARCA"/>
    <x v="7"/>
    <d v="2006-08-28T00:00:00"/>
    <x v="5"/>
    <s v="CAJAMARCA"/>
    <x v="4"/>
    <n v="210"/>
    <d v="2012-08-01T00:00:00"/>
    <d v="2013-09-01T00:00:00"/>
    <d v="2017-04-19T00:00:00"/>
    <n v="4.7178082191780826"/>
    <x v="8"/>
    <n v="3.6328767123287671"/>
    <x v="9"/>
    <x v="1"/>
    <x v="0"/>
    <x v="0"/>
    <x v="1"/>
    <n v="432841.13"/>
    <n v="0"/>
    <n v="0"/>
    <n v="1188641"/>
    <n v="433515.09"/>
    <x v="230"/>
    <n v="1.0015570609013058"/>
    <n v="1.0015570609013058"/>
    <x v="3"/>
    <m/>
    <m/>
    <m/>
    <m/>
    <m/>
    <m/>
    <m/>
    <m/>
    <m/>
    <s v="Toda laejecución según reporta el SOSEM  se han realizado a cago de la MPC, se han realizado cambios de UE en la ficha del BP a favor del GR.CAJ y luego ha retornado a la MPC, el GR.CAJ solamente programó en el PIP 2009 un monto de 328,583. Los registros le corresponde a la MPC."/>
  </r>
  <r>
    <s v="Gladys R."/>
    <n v="299"/>
    <x v="298"/>
    <x v="298"/>
    <s v="SEDE CENTRAL - GRI"/>
    <x v="0"/>
    <s v="OPI DE LA REGION CAJAMARCA"/>
    <x v="7"/>
    <d v="2006-08-01T00:00:00"/>
    <x v="5"/>
    <s v="YONÁN"/>
    <x v="3"/>
    <n v="150"/>
    <d v="2007-05-01T00:00:00"/>
    <d v="2009-12-01T00:00:00"/>
    <d v="2017-04-19T00:00:00"/>
    <n v="9.9753424657534246"/>
    <x v="2"/>
    <n v="7.3863013698630136"/>
    <x v="5"/>
    <x v="1"/>
    <x v="0"/>
    <x v="0"/>
    <x v="0"/>
    <n v="1376113"/>
    <n v="0"/>
    <n v="0"/>
    <n v="2792537"/>
    <n v="1683345.65"/>
    <x v="231"/>
    <n v="1.2232612074735141"/>
    <n v="1.2232612074735141"/>
    <x v="3"/>
    <m/>
    <m/>
    <m/>
    <m/>
    <m/>
    <m/>
    <m/>
    <m/>
    <m/>
    <s v="A la fecha  han transcurrido más de 7 años desde el útimo devengado, no tiene ningún registro posterior a la viabilidad (F14, F15, F16, F17). Han ejecutado 122.33% respecto al PIP viable."/>
  </r>
  <r>
    <s v="Gladys R."/>
    <n v="300"/>
    <x v="299"/>
    <x v="299"/>
    <s v="SEDE CENTRAL - GRI"/>
    <x v="0"/>
    <s v="OPI DE LA REGION CAJAMARCA"/>
    <x v="7"/>
    <d v="2006-09-25T00:00:00"/>
    <x v="5"/>
    <s v="SAN BERNARDINO"/>
    <x v="4"/>
    <n v="120"/>
    <d v="2007-08-01T00:00:00"/>
    <d v="2009-04-01T00:00:00"/>
    <d v="2017-04-19T00:00:00"/>
    <n v="9.7232876712328764"/>
    <x v="5"/>
    <n v="8.0547945205479454"/>
    <x v="6"/>
    <x v="1"/>
    <x v="0"/>
    <x v="1"/>
    <x v="0"/>
    <n v="684788.17"/>
    <n v="0"/>
    <n v="0"/>
    <n v="1336759"/>
    <n v="684788.17"/>
    <x v="105"/>
    <n v="1"/>
    <n v="1"/>
    <x v="3"/>
    <s v="PROYECTO CONCLUIDO"/>
    <m/>
    <m/>
    <m/>
    <m/>
    <m/>
    <m/>
    <m/>
    <m/>
    <s v="Se ha considerado como último monto registrado con el F14, el devengado que muestra el SOSEM es el mismo que la UE ha informado en el F14."/>
  </r>
  <r>
    <s v="Gladys R."/>
    <n v="301"/>
    <x v="300"/>
    <x v="300"/>
    <s v="MD DE JESÚS"/>
    <x v="4"/>
    <s v="OPI MUNICIPALIDAD DISTRITAL DE JESÚS"/>
    <x v="7"/>
    <d v="2006-09-06T00:00:00"/>
    <x v="5"/>
    <s v="JESÚS"/>
    <x v="10"/>
    <n v="360"/>
    <d v="2008-06-01T00:00:00"/>
    <d v="2011-07-01T00:00:00"/>
    <d v="2017-04-19T00:00:00"/>
    <n v="8.8876712328767127"/>
    <x v="4"/>
    <n v="5.8054794520547945"/>
    <x v="10"/>
    <x v="1"/>
    <x v="0"/>
    <x v="1"/>
    <x v="0"/>
    <n v="317359.09999999998"/>
    <n v="0"/>
    <n v="0"/>
    <n v="1160821"/>
    <n v="317359.09999999998"/>
    <x v="105"/>
    <n v="1"/>
    <n v="1"/>
    <x v="3"/>
    <s v="PROYECTO CONCLUIDO"/>
    <m/>
    <m/>
    <m/>
    <m/>
    <m/>
    <m/>
    <m/>
    <m/>
    <s v="Proyecto Cerrado por la MD Jesús, el GR. Cajamarca le programó en el PIM 2009 un monto de 195,000, pero no reporta devengado a su cargo.  "/>
  </r>
  <r>
    <s v="Gladys R."/>
    <n v="302"/>
    <x v="301"/>
    <x v="301"/>
    <s v="SEDE CENTRAL - GRI"/>
    <x v="0"/>
    <s v="OPI DE LA REGION CAJAMARCA"/>
    <x v="7"/>
    <d v="2006-11-06T00:00:00"/>
    <x v="5"/>
    <s v="MAGDALENA"/>
    <x v="4"/>
    <n v="90"/>
    <d v="2007-05-01T00:00:00"/>
    <d v="2009-06-01T00:00:00"/>
    <d v="2017-04-19T00:00:00"/>
    <n v="9.9753424657534246"/>
    <x v="2"/>
    <n v="7.8876712328767127"/>
    <x v="5"/>
    <x v="1"/>
    <x v="0"/>
    <x v="1"/>
    <x v="0"/>
    <n v="160825.60000000001"/>
    <n v="0"/>
    <n v="0"/>
    <n v="500409"/>
    <n v="160825.60000000001"/>
    <x v="105"/>
    <n v="1"/>
    <n v="1"/>
    <x v="3"/>
    <s v="PROYECTO CONCLUIDO"/>
    <m/>
    <m/>
    <m/>
    <m/>
    <m/>
    <m/>
    <m/>
    <m/>
    <s v="Proyecto Cerrado, devengado del SOSEM es igual al del F14."/>
  </r>
  <r>
    <s v="Gladys R."/>
    <n v="303"/>
    <x v="302"/>
    <x v="302"/>
    <s v="SEDE CENTRAL - GRI"/>
    <x v="0"/>
    <s v="OPI DE LA REGION CAJAMARCA"/>
    <x v="7"/>
    <d v="2007-02-12T00:00:00"/>
    <x v="3"/>
    <s v="LA LIBERTAD DE PALLÁN"/>
    <x v="4"/>
    <n v="120"/>
    <d v="2010-04-01T00:00:00"/>
    <d v="2010-04-01T00:00:00"/>
    <d v="2017-04-19T00:00:00"/>
    <n v="7.0547945205479454"/>
    <x v="6"/>
    <n v="7.0547945205479454"/>
    <x v="5"/>
    <x v="1"/>
    <x v="0"/>
    <x v="0"/>
    <x v="0"/>
    <n v="352148"/>
    <n v="0"/>
    <n v="0"/>
    <n v="230"/>
    <n v="230"/>
    <x v="232"/>
    <n v="6.5313447754921229E-4"/>
    <n v="6.5313447754921229E-4"/>
    <x v="1"/>
    <m/>
    <m/>
    <m/>
    <m/>
    <m/>
    <m/>
    <m/>
    <m/>
    <m/>
    <s v="El PIP al afecha se encuentra INACTIVO, el perfil ha perdido vigencia, no tienen ningún registro posterior a la viabilidad, se ha ejecutado solamente S/.230.00. La UE Sede Central le ha programado un PIA en el año 2010 S/. 352,148, pero no registra devengado en ese año. En el BP hay otro PIP para la misma IE actualmente en ejecución por el GR.Cajamarca con cóodigo SNIP 149352, último devengado marzo 2017, registra pago de intereses por laudos arbitrales."/>
  </r>
  <r>
    <s v="Gladys R."/>
    <n v="304"/>
    <x v="303"/>
    <x v="303"/>
    <s v="SEDE CENTRAL - GRI"/>
    <x v="0"/>
    <s v="OPI DE LA REGION CAJAMARCA"/>
    <x v="7"/>
    <d v="2007-02-12T00:00:00"/>
    <x v="3"/>
    <s v="CAJABAMBA"/>
    <x v="4"/>
    <n v="660"/>
    <d v="2007-09-01T00:00:00"/>
    <d v="2010-12-01T00:00:00"/>
    <d v="2017-04-19T00:00:00"/>
    <n v="9.6383561643835609"/>
    <x v="5"/>
    <n v="6.3863013698630136"/>
    <x v="7"/>
    <x v="1"/>
    <x v="0"/>
    <x v="1"/>
    <x v="0"/>
    <n v="1144975.46"/>
    <n v="0"/>
    <n v="0"/>
    <n v="2045613"/>
    <n v="1144975.46"/>
    <x v="105"/>
    <n v="1"/>
    <n v="1"/>
    <x v="3"/>
    <s v="PROYECTO CONCLUIDO"/>
    <m/>
    <m/>
    <m/>
    <m/>
    <m/>
    <m/>
    <m/>
    <m/>
    <s v="PIP Cerrado, el monto registrado en el F14 es mayor al que muestra como devengado acumulado total."/>
  </r>
  <r>
    <s v="Gladys R."/>
    <n v="305"/>
    <x v="304"/>
    <x v="304"/>
    <s v="SEDE CENTRAL - GRI"/>
    <x v="0"/>
    <s v="OPI DE LA REGION CAJAMARCA"/>
    <x v="7"/>
    <d v="2007-01-12T00:00:00"/>
    <x v="3"/>
    <s v="JOSÉ SABOGAL"/>
    <x v="7"/>
    <n v="360"/>
    <s v="NPI"/>
    <s v="NPI"/>
    <d v="2017-04-19T00:00:00"/>
    <s v="NPI"/>
    <x v="0"/>
    <s v="NPI"/>
    <x v="0"/>
    <x v="0"/>
    <x v="0"/>
    <x v="0"/>
    <x v="0"/>
    <n v="566851"/>
    <n v="0"/>
    <n v="0"/>
    <n v="3"/>
    <n v="0"/>
    <x v="233"/>
    <n v="0"/>
    <n v="0"/>
    <x v="1"/>
    <m/>
    <m/>
    <m/>
    <m/>
    <m/>
    <m/>
    <m/>
    <m/>
    <m/>
    <s v="PIP Inactivo, a la fecha ha perdido vigencia. No registra devengados."/>
  </r>
  <r>
    <s v="Gladys R."/>
    <n v="306"/>
    <x v="305"/>
    <x v="305"/>
    <s v="SEDE CENTRAL - GRI"/>
    <x v="0"/>
    <s v="OPI DE LA REGION CAJAMARCA"/>
    <x v="7"/>
    <d v="2007-04-13T00:00:00"/>
    <x v="3"/>
    <s v="SAN PABLO"/>
    <x v="0"/>
    <n v="180"/>
    <d v="2007-11-01T00:00:00"/>
    <d v="2010-08-01T00:00:00"/>
    <d v="2017-04-19T00:00:00"/>
    <n v="9.4712328767123282"/>
    <x v="5"/>
    <n v="6.720547945205479"/>
    <x v="7"/>
    <x v="1"/>
    <x v="0"/>
    <x v="0"/>
    <x v="0"/>
    <n v="1463363"/>
    <n v="0"/>
    <n v="0"/>
    <n v="1972502"/>
    <n v="888178.52"/>
    <x v="234"/>
    <n v="0.60694340365309218"/>
    <n v="0.60694340365309218"/>
    <x v="2"/>
    <m/>
    <m/>
    <m/>
    <m/>
    <m/>
    <m/>
    <m/>
    <m/>
    <m/>
    <s v="A la fecha han ejecutado 60.69% respecto al monto viable, en el BP no se ha realizado ningún registro posterior a la viabilidad, la UE viene ejecutando este PIP 9.4 años y han transcurrido casi 5 años desde el último devengado."/>
  </r>
  <r>
    <s v="Gladys R."/>
    <n v="307"/>
    <x v="306"/>
    <x v="306"/>
    <s v="SEDE CENTRAL - GRI"/>
    <x v="0"/>
    <s v="OPI MUNICIPALIDAD PROVINCIAL DE CAJAMARCA"/>
    <x v="7"/>
    <d v="2007-10-11T00:00:00"/>
    <x v="3"/>
    <s v="CAJAMARCA"/>
    <x v="9"/>
    <n v="120"/>
    <d v="2010-07-01T00:00:00"/>
    <d v="2010-07-01T00:00:00"/>
    <d v="2017-04-19T00:00:00"/>
    <n v="6.8054794520547945"/>
    <x v="7"/>
    <n v="6.8054794520547945"/>
    <x v="7"/>
    <x v="1"/>
    <x v="0"/>
    <x v="0"/>
    <x v="0"/>
    <n v="114859"/>
    <n v="0"/>
    <n v="0"/>
    <n v="129015"/>
    <n v="3900"/>
    <x v="235"/>
    <n v="3.3954674862222374E-2"/>
    <n v="3.3954674862222374E-2"/>
    <x v="1"/>
    <m/>
    <m/>
    <m/>
    <m/>
    <m/>
    <m/>
    <m/>
    <m/>
    <m/>
    <s v="PIP viable por la OPI de la MPC, la UE Sede Central del GR.Cajamarca le progrmó PIA y PIM en los años 2009 y 2010, pero no registra devengados con cargo a ésta UE."/>
  </r>
  <r>
    <s v="Gladys R."/>
    <n v="308"/>
    <x v="307"/>
    <x v="307"/>
    <s v="SEDE CENTRAL - GRI"/>
    <x v="0"/>
    <s v="OPI DE LA REGION CAJAMARCA"/>
    <x v="7"/>
    <d v="2007-03-29T00:00:00"/>
    <x v="3"/>
    <s v="SAN GREGORIO"/>
    <x v="4"/>
    <n v="160"/>
    <d v="2008-04-01T00:00:00"/>
    <d v="2009-03-01T00:00:00"/>
    <d v="2017-04-19T00:00:00"/>
    <n v="9.0547945205479454"/>
    <x v="5"/>
    <n v="8.1397260273972609"/>
    <x v="6"/>
    <x v="1"/>
    <x v="0"/>
    <x v="1"/>
    <x v="0"/>
    <n v="186625.96"/>
    <n v="0"/>
    <n v="0"/>
    <n v="325000"/>
    <n v="186625.96"/>
    <x v="105"/>
    <n v="1"/>
    <n v="1"/>
    <x v="3"/>
    <s v="PROYECTO CONCLUIDO"/>
    <m/>
    <m/>
    <m/>
    <m/>
    <m/>
    <m/>
    <m/>
    <m/>
    <s v="PIP Cerrado, el monto del F14 es igual al que muestra como devengado total del SOSEM."/>
  </r>
  <r>
    <s v="Gladys R."/>
    <n v="309"/>
    <x v="308"/>
    <x v="308"/>
    <s v="SEDE CENTRAL - GRI"/>
    <x v="0"/>
    <s v="OPI DE LA REGION CAJAMARCA"/>
    <x v="7"/>
    <d v="2007-03-29T00:00:00"/>
    <x v="3"/>
    <s v="PEDRO GÁLVEZ"/>
    <x v="4"/>
    <n v="210"/>
    <d v="2008-05-01T00:00:00"/>
    <d v="2016-11-01T00:00:00"/>
    <d v="2017-04-19T00:00:00"/>
    <n v="8.9726027397260282"/>
    <x v="5"/>
    <n v="0.46301369863013697"/>
    <x v="12"/>
    <x v="2"/>
    <x v="0"/>
    <x v="0"/>
    <x v="0"/>
    <n v="1840995"/>
    <n v="0"/>
    <n v="0"/>
    <n v="2652129"/>
    <n v="1420493.23"/>
    <x v="236"/>
    <n v="0.77158994456801888"/>
    <n v="0.77158994456801888"/>
    <x v="3"/>
    <m/>
    <m/>
    <m/>
    <m/>
    <m/>
    <m/>
    <m/>
    <m/>
    <m/>
    <s v="El PIP se viene ejejcutando casi 9 años, el último devengado ha sido diciembre-2016, para el 2017 no se considerado PIA ni PIM, no tiene ningún registro posterior a la viabilidad, se ha ejecutado el 77.66% respecto al monto viable."/>
  </r>
  <r>
    <s v="Gladys R."/>
    <n v="310"/>
    <x v="309"/>
    <x v="309"/>
    <s v="SEDE CENTRAL - GRI"/>
    <x v="0"/>
    <s v="OPI DE LA REGION CAJAMARCA"/>
    <x v="7"/>
    <d v="2007-03-29T00:00:00"/>
    <x v="3"/>
    <s v="CHILETE"/>
    <x v="4"/>
    <n v="280"/>
    <d v="2007-09-01T00:00:00"/>
    <d v="2009-06-01T00:00:00"/>
    <d v="2017-04-19T00:00:00"/>
    <n v="9.6383561643835609"/>
    <x v="5"/>
    <n v="7.8876712328767127"/>
    <x v="5"/>
    <x v="1"/>
    <x v="0"/>
    <x v="1"/>
    <x v="0"/>
    <n v="221998.05"/>
    <n v="0"/>
    <n v="0"/>
    <n v="273044"/>
    <n v="221998.05"/>
    <x v="105"/>
    <n v="1"/>
    <n v="1"/>
    <x v="3"/>
    <s v="PROYECTO CONCLUIDO"/>
    <m/>
    <m/>
    <m/>
    <m/>
    <m/>
    <m/>
    <m/>
    <m/>
    <s v="PIP Cerrado, el monto del F14 es igual al que muestra como devengado total del SOSEM."/>
  </r>
  <r>
    <s v="Gladys R."/>
    <n v="311"/>
    <x v="310"/>
    <x v="310"/>
    <s v="SEDE CENTRAL - GRI"/>
    <x v="0"/>
    <s v="OPI DE LA REGION CAJAMARCA"/>
    <x v="7"/>
    <d v="2007-03-27T00:00:00"/>
    <x v="3"/>
    <s v="HUASMÍN"/>
    <x v="3"/>
    <n v="640"/>
    <d v="2007-10-01T00:00:00"/>
    <d v="2012-07-01T00:00:00"/>
    <d v="2017-04-19T00:00:00"/>
    <n v="9.5561643835616437"/>
    <x v="5"/>
    <n v="4.8027397260273972"/>
    <x v="11"/>
    <x v="1"/>
    <x v="0"/>
    <x v="1"/>
    <x v="0"/>
    <n v="501951.28"/>
    <n v="0"/>
    <n v="0"/>
    <n v="873962"/>
    <n v="501951.28"/>
    <x v="105"/>
    <n v="1"/>
    <n v="1"/>
    <x v="3"/>
    <s v="PROYECTO CONCLUIDO"/>
    <m/>
    <m/>
    <m/>
    <m/>
    <m/>
    <m/>
    <m/>
    <m/>
    <s v="PIP Cerrado, el monto del F14 es igual al que muestra como devengado total del SOSEM."/>
  </r>
  <r>
    <s v="Gladys R."/>
    <n v="312"/>
    <x v="311"/>
    <x v="311"/>
    <s v="SEDE CENTRAL - GRI"/>
    <x v="0"/>
    <s v="OPI DE LA REGION CAJAMARCA"/>
    <x v="7"/>
    <d v="2007-06-08T00:00:00"/>
    <x v="3"/>
    <s v="SAN BERNARDINO"/>
    <x v="10"/>
    <n v="240"/>
    <d v="2010-02-01T00:00:00"/>
    <d v="2016-04-01T00:00:00"/>
    <d v="2017-04-19T00:00:00"/>
    <n v="7.2164383561643834"/>
    <x v="6"/>
    <n v="1.0493150684931507"/>
    <x v="8"/>
    <x v="1"/>
    <x v="0"/>
    <x v="0"/>
    <x v="1"/>
    <n v="3479604"/>
    <n v="0"/>
    <n v="0"/>
    <n v="5527653"/>
    <n v="4024571.37"/>
    <x v="237"/>
    <n v="1.1566176409729383"/>
    <n v="1.1566176409729383"/>
    <x v="3"/>
    <m/>
    <m/>
    <m/>
    <m/>
    <m/>
    <m/>
    <m/>
    <m/>
    <m/>
    <s v="El PIP a la fecha se viene ejecutando por más de 07 años, a cargo del Ministerio de Energía y Minas 2008-2016 con un devengado acumulado de S/. 4, 010, 293.07 y el G.R. Cajamarca en el año 2010 registra un devengado de S/. 14, 278.3. No tiene ningún registro posterior a la viabilidad, sin embargo registra una ejecución financiera de 115.66 %  respecto al monto viable."/>
  </r>
  <r>
    <s v="Gladys R."/>
    <n v="313"/>
    <x v="312"/>
    <x v="312"/>
    <s v="SEDE CENTRAL - GRI"/>
    <x v="0"/>
    <s v="OPI DE LA REGION CAJAMARCA"/>
    <x v="7"/>
    <d v="2007-07-02T00:00:00"/>
    <x v="3"/>
    <s v="CAJABAMBA"/>
    <x v="4"/>
    <n v="270"/>
    <d v="2008-12-01T00:00:00"/>
    <d v="2010-12-01T00:00:00"/>
    <d v="2017-04-19T00:00:00"/>
    <n v="8.3863013698630144"/>
    <x v="4"/>
    <n v="6.3863013698630136"/>
    <x v="7"/>
    <x v="1"/>
    <x v="0"/>
    <x v="1"/>
    <x v="0"/>
    <n v="1467201.8"/>
    <n v="0"/>
    <n v="0"/>
    <n v="3135581"/>
    <n v="1467201.8"/>
    <x v="105"/>
    <n v="1"/>
    <n v="1"/>
    <x v="3"/>
    <s v="PROYECTO CONCLUIDO"/>
    <m/>
    <m/>
    <m/>
    <m/>
    <m/>
    <m/>
    <m/>
    <m/>
    <s v="PIP Cerrado, el monto del F14 es igual al que muestra como devengado total del SOSEM."/>
  </r>
  <r>
    <s v="Gladys R."/>
    <n v="314"/>
    <x v="313"/>
    <x v="313"/>
    <s v="SEDE CENTRAL - GRI"/>
    <x v="0"/>
    <s v="OPI DE LA REGION CAJAMARCA"/>
    <x v="7"/>
    <d v="2007-06-26T00:00:00"/>
    <x v="3"/>
    <s v="TONGOD"/>
    <x v="4"/>
    <n v="210"/>
    <d v="2008-11-01T00:00:00"/>
    <d v="2010-06-01T00:00:00"/>
    <d v="2017-04-19T00:00:00"/>
    <n v="8.4684931506849317"/>
    <x v="4"/>
    <n v="6.8876712328767127"/>
    <x v="7"/>
    <x v="1"/>
    <x v="1"/>
    <x v="1"/>
    <x v="0"/>
    <n v="1307613.25"/>
    <n v="0"/>
    <n v="0"/>
    <n v="2246191"/>
    <n v="1331648.69"/>
    <x v="238"/>
    <n v="1.0183811536018008"/>
    <n v="1.0183811536018008"/>
    <x v="3"/>
    <s v="PROYECTO CONCLUIDO"/>
    <m/>
    <m/>
    <m/>
    <m/>
    <m/>
    <m/>
    <m/>
    <m/>
    <s v="PIP Cerrado, el monto del F14 ( 1, 307, 613.25) es menor al que muestra como devengado total del SOSEM (1, 331, 648.69)."/>
  </r>
  <r>
    <s v="Gladys R."/>
    <n v="315"/>
    <x v="314"/>
    <x v="314"/>
    <s v="SEDE CENTRAL - GRI"/>
    <x v="0"/>
    <s v="OPI DE LA REGION CAJAMARCA"/>
    <x v="7"/>
    <d v="2007-07-16T00:00:00"/>
    <x v="3"/>
    <s v="SOROCHUCO"/>
    <x v="0"/>
    <n v="360"/>
    <d v="2007-08-01T00:00:00"/>
    <d v="2010-02-01T00:00:00"/>
    <d v="2017-04-19T00:00:00"/>
    <n v="9.7232876712328764"/>
    <x v="5"/>
    <n v="7.2164383561643834"/>
    <x v="5"/>
    <x v="1"/>
    <x v="0"/>
    <x v="0"/>
    <x v="0"/>
    <n v="2477562"/>
    <n v="0"/>
    <n v="0"/>
    <n v="3008554"/>
    <n v="1796485.8"/>
    <x v="239"/>
    <n v="0.72510225778406356"/>
    <n v="0.72510225778406356"/>
    <x v="2"/>
    <m/>
    <m/>
    <m/>
    <m/>
    <m/>
    <m/>
    <m/>
    <m/>
    <m/>
    <s v="Hace más de 07 años han transcurrido desde el último devengado, han ejecutado financieramente el 72.51% y no registra ninguna información posterior a la declaración de viabilidad."/>
  </r>
  <r>
    <s v="Gladys R."/>
    <n v="316"/>
    <x v="315"/>
    <x v="315"/>
    <s v="SEDE CENTRAL - GRI"/>
    <x v="0"/>
    <s v="OPI DE LA REGION CAJAMARCA"/>
    <x v="7"/>
    <d v="2007-07-27T00:00:00"/>
    <x v="3"/>
    <s v="MATARA"/>
    <x v="4"/>
    <n v="260"/>
    <d v="2008-05-01T00:00:00"/>
    <d v="2009-10-01T00:00:00"/>
    <d v="2017-04-19T00:00:00"/>
    <n v="8.9726027397260282"/>
    <x v="5"/>
    <n v="7.5534246575342463"/>
    <x v="5"/>
    <x v="1"/>
    <x v="0"/>
    <x v="1"/>
    <x v="0"/>
    <n v="552805.81999999995"/>
    <n v="0"/>
    <n v="0"/>
    <n v="1072000"/>
    <n v="552805.81999999995"/>
    <x v="105"/>
    <n v="1"/>
    <n v="1"/>
    <x v="3"/>
    <s v="PROYECTO CONCLUIDO"/>
    <m/>
    <m/>
    <m/>
    <m/>
    <m/>
    <m/>
    <m/>
    <m/>
    <s v="PIP Cerrado, el monto del F14 es igual al que muestra como devengado total del SOSEM."/>
  </r>
  <r>
    <s v="Gladys R."/>
    <n v="317"/>
    <x v="316"/>
    <x v="316"/>
    <s v="MP DE CAJAMARCA "/>
    <x v="7"/>
    <s v="OPI INTERIOR"/>
    <x v="7"/>
    <d v="2012-11-21T00:00:00"/>
    <x v="11"/>
    <s v="CAJAMARCA"/>
    <x v="4"/>
    <n v="420"/>
    <d v="2008-07-01T00:00:00"/>
    <d v="2016-04-01T00:00:00"/>
    <d v="2017-04-19T00:00:00"/>
    <n v="8.8054794520547937"/>
    <x v="4"/>
    <n v="1.0493150684931507"/>
    <x v="8"/>
    <x v="1"/>
    <x v="1"/>
    <x v="0"/>
    <x v="1"/>
    <n v="30895234"/>
    <n v="0"/>
    <n v="0"/>
    <n v="39046101"/>
    <n v="20358893.329999998"/>
    <x v="240"/>
    <n v="0.65896550030985357"/>
    <n v="0.65896550030985357"/>
    <x v="2"/>
    <m/>
    <m/>
    <m/>
    <m/>
    <m/>
    <m/>
    <m/>
    <m/>
    <m/>
    <s v="PIP registra en el SOSEM a 03 UE: Ministerio del Interior, MPC y Sede Central del GR. Cajamarca, el SOSEM no reporta gasto con cargo a la UE Sede Central del GR (El GR. Le asignó PIP en el año 2009 1, 000, 000.00)."/>
  </r>
  <r>
    <s v="Gladys R."/>
    <n v="318"/>
    <x v="317"/>
    <x v="317"/>
    <s v="SEDE CENTRAL - GRI"/>
    <x v="0"/>
    <s v="OPI DE LA REGION CAJAMARCA"/>
    <x v="7"/>
    <d v="2007-08-17T00:00:00"/>
    <x v="3"/>
    <s v="CAJABAMBA"/>
    <x v="4"/>
    <n v="590"/>
    <d v="2008-05-01T00:00:00"/>
    <d v="2010-12-01T00:00:00"/>
    <d v="2017-04-19T00:00:00"/>
    <n v="8.9726027397260282"/>
    <x v="5"/>
    <n v="6.3863013698630136"/>
    <x v="7"/>
    <x v="1"/>
    <x v="0"/>
    <x v="1"/>
    <x v="0"/>
    <n v="1869491.05"/>
    <n v="0"/>
    <n v="0"/>
    <n v="4175001"/>
    <n v="1869491.05"/>
    <x v="105"/>
    <n v="1"/>
    <n v="1"/>
    <x v="3"/>
    <s v="PROYECTO CONCLUIDO"/>
    <m/>
    <m/>
    <m/>
    <m/>
    <m/>
    <m/>
    <m/>
    <m/>
    <s v="PIP Cerrado, el monto del F14 es igual al que muestra como devengado total del SOSEM."/>
  </r>
  <r>
    <s v="Gladys R."/>
    <n v="319"/>
    <x v="318"/>
    <x v="318"/>
    <s v="SEDE CENTRAL - GRI"/>
    <x v="0"/>
    <s v="OPI MUNICIPALIDAD DISTRITAL DE LA ESPERANZA - CAJAMARCA"/>
    <x v="7"/>
    <d v="2008-10-30T00:00:00"/>
    <x v="7"/>
    <s v="LA ESPERANZA"/>
    <x v="0"/>
    <n v="105"/>
    <s v="NPI"/>
    <s v="NPI"/>
    <d v="2017-04-19T00:00:00"/>
    <s v="NPI"/>
    <x v="0"/>
    <s v="NPI"/>
    <x v="0"/>
    <x v="0"/>
    <x v="1"/>
    <x v="0"/>
    <x v="0"/>
    <n v="2085000"/>
    <n v="0"/>
    <n v="0"/>
    <n v="0"/>
    <n v="0"/>
    <x v="241"/>
    <n v="0"/>
    <n v="0"/>
    <x v="1"/>
    <m/>
    <m/>
    <m/>
    <m/>
    <m/>
    <m/>
    <m/>
    <m/>
    <m/>
    <s v="El SOSEM muestra que el PIP no registra ejecución, en la ficha del BP registra en Datos Posteriores a Viabilidad un Cofinanciamiento por el GR.Cajamarca de S/. 788, 000.00 en el año 2010."/>
  </r>
  <r>
    <s v="Gladys R."/>
    <n v="320"/>
    <x v="319"/>
    <x v="319"/>
    <s v="SEDE CENTRAL - GRI"/>
    <x v="0"/>
    <s v="OPI DE LA REGION CAJAMARCA"/>
    <x v="7"/>
    <d v="2007-10-30T00:00:00"/>
    <x v="3"/>
    <s v="YONÁN"/>
    <x v="4"/>
    <n v="130"/>
    <d v="2008-05-01T00:00:00"/>
    <d v="2010-09-01T00:00:00"/>
    <d v="2017-04-19T00:00:00"/>
    <n v="8.9726027397260282"/>
    <x v="5"/>
    <n v="6.6356164383561644"/>
    <x v="7"/>
    <x v="1"/>
    <x v="0"/>
    <x v="1"/>
    <x v="0"/>
    <n v="473146.46"/>
    <n v="0"/>
    <n v="0"/>
    <n v="785422"/>
    <n v="483177.06"/>
    <x v="242"/>
    <n v="1.0211997781828484"/>
    <n v="1.0211997781828484"/>
    <x v="3"/>
    <s v="PROYECTO CONCLUIDO"/>
    <m/>
    <m/>
    <m/>
    <m/>
    <m/>
    <m/>
    <m/>
    <m/>
    <s v="PIP Cerrado, el monto del F14 ( 473, 146.46) es menor al que muestra como devengado total del SOSEM (483, 177.06)."/>
  </r>
  <r>
    <s v="Gladys R."/>
    <n v="321"/>
    <x v="320"/>
    <x v="320"/>
    <s v="SEDE CENTRAL - GRI"/>
    <x v="0"/>
    <s v="OPI DE LA REGION CAJAMARCA"/>
    <x v="7"/>
    <d v="2007-11-21T00:00:00"/>
    <x v="3"/>
    <s v="CAJABAMBA"/>
    <x v="4"/>
    <n v="425"/>
    <d v="2008-12-01T00:00:00"/>
    <d v="2010-12-01T00:00:00"/>
    <d v="2017-04-19T00:00:00"/>
    <n v="8.3863013698630144"/>
    <x v="4"/>
    <n v="6.3863013698630136"/>
    <x v="7"/>
    <x v="1"/>
    <x v="0"/>
    <x v="1"/>
    <x v="0"/>
    <n v="1485836.1"/>
    <n v="0"/>
    <n v="0"/>
    <n v="2990449"/>
    <n v="1534196.54"/>
    <x v="243"/>
    <n v="1.0325476275613441"/>
    <n v="1.0325476275613441"/>
    <x v="3"/>
    <s v="PROYECTO CONCLUIDO"/>
    <m/>
    <m/>
    <m/>
    <m/>
    <m/>
    <m/>
    <m/>
    <m/>
    <s v="PIP Cerrado, el monto del F14 ( 1, 485, 836.10) es menor al que muestra como devengado total del SOSEM (1, 534, 196.54)."/>
  </r>
  <r>
    <s v="Gladys R."/>
    <n v="322"/>
    <x v="321"/>
    <x v="321"/>
    <s v="MP DE CAJAMARCA "/>
    <x v="7"/>
    <s v="OPI MUNICIPALIDAD PROVINCIAL DE CAJAMARCA"/>
    <x v="7"/>
    <d v="2008-03-10T00:00:00"/>
    <x v="7"/>
    <s v="CAJAMARCA"/>
    <x v="4"/>
    <n v="180"/>
    <d v="2009-12-01T00:00:00"/>
    <d v="2012-12-01T00:00:00"/>
    <d v="2017-04-19T00:00:00"/>
    <n v="7.3863013698630136"/>
    <x v="6"/>
    <n v="4.3835616438356162"/>
    <x v="11"/>
    <x v="1"/>
    <x v="0"/>
    <x v="1"/>
    <x v="0"/>
    <n v="17285"/>
    <n v="0"/>
    <n v="0"/>
    <n v="1254553"/>
    <n v="512251.2"/>
    <x v="244"/>
    <n v="29.635591553369974"/>
    <n v="29.635591553369974"/>
    <x v="3"/>
    <s v="PROYECTO CONCLUIDO"/>
    <m/>
    <m/>
    <m/>
    <m/>
    <m/>
    <m/>
    <m/>
    <m/>
    <s v="PIP Cerrado. Se declaró viable considerando a la MPC como UE, en marzo-2010 se ha realizado el cambio de UE a favor del GR: Cajamarca, la MPC ha registra un devengado acumulado de S/.494, 966.2 en el año 2012 y el GR un devengado acumulado en los años 2009 y 2010 de S/.17, 285.00. El SOSEM reporta un devengado de más de medio millon y el monto registrado en el F14 es de S/. 17, 285.00."/>
  </r>
  <r>
    <s v="Gladys R."/>
    <n v="323"/>
    <x v="322"/>
    <x v="322"/>
    <s v="SEDE CENTRAL - GRI"/>
    <x v="0"/>
    <s v="OPI DE LA REGION CAJAMARCA"/>
    <x v="7"/>
    <d v="2008-02-05T00:00:00"/>
    <x v="7"/>
    <s v="MIGUEL IGLESIAS"/>
    <x v="3"/>
    <n v="180"/>
    <d v="2008-10-01T00:00:00"/>
    <d v="2010-02-01T00:00:00"/>
    <d v="2017-04-19T00:00:00"/>
    <n v="8.5534246575342472"/>
    <x v="4"/>
    <n v="7.2164383561643834"/>
    <x v="5"/>
    <x v="1"/>
    <x v="0"/>
    <x v="0"/>
    <x v="0"/>
    <n v="377624"/>
    <n v="0"/>
    <n v="0"/>
    <n v="655435"/>
    <n v="249209.83"/>
    <x v="245"/>
    <n v="0.65994171450967098"/>
    <n v="0.65994171450967098"/>
    <x v="2"/>
    <m/>
    <m/>
    <m/>
    <m/>
    <m/>
    <m/>
    <m/>
    <m/>
    <m/>
    <s v="PIP ejecutado financieramente el 65.99%, desde el último devengado a la fecha han transcurrido más de 7 años y no tiene ningún registro posterior a la viabilidad."/>
  </r>
  <r>
    <s v="Gladys R."/>
    <n v="324"/>
    <x v="323"/>
    <x v="323"/>
    <s v="SEDE CENTRAL - GRI"/>
    <x v="0"/>
    <s v="OPI MUNICIPALIDAD DISTRITAL DE NANCHOC"/>
    <x v="7"/>
    <d v="2007-12-27T00:00:00"/>
    <x v="3"/>
    <s v="NANCHOC"/>
    <x v="4"/>
    <n v="180"/>
    <d v="2009-05-01T00:00:00"/>
    <d v="2010-03-01T00:00:00"/>
    <d v="2017-04-19T00:00:00"/>
    <n v="7.9726027397260273"/>
    <x v="4"/>
    <n v="7.13972602739726"/>
    <x v="5"/>
    <x v="1"/>
    <x v="0"/>
    <x v="0"/>
    <x v="0"/>
    <n v="1180710"/>
    <n v="0"/>
    <n v="0"/>
    <n v="1355874"/>
    <n v="694230.64"/>
    <x v="246"/>
    <n v="0.5879772679150681"/>
    <n v="0.5879772679150681"/>
    <x v="2"/>
    <m/>
    <m/>
    <m/>
    <m/>
    <m/>
    <m/>
    <m/>
    <m/>
    <m/>
    <s v="Toda la Ejecución que muestra el SOSEM como devengado, están a cargo de la UE Sede Central del GR. Cajamarca (2009-2010). No tiene registros posteriores a la declaración de viabilidad. "/>
  </r>
  <r>
    <s v="Gladys R."/>
    <n v="325"/>
    <x v="324"/>
    <x v="324"/>
    <s v="MD DE ENCAÑADA"/>
    <x v="4"/>
    <s v="OPI MUNICIPALIDAD DISTRITAL DE ENCAÑADA"/>
    <x v="7"/>
    <d v="2008-01-16T00:00:00"/>
    <x v="7"/>
    <s v="ENCAÑADA"/>
    <x v="4"/>
    <n v="180"/>
    <d v="2010-12-01T00:00:00"/>
    <d v="2012-02-01T00:00:00"/>
    <d v="2017-04-19T00:00:00"/>
    <n v="6.3863013698630136"/>
    <x v="7"/>
    <n v="5.2164383561643834"/>
    <x v="10"/>
    <x v="1"/>
    <x v="0"/>
    <x v="0"/>
    <x v="0"/>
    <n v="382034"/>
    <n v="0"/>
    <n v="0"/>
    <n v="744203"/>
    <n v="383802.49"/>
    <x v="247"/>
    <n v="1.0046291429558625"/>
    <n v="1.0046291429558625"/>
    <x v="3"/>
    <m/>
    <m/>
    <m/>
    <m/>
    <m/>
    <m/>
    <m/>
    <m/>
    <m/>
    <s v="En la ficha del BP registra un cambio de UE a favor del GR. Cajamaarca en Febrero-2010, pero no retgistra devengados con cargo a la UE del GR. Cajamarca, toda la ejecución que reporta el SOSEM estuvo a cargo de la MD. La Encañada durante los años 2010-2011-2012. No registra ninguna ionformación posterior a la declalración de viabilidad."/>
  </r>
  <r>
    <s v="Gladys R."/>
    <n v="326"/>
    <x v="325"/>
    <x v="325"/>
    <s v="SEDE CENTRAL - GRI"/>
    <x v="0"/>
    <s v="OPI MUNICIPALIDAD DISTRITAL DE TABACONAS"/>
    <x v="7"/>
    <d v="2008-01-11T00:00:00"/>
    <x v="7"/>
    <s v="TABACONAS"/>
    <x v="0"/>
    <n v="90"/>
    <s v="NPI"/>
    <s v="NPI"/>
    <d v="2017-04-19T00:00:00"/>
    <s v="NPI"/>
    <x v="0"/>
    <s v="NPI"/>
    <x v="0"/>
    <x v="0"/>
    <x v="0"/>
    <x v="0"/>
    <x v="0"/>
    <n v="146429"/>
    <n v="0"/>
    <n v="0"/>
    <n v="0"/>
    <n v="0"/>
    <x v="248"/>
    <n v="0"/>
    <n v="0"/>
    <x v="1"/>
    <m/>
    <m/>
    <m/>
    <m/>
    <m/>
    <m/>
    <m/>
    <m/>
    <m/>
    <s v="PIP Inactivo, Según SOSEM la UE Sede Central del GR asignó un PIP y PIM en el año 2010 con monto 0."/>
  </r>
  <r>
    <s v="Gladys R."/>
    <n v="327"/>
    <x v="326"/>
    <x v="326"/>
    <s v="JAÉN"/>
    <x v="2"/>
    <s v="OPI MUNICIPALIDAD PROVINCIAL DE SAN IGNACIO"/>
    <x v="7"/>
    <d v="2008-06-02T00:00:00"/>
    <x v="7"/>
    <s v="SAN IGNACIO"/>
    <x v="4"/>
    <n v="180"/>
    <s v="NPI"/>
    <s v="NPI"/>
    <d v="2017-04-19T00:00:00"/>
    <s v="NPI"/>
    <x v="0"/>
    <s v="NPI"/>
    <x v="0"/>
    <x v="0"/>
    <x v="0"/>
    <x v="0"/>
    <x v="0"/>
    <n v="546224"/>
    <n v="0"/>
    <n v="0"/>
    <n v="200000"/>
    <n v="0"/>
    <x v="249"/>
    <n v="0"/>
    <n v="0"/>
    <x v="1"/>
    <m/>
    <m/>
    <m/>
    <m/>
    <m/>
    <m/>
    <m/>
    <m/>
    <m/>
    <s v="PIP Inactivo, a la fecha ha perdido vigencia, en octubre-2009 se ha reralizado cambio de UE a favor del GR.Cajamarca-GSR. Jaén, según SOSEM no reporta devengados a cargo de ninguna UE."/>
  </r>
  <r>
    <s v="Gladys R."/>
    <n v="328"/>
    <x v="327"/>
    <x v="327"/>
    <s v="SEDE CENTRAL - GRDS"/>
    <x v="0"/>
    <s v="OPI DE LA REGION CAJAMARCA"/>
    <x v="7"/>
    <d v="2008-02-29T00:00:00"/>
    <x v="7"/>
    <s v="MULTIPROVINCIAL Y MULTIDISTRITAL"/>
    <x v="4"/>
    <n v="865"/>
    <d v="2008-03-01T00:00:00"/>
    <d v="2010-11-01T00:00:00"/>
    <d v="2017-04-19T00:00:00"/>
    <n v="9.1397260273972609"/>
    <x v="5"/>
    <n v="6.4684931506849317"/>
    <x v="7"/>
    <x v="1"/>
    <x v="0"/>
    <x v="1"/>
    <x v="0"/>
    <n v="1142057.8600000001"/>
    <n v="0"/>
    <n v="0"/>
    <n v="1926331"/>
    <n v="1142504.53"/>
    <x v="250"/>
    <n v="1.0003911097814255"/>
    <n v="1.0003911097814255"/>
    <x v="3"/>
    <s v="PROYECTO CONCLUIDO"/>
    <m/>
    <m/>
    <m/>
    <m/>
    <m/>
    <m/>
    <m/>
    <m/>
    <s v="PIP Cerrado, el monto del F14 (1,142,057.86) es menor al que muestra como devengado total del SOSEM (1,142,504.53)."/>
  </r>
  <r>
    <s v="Gladys R."/>
    <n v="329"/>
    <x v="328"/>
    <x v="328"/>
    <s v="SEDE CENTRAL - GRI"/>
    <x v="0"/>
    <s v="OPI DE LA REGION CAJAMARCA"/>
    <x v="7"/>
    <d v="2008-03-11T00:00:00"/>
    <x v="7"/>
    <s v="CAJAMARCA"/>
    <x v="12"/>
    <n v="230"/>
    <d v="2008-06-01T00:00:00"/>
    <d v="2010-10-01T00:00:00"/>
    <d v="2017-04-19T00:00:00"/>
    <n v="8.8876712328767127"/>
    <x v="4"/>
    <n v="6.5534246575342463"/>
    <x v="7"/>
    <x v="1"/>
    <x v="0"/>
    <x v="1"/>
    <x v="0"/>
    <n v="486587.27"/>
    <n v="0"/>
    <n v="0"/>
    <n v="1317895"/>
    <n v="504004.88"/>
    <x v="251"/>
    <n v="1.0357954493959531"/>
    <n v="1.0357954493959531"/>
    <x v="3"/>
    <s v="PROYECTO CONCLUIDO"/>
    <m/>
    <m/>
    <m/>
    <m/>
    <m/>
    <m/>
    <m/>
    <m/>
    <s v="PIP Cerrado, el monto que muestra como devengado en el SOSEM es mayor al que se ha registrado en el F14."/>
  </r>
  <r>
    <s v="Gladys R."/>
    <n v="330"/>
    <x v="329"/>
    <x v="329"/>
    <s v="SEDE CENTRAL - GRDE"/>
    <x v="0"/>
    <s v="OPI DE LA REGION CAJAMARCA"/>
    <x v="7"/>
    <d v="2008-05-26T00:00:00"/>
    <x v="7"/>
    <s v="MULTIPROVINCIAL Y MULTIDISTRITAL"/>
    <x v="3"/>
    <n v="1095"/>
    <d v="2008-11-01T00:00:00"/>
    <d v="2010-12-01T00:00:00"/>
    <d v="2017-04-19T00:00:00"/>
    <n v="8.4684931506849317"/>
    <x v="4"/>
    <n v="6.3863013698630136"/>
    <x v="7"/>
    <x v="1"/>
    <x v="0"/>
    <x v="0"/>
    <x v="0"/>
    <n v="1034965"/>
    <n v="0"/>
    <n v="0"/>
    <n v="940118"/>
    <n v="658430.27"/>
    <x v="252"/>
    <n v="0.63618602561439275"/>
    <n v="0.63618602561439275"/>
    <x v="2"/>
    <m/>
    <m/>
    <m/>
    <m/>
    <m/>
    <m/>
    <m/>
    <m/>
    <m/>
    <s v="PIP ejecutado financieramente al 63.62% a cargo de la UE Sede Central, en los años 2008 al 2010, no tiene registros posteriores a la declaración de viabilidad. A la fecha han transcurrido  más de 6 años desde el último devengado."/>
  </r>
  <r>
    <s v="Gladys R."/>
    <n v="331"/>
    <x v="330"/>
    <x v="330"/>
    <s v="SEDE CENTRAL - GRI"/>
    <x v="0"/>
    <s v="OPI DE LA REGION CAJAMARCA"/>
    <x v="7"/>
    <d v="2008-06-09T00:00:00"/>
    <x v="7"/>
    <s v="CORTEGANA"/>
    <x v="4"/>
    <n v="210"/>
    <d v="2008-12-01T00:00:00"/>
    <d v="2010-11-01T00:00:00"/>
    <d v="2017-04-19T00:00:00"/>
    <n v="8.3863013698630144"/>
    <x v="4"/>
    <n v="6.4684931506849317"/>
    <x v="7"/>
    <x v="1"/>
    <x v="0"/>
    <x v="1"/>
    <x v="0"/>
    <n v="1302707.3400000001"/>
    <n v="0"/>
    <n v="0"/>
    <n v="2191532"/>
    <n v="1302707.3400000001"/>
    <x v="105"/>
    <n v="1"/>
    <n v="1"/>
    <x v="3"/>
    <s v="PROYECTO CONCLUIDO"/>
    <m/>
    <m/>
    <m/>
    <m/>
    <m/>
    <m/>
    <m/>
    <m/>
    <s v="PIP Cerrado, el monto que muestra como devengado en el SOSEM es igual al que se ha registrado en el F14."/>
  </r>
  <r>
    <s v="Gladys R."/>
    <n v="332"/>
    <x v="331"/>
    <x v="331"/>
    <s v="SEDE CENTRAL - GRI"/>
    <x v="0"/>
    <s v="OPI DE LA REGION CAJAMARCA"/>
    <x v="7"/>
    <d v="2008-06-16T00:00:00"/>
    <x v="7"/>
    <s v="MULTIPROVINCIAL Y MULTIDISTRITAL"/>
    <x v="3"/>
    <n v="1095"/>
    <d v="2008-08-01T00:00:00"/>
    <d v="2014-11-01T00:00:00"/>
    <d v="2017-04-19T00:00:00"/>
    <n v="8.7205479452054799"/>
    <x v="4"/>
    <n v="2.4657534246575343"/>
    <x v="4"/>
    <x v="1"/>
    <x v="0"/>
    <x v="0"/>
    <x v="1"/>
    <n v="5798305"/>
    <n v="0"/>
    <n v="0"/>
    <n v="4502993"/>
    <n v="2814514.99"/>
    <x v="253"/>
    <n v="0.48540306003219913"/>
    <n v="0.48540306003219913"/>
    <x v="2"/>
    <m/>
    <m/>
    <m/>
    <m/>
    <m/>
    <m/>
    <m/>
    <m/>
    <m/>
    <s v="PIP ejecutado financieramente al 48.54 % . Muestra devengados a cargo de 02 UE (Sede Central = 59,191.00 y GSR. Chota=2, 755, 325.82), no tiene registros posteriores a la declaración de viabilidad. A la fecha han transcurrido  más de 6 años desde el último devengado. A la fecha han transcrurrido más de 2.4 años desde su último devengado."/>
  </r>
  <r>
    <s v="Gladys R."/>
    <n v="333"/>
    <x v="332"/>
    <x v="332"/>
    <s v="SEDE CENTRAL - GRI"/>
    <x v="0"/>
    <s v="OPI DE LA REGION CAJAMARCA"/>
    <x v="7"/>
    <d v="2008-03-03T00:00:00"/>
    <x v="7"/>
    <s v="TANTARICA"/>
    <x v="4"/>
    <n v="90"/>
    <d v="2008-11-01T00:00:00"/>
    <d v="2010-03-01T00:00:00"/>
    <d v="2017-04-19T00:00:00"/>
    <n v="8.4684931506849317"/>
    <x v="4"/>
    <n v="7.13972602739726"/>
    <x v="5"/>
    <x v="1"/>
    <x v="0"/>
    <x v="0"/>
    <x v="0"/>
    <n v="254241"/>
    <n v="0"/>
    <n v="0"/>
    <n v="353000"/>
    <n v="242912.04"/>
    <x v="254"/>
    <n v="0.9554400745749112"/>
    <n v="0.9554400745749112"/>
    <x v="3"/>
    <m/>
    <m/>
    <m/>
    <m/>
    <m/>
    <m/>
    <m/>
    <m/>
    <m/>
    <s v="PIP ejecutado financieramente al 95.54 % . Muestra devengados solamente a cargo de la UE Sede Central, no tiene registros posteriores a la declaración de viabilidad. A la fecha han transcurrido  más de 7 años desde el último devengado."/>
  </r>
  <r>
    <s v="Gladys R."/>
    <n v="334"/>
    <x v="333"/>
    <x v="333"/>
    <s v="SEDE CENTRAL - GRI"/>
    <x v="0"/>
    <s v="OPI DE LA REGION CAJAMARCA"/>
    <x v="7"/>
    <d v="2008-04-10T00:00:00"/>
    <x v="7"/>
    <s v="SANTA CRUZ DE TOLEDO"/>
    <x v="3"/>
    <n v="1460"/>
    <d v="2008-07-01T00:00:00"/>
    <d v="2010-12-01T00:00:00"/>
    <d v="2017-04-19T00:00:00"/>
    <n v="8.8054794520547937"/>
    <x v="4"/>
    <n v="6.3863013698630136"/>
    <x v="7"/>
    <x v="1"/>
    <x v="0"/>
    <x v="0"/>
    <x v="0"/>
    <n v="1745749"/>
    <n v="0"/>
    <n v="0"/>
    <n v="1536942"/>
    <n v="1054823.72"/>
    <x v="255"/>
    <n v="0.60422415822664077"/>
    <n v="0.60422415822664077"/>
    <x v="2"/>
    <m/>
    <m/>
    <m/>
    <m/>
    <m/>
    <m/>
    <m/>
    <m/>
    <m/>
    <s v="PIP ejecutado financieramente al 60.42 % . Muestra devengados solamente a cargo de la UE Sede Central en los años 2008,2009 y 2010, no tiene registros posteriores a la declaración de viabilidad. A la fecha han transcurrido  más de 6 años desde el último devengado."/>
  </r>
  <r>
    <s v="Gladys R."/>
    <n v="335"/>
    <x v="334"/>
    <x v="334"/>
    <s v="SEDE CENTRAL - GRDE"/>
    <x v="0"/>
    <s v="OPI DE LA REGION CAJAMARCA"/>
    <x v="7"/>
    <d v="2008-05-07T00:00:00"/>
    <x v="7"/>
    <s v="MULTIPROVINCIAL Y MULTIDISTRITAL"/>
    <x v="3"/>
    <n v="970"/>
    <d v="2008-11-01T00:00:00"/>
    <d v="2011-09-01T00:00:00"/>
    <d v="2017-04-19T00:00:00"/>
    <n v="8.4684931506849317"/>
    <x v="4"/>
    <n v="5.6356164383561644"/>
    <x v="10"/>
    <x v="1"/>
    <x v="0"/>
    <x v="1"/>
    <x v="0"/>
    <n v="739003"/>
    <n v="0"/>
    <n v="0"/>
    <n v="1137000"/>
    <n v="739003"/>
    <x v="105"/>
    <n v="1"/>
    <n v="1"/>
    <x v="3"/>
    <s v="PROYECTO CONCLUIDO"/>
    <m/>
    <m/>
    <m/>
    <m/>
    <m/>
    <m/>
    <m/>
    <m/>
    <s v="PIP Cerrado, el monto del F14 (692, 384.60) es mayor al que muestra como devengado total del SOSEM (703, 543)."/>
  </r>
  <r>
    <s v="Gladys R."/>
    <n v="336"/>
    <x v="335"/>
    <x v="335"/>
    <s v="SEDE CENTRAL - GRDE"/>
    <x v="0"/>
    <s v="OPI DE LA REGION CAJAMARCA"/>
    <x v="7"/>
    <d v="2008-04-14T00:00:00"/>
    <x v="7"/>
    <s v="MULTIPROVINCIAL Y MULTIDISTRITAL"/>
    <x v="3"/>
    <n v="300"/>
    <d v="2008-11-01T00:00:00"/>
    <d v="2010-12-01T00:00:00"/>
    <d v="2017-04-19T00:00:00"/>
    <n v="8.4684931506849317"/>
    <x v="4"/>
    <n v="6.3863013698630136"/>
    <x v="7"/>
    <x v="1"/>
    <x v="0"/>
    <x v="0"/>
    <x v="0"/>
    <n v="347142"/>
    <n v="0"/>
    <n v="0"/>
    <n v="241148"/>
    <n v="168751.02"/>
    <x v="256"/>
    <n v="0.48611524966728309"/>
    <n v="0.48611524966728309"/>
    <x v="2"/>
    <m/>
    <m/>
    <m/>
    <m/>
    <m/>
    <m/>
    <m/>
    <m/>
    <m/>
    <s v="PIP ejecutado financieramente al 48.61 % . Muestra devengados solamente a cargo de la UE Sede Central en los años 2008,2009 y 2010, no tiene registros posteriores a la declaración de viabilidad. A la fecha han transcurrido  más de 6 años desde el último devengado."/>
  </r>
  <r>
    <s v="Gladys R."/>
    <n v="337"/>
    <x v="336"/>
    <x v="336"/>
    <s v="SEDE CENTRAL - GRI"/>
    <x v="0"/>
    <s v="OPI DE LA REGION CAJAMARCA"/>
    <x v="7"/>
    <d v="2008-11-03T00:00:00"/>
    <x v="7"/>
    <s v="SAN BERNARDINO"/>
    <x v="3"/>
    <n v="200"/>
    <d v="2010-07-01T00:00:00"/>
    <d v="2010-12-01T00:00:00"/>
    <d v="2017-04-19T00:00:00"/>
    <n v="6.8054794520547945"/>
    <x v="7"/>
    <n v="6.3863013698630136"/>
    <x v="7"/>
    <x v="1"/>
    <x v="1"/>
    <x v="1"/>
    <x v="0"/>
    <n v="250000"/>
    <n v="0"/>
    <n v="0"/>
    <n v="500000"/>
    <n v="249999.34"/>
    <x v="257"/>
    <n v="0.99999735999999995"/>
    <n v="0.99999735999999995"/>
    <x v="3"/>
    <s v="PROYECTO CONCLUIDO"/>
    <m/>
    <m/>
    <m/>
    <m/>
    <m/>
    <m/>
    <m/>
    <m/>
    <s v="PIP Cerrado, Monto de F14 es igual al que muestra como devengado en el SOSEM."/>
  </r>
  <r>
    <s v="Gladys R."/>
    <n v="338"/>
    <x v="337"/>
    <x v="337"/>
    <s v="SEDE CENTRAL - GRDE"/>
    <x v="0"/>
    <s v="OPI DE LA REGION CAJAMARCA"/>
    <x v="7"/>
    <d v="2008-06-05T00:00:00"/>
    <x v="7"/>
    <s v="MULTIPROVINCIAL Y MULTIDISTRITAL"/>
    <x v="3"/>
    <n v="1095"/>
    <d v="2008-10-01T00:00:00"/>
    <d v="2010-12-01T00:00:00"/>
    <d v="2017-04-19T00:00:00"/>
    <n v="8.5534246575342472"/>
    <x v="4"/>
    <n v="6.3863013698630136"/>
    <x v="7"/>
    <x v="1"/>
    <x v="0"/>
    <x v="0"/>
    <x v="0"/>
    <n v="1526250"/>
    <n v="0"/>
    <n v="0"/>
    <n v="504940"/>
    <n v="233558.63"/>
    <x v="258"/>
    <n v="0.15302776740376742"/>
    <n v="0.15302776740376742"/>
    <x v="1"/>
    <m/>
    <m/>
    <m/>
    <m/>
    <m/>
    <m/>
    <m/>
    <m/>
    <m/>
    <s v="A la fecha han transcurrido más de 6 años desde el último devengado. El SOSEM reporta que la ejecución se han devengado a cargo de 05 UE (MP Hualgayoc, MD Ichocán, MD José Manuel Quiróz, DRA y Sede Central). No tiene ningún registro posterior a la declaración de viabilidad."/>
  </r>
  <r>
    <s v="Gladys R."/>
    <n v="339"/>
    <x v="338"/>
    <x v="338"/>
    <s v="SEDE CENTRAL - GRDE"/>
    <x v="0"/>
    <s v="OPI DE LA REGION CAJAMARCA"/>
    <x v="7"/>
    <d v="2008-05-26T00:00:00"/>
    <x v="7"/>
    <s v="MULTIPROVINCIAL Y MULTIDISTRITAL"/>
    <x v="11"/>
    <n v="1095"/>
    <d v="2008-12-01T00:00:00"/>
    <d v="2009-12-01T00:00:00"/>
    <d v="2017-04-19T00:00:00"/>
    <n v="8.3863013698630144"/>
    <x v="4"/>
    <n v="7.3863013698630136"/>
    <x v="5"/>
    <x v="1"/>
    <x v="0"/>
    <x v="0"/>
    <x v="0"/>
    <n v="1500000"/>
    <n v="0"/>
    <n v="0"/>
    <n v="600409"/>
    <n v="304174.90000000002"/>
    <x v="259"/>
    <n v="0.20278326666666668"/>
    <n v="0.20278326666666668"/>
    <x v="1"/>
    <m/>
    <m/>
    <m/>
    <m/>
    <m/>
    <m/>
    <m/>
    <m/>
    <m/>
    <s v="El SOSEM reporta ejecución financiera del 20.28% respecto al monto viable. No registra información posterior a la declaración de viabilidad."/>
  </r>
  <r>
    <s v="Gladys R."/>
    <n v="340"/>
    <x v="339"/>
    <x v="339"/>
    <s v="SEDE CENTRAL - GRI"/>
    <x v="0"/>
    <s v="OPI DE LA REGION CAJAMARCA"/>
    <x v="7"/>
    <d v="2008-06-24T00:00:00"/>
    <x v="7"/>
    <s v="LLAPA"/>
    <x v="4"/>
    <n v="180"/>
    <s v="NPI"/>
    <s v="NPI"/>
    <d v="2017-04-19T00:00:00"/>
    <s v="NPI"/>
    <x v="0"/>
    <s v="NPI"/>
    <x v="0"/>
    <x v="0"/>
    <x v="0"/>
    <x v="0"/>
    <x v="0"/>
    <n v="682162"/>
    <n v="0"/>
    <n v="0"/>
    <n v="402162"/>
    <n v="0"/>
    <x v="260"/>
    <n v="0"/>
    <n v="0"/>
    <x v="1"/>
    <m/>
    <m/>
    <m/>
    <m/>
    <m/>
    <m/>
    <m/>
    <m/>
    <m/>
    <s v="PIP Inactivo, a la fecha ha perdido vigencia,el SOSEM no reporta ejecución financiera."/>
  </r>
  <r>
    <s v="Gladys R."/>
    <n v="341"/>
    <x v="340"/>
    <x v="340"/>
    <s v="SEDE CENTRAL - GRI"/>
    <x v="0"/>
    <s v="OPI DE LA REGION CAJAMARCA"/>
    <x v="7"/>
    <d v="2008-08-28T00:00:00"/>
    <x v="7"/>
    <s v="MULTIPROVINCIAL Y MULTIDISTRITAL"/>
    <x v="13"/>
    <n v="1095"/>
    <d v="2008-12-01T00:00:00"/>
    <d v="2009-12-01T00:00:00"/>
    <d v="2017-04-19T00:00:00"/>
    <n v="8.3863013698630144"/>
    <x v="4"/>
    <n v="7.3863013698630136"/>
    <x v="5"/>
    <x v="1"/>
    <x v="0"/>
    <x v="0"/>
    <x v="0"/>
    <n v="670181"/>
    <n v="0"/>
    <n v="0"/>
    <n v="702990"/>
    <n v="389767.07"/>
    <x v="261"/>
    <n v="0.58158478082786591"/>
    <n v="0.58158478082786591"/>
    <x v="2"/>
    <m/>
    <m/>
    <m/>
    <m/>
    <m/>
    <m/>
    <m/>
    <m/>
    <m/>
    <s v="Según reporta el SOSEM, la ejecución del PIP han estado a cargo de la UE Sede Central de la Región Cajamarca. A la fecha han transcurrido más de 7 años desde el último devengado."/>
  </r>
  <r>
    <s v="Gladys R."/>
    <n v="342"/>
    <x v="341"/>
    <x v="341"/>
    <s v="SEDE CENTRAL - GRI"/>
    <x v="0"/>
    <s v="OPI DE LA REGION CAJAMARCA"/>
    <x v="7"/>
    <d v="2009-10-23T00:00:00"/>
    <x v="10"/>
    <s v="SANTA CRUZ DE TOLEDO"/>
    <x v="4"/>
    <n v="90"/>
    <s v="NPI"/>
    <s v="NPI"/>
    <d v="2017-04-19T00:00:00"/>
    <s v="NPI"/>
    <x v="0"/>
    <s v="NPI"/>
    <x v="0"/>
    <x v="0"/>
    <x v="0"/>
    <x v="0"/>
    <x v="0"/>
    <n v="298673"/>
    <n v="0"/>
    <n v="0"/>
    <n v="21424"/>
    <n v="0"/>
    <x v="262"/>
    <n v="0"/>
    <n v="0"/>
    <x v="1"/>
    <m/>
    <m/>
    <m/>
    <m/>
    <m/>
    <m/>
    <m/>
    <m/>
    <m/>
    <s v="PIP Inactivo, a la fecha ha perdido vigencia, registra cambio de UE a favor de la UE-MD Santa Cruz de Toledo."/>
  </r>
  <r>
    <s v="Olga F."/>
    <n v="343"/>
    <x v="342"/>
    <x v="342"/>
    <s v="SEDE CENTRAL - GRI"/>
    <x v="0"/>
    <s v="OPI MUNICIPALIDAD DISTRITAL DE LA ESPERANZA - CAJAMARCA"/>
    <x v="7"/>
    <d v="2008-08-24T00:00:00"/>
    <x v="7"/>
    <s v="UTICYACU "/>
    <x v="10"/>
    <n v="120"/>
    <s v="NPI"/>
    <s v="NPI"/>
    <d v="2017-04-19T00:00:00"/>
    <s v="NPI"/>
    <x v="0"/>
    <s v="NPI"/>
    <x v="0"/>
    <x v="0"/>
    <x v="0"/>
    <x v="0"/>
    <x v="0"/>
    <n v="910204"/>
    <n v="0"/>
    <n v="0"/>
    <n v="910204"/>
    <n v="0"/>
    <x v="263"/>
    <n v="0"/>
    <n v="0"/>
    <x v="1"/>
    <m/>
    <m/>
    <m/>
    <m/>
    <m/>
    <m/>
    <m/>
    <m/>
    <m/>
    <m/>
  </r>
  <r>
    <s v="Olga F."/>
    <n v="344"/>
    <x v="343"/>
    <x v="343"/>
    <s v="AGRICULTURA "/>
    <x v="9"/>
    <s v="OPI DE LA REGION CAJAMARCA"/>
    <x v="7"/>
    <d v="2008-12-05T00:00:00"/>
    <x v="7"/>
    <s v="MULTIPROVINCIAL Y MULTIDISTRITAL"/>
    <x v="3"/>
    <n v="360"/>
    <d v="2009-09-01T00:00:00"/>
    <d v="2010-12-01T00:00:00"/>
    <d v="2017-04-19T00:00:00"/>
    <n v="7.6356164383561644"/>
    <x v="6"/>
    <n v="6.3863013698630136"/>
    <x v="7"/>
    <x v="1"/>
    <x v="0"/>
    <x v="0"/>
    <x v="0"/>
    <n v="299333"/>
    <n v="0"/>
    <n v="0"/>
    <n v="272536"/>
    <n v="140568.20000000001"/>
    <x v="264"/>
    <n v="0.46960475457099621"/>
    <n v="0.46960475457099621"/>
    <x v="2"/>
    <m/>
    <m/>
    <m/>
    <m/>
    <m/>
    <m/>
    <m/>
    <m/>
    <m/>
    <m/>
  </r>
  <r>
    <s v="Olga F."/>
    <n v="345"/>
    <x v="344"/>
    <x v="344"/>
    <s v="MP DE CAJAMARCA "/>
    <x v="7"/>
    <s v="OPI MUNICIPALIDAD PROVINCIAL DE CAJAMARCA"/>
    <x v="7"/>
    <d v="2008-11-04T00:00:00"/>
    <x v="7"/>
    <s v="CAJAMARCA "/>
    <x v="9"/>
    <n v="180"/>
    <d v="2012-01-01T00:00:00"/>
    <d v="2013-11-01T00:00:00"/>
    <d v="2017-04-19T00:00:00"/>
    <n v="5.3013698630136989"/>
    <x v="3"/>
    <n v="3.4657534246575343"/>
    <x v="9"/>
    <x v="1"/>
    <x v="1"/>
    <x v="0"/>
    <x v="0"/>
    <n v="997105.96"/>
    <n v="0"/>
    <n v="0"/>
    <n v="4368301"/>
    <n v="1139654.1299999999"/>
    <x v="265"/>
    <n v="1.1429619074787196"/>
    <n v="1.1429619074787196"/>
    <x v="3"/>
    <m/>
    <m/>
    <m/>
    <m/>
    <m/>
    <m/>
    <m/>
    <m/>
    <m/>
    <m/>
  </r>
  <r>
    <s v="Olga F."/>
    <n v="346"/>
    <x v="345"/>
    <x v="345"/>
    <s v="CHOTA"/>
    <x v="3"/>
    <s v="OPI DE LA REGION CAJAMARCA"/>
    <x v="7"/>
    <d v="2008-10-15T00:00:00"/>
    <x v="7"/>
    <s v="SANTA CRUZ"/>
    <x v="6"/>
    <n v="90"/>
    <d v="2009-05-01T00:00:00"/>
    <d v="2010-11-01T00:00:00"/>
    <d v="2017-04-19T00:00:00"/>
    <n v="7.9726027397260273"/>
    <x v="4"/>
    <n v="6.4684931506849317"/>
    <x v="7"/>
    <x v="1"/>
    <x v="0"/>
    <x v="0"/>
    <x v="0"/>
    <n v="236502"/>
    <n v="0"/>
    <n v="0"/>
    <n v="390104"/>
    <n v="235553.51"/>
    <x v="266"/>
    <n v="0.99598950537416175"/>
    <n v="0.99598950537416175"/>
    <x v="3"/>
    <m/>
    <m/>
    <m/>
    <m/>
    <m/>
    <m/>
    <m/>
    <m/>
    <m/>
    <m/>
  </r>
  <r>
    <s v="Olga F."/>
    <n v="347"/>
    <x v="346"/>
    <x v="346"/>
    <s v="SEDE CENTRAL - GRI"/>
    <x v="0"/>
    <s v="OPI DE LA REGION CAJAMARCA"/>
    <x v="7"/>
    <d v="2009-06-23T00:00:00"/>
    <x v="10"/>
    <s v="YONÁN"/>
    <x v="4"/>
    <n v="360"/>
    <s v="NPI"/>
    <s v="NPI"/>
    <d v="2017-04-19T00:00:00"/>
    <s v="NPI"/>
    <x v="0"/>
    <s v="NPI"/>
    <x v="0"/>
    <x v="0"/>
    <x v="0"/>
    <x v="0"/>
    <x v="0"/>
    <n v="705039"/>
    <n v="0"/>
    <n v="0"/>
    <n v="705139"/>
    <n v="0"/>
    <x v="267"/>
    <n v="0"/>
    <n v="0"/>
    <x v="1"/>
    <m/>
    <m/>
    <m/>
    <m/>
    <m/>
    <m/>
    <m/>
    <m/>
    <m/>
    <s v="el proyecto ha sido ejecutado por Region Cajamarca-Sede Central Cajamarca con 7,997.76 soles y  Region Cajamarca-Agricultura Cajamarca con 229,763.6 soles "/>
  </r>
  <r>
    <s v="Olga F."/>
    <n v="348"/>
    <x v="347"/>
    <x v="347"/>
    <s v="SEDE CENTRAL - GRI"/>
    <x v="0"/>
    <s v="OPI MUNICIPALIDAD DISTRITAL DE LOS BAÑOS DEL INCA"/>
    <x v="7"/>
    <d v="2009-10-22T00:00:00"/>
    <x v="10"/>
    <s v="LOS BAÑOS DEL INCA"/>
    <x v="9"/>
    <n v="180"/>
    <d v="2012-08-01T00:00:00"/>
    <d v="2013-09-01T00:00:00"/>
    <d v="2017-04-19T00:00:00"/>
    <n v="4.7178082191780826"/>
    <x v="8"/>
    <n v="3.6328767123287671"/>
    <x v="9"/>
    <x v="1"/>
    <x v="1"/>
    <x v="0"/>
    <x v="0"/>
    <n v="2530509.62"/>
    <n v="0"/>
    <n v="0"/>
    <n v="222937"/>
    <n v="115231.95"/>
    <x v="268"/>
    <n v="4.5537052730113707E-2"/>
    <n v="4.5537052730113707E-2"/>
    <x v="1"/>
    <m/>
    <m/>
    <m/>
    <m/>
    <m/>
    <m/>
    <m/>
    <m/>
    <m/>
    <s v="el proyecto ha sido ejecutado por Municipalidad Distrital de Tongod Cajamarca-San Miguel con 298,732.43 soles y Region Cajamarca sede Central Cajamarca con o.oo soles "/>
  </r>
  <r>
    <s v="Olga F."/>
    <n v="349"/>
    <x v="348"/>
    <x v="348"/>
    <s v="SEDE CENTRAL - GRI"/>
    <x v="0"/>
    <s v="OPI DE LA REGION CAJAMARCA"/>
    <x v="7"/>
    <d v="2009-09-11T00:00:00"/>
    <x v="10"/>
    <s v="OXAMARCA"/>
    <x v="0"/>
    <n v="270"/>
    <s v="NPI"/>
    <s v="NPI"/>
    <d v="2017-04-19T00:00:00"/>
    <s v="NPI"/>
    <x v="0"/>
    <s v="NPI"/>
    <x v="0"/>
    <x v="0"/>
    <x v="1"/>
    <x v="0"/>
    <x v="0"/>
    <n v="902617.8"/>
    <n v="0"/>
    <n v="0"/>
    <n v="0"/>
    <n v="0"/>
    <x v="269"/>
    <n v="0"/>
    <n v="0"/>
    <x v="1"/>
    <m/>
    <m/>
    <m/>
    <m/>
    <m/>
    <m/>
    <m/>
    <m/>
    <m/>
    <s v="el proyecto ha sido ejecutado por Municipalidad Distrital de Tongod Cajamarca-San Miguel con 299,487.99 soles y Region Cajamarca sede Central Cajamarca con o.oo soles "/>
  </r>
  <r>
    <s v="Gladys R."/>
    <n v="350"/>
    <x v="349"/>
    <x v="349"/>
    <s v="SEDE CENTRAL - GRI"/>
    <x v="0"/>
    <s v="OPI MUNICIPALIDAD DISTRITAL DE ENCAÑADA"/>
    <x v="7"/>
    <d v="2010-03-10T00:00:00"/>
    <x v="4"/>
    <s v="ENCAÑADA"/>
    <x v="4"/>
    <n v="180"/>
    <s v="NPI"/>
    <s v="NPI"/>
    <d v="2017-04-19T00:00:00"/>
    <s v="NPI"/>
    <x v="0"/>
    <s v="NPI"/>
    <x v="0"/>
    <x v="0"/>
    <x v="0"/>
    <x v="0"/>
    <x v="0"/>
    <n v="344440"/>
    <n v="0"/>
    <n v="0"/>
    <n v="0"/>
    <n v="0"/>
    <x v="270"/>
    <n v="0"/>
    <n v="0"/>
    <x v="1"/>
    <m/>
    <m/>
    <m/>
    <m/>
    <m/>
    <m/>
    <m/>
    <m/>
    <m/>
    <s v="PIP Inactivo, a la fecha ha peprdido vigencia. Viabilidad dada por OPI de MD La Encañada."/>
  </r>
  <r>
    <s v="Jovanna"/>
    <n v="351"/>
    <x v="350"/>
    <x v="350"/>
    <s v="JAÉN"/>
    <x v="2"/>
    <s v="OPI DE LA REGION CAJAMARCA"/>
    <x v="7"/>
    <d v="2004-11-22T00:00:00"/>
    <x v="1"/>
    <s v="POMAHUACA"/>
    <x v="10"/>
    <n v="120"/>
    <d v="2009-05-01T00:00:00"/>
    <d v="2009-09-01T00:00:00"/>
    <d v="2017-04-19T00:00:00"/>
    <n v="7.9726027397260273"/>
    <x v="4"/>
    <n v="7.6356164383561644"/>
    <x v="5"/>
    <x v="1"/>
    <x v="0"/>
    <x v="0"/>
    <x v="0"/>
    <n v="652137"/>
    <n v="0"/>
    <n v="0"/>
    <n v="1470131"/>
    <n v="3240"/>
    <x v="271"/>
    <n v="4.9682812047161873E-3"/>
    <n v="4.9682812047161873E-3"/>
    <x v="1"/>
    <m/>
    <m/>
    <m/>
    <m/>
    <m/>
    <m/>
    <m/>
    <m/>
    <m/>
    <s v="el proyecto presenta un gasto en el año 2009 por un monto de 3,240 soles y un PIM acumulado de 1,339,704 soles hasta el año 2012."/>
  </r>
  <r>
    <s v="Jovanna"/>
    <n v="352"/>
    <x v="351"/>
    <x v="351"/>
    <s v="JAÉN"/>
    <x v="2"/>
    <s v="OPI DE LA REGION CAJAMARCA"/>
    <x v="7"/>
    <d v="2004-07-07T00:00:00"/>
    <x v="1"/>
    <s v="SAN JOSÉ DEL ALTO"/>
    <x v="0"/>
    <n v="150"/>
    <d v="2010-09-01T00:00:00"/>
    <d v="2010-12-01T00:00:00"/>
    <d v="2017-04-19T00:00:00"/>
    <n v="6.6356164383561644"/>
    <x v="7"/>
    <n v="6.3863013698630136"/>
    <x v="7"/>
    <x v="1"/>
    <x v="0"/>
    <x v="0"/>
    <x v="0"/>
    <n v="1951055"/>
    <n v="0"/>
    <n v="0"/>
    <n v="2079346"/>
    <n v="488385.4"/>
    <x v="272"/>
    <n v="0.25031862248885861"/>
    <n v="0.25031862248885861"/>
    <x v="2"/>
    <m/>
    <m/>
    <m/>
    <m/>
    <m/>
    <m/>
    <m/>
    <m/>
    <m/>
    <s v="El proyecto no presenta ningún registro en la ficha del banco, pero en el SOSEM se registra un gasto desde el año 2008 al 2010 por un monto de 488,385.40."/>
  </r>
  <r>
    <s v="Jovanna"/>
    <n v="353"/>
    <x v="352"/>
    <x v="352"/>
    <s v="JAÉN"/>
    <x v="2"/>
    <s v="OPI DE LA REGION CAJAMARCA"/>
    <x v="7"/>
    <d v="2005-08-11T00:00:00"/>
    <x v="2"/>
    <s v="COLASAY"/>
    <x v="4"/>
    <n v="210"/>
    <d v="2006-01-01T00:00:00"/>
    <d v="2010-04-01T00:00:00"/>
    <d v="2017-04-19T00:00:00"/>
    <n v="11.304109589041095"/>
    <x v="1"/>
    <n v="7.0547945205479454"/>
    <x v="5"/>
    <x v="1"/>
    <x v="0"/>
    <x v="1"/>
    <x v="0"/>
    <n v="972880"/>
    <n v="0"/>
    <n v="0"/>
    <n v="523636"/>
    <n v="299225"/>
    <x v="273"/>
    <n v="0.30756619521420936"/>
    <n v="0.30756619521420936"/>
    <x v="2"/>
    <s v="PROYECTO CONCLUIDO"/>
    <m/>
    <m/>
    <m/>
    <m/>
    <m/>
    <m/>
    <m/>
    <m/>
    <m/>
  </r>
  <r>
    <s v="Jovanna"/>
    <n v="354"/>
    <x v="353"/>
    <x v="353"/>
    <s v="JAÉN"/>
    <x v="2"/>
    <s v="OPI DE LA REGION CAJAMARCA"/>
    <x v="7"/>
    <d v="2005-02-09T00:00:00"/>
    <x v="2"/>
    <s v="SANTA ROSA"/>
    <x v="3"/>
    <n v="60"/>
    <d v="2006-08-01T00:00:00"/>
    <d v="2010-12-01T00:00:00"/>
    <d v="2017-04-19T00:00:00"/>
    <n v="10.723287671232876"/>
    <x v="2"/>
    <n v="6.3863013698630136"/>
    <x v="7"/>
    <x v="1"/>
    <x v="0"/>
    <x v="0"/>
    <x v="0"/>
    <n v="2665772.7400000002"/>
    <n v="0"/>
    <n v="0"/>
    <n v="2433640"/>
    <n v="1989192.4"/>
    <x v="274"/>
    <n v="0.74619729212175823"/>
    <n v="0.74619729212175823"/>
    <x v="2"/>
    <m/>
    <m/>
    <m/>
    <m/>
    <m/>
    <m/>
    <m/>
    <m/>
    <m/>
    <m/>
  </r>
  <r>
    <s v="Jovanna"/>
    <n v="355"/>
    <x v="354"/>
    <x v="354"/>
    <s v="JAÉN"/>
    <x v="2"/>
    <s v="OPI DE LA REGION CAJAMARCA"/>
    <x v="7"/>
    <d v="2005-09-05T00:00:00"/>
    <x v="2"/>
    <s v="BELLAVISTA"/>
    <x v="3"/>
    <n v="60"/>
    <d v="2007-05-01T00:00:00"/>
    <d v="2010-12-01T00:00:00"/>
    <d v="2017-04-19T00:00:00"/>
    <n v="9.9753424657534246"/>
    <x v="2"/>
    <n v="6.3863013698630136"/>
    <x v="7"/>
    <x v="1"/>
    <x v="0"/>
    <x v="0"/>
    <x v="0"/>
    <n v="711716"/>
    <n v="0"/>
    <n v="0"/>
    <n v="995880"/>
    <n v="958647.03"/>
    <x v="275"/>
    <n v="1.3469516352028057"/>
    <n v="1.3469516352028057"/>
    <x v="3"/>
    <m/>
    <m/>
    <m/>
    <m/>
    <m/>
    <m/>
    <m/>
    <m/>
    <m/>
    <m/>
  </r>
  <r>
    <s v="Jovanna"/>
    <n v="356"/>
    <x v="355"/>
    <x v="355"/>
    <s v="JAÉN"/>
    <x v="2"/>
    <s v="OPI DE LA REGION CAJAMARCA"/>
    <x v="7"/>
    <d v="2005-10-04T00:00:00"/>
    <x v="2"/>
    <s v="SALLIQUE"/>
    <x v="3"/>
    <n v="60"/>
    <d v="2010-11-01T00:00:00"/>
    <d v="2010-12-01T00:00:00"/>
    <d v="2017-04-19T00:00:00"/>
    <n v="6.4684931506849317"/>
    <x v="7"/>
    <n v="6.3863013698630136"/>
    <x v="7"/>
    <x v="1"/>
    <x v="0"/>
    <x v="0"/>
    <x v="0"/>
    <n v="2151223"/>
    <n v="0"/>
    <n v="0"/>
    <n v="1153085"/>
    <n v="50500"/>
    <x v="276"/>
    <n v="2.3475018628938051E-2"/>
    <n v="2.3475018628938051E-2"/>
    <x v="1"/>
    <m/>
    <m/>
    <m/>
    <m/>
    <m/>
    <m/>
    <m/>
    <m/>
    <m/>
    <m/>
  </r>
  <r>
    <s v="Jovanna"/>
    <n v="357"/>
    <x v="356"/>
    <x v="356"/>
    <s v="JAÉN"/>
    <x v="2"/>
    <s v="OPI DE LA REGION CAJAMARCA"/>
    <x v="7"/>
    <d v="2008-02-29T00:00:00"/>
    <x v="7"/>
    <s v="BELLAVISTA"/>
    <x v="4"/>
    <n v="120"/>
    <d v="2008-10-01T00:00:00"/>
    <d v="2010-08-01T00:00:00"/>
    <d v="2017-04-19T00:00:00"/>
    <n v="8.5534246575342472"/>
    <x v="4"/>
    <n v="6.720547945205479"/>
    <x v="7"/>
    <x v="1"/>
    <x v="1"/>
    <x v="1"/>
    <x v="0"/>
    <n v="218649.72"/>
    <n v="0"/>
    <n v="0"/>
    <n v="453937"/>
    <n v="218649.72"/>
    <x v="105"/>
    <n v="1"/>
    <n v="1"/>
    <x v="3"/>
    <s v="PROYECTO CONCLUIDO"/>
    <m/>
    <m/>
    <m/>
    <m/>
    <m/>
    <m/>
    <m/>
    <m/>
    <m/>
  </r>
  <r>
    <s v="Jovanna"/>
    <n v="358"/>
    <x v="357"/>
    <x v="357"/>
    <s v="JAÉN"/>
    <x v="2"/>
    <s v="OPI DE LA REGION CAJAMARCA"/>
    <x v="7"/>
    <d v="2008-08-22T00:00:00"/>
    <x v="7"/>
    <s v="HUARANGO"/>
    <x v="4"/>
    <n v="150"/>
    <d v="2009-06-01T00:00:00"/>
    <d v="2010-09-01T00:00:00"/>
    <d v="2017-04-19T00:00:00"/>
    <n v="7.8876712328767127"/>
    <x v="6"/>
    <n v="6.6356164383561644"/>
    <x v="7"/>
    <x v="1"/>
    <x v="1"/>
    <x v="1"/>
    <x v="0"/>
    <n v="507112.65"/>
    <n v="0"/>
    <n v="0"/>
    <n v="1086970"/>
    <n v="507112.65"/>
    <x v="105"/>
    <n v="1"/>
    <n v="1"/>
    <x v="3"/>
    <s v="PROYECTO CONCLUIDO"/>
    <m/>
    <m/>
    <m/>
    <m/>
    <m/>
    <m/>
    <m/>
    <m/>
    <m/>
  </r>
  <r>
    <s v="Jovanna"/>
    <n v="359"/>
    <x v="358"/>
    <x v="358"/>
    <s v="JAÉN - MP DE JAÉN"/>
    <x v="2"/>
    <s v="OPI MUNICIPALIDAD PROVINCIAL DE JAÉN"/>
    <x v="7"/>
    <d v="2007-05-15T00:00:00"/>
    <x v="3"/>
    <s v="JAÉN"/>
    <x v="2"/>
    <n v="240"/>
    <d v="2007-08-01T00:00:00"/>
    <d v="2012-12-01T00:00:00"/>
    <d v="2017-04-19T00:00:00"/>
    <n v="9.7232876712328764"/>
    <x v="5"/>
    <n v="4.3835616438356162"/>
    <x v="11"/>
    <x v="1"/>
    <x v="0"/>
    <x v="0"/>
    <x v="0"/>
    <n v="1510311"/>
    <n v="0"/>
    <n v="0"/>
    <n v="2779675"/>
    <n v="1704481.34"/>
    <x v="277"/>
    <n v="1.1285631502385933"/>
    <n v="1.1285631502385933"/>
    <x v="3"/>
    <m/>
    <m/>
    <m/>
    <m/>
    <m/>
    <m/>
    <m/>
    <m/>
    <m/>
    <m/>
  </r>
  <r>
    <s v="Jovanna"/>
    <n v="360"/>
    <x v="359"/>
    <x v="359"/>
    <s v="MD DE LA COIPA"/>
    <x v="4"/>
    <s v="OPI DE LA REGION CAJAMARCA"/>
    <x v="7"/>
    <d v="2008-03-03T00:00:00"/>
    <x v="7"/>
    <s v="LA COIPA"/>
    <x v="4"/>
    <n v="150"/>
    <d v="2009-03-01T00:00:00"/>
    <d v="2009-12-01T00:00:00"/>
    <d v="2017-04-19T00:00:00"/>
    <n v="8.1397260273972609"/>
    <x v="4"/>
    <n v="7.3863013698630136"/>
    <x v="5"/>
    <x v="1"/>
    <x v="0"/>
    <x v="0"/>
    <x v="0"/>
    <n v="679069.93"/>
    <n v="0"/>
    <n v="0"/>
    <n v="896233"/>
    <n v="482980.92"/>
    <x v="278"/>
    <n v="0.71123885576850676"/>
    <n v="0.71123885576850676"/>
    <x v="2"/>
    <m/>
    <m/>
    <m/>
    <m/>
    <m/>
    <m/>
    <m/>
    <m/>
    <m/>
    <m/>
  </r>
  <r>
    <s v="Jovanna"/>
    <n v="361"/>
    <x v="360"/>
    <x v="360"/>
    <s v="MINISTERIO DE VIVIENDA"/>
    <x v="8"/>
    <s v="OPI MUNICIPALIDAD DISTRITAL DE CHIRINOS"/>
    <x v="7"/>
    <d v="2007-09-06T00:00:00"/>
    <x v="3"/>
    <s v="CHIRINOS"/>
    <x v="0"/>
    <n v="120"/>
    <d v="2007-10-01T00:00:00"/>
    <d v="2007-10-01T00:00:00"/>
    <d v="2017-04-19T00:00:00"/>
    <n v="9.5561643835616437"/>
    <x v="5"/>
    <n v="9.5561643835616437"/>
    <x v="3"/>
    <x v="1"/>
    <x v="0"/>
    <x v="0"/>
    <x v="0"/>
    <n v="501446"/>
    <n v="0"/>
    <n v="0"/>
    <n v="637690"/>
    <n v="347511"/>
    <x v="279"/>
    <n v="0.6930177925439629"/>
    <n v="0.6930177925439629"/>
    <x v="2"/>
    <m/>
    <m/>
    <m/>
    <m/>
    <m/>
    <m/>
    <m/>
    <m/>
    <m/>
    <m/>
  </r>
  <r>
    <s v="Jovanna"/>
    <n v="362"/>
    <x v="361"/>
    <x v="361"/>
    <s v="JAÉN"/>
    <x v="2"/>
    <s v="OPI MUNICIPALIDAD DISTRITAL DE NAMBALLE"/>
    <x v="7"/>
    <d v="2008-02-05T00:00:00"/>
    <x v="7"/>
    <s v="NAMBALLE"/>
    <x v="4"/>
    <n v="210"/>
    <d v="2008-12-01T00:00:00"/>
    <d v="2010-10-01T00:00:00"/>
    <d v="2017-04-19T00:00:00"/>
    <n v="8.3863013698630144"/>
    <x v="4"/>
    <n v="6.5534246575342463"/>
    <x v="7"/>
    <x v="1"/>
    <x v="0"/>
    <x v="0"/>
    <x v="0"/>
    <n v="528693"/>
    <n v="0"/>
    <n v="0"/>
    <n v="900987"/>
    <n v="16475.63"/>
    <x v="280"/>
    <n v="3.1162943333844027E-2"/>
    <n v="3.1162943333844027E-2"/>
    <x v="1"/>
    <m/>
    <m/>
    <m/>
    <m/>
    <m/>
    <m/>
    <m/>
    <m/>
    <m/>
    <m/>
  </r>
  <r>
    <s v="Jovanna"/>
    <n v="363"/>
    <x v="362"/>
    <x v="362"/>
    <s v="MD DE HUABAL"/>
    <x v="4"/>
    <s v="OPI MUNICIPALIDAD DISTRITAL DE SALLIQUE"/>
    <x v="7"/>
    <d v="2008-11-12T00:00:00"/>
    <x v="7"/>
    <s v="HUABAL"/>
    <x v="10"/>
    <n v="240"/>
    <d v="2009-06-01T00:00:00"/>
    <d v="2012-12-01T00:00:00"/>
    <d v="2017-04-19T00:00:00"/>
    <n v="7.8876712328767127"/>
    <x v="6"/>
    <n v="4.3835616438356162"/>
    <x v="11"/>
    <x v="1"/>
    <x v="0"/>
    <x v="0"/>
    <x v="0"/>
    <n v="3216494"/>
    <n v="0"/>
    <n v="0"/>
    <n v="7972635"/>
    <n v="4048410.24"/>
    <x v="281"/>
    <n v="1.2586406938735157"/>
    <n v="1.2586406938735157"/>
    <x v="3"/>
    <m/>
    <m/>
    <m/>
    <m/>
    <m/>
    <m/>
    <m/>
    <m/>
    <m/>
    <s v="proyecto ejecutado por la Municipalidad Distrital de Huabal"/>
  </r>
  <r>
    <s v="Wilmer Ch"/>
    <n v="364"/>
    <x v="363"/>
    <x v="363"/>
    <s v="SEDE CENTRAL - PROREGION"/>
    <x v="0"/>
    <s v="OPI DE LA REGION CAJAMARCA"/>
    <x v="7"/>
    <d v="2008-11-05T00:00:00"/>
    <x v="7"/>
    <s v="MULTIPROVINCIAL Y MULTIDISTRITAL"/>
    <x v="0"/>
    <n v="270"/>
    <d v="2009-01-01T00:00:00"/>
    <d v="2010-12-01T00:00:00"/>
    <d v="2017-04-19T00:00:00"/>
    <n v="8.3013698630136989"/>
    <x v="4"/>
    <n v="6.3863013698630136"/>
    <x v="7"/>
    <x v="1"/>
    <x v="1"/>
    <x v="0"/>
    <x v="0"/>
    <n v="27086274.670000002"/>
    <n v="0"/>
    <n v="0"/>
    <n v="29533914"/>
    <n v="29533908.989999998"/>
    <x v="282"/>
    <n v="1.0903643764164781"/>
    <n v="1.0903643764164781"/>
    <x v="3"/>
    <m/>
    <m/>
    <m/>
    <m/>
    <m/>
    <m/>
    <m/>
    <m/>
    <m/>
    <s v="DE ACUERDO AL SOSEM EXISTEN 2 UNIDADES EJECUTORAS QUE HAN REALIZADO GASTO CON CARGO AL PROYECTO"/>
  </r>
  <r>
    <s v="Agustín M"/>
    <n v="365"/>
    <x v="364"/>
    <x v="364"/>
    <s v="AGRICULTURA "/>
    <x v="9"/>
    <s v="OPI DE LA REGION CAJAMARCA"/>
    <x v="7"/>
    <d v="2005-07-21T00:00:00"/>
    <x v="2"/>
    <s v="MULTIPROVINCIAL Y MULTIDISTRITAL"/>
    <x v="3"/>
    <n v="270"/>
    <d v="2007-08-01T00:00:00"/>
    <d v="2010-12-01T00:00:00"/>
    <d v="2017-04-19T00:00:00"/>
    <n v="9.7232876712328764"/>
    <x v="5"/>
    <n v="6.3863013698630136"/>
    <x v="7"/>
    <x v="1"/>
    <x v="0"/>
    <x v="1"/>
    <x v="0"/>
    <n v="1676454"/>
    <n v="0"/>
    <n v="0"/>
    <n v="2262198"/>
    <n v="879254"/>
    <x v="283"/>
    <n v="0.52447248776286137"/>
    <n v="0.52447248776286137"/>
    <x v="2"/>
    <s v="PROYECTO CONCLUIDO"/>
    <m/>
    <m/>
    <m/>
    <m/>
    <m/>
    <m/>
    <m/>
    <m/>
    <s v="DEFICIENTE EJECUCIÓN FINANCIERA"/>
  </r>
  <r>
    <s v="Agustín M"/>
    <n v="366"/>
    <x v="365"/>
    <x v="365"/>
    <s v="CHOTA"/>
    <x v="3"/>
    <s v="OPI DE LA REGION CAJAMARCA"/>
    <x v="7"/>
    <d v="2006-04-07T00:00:00"/>
    <x v="5"/>
    <s v="BAMBAMARCA"/>
    <x v="0"/>
    <n v="300"/>
    <d v="2006-06-01T00:00:00"/>
    <d v="2010-06-01T00:00:00"/>
    <d v="2017-04-19T00:00:00"/>
    <n v="10.890410958904109"/>
    <x v="2"/>
    <n v="6.8876712328767127"/>
    <x v="7"/>
    <x v="1"/>
    <x v="0"/>
    <x v="0"/>
    <x v="0"/>
    <n v="3689032.57"/>
    <n v="0"/>
    <n v="0"/>
    <n v="1479740"/>
    <n v="1140610"/>
    <x v="284"/>
    <n v="0.30918946318763457"/>
    <n v="0.30918946318763457"/>
    <x v="2"/>
    <m/>
    <m/>
    <m/>
    <m/>
    <m/>
    <m/>
    <m/>
    <m/>
    <m/>
    <s v="PIP VIABLE CON REGISTROS EN LA FASE DE INVERSIÓN, DEFICIENTE EJECUCIÓN"/>
  </r>
  <r>
    <s v="Agustín M"/>
    <n v="367"/>
    <x v="366"/>
    <x v="366"/>
    <s v="CHOTA"/>
    <x v="3"/>
    <s v="OPI DE LA REGION CAJAMARCA"/>
    <x v="7"/>
    <d v="2007-05-08T00:00:00"/>
    <x v="3"/>
    <s v="CHANCAY BAÑOS"/>
    <x v="10"/>
    <n v="90"/>
    <d v="2007-09-01T00:00:00"/>
    <d v="2010-08-01T00:00:00"/>
    <d v="2017-04-19T00:00:00"/>
    <n v="9.6383561643835609"/>
    <x v="5"/>
    <n v="6.720547945205479"/>
    <x v="7"/>
    <x v="1"/>
    <x v="0"/>
    <x v="0"/>
    <x v="0"/>
    <n v="615268"/>
    <n v="0"/>
    <n v="0"/>
    <n v="1217239"/>
    <n v="996301.79"/>
    <x v="285"/>
    <n v="1.6192972655818278"/>
    <n v="1.6192972655818278"/>
    <x v="3"/>
    <m/>
    <m/>
    <m/>
    <m/>
    <m/>
    <m/>
    <m/>
    <m/>
    <m/>
    <s v="PIP VIABLE CON REGISTROS EN LA FASE DE INVERSIÓN"/>
  </r>
  <r>
    <s v="Agustín M"/>
    <n v="368"/>
    <x v="367"/>
    <x v="367"/>
    <s v="CHOTA"/>
    <x v="3"/>
    <s v="OPI DE LA REGION CAJAMARCA"/>
    <x v="7"/>
    <d v="2007-05-30T00:00:00"/>
    <x v="3"/>
    <s v="CATACHE"/>
    <x v="7"/>
    <n v="120"/>
    <d v="2009-08-01T00:00:00"/>
    <d v="2010-08-01T00:00:00"/>
    <d v="2017-04-19T00:00:00"/>
    <n v="7.720547945205479"/>
    <x v="6"/>
    <n v="6.720547945205479"/>
    <x v="7"/>
    <x v="1"/>
    <x v="1"/>
    <x v="1"/>
    <x v="0"/>
    <n v="675878.96"/>
    <n v="0"/>
    <n v="0"/>
    <n v="1151500"/>
    <n v="656257"/>
    <x v="286"/>
    <n v="0.97096823372042829"/>
    <n v="0.97096823372042829"/>
    <x v="3"/>
    <s v="PROYECTO CONCLUIDO"/>
    <m/>
    <m/>
    <m/>
    <m/>
    <m/>
    <m/>
    <m/>
    <m/>
    <s v="PIP VIABLE CERRADO CON REGISTROS EN LA FASE DE INVERSIÓN"/>
  </r>
  <r>
    <s v="Agustín M"/>
    <n v="369"/>
    <x v="368"/>
    <x v="368"/>
    <s v="AGRICULTURA "/>
    <x v="9"/>
    <s v="OPI DE LA REGION CAJAMARCA"/>
    <x v="7"/>
    <d v="2008-06-11T00:00:00"/>
    <x v="7"/>
    <s v="MULTIPROVINCIAL Y MULTIDISTRITAL"/>
    <x v="3"/>
    <n v="1080"/>
    <d v="2008-11-01T00:00:00"/>
    <d v="2012-07-01T00:00:00"/>
    <d v="2017-04-19T00:00:00"/>
    <n v="8.4684931506849317"/>
    <x v="4"/>
    <n v="4.8027397260273972"/>
    <x v="11"/>
    <x v="1"/>
    <x v="0"/>
    <x v="1"/>
    <x v="0"/>
    <n v="2475669.2000000002"/>
    <n v="0"/>
    <n v="0"/>
    <n v="2367126"/>
    <n v="1685867.94"/>
    <x v="287"/>
    <n v="0.68097463909960176"/>
    <n v="0.68097463909960176"/>
    <x v="2"/>
    <s v="PROYECTO CONCLUIDO"/>
    <m/>
    <m/>
    <m/>
    <m/>
    <m/>
    <m/>
    <m/>
    <m/>
    <s v="el proyecto ha sido ejecutado por Region Cajamarca-Jaen Cajamarca con 0.00 soles y Region Cajamarca-Cutervo Cajamarca con 8,787,540.06 soles "/>
  </r>
  <r>
    <s v="Agustín M"/>
    <n v="370"/>
    <x v="369"/>
    <x v="369"/>
    <s v="AGRICULTURA "/>
    <x v="9"/>
    <s v="OPI DE LA REGION CAJAMARCA"/>
    <x v="7"/>
    <d v="2008-04-25T00:00:00"/>
    <x v="7"/>
    <s v="MULTIPROVINCIAL Y MULTIDISTRITAL"/>
    <x v="3"/>
    <n v="1080"/>
    <d v="2008-11-01T00:00:00"/>
    <d v="2012-08-01T00:00:00"/>
    <d v="2017-04-19T00:00:00"/>
    <n v="8.4684931506849317"/>
    <x v="4"/>
    <n v="4.7178082191780826"/>
    <x v="11"/>
    <x v="1"/>
    <x v="0"/>
    <x v="1"/>
    <x v="0"/>
    <n v="1656025.5"/>
    <n v="0"/>
    <n v="0"/>
    <n v="1426547"/>
    <n v="1004419.52"/>
    <x v="288"/>
    <n v="0.6065241869765895"/>
    <n v="0.6065241869765895"/>
    <x v="2"/>
    <s v="PROYECTO CONCLUIDO"/>
    <m/>
    <m/>
    <m/>
    <m/>
    <m/>
    <m/>
    <m/>
    <m/>
    <s v="el proyecto ha sido ejecutado por  Municipalidad Provincial de Cajamarca-Cajamarca-Cajamarca con 1,139,654.13  soles y Region Cajamarca-Sede Central Cajamarca con 0.00 soles "/>
  </r>
  <r>
    <s v="Maria Rosa A."/>
    <n v="371"/>
    <x v="370"/>
    <x v="370"/>
    <s v="SEDE CENTRAL - GRI - SENASA"/>
    <x v="0"/>
    <s v="OPI AGRICULTURA"/>
    <x v="8"/>
    <d v="2007-02-28T00:00:00"/>
    <x v="3"/>
    <s v="MULTIPROVINCIAL Y MULTIDISTRITAL"/>
    <x v="3"/>
    <n v="150"/>
    <d v="2007-04-01T00:00:00"/>
    <d v="2011-07-01T00:00:00"/>
    <d v="2017-04-19T00:00:00"/>
    <n v="10.057534246575342"/>
    <x v="2"/>
    <n v="5.8054794520547945"/>
    <x v="10"/>
    <x v="1"/>
    <x v="0"/>
    <x v="0"/>
    <x v="0"/>
    <n v="12826997"/>
    <n v="0"/>
    <n v="0"/>
    <n v="23834772"/>
    <n v="14148126.43"/>
    <x v="289"/>
    <n v="1.1029960036632112"/>
    <n v="1.1029960036632112"/>
    <x v="3"/>
    <m/>
    <m/>
    <m/>
    <m/>
    <m/>
    <m/>
    <m/>
    <m/>
    <m/>
    <s v="TIENE DOS UEs, SENASA EJECUTA EL MAYOR PORCENTAJE DE EJECUCIÓN"/>
  </r>
  <r>
    <s v="Maria Rosa A."/>
    <n v="372"/>
    <x v="371"/>
    <x v="371"/>
    <s v="SEDE CENTRAL - GRI"/>
    <x v="0"/>
    <s v="OPI DE LA REGION CAJAMARCA"/>
    <x v="8"/>
    <d v="2004-07-01T00:00:00"/>
    <x v="1"/>
    <s v="CONTUMAZÁ"/>
    <x v="4"/>
    <n v="150"/>
    <d v="2006-03-01T00:00:00"/>
    <d v="2006-12-01T00:00:00"/>
    <d v="2017-04-19T00:00:00"/>
    <n v="11.142465753424657"/>
    <x v="1"/>
    <n v="10.389041095890411"/>
    <x v="2"/>
    <x v="1"/>
    <x v="0"/>
    <x v="0"/>
    <x v="0"/>
    <n v="901492.26"/>
    <n v="0"/>
    <n v="0"/>
    <n v="1039470"/>
    <n v="294314"/>
    <x v="290"/>
    <n v="0.32647423950151272"/>
    <n v="0.32647423950151272"/>
    <x v="2"/>
    <m/>
    <m/>
    <m/>
    <m/>
    <m/>
    <m/>
    <m/>
    <m/>
    <m/>
    <m/>
  </r>
  <r>
    <s v="Maria Rosa A."/>
    <n v="373"/>
    <x v="372"/>
    <x v="372"/>
    <s v="SEDE CENTRAL - GRI - GR LA LIBERTAD"/>
    <x v="0"/>
    <s v="DGPM - MEF"/>
    <x v="8"/>
    <d v="2007-02-09T00:00:00"/>
    <x v="3"/>
    <s v="MULTIPROVINCIAL Y MULTIDISTRITAL"/>
    <x v="0"/>
    <n v="120"/>
    <d v="2008-04-01T00:00:00"/>
    <d v="2012-09-01T00:00:00"/>
    <d v="2017-04-19T00:00:00"/>
    <n v="9.0547945205479454"/>
    <x v="5"/>
    <n v="4.6328767123287671"/>
    <x v="11"/>
    <x v="1"/>
    <x v="1"/>
    <x v="0"/>
    <x v="1"/>
    <n v="12977252.880000001"/>
    <n v="0"/>
    <n v="0"/>
    <n v="25007899"/>
    <n v="11749088"/>
    <x v="291"/>
    <n v="0.90536017974244787"/>
    <n v="0.90536017974244787"/>
    <x v="3"/>
    <m/>
    <m/>
    <m/>
    <m/>
    <m/>
    <m/>
    <m/>
    <m/>
    <m/>
    <s v="el proyecto ha sido ejecutado por Region Cajamarca- Sede Central Cajamarca con 44,789.51 soles y  Region Cajamarca-Jaen Cajamarca con 1,274,879.9 soles "/>
  </r>
  <r>
    <s v="Maria Rosa A."/>
    <n v="374"/>
    <x v="373"/>
    <x v="373"/>
    <s v="SEDE CENTRAL - GRI"/>
    <x v="0"/>
    <s v="OPI DE LA REGION CAJAMARCA"/>
    <x v="8"/>
    <d v="2005-01-10T00:00:00"/>
    <x v="2"/>
    <s v="MULTIPROVINCIAL Y MULTIDISTRITAL"/>
    <x v="0"/>
    <n v="240"/>
    <d v="2007-06-01T00:00:00"/>
    <d v="2011-11-01T00:00:00"/>
    <d v="2017-04-19T00:00:00"/>
    <n v="9.8904109589041092"/>
    <x v="5"/>
    <n v="5.4684931506849317"/>
    <x v="10"/>
    <x v="1"/>
    <x v="0"/>
    <x v="0"/>
    <x v="0"/>
    <n v="960848"/>
    <n v="0"/>
    <n v="0"/>
    <n v="2816569"/>
    <n v="1258639.26"/>
    <x v="292"/>
    <n v="1.30992546167552"/>
    <n v="1.30992546167552"/>
    <x v="3"/>
    <m/>
    <m/>
    <m/>
    <m/>
    <m/>
    <m/>
    <m/>
    <m/>
    <m/>
    <m/>
  </r>
  <r>
    <s v="Maria Rosa A."/>
    <n v="375"/>
    <x v="374"/>
    <x v="374"/>
    <s v="SEDE CENTRAL - GRI"/>
    <x v="0"/>
    <s v="OPI DE LA REGION CAJAMARCA"/>
    <x v="8"/>
    <d v="2005-01-14T00:00:00"/>
    <x v="2"/>
    <s v="CAJAMARCA - MULTIDISTRITAL"/>
    <x v="0"/>
    <n v="150"/>
    <d v="2006-03-01T00:00:00"/>
    <d v="2011-08-01T00:00:00"/>
    <d v="2017-04-19T00:00:00"/>
    <n v="11.142465753424657"/>
    <x v="1"/>
    <n v="5.720547945205479"/>
    <x v="10"/>
    <x v="1"/>
    <x v="0"/>
    <x v="0"/>
    <x v="0"/>
    <n v="4051658"/>
    <n v="0"/>
    <n v="0"/>
    <n v="16135885"/>
    <n v="7263713.5199999996"/>
    <x v="293"/>
    <n v="1.7927755797749958"/>
    <n v="1.7927755797749958"/>
    <x v="3"/>
    <m/>
    <m/>
    <m/>
    <m/>
    <m/>
    <m/>
    <m/>
    <m/>
    <m/>
    <m/>
  </r>
  <r>
    <s v="Maria Rosa A."/>
    <n v="376"/>
    <x v="375"/>
    <x v="375"/>
    <s v="SEDE CENTRAL - GRI"/>
    <x v="0"/>
    <s v="OPI DE LA REGION CAJAMARCA"/>
    <x v="8"/>
    <d v="2005-02-03T00:00:00"/>
    <x v="2"/>
    <s v="GREGORIO PITA"/>
    <x v="10"/>
    <n v="120"/>
    <d v="2007-12-01T00:00:00"/>
    <d v="2010-08-01T00:00:00"/>
    <d v="2017-04-19T00:00:00"/>
    <n v="9.3890410958904109"/>
    <x v="5"/>
    <n v="6.720547945205479"/>
    <x v="7"/>
    <x v="1"/>
    <x v="0"/>
    <x v="1"/>
    <x v="0"/>
    <n v="1160480.28"/>
    <n v="0"/>
    <n v="0"/>
    <n v="3794256"/>
    <n v="47233.46"/>
    <x v="294"/>
    <n v="4.070164811417562E-2"/>
    <n v="4.070164811417562E-2"/>
    <x v="1"/>
    <s v="PROYECTO CONCLUIDO"/>
    <s v="SÍ"/>
    <n v="2010"/>
    <s v="SÍ"/>
    <s v="SÍ"/>
    <s v="SÍ"/>
    <m/>
    <m/>
    <m/>
    <s v="El monto ejecutado según F14 es mucho mayor al que consigna el SOSEM (en el F14 dice S/. 1,160,480.28)"/>
  </r>
  <r>
    <s v="Maria Rosa A."/>
    <n v="377"/>
    <x v="376"/>
    <x v="376"/>
    <s v="SEDE CENTRAL - GRI"/>
    <x v="0"/>
    <s v="OPI DE LA REGION CAJAMARCA"/>
    <x v="8"/>
    <d v="2005-10-20T00:00:00"/>
    <x v="2"/>
    <s v="LOS BAÑOS DEL INCA"/>
    <x v="3"/>
    <n v="90"/>
    <d v="2006-03-01T00:00:00"/>
    <d v="2011-12-01T00:00:00"/>
    <d v="2017-04-19T00:00:00"/>
    <n v="11.142465753424657"/>
    <x v="1"/>
    <n v="5.3863013698630136"/>
    <x v="10"/>
    <x v="1"/>
    <x v="0"/>
    <x v="1"/>
    <x v="0"/>
    <n v="503395.65"/>
    <n v="0"/>
    <n v="0"/>
    <n v="1000847"/>
    <n v="522845.65"/>
    <x v="295"/>
    <n v="1.038637600463969"/>
    <n v="1.038637600463969"/>
    <x v="3"/>
    <s v="PROYECTO CONCLUIDO"/>
    <s v="SÍ"/>
    <n v="2007"/>
    <s v="SÍ"/>
    <s v="SÍ"/>
    <s v="SÍ"/>
    <m/>
    <m/>
    <m/>
    <m/>
  </r>
  <r>
    <s v="Ronal"/>
    <n v="378"/>
    <x v="377"/>
    <x v="377"/>
    <s v="CUTERVO"/>
    <x v="1"/>
    <s v="OPI DE LA REGION CAJAMARCA"/>
    <x v="8"/>
    <d v="2004-02-18T00:00:00"/>
    <x v="1"/>
    <s v="MULTIPROVINCIAL Y MULTIDISTRITAL"/>
    <x v="0"/>
    <n v="450"/>
    <d v="2010-09-01T00:00:00"/>
    <d v="2010-09-01T00:00:00"/>
    <d v="2017-04-19T00:00:00"/>
    <n v="6.6356164383561644"/>
    <x v="7"/>
    <n v="6.6356164383561644"/>
    <x v="7"/>
    <x v="1"/>
    <x v="0"/>
    <x v="0"/>
    <x v="0"/>
    <n v="3487511.26"/>
    <n v="0"/>
    <n v="0"/>
    <n v="481882"/>
    <n v="845"/>
    <x v="296"/>
    <n v="2.4229312452456428E-4"/>
    <n v="2.4229312452456428E-4"/>
    <x v="1"/>
    <m/>
    <m/>
    <m/>
    <m/>
    <m/>
    <m/>
    <m/>
    <m/>
    <m/>
    <s v="De acuerdo al SOSEM, el proyecto sólo registra un gasto de S/. 845, realizado en el año 2010."/>
  </r>
  <r>
    <s v="Ronal"/>
    <n v="379"/>
    <x v="378"/>
    <x v="378"/>
    <s v="CUTERVO"/>
    <x v="1"/>
    <s v="OPI DE LA REGION CAJAMARCA"/>
    <x v="8"/>
    <d v="2005-06-03T00:00:00"/>
    <x v="2"/>
    <s v="CUTERVO"/>
    <x v="10"/>
    <n v="240"/>
    <d v="2006-01-01T00:00:00"/>
    <d v="2011-12-01T00:00:00"/>
    <d v="2017-04-19T00:00:00"/>
    <n v="11.304109589041095"/>
    <x v="1"/>
    <n v="5.3863013698630136"/>
    <x v="10"/>
    <x v="1"/>
    <x v="0"/>
    <x v="0"/>
    <x v="0"/>
    <n v="2513333"/>
    <n v="0"/>
    <n v="0"/>
    <n v="6583274"/>
    <n v="5619861.6799999997"/>
    <x v="297"/>
    <n v="2.236019532628585"/>
    <n v="2.236019532628585"/>
    <x v="3"/>
    <m/>
    <m/>
    <m/>
    <m/>
    <m/>
    <m/>
    <m/>
    <m/>
    <m/>
    <s v="El Proyecto presenta un gasto mayor al último registro realizado en el aplicativo del Banco de Proyectos."/>
  </r>
  <r>
    <s v="Ronal"/>
    <n v="380"/>
    <x v="379"/>
    <x v="379"/>
    <s v="CUTERVO"/>
    <x v="1"/>
    <s v="OPI DE LA REGION CAJAMARCA"/>
    <x v="8"/>
    <d v="2005-11-16T00:00:00"/>
    <x v="2"/>
    <s v="CUTERVO"/>
    <x v="10"/>
    <n v="240"/>
    <d v="2006-05-01T00:00:00"/>
    <d v="2011-12-01T00:00:00"/>
    <d v="2017-04-19T00:00:00"/>
    <n v="10.975342465753425"/>
    <x v="1"/>
    <n v="5.3863013698630136"/>
    <x v="10"/>
    <x v="1"/>
    <x v="0"/>
    <x v="0"/>
    <x v="0"/>
    <n v="1411073"/>
    <n v="0"/>
    <n v="0"/>
    <n v="5636366"/>
    <n v="4254984.2300000004"/>
    <x v="298"/>
    <n v="3.0154245953256851"/>
    <n v="3.0154245953256851"/>
    <x v="3"/>
    <m/>
    <m/>
    <m/>
    <m/>
    <m/>
    <m/>
    <m/>
    <m/>
    <m/>
    <s v="El Proyecto presenta un gasto mayor al último registro realizado en el aplicativo del Banco de Proyectos."/>
  </r>
  <r>
    <s v="Ronal"/>
    <n v="381"/>
    <x v="380"/>
    <x v="380"/>
    <s v="CUTERVO"/>
    <x v="1"/>
    <s v="OPI DE LA REGION CAJAMARCA"/>
    <x v="8"/>
    <d v="2005-09-29T00:00:00"/>
    <x v="2"/>
    <s v="TORIBIO CASANOVA"/>
    <x v="10"/>
    <n v="120"/>
    <d v="2006-09-01T00:00:00"/>
    <d v="2011-12-01T00:00:00"/>
    <d v="2017-04-19T00:00:00"/>
    <n v="10.638356164383561"/>
    <x v="2"/>
    <n v="5.3863013698630136"/>
    <x v="10"/>
    <x v="1"/>
    <x v="0"/>
    <x v="0"/>
    <x v="0"/>
    <n v="830252"/>
    <n v="0"/>
    <n v="0"/>
    <n v="1813498"/>
    <n v="1467584.14"/>
    <x v="299"/>
    <n v="1.7676369825065159"/>
    <n v="1.7676369825065159"/>
    <x v="3"/>
    <m/>
    <m/>
    <m/>
    <m/>
    <m/>
    <m/>
    <m/>
    <m/>
    <m/>
    <s v="El Proyecto presenta un gasto mayor al último registro realizado en el aplicativo del Banco de Proyectos."/>
  </r>
  <r>
    <s v="Ronal"/>
    <n v="382"/>
    <x v="381"/>
    <x v="381"/>
    <s v="CUTERVO"/>
    <x v="1"/>
    <s v="OPI DE LA REGION CAJAMARCA"/>
    <x v="8"/>
    <d v="2006-02-01T00:00:00"/>
    <x v="5"/>
    <s v="PIMPINGOS"/>
    <x v="4"/>
    <n v="180"/>
    <d v="2006-06-01T00:00:00"/>
    <d v="2007-07-01T00:00:00"/>
    <d v="2017-04-19T00:00:00"/>
    <n v="10.890410958904109"/>
    <x v="2"/>
    <n v="9.8082191780821919"/>
    <x v="3"/>
    <x v="1"/>
    <x v="0"/>
    <x v="0"/>
    <x v="0"/>
    <n v="384064"/>
    <n v="0"/>
    <n v="0"/>
    <n v="251700"/>
    <n v="251690"/>
    <x v="300"/>
    <n v="0.65533348608565234"/>
    <n v="0.65533348608565234"/>
    <x v="2"/>
    <m/>
    <m/>
    <m/>
    <m/>
    <m/>
    <m/>
    <m/>
    <m/>
    <m/>
    <s v="El proyecto desde el año 2007, no registra gasto."/>
  </r>
  <r>
    <s v="Ronal"/>
    <n v="383"/>
    <x v="382"/>
    <x v="382"/>
    <s v="CUTERVO"/>
    <x v="1"/>
    <s v="OPI DE LA REGION CAJAMARCA"/>
    <x v="8"/>
    <d v="2007-03-28T00:00:00"/>
    <x v="3"/>
    <s v="CUTERVO"/>
    <x v="4"/>
    <n v="210"/>
    <d v="2007-09-01T00:00:00"/>
    <d v="2011-12-01T00:00:00"/>
    <d v="2017-04-19T00:00:00"/>
    <n v="9.6383561643835609"/>
    <x v="5"/>
    <n v="5.3863013698630136"/>
    <x v="10"/>
    <x v="1"/>
    <x v="0"/>
    <x v="0"/>
    <x v="0"/>
    <n v="327323"/>
    <n v="0"/>
    <n v="0"/>
    <n v="638802"/>
    <n v="525967.98"/>
    <x v="301"/>
    <n v="1.6068775490875984"/>
    <n v="1.6068775490875984"/>
    <x v="3"/>
    <m/>
    <m/>
    <m/>
    <m/>
    <m/>
    <m/>
    <m/>
    <m/>
    <m/>
    <s v="El Proyecto presenta un gasto mayor al último registro realizado en el aplicativo del Banco de Proyectos. El último devengado fué realizado en Diciembre del año 2011."/>
  </r>
  <r>
    <s v="Ronal"/>
    <n v="384"/>
    <x v="383"/>
    <x v="383"/>
    <s v="CUTERVO"/>
    <x v="1"/>
    <s v="OPI DE LA REGION CAJAMARCA"/>
    <x v="8"/>
    <d v="2007-04-24T00:00:00"/>
    <x v="3"/>
    <s v="CUTERVO"/>
    <x v="4"/>
    <n v="150"/>
    <d v="2007-11-01T00:00:00"/>
    <d v="2011-12-01T00:00:00"/>
    <d v="2017-04-19T00:00:00"/>
    <n v="9.4712328767123282"/>
    <x v="5"/>
    <n v="5.3863013698630136"/>
    <x v="10"/>
    <x v="1"/>
    <x v="0"/>
    <x v="0"/>
    <x v="0"/>
    <n v="261741"/>
    <n v="0"/>
    <n v="0"/>
    <n v="667447"/>
    <n v="664435.81000000006"/>
    <x v="302"/>
    <n v="2.5385239989149579"/>
    <n v="2.5385239989149579"/>
    <x v="3"/>
    <m/>
    <m/>
    <m/>
    <m/>
    <m/>
    <m/>
    <m/>
    <m/>
    <m/>
    <s v="El Proyecto presenta un gasto mayor al último registro realizado en el aplicativo del Banco de Proyectos. El último devengado fué realizado en Diciembre  del año 2011."/>
  </r>
  <r>
    <s v="Ronal"/>
    <n v="385"/>
    <x v="384"/>
    <x v="384"/>
    <s v="CUTERVO"/>
    <x v="1"/>
    <s v="OPI DE LA REGION CAJAMARCA"/>
    <x v="8"/>
    <d v="2007-04-10T00:00:00"/>
    <x v="3"/>
    <s v="CUTERVO"/>
    <x v="0"/>
    <n v="270"/>
    <d v="2007-10-01T00:00:00"/>
    <d v="2011-06-01T00:00:00"/>
    <d v="2017-04-19T00:00:00"/>
    <n v="9.5561643835616437"/>
    <x v="5"/>
    <n v="5.8876712328767127"/>
    <x v="10"/>
    <x v="1"/>
    <x v="0"/>
    <x v="0"/>
    <x v="0"/>
    <n v="3473855"/>
    <n v="0"/>
    <n v="0"/>
    <n v="10092497"/>
    <n v="5572339.0199999996"/>
    <x v="303"/>
    <n v="1.6040793354932774"/>
    <n v="1.6040793354932774"/>
    <x v="3"/>
    <m/>
    <m/>
    <m/>
    <m/>
    <m/>
    <m/>
    <m/>
    <m/>
    <m/>
    <s v="El proyecto registra 2 unidades ejecutoras (Sede Central - Cutervo), sólo cutervo ha realizado gasto. El Proyecto presenta un gasto mayor al último registro realizado en el aplicativo del Banco de Proyectos. El último devengado fué realizado en junio del año 2011."/>
  </r>
  <r>
    <s v="Ronal"/>
    <n v="386"/>
    <x v="385"/>
    <x v="385"/>
    <s v="CUTERVO"/>
    <x v="1"/>
    <s v="OPI DE LA REGION CAJAMARCA"/>
    <x v="8"/>
    <d v="2007-06-20T00:00:00"/>
    <x v="3"/>
    <s v="CUTERVO - MULTIDISTRITAL"/>
    <x v="3"/>
    <n v="1440"/>
    <d v="2008-02-01T00:00:00"/>
    <d v="2011-09-01T00:00:00"/>
    <d v="2017-04-19T00:00:00"/>
    <n v="9.2191780821917817"/>
    <x v="5"/>
    <n v="5.6356164383561644"/>
    <x v="10"/>
    <x v="1"/>
    <x v="0"/>
    <x v="0"/>
    <x v="0"/>
    <n v="289539"/>
    <n v="0"/>
    <n v="0"/>
    <n v="618177"/>
    <n v="572710.15"/>
    <x v="304"/>
    <n v="1.9780069351624481"/>
    <n v="1.9780069351624481"/>
    <x v="3"/>
    <m/>
    <m/>
    <m/>
    <m/>
    <m/>
    <m/>
    <m/>
    <m/>
    <m/>
    <s v="El Proyecto presenta un gasto mayor al último registro realizado en el aplicativo del Banco de Proyectos. El último devengado fué realizado en septiembre del año 2011."/>
  </r>
  <r>
    <s v="Ronal"/>
    <n v="387"/>
    <x v="386"/>
    <x v="386"/>
    <s v="CUTERVO - MP DE CUTERVO"/>
    <x v="1"/>
    <s v="OPI MUNICIPALIDAD PROVINCIAL DE CUTERVO"/>
    <x v="8"/>
    <d v="2008-03-28T00:00:00"/>
    <x v="7"/>
    <s v="CUTERVO"/>
    <x v="4"/>
    <n v="150"/>
    <d v="2010-02-01T00:00:00"/>
    <d v="2011-12-01T00:00:00"/>
    <d v="2017-04-19T00:00:00"/>
    <n v="7.2164383561643834"/>
    <x v="6"/>
    <n v="5.3863013698630136"/>
    <x v="10"/>
    <x v="1"/>
    <x v="1"/>
    <x v="0"/>
    <x v="0"/>
    <n v="812635.9"/>
    <n v="0"/>
    <n v="0"/>
    <n v="1656499"/>
    <n v="872540.25"/>
    <x v="305"/>
    <n v="1.0737161009007847"/>
    <n v="1.0737161009007847"/>
    <x v="3"/>
    <m/>
    <m/>
    <m/>
    <m/>
    <m/>
    <m/>
    <m/>
    <m/>
    <m/>
    <s v="El proyecto tiene 2 unidades ejecutoras que han realizado gasto con cargo al mismo. La Muncipalidad Provincial de Cutervo y la Gerencia sub  Regional de Cutervo, el último devengado ha sido realizado en Diciembre del año 2011."/>
  </r>
  <r>
    <s v="Ronal"/>
    <n v="388"/>
    <x v="387"/>
    <x v="387"/>
    <s v="CUTERVO"/>
    <x v="1"/>
    <s v="OPI DE LA REGION CAJAMARCA"/>
    <x v="8"/>
    <d v="2008-02-26T00:00:00"/>
    <x v="7"/>
    <s v="CUTERVO"/>
    <x v="4"/>
    <n v="120"/>
    <d v="2008-09-01T00:00:00"/>
    <d v="2011-12-01T00:00:00"/>
    <d v="2017-04-19T00:00:00"/>
    <n v="8.6356164383561644"/>
    <x v="4"/>
    <n v="5.3863013698630136"/>
    <x v="10"/>
    <x v="1"/>
    <x v="0"/>
    <x v="0"/>
    <x v="0"/>
    <n v="183061"/>
    <n v="0"/>
    <n v="0"/>
    <n v="258330"/>
    <n v="243001.25"/>
    <x v="306"/>
    <n v="1.3274332053250009"/>
    <n v="1.3274332053250009"/>
    <x v="3"/>
    <m/>
    <m/>
    <m/>
    <m/>
    <m/>
    <m/>
    <m/>
    <m/>
    <m/>
    <s v=" El Proyecto presenta un gasto mayor al último registro realizado en el aplicativo del Banco de Proyectos. El último devengado fué realizado en Diciembre del año 2011."/>
  </r>
  <r>
    <s v="Ronal"/>
    <n v="389"/>
    <x v="388"/>
    <x v="388"/>
    <s v="CUTERVO - MP DE CUTERVO"/>
    <x v="1"/>
    <s v="OPI MUNICIPALIDAD PROVINCIAL DE CUTERVO"/>
    <x v="8"/>
    <d v="2008-04-11T00:00:00"/>
    <x v="7"/>
    <s v="CUTERVO"/>
    <x v="10"/>
    <n v="150"/>
    <d v="2008-12-01T00:00:00"/>
    <d v="2011-12-01T00:00:00"/>
    <d v="2017-04-19T00:00:00"/>
    <n v="8.3863013698630144"/>
    <x v="4"/>
    <n v="5.3863013698630136"/>
    <x v="10"/>
    <x v="1"/>
    <x v="0"/>
    <x v="0"/>
    <x v="0"/>
    <n v="1046307"/>
    <n v="0"/>
    <n v="0"/>
    <n v="2089236"/>
    <n v="1665700.87"/>
    <x v="307"/>
    <n v="1.5919810055748458"/>
    <n v="1.5919810055748458"/>
    <x v="3"/>
    <m/>
    <m/>
    <m/>
    <m/>
    <m/>
    <m/>
    <m/>
    <m/>
    <m/>
    <s v="El proyecto registra 2 unidades ejecutoras (Municipalidad Provincial de Cutervo - Gerencia Sub Regional de Cutervo), ambas han realizado gasto.  El Proyecto presenta un gasto mayor al último registro realizado en el aplicativo del Banco de Proyectos. El último devengado fué realizado en Diciembre del año 2011."/>
  </r>
  <r>
    <s v="Ronal"/>
    <n v="390"/>
    <x v="389"/>
    <x v="389"/>
    <s v="CUTERVO"/>
    <x v="1"/>
    <s v="OPI MUNICIPALIDAD DISTRITAL DE SAN ANDRES DE CUTERVO"/>
    <x v="8"/>
    <d v="2008-08-17T00:00:00"/>
    <x v="7"/>
    <s v="SAN ANDRES DE CUTERVO"/>
    <x v="9"/>
    <n v="120"/>
    <d v="2011-11-01T00:00:00"/>
    <d v="2013-04-01T00:00:00"/>
    <d v="2017-04-19T00:00:00"/>
    <n v="5.4684931506849317"/>
    <x v="3"/>
    <n v="4.0520547945205481"/>
    <x v="11"/>
    <x v="1"/>
    <x v="1"/>
    <x v="1"/>
    <x v="1"/>
    <n v="743955.08"/>
    <n v="0"/>
    <n v="0"/>
    <n v="1324914"/>
    <n v="743955.08"/>
    <x v="105"/>
    <n v="1"/>
    <n v="1"/>
    <x v="3"/>
    <s v="PROYECTO CONCLUIDO"/>
    <m/>
    <m/>
    <m/>
    <m/>
    <m/>
    <m/>
    <m/>
    <m/>
    <s v="El Proyecto se encuentra cerrado."/>
  </r>
  <r>
    <s v="Ronal"/>
    <n v="391"/>
    <x v="390"/>
    <x v="390"/>
    <s v="CUTERVO"/>
    <x v="1"/>
    <s v="OPI DE LA REGION CAJAMARCA"/>
    <x v="8"/>
    <d v="2009-03-31T00:00:00"/>
    <x v="10"/>
    <s v="CUTERVO - MULTIDISTRITAL"/>
    <x v="5"/>
    <n v="1080"/>
    <d v="2009-06-01T00:00:00"/>
    <d v="2010-12-01T00:00:00"/>
    <d v="2017-04-19T00:00:00"/>
    <n v="7.8876712328767127"/>
    <x v="6"/>
    <n v="6.3863013698630136"/>
    <x v="7"/>
    <x v="1"/>
    <x v="0"/>
    <x v="0"/>
    <x v="0"/>
    <n v="2508957"/>
    <n v="0"/>
    <n v="0"/>
    <n v="425682"/>
    <n v="425663.51"/>
    <x v="308"/>
    <n v="0.16965755491226037"/>
    <n v="0.16965755491226037"/>
    <x v="1"/>
    <m/>
    <m/>
    <m/>
    <m/>
    <m/>
    <m/>
    <m/>
    <m/>
    <m/>
    <s v="El proyecto registra último gasto en Diciembre del año 2010."/>
  </r>
  <r>
    <s v="Ronal"/>
    <n v="392"/>
    <x v="391"/>
    <x v="391"/>
    <s v="CUTERVO"/>
    <x v="1"/>
    <s v="OPI MUNICIPALIDAD PROVINCIAL DE CUTERVO"/>
    <x v="8"/>
    <d v="2009-05-25T00:00:00"/>
    <x v="10"/>
    <s v="QUEROCOTILLO"/>
    <x v="10"/>
    <n v="360"/>
    <d v="2009-12-01T00:00:00"/>
    <d v="2011-12-01T00:00:00"/>
    <d v="2017-04-19T00:00:00"/>
    <n v="7.3863013698630136"/>
    <x v="6"/>
    <n v="5.3863013698630136"/>
    <x v="10"/>
    <x v="1"/>
    <x v="0"/>
    <x v="0"/>
    <x v="0"/>
    <n v="576653"/>
    <n v="0"/>
    <n v="0"/>
    <n v="1290907"/>
    <n v="715357.62"/>
    <x v="309"/>
    <n v="1.2405339432899856"/>
    <n v="1.2405339432899856"/>
    <x v="3"/>
    <m/>
    <m/>
    <m/>
    <m/>
    <m/>
    <m/>
    <m/>
    <m/>
    <m/>
    <s v=" El Proyecto presenta un gasto mayor al último registro realizado en el aplicativo del Banco de Proyectos. El último devengado fué realizado en Diciembre del año 2011."/>
  </r>
  <r>
    <s v="Gladys R."/>
    <n v="393"/>
    <x v="392"/>
    <x v="392"/>
    <s v="SEDE CENTRAL - GRI"/>
    <x v="0"/>
    <s v="OPI DE LA REGION CAJAMARCA"/>
    <x v="8"/>
    <d v="2009-10-30T00:00:00"/>
    <x v="10"/>
    <s v="YONÁN"/>
    <x v="10"/>
    <n v="60"/>
    <d v="2008-07-01T00:00:00"/>
    <d v="2011-11-01T00:00:00"/>
    <d v="2017-04-19T00:00:00"/>
    <n v="8.8054794520547937"/>
    <x v="4"/>
    <n v="5.4684931506849317"/>
    <x v="10"/>
    <x v="1"/>
    <x v="0"/>
    <x v="1"/>
    <x v="0"/>
    <n v="216120"/>
    <n v="0"/>
    <n v="0"/>
    <n v="9947514"/>
    <n v="216120"/>
    <x v="105"/>
    <n v="1"/>
    <n v="1"/>
    <x v="3"/>
    <s v="PROYECTO CONCLUIDO"/>
    <m/>
    <m/>
    <m/>
    <m/>
    <m/>
    <m/>
    <m/>
    <m/>
    <s v="Monto de F14 es igual al que muestra como devengado en el SOSEM. Se ha realizado una mala programación del PIP en el 2007 por casi 10 millones para un PIP viable por un monto de S/. 216,120.00. "/>
  </r>
  <r>
    <s v="Gladys R."/>
    <n v="394"/>
    <x v="393"/>
    <x v="393"/>
    <s v="SEDE CENTRAL - GRI"/>
    <x v="0"/>
    <s v="DGPM - MEF"/>
    <x v="8"/>
    <d v="2009-08-18T00:00:00"/>
    <x v="10"/>
    <s v="ASUNCIÓN"/>
    <x v="0"/>
    <n v="180"/>
    <d v="2010-03-01T00:00:00"/>
    <d v="2011-04-01T00:00:00"/>
    <d v="2017-04-19T00:00:00"/>
    <n v="7.13972602739726"/>
    <x v="6"/>
    <n v="6.0547945205479454"/>
    <x v="7"/>
    <x v="1"/>
    <x v="0"/>
    <x v="0"/>
    <x v="1"/>
    <n v="2141518"/>
    <n v="0"/>
    <n v="0"/>
    <n v="3617331"/>
    <n v="2090994.26"/>
    <x v="310"/>
    <n v="0.97640751093383293"/>
    <n v="0.97640751093383293"/>
    <x v="3"/>
    <m/>
    <m/>
    <m/>
    <m/>
    <m/>
    <m/>
    <m/>
    <m/>
    <m/>
    <s v="El PIP registra como UE al MTC-Provicas Descentralizado, sin embargo según reporta el SOSEM la UE Sede Central del GR. Cajamarca ha realizado contrataciones mediante procesos por más de 9.5 millones para su ejecución y registra como devengado S/. 2,090,994.26 bajo la responsabilidad de la UE Sede Central. La UE Sede Central deberá remitir la información a la DGPMI-MEF información para el registro que corresponda."/>
  </r>
  <r>
    <s v="Gladys R."/>
    <n v="395"/>
    <x v="394"/>
    <x v="394"/>
    <s v="SEDE CENTRAL - GRI"/>
    <x v="0"/>
    <s v="OPI DE LA REGION CAJAMARCA"/>
    <x v="8"/>
    <d v="2006-09-13T00:00:00"/>
    <x v="5"/>
    <s v="PEDRO GÁLVEZ"/>
    <x v="4"/>
    <n v="210"/>
    <d v="2007-02-01T00:00:00"/>
    <d v="2010-11-01T00:00:00"/>
    <d v="2017-04-19T00:00:00"/>
    <n v="10.219178082191782"/>
    <x v="2"/>
    <n v="6.4684931506849317"/>
    <x v="7"/>
    <x v="1"/>
    <x v="0"/>
    <x v="0"/>
    <x v="0"/>
    <n v="508145.51"/>
    <n v="0"/>
    <n v="0"/>
    <n v="2121594"/>
    <n v="677378.88"/>
    <x v="311"/>
    <n v="1.3330411598047969"/>
    <n v="1.3330411598047969"/>
    <x v="3"/>
    <m/>
    <m/>
    <m/>
    <m/>
    <m/>
    <m/>
    <m/>
    <m/>
    <m/>
    <s v="A la fecha  han transcurrido más de 06 años desde el útimo devengado, no tiene ningún registro posterior a la viabilidad (F14, F16, F17). Han ejecutado el PIP al 133.30 %."/>
  </r>
  <r>
    <s v="Gladys R."/>
    <n v="396"/>
    <x v="395"/>
    <x v="395"/>
    <s v="SEDE CENTRAL - GRI"/>
    <x v="0"/>
    <s v="OPI DE LA REGION CAJAMARCA"/>
    <x v="8"/>
    <d v="2006-12-27T00:00:00"/>
    <x v="5"/>
    <s v="CORTEGANA"/>
    <x v="7"/>
    <n v="360"/>
    <s v="NPI"/>
    <s v="NPI"/>
    <d v="2017-04-19T00:00:00"/>
    <s v="NPI"/>
    <x v="0"/>
    <s v="NPI"/>
    <x v="0"/>
    <x v="0"/>
    <x v="0"/>
    <x v="0"/>
    <x v="0"/>
    <n v="1768126"/>
    <n v="0"/>
    <n v="0"/>
    <n v="1268126"/>
    <n v="0"/>
    <x v="312"/>
    <n v="0"/>
    <n v="0"/>
    <x v="1"/>
    <m/>
    <m/>
    <m/>
    <m/>
    <m/>
    <m/>
    <m/>
    <m/>
    <m/>
    <s v="PIP  a la fecha ha perdido vigencia (viabilidad 2006), no tiene ningún registro posterior a la viabilidad, actualmente inactivo, la UE Sede Central ha programado un PIM de 1, 268,126 en el año 2011 pero no registra ningún devengado con cargo a ésta."/>
  </r>
  <r>
    <s v="Gladys R."/>
    <n v="397"/>
    <x v="396"/>
    <x v="396"/>
    <s v="SEDE CENTRAL - GRI"/>
    <x v="0"/>
    <s v="OPI DE LA REGION CAJAMARCA"/>
    <x v="8"/>
    <d v="2007-04-24T00:00:00"/>
    <x v="3"/>
    <s v="SANTO DOMINGO DE LA CAPILLA"/>
    <x v="7"/>
    <n v="360"/>
    <d v="2008-10-01T00:00:00"/>
    <d v="2009-12-01T00:00:00"/>
    <d v="2017-04-19T00:00:00"/>
    <n v="8.5534246575342472"/>
    <x v="4"/>
    <n v="7.3863013698630136"/>
    <x v="5"/>
    <x v="1"/>
    <x v="0"/>
    <x v="0"/>
    <x v="0"/>
    <n v="1683085"/>
    <n v="0"/>
    <n v="0"/>
    <n v="882800"/>
    <n v="882479.99"/>
    <x v="313"/>
    <n v="0.52432288921831038"/>
    <n v="0.52432288921831038"/>
    <x v="2"/>
    <m/>
    <m/>
    <m/>
    <m/>
    <m/>
    <m/>
    <m/>
    <m/>
    <m/>
    <s v="La UE Sede Central del GR. Cajamarca le asignó PIA en el año 2008 y 2011 pero no registra devengados a cargo de ésta; todo el monto devengado estuvieron a cargo de la UE GSR Cutervo en los años 2008 y 2009. No tiene registros posteriores a la declaración de viabilidad y solo se ha ejecutado financieramente el 52.43% y a la fecha han transcurrido más de 7 años desde el último devengado."/>
  </r>
  <r>
    <s v="Gladys R."/>
    <n v="398"/>
    <x v="397"/>
    <x v="397"/>
    <s v="SEDE CENTRAL - GRI"/>
    <x v="0"/>
    <s v="OPI DE LA REGION CAJAMARCA"/>
    <x v="8"/>
    <d v="2007-03-29T00:00:00"/>
    <x v="3"/>
    <s v="CHETILLA"/>
    <x v="7"/>
    <n v="360"/>
    <s v="NPI"/>
    <s v="NPI"/>
    <d v="2017-04-19T00:00:00"/>
    <s v="NPI"/>
    <x v="0"/>
    <s v="NPI"/>
    <x v="0"/>
    <x v="0"/>
    <x v="0"/>
    <x v="0"/>
    <x v="0"/>
    <n v="288115"/>
    <n v="0"/>
    <n v="0"/>
    <n v="0"/>
    <n v="0"/>
    <x v="314"/>
    <n v="0"/>
    <n v="0"/>
    <x v="1"/>
    <m/>
    <m/>
    <m/>
    <m/>
    <m/>
    <m/>
    <m/>
    <m/>
    <m/>
    <s v="El PIP está INACTIVO por la OPI para evitar duplicidad."/>
  </r>
  <r>
    <s v="Gladys R."/>
    <n v="399"/>
    <x v="398"/>
    <x v="398"/>
    <s v="SEDE CENTRAL - GRI"/>
    <x v="0"/>
    <s v="OPI DE LA REGION CAJAMARCA"/>
    <x v="8"/>
    <d v="2007-02-28T00:00:00"/>
    <x v="3"/>
    <s v="OXAMARCA"/>
    <x v="7"/>
    <n v="360"/>
    <s v="NPI"/>
    <s v="NPI"/>
    <d v="2017-04-19T00:00:00"/>
    <s v="NPI"/>
    <x v="0"/>
    <s v="NPI"/>
    <x v="0"/>
    <x v="0"/>
    <x v="0"/>
    <x v="0"/>
    <x v="0"/>
    <n v="566336"/>
    <n v="0"/>
    <n v="0"/>
    <n v="29681"/>
    <n v="0"/>
    <x v="315"/>
    <n v="0"/>
    <n v="0"/>
    <x v="1"/>
    <m/>
    <m/>
    <m/>
    <m/>
    <m/>
    <m/>
    <m/>
    <m/>
    <m/>
    <s v="El PIP está INACTIVO, a la fecha ha perdido vigencia, no registra ejecución financiera."/>
  </r>
  <r>
    <s v="Gladys R."/>
    <n v="400"/>
    <x v="399"/>
    <x v="399"/>
    <s v="SEDE CENTRAL - GRI"/>
    <x v="0"/>
    <s v="OPI DE LA REGION CAJAMARCA"/>
    <x v="8"/>
    <d v="2009-07-20T00:00:00"/>
    <x v="10"/>
    <s v="SAN BENITO"/>
    <x v="0"/>
    <n v="270"/>
    <d v="2010-03-01T00:00:00"/>
    <d v="2011-04-01T00:00:00"/>
    <d v="2017-04-19T00:00:00"/>
    <n v="7.13972602739726"/>
    <x v="6"/>
    <n v="6.0547945205479454"/>
    <x v="7"/>
    <x v="1"/>
    <x v="0"/>
    <x v="1"/>
    <x v="1"/>
    <n v="2429352.2599999998"/>
    <n v="0"/>
    <n v="0"/>
    <n v="3321993"/>
    <n v="2429352.2599999998"/>
    <x v="105"/>
    <n v="1"/>
    <n v="1"/>
    <x v="3"/>
    <s v="PROYECTO CONCLUIDO"/>
    <m/>
    <m/>
    <m/>
    <m/>
    <m/>
    <m/>
    <m/>
    <m/>
    <s v="PIP Cerrado, el monto del F14 es mayor al que muestra como devengado total del SOSEM."/>
  </r>
  <r>
    <s v="Gladys R."/>
    <n v="401"/>
    <x v="400"/>
    <x v="400"/>
    <s v="SEDE CENTRAL - GRI"/>
    <x v="0"/>
    <s v="OPI DE LA REGION CAJAMARCA"/>
    <x v="8"/>
    <d v="2007-05-08T00:00:00"/>
    <x v="3"/>
    <s v="YAUYUCAN"/>
    <x v="10"/>
    <n v="180"/>
    <s v="NPI"/>
    <s v="NPI"/>
    <d v="2017-04-19T00:00:00"/>
    <s v="NPI"/>
    <x v="0"/>
    <s v="NPI"/>
    <x v="0"/>
    <x v="0"/>
    <x v="0"/>
    <x v="0"/>
    <x v="0"/>
    <n v="2028321"/>
    <n v="0"/>
    <n v="0"/>
    <n v="1000"/>
    <n v="0"/>
    <x v="316"/>
    <n v="0"/>
    <n v="0"/>
    <x v="1"/>
    <m/>
    <m/>
    <m/>
    <m/>
    <m/>
    <m/>
    <m/>
    <m/>
    <m/>
    <s v="PIP INACTIVO, a la fecha ha perdido vigencia, el MEM programó en el 2008 un PIA de 2,020,000.00 y el GR. Cajamarca le asignó en el 2011 un PIA de 1, 189, 161; sin embargo, ninguna de las UE registra devengados. El PIP no tiene ningún registro posterior a la viablidad."/>
  </r>
  <r>
    <s v="Gladys R."/>
    <n v="402"/>
    <x v="401"/>
    <x v="401"/>
    <s v="SEDE CENTRAL - GRI"/>
    <x v="0"/>
    <s v="OPI DE LA REGION CAJAMARCA"/>
    <x v="8"/>
    <d v="2007-05-18T00:00:00"/>
    <x v="3"/>
    <s v="MAGDALENA"/>
    <x v="4"/>
    <n v="100"/>
    <d v="2007-12-01T00:00:00"/>
    <d v="2011-03-01T00:00:00"/>
    <d v="2017-04-19T00:00:00"/>
    <n v="9.3890410958904109"/>
    <x v="5"/>
    <n v="6.13972602739726"/>
    <x v="7"/>
    <x v="1"/>
    <x v="0"/>
    <x v="1"/>
    <x v="0"/>
    <n v="383717.74"/>
    <n v="0"/>
    <n v="0"/>
    <n v="1444015"/>
    <n v="383717.74"/>
    <x v="105"/>
    <n v="1"/>
    <n v="1"/>
    <x v="3"/>
    <s v="PROYECTO CONCLUIDO"/>
    <m/>
    <m/>
    <m/>
    <m/>
    <m/>
    <m/>
    <m/>
    <m/>
    <s v="PIP Cerrado, se realizó una mala programación asignándole un PIA de casi 1.5 millones para un PIP viable por 350, 574.00. El monto del F14 es igual al que muestra el SOSEM como devengado acumulado."/>
  </r>
  <r>
    <s v="Gladys R."/>
    <n v="403"/>
    <x v="402"/>
    <x v="402"/>
    <s v="SEDE CENTRAL - GRI"/>
    <x v="0"/>
    <s v="OPI DE LA REGION CAJAMARCA"/>
    <x v="8"/>
    <d v="2007-11-23T00:00:00"/>
    <x v="3"/>
    <s v="MULTIPROVINCIAL Y MULTIDISTRITAL"/>
    <x v="1"/>
    <n v="180"/>
    <d v="2008-02-01T00:00:00"/>
    <d v="2011-04-01T00:00:00"/>
    <d v="2017-04-19T00:00:00"/>
    <n v="9.2191780821917817"/>
    <x v="5"/>
    <n v="6.0547945205479454"/>
    <x v="7"/>
    <x v="1"/>
    <x v="0"/>
    <x v="0"/>
    <x v="0"/>
    <n v="2005439"/>
    <n v="0"/>
    <n v="0"/>
    <n v="3153873"/>
    <n v="1526064.54"/>
    <x v="317"/>
    <n v="0.76096283157951949"/>
    <n v="0.76096283157951949"/>
    <x v="3"/>
    <m/>
    <m/>
    <m/>
    <m/>
    <m/>
    <m/>
    <m/>
    <m/>
    <m/>
    <s v="Se ha realizado una Verificación de Viabilidad en julio-2008 y su último devengado en el Abril-2011, ha transcurrido 06 años desde el último devengado, no registra información posterior al último devengado."/>
  </r>
  <r>
    <s v="Gladys R."/>
    <n v="404"/>
    <x v="403"/>
    <x v="403"/>
    <s v="SEDE CENTRAL - GRI"/>
    <x v="0"/>
    <s v="OPI DE LA REGION CAJAMARCA"/>
    <x v="8"/>
    <d v="2008-02-06T00:00:00"/>
    <x v="7"/>
    <s v="YONÁN"/>
    <x v="0"/>
    <n v="120"/>
    <d v="2010-03-01T00:00:00"/>
    <d v="2011-03-01T00:00:00"/>
    <d v="2017-04-19T00:00:00"/>
    <n v="7.13972602739726"/>
    <x v="6"/>
    <n v="6.13972602739726"/>
    <x v="7"/>
    <x v="1"/>
    <x v="0"/>
    <x v="1"/>
    <x v="0"/>
    <n v="839107.1"/>
    <n v="0"/>
    <n v="0"/>
    <n v="972122"/>
    <n v="839107.1"/>
    <x v="105"/>
    <n v="1"/>
    <n v="1"/>
    <x v="3"/>
    <s v="PROYECTO CONCLUIDO"/>
    <m/>
    <m/>
    <m/>
    <m/>
    <m/>
    <m/>
    <m/>
    <m/>
    <s v="PIP Cerrado, el monto del F14 ( 839, 107.11) es mayor al que muestra como devengado total del SOSEM ( 818, 112.15)."/>
  </r>
  <r>
    <s v="Gladys R."/>
    <n v="405"/>
    <x v="404"/>
    <x v="404"/>
    <s v="MD DE TONGOD"/>
    <x v="4"/>
    <s v="OPI DE LA REGION CAJAMARCA"/>
    <x v="8"/>
    <d v="2008-02-18T00:00:00"/>
    <x v="7"/>
    <s v="TONGOD"/>
    <x v="12"/>
    <n v="60"/>
    <d v="2011-09-01T00:00:00"/>
    <d v="2013-09-01T00:00:00"/>
    <d v="2017-04-19T00:00:00"/>
    <n v="5.6356164383561644"/>
    <x v="3"/>
    <n v="3.6328767123287671"/>
    <x v="9"/>
    <x v="1"/>
    <x v="1"/>
    <x v="0"/>
    <x v="0"/>
    <n v="181017.84"/>
    <n v="0"/>
    <n v="0"/>
    <n v="369995"/>
    <n v="180771.81"/>
    <x v="318"/>
    <n v="0.99864085219445775"/>
    <n v="0.99864085219445775"/>
    <x v="3"/>
    <m/>
    <m/>
    <m/>
    <m/>
    <m/>
    <m/>
    <m/>
    <m/>
    <m/>
    <s v="Se ha realizado un Cambio de UE en marzo-2011, No registra devengado a cargo de ésta UE; sin embargo, en el año 2011 lel GR. Le asignó un PIA de S/. 181, 122.00"/>
  </r>
  <r>
    <s v="Gladys R."/>
    <n v="406"/>
    <x v="405"/>
    <x v="405"/>
    <s v="MD DE TONGOD"/>
    <x v="4"/>
    <s v="OPI DE LA REGION CAJAMARCA"/>
    <x v="8"/>
    <d v="2008-02-18T00:00:00"/>
    <x v="7"/>
    <s v="TONGOD"/>
    <x v="12"/>
    <n v="60"/>
    <d v="2011-09-01T00:00:00"/>
    <d v="2013-09-01T00:00:00"/>
    <d v="2017-04-19T00:00:00"/>
    <n v="5.6356164383561644"/>
    <x v="3"/>
    <n v="3.6328767123287671"/>
    <x v="9"/>
    <x v="1"/>
    <x v="1"/>
    <x v="0"/>
    <x v="0"/>
    <n v="198336.99"/>
    <n v="0"/>
    <n v="0"/>
    <n v="336576"/>
    <n v="198047.95"/>
    <x v="319"/>
    <n v="0.99854268233071408"/>
    <n v="0.99854268233071408"/>
    <x v="3"/>
    <m/>
    <m/>
    <m/>
    <m/>
    <m/>
    <m/>
    <m/>
    <m/>
    <m/>
    <s v="Se ha realizado un Cambio de UE en marzo-2011, registra devengado a cargo de UE -MD. Tongod; sin embargo, en el año 2011 lel GR. le asignó un PIA de S/. 198, 390."/>
  </r>
  <r>
    <s v="Gladys R."/>
    <n v="407"/>
    <x v="406"/>
    <x v="406"/>
    <s v="SEDE CENTRAL - GRI"/>
    <x v="0"/>
    <s v="OPI DE LA REGION CAJAMARCA"/>
    <x v="8"/>
    <d v="2008-02-14T00:00:00"/>
    <x v="7"/>
    <s v="SAN BERNARDINO"/>
    <x v="4"/>
    <n v="380"/>
    <d v="2008-05-01T00:00:00"/>
    <d v="2011-10-01T00:00:00"/>
    <d v="2017-04-19T00:00:00"/>
    <n v="8.9726027397260282"/>
    <x v="5"/>
    <n v="5.5534246575342463"/>
    <x v="10"/>
    <x v="1"/>
    <x v="0"/>
    <x v="1"/>
    <x v="0"/>
    <n v="613975"/>
    <n v="0"/>
    <n v="0"/>
    <n v="952549"/>
    <n v="618625"/>
    <x v="320"/>
    <n v="1.0075735982735454"/>
    <n v="1.0075735982735454"/>
    <x v="3"/>
    <s v="PROYECTO CONCLUIDO"/>
    <m/>
    <m/>
    <m/>
    <m/>
    <m/>
    <m/>
    <m/>
    <m/>
    <s v="PIP Cerrado, el monto del F14 ( 613,975.00) es menor al que muestra como devengado total del SOSEM ( 618, 625.00)."/>
  </r>
  <r>
    <s v="Gladys R."/>
    <n v="408"/>
    <x v="407"/>
    <x v="407"/>
    <s v="SEDE CENTRAL - RENAMA"/>
    <x v="0"/>
    <s v="OPI DE LA REGION CAJAMARCA"/>
    <x v="8"/>
    <d v="2008-04-04T00:00:00"/>
    <x v="7"/>
    <s v="MULTIPROVINCIAL Y MULTIDISTRITAL"/>
    <x v="3"/>
    <n v="1095"/>
    <d v="2008-06-01T00:00:00"/>
    <d v="2011-12-01T00:00:00"/>
    <d v="2017-04-19T00:00:00"/>
    <n v="8.8876712328767127"/>
    <x v="4"/>
    <n v="5.3863013698630136"/>
    <x v="10"/>
    <x v="1"/>
    <x v="0"/>
    <x v="0"/>
    <x v="0"/>
    <n v="2524082"/>
    <n v="0"/>
    <n v="0"/>
    <n v="3484467"/>
    <n v="2646283.41"/>
    <x v="321"/>
    <n v="1.0484141996971572"/>
    <n v="1.0484141996971572"/>
    <x v="3"/>
    <m/>
    <m/>
    <m/>
    <m/>
    <m/>
    <m/>
    <m/>
    <m/>
    <m/>
    <s v="Según SOSEM la UE Sede Central registra devengados desde el año 2008 al 2011, No tiene regsitros posteriores a la declaración de viabilidad, a la fecha han transcurrido más de 5 años desde el último devengado."/>
  </r>
  <r>
    <s v="Jovanna"/>
    <n v="409"/>
    <x v="408"/>
    <x v="408"/>
    <s v="JAÉN"/>
    <x v="2"/>
    <s v="OPI MUNICIPALIDAD DISTRITAL DE SANTA ROSA"/>
    <x v="8"/>
    <d v="2008-02-08T00:00:00"/>
    <x v="7"/>
    <s v="SANTA ROSA"/>
    <x v="7"/>
    <n v="90"/>
    <d v="2010-06-01T00:00:00"/>
    <d v="2011-12-01T00:00:00"/>
    <d v="2017-04-19T00:00:00"/>
    <n v="6.8876712328767127"/>
    <x v="7"/>
    <n v="5.3863013698630136"/>
    <x v="10"/>
    <x v="1"/>
    <x v="1"/>
    <x v="0"/>
    <x v="0"/>
    <n v="307931.99"/>
    <n v="0"/>
    <n v="0"/>
    <n v="383487"/>
    <n v="185014.01"/>
    <x v="322"/>
    <n v="0.60082750739863056"/>
    <n v="0.60082750739863056"/>
    <x v="2"/>
    <m/>
    <m/>
    <m/>
    <m/>
    <m/>
    <m/>
    <m/>
    <m/>
    <m/>
    <s v="PIP ejecutado financieramente al 60.08% a cargo de la UE Sede Central, en los años 2009-2010, no tiene registros posteriores a la declaración de viabilidad. A la fecha han transcurrido  más de 5 años desde el último devengado."/>
  </r>
  <r>
    <s v="Gladys R."/>
    <n v="410"/>
    <x v="409"/>
    <x v="409"/>
    <s v="MD DE TONGOD"/>
    <x v="4"/>
    <s v="OPI DE LA REGION CAJAMARCA"/>
    <x v="8"/>
    <d v="2008-04-07T00:00:00"/>
    <x v="7"/>
    <s v="TONGOD"/>
    <x v="12"/>
    <n v="60"/>
    <d v="2011-09-01T00:00:00"/>
    <d v="2013-09-01T00:00:00"/>
    <d v="2017-04-19T00:00:00"/>
    <n v="5.6356164383561644"/>
    <x v="3"/>
    <n v="3.6328767123287671"/>
    <x v="9"/>
    <x v="1"/>
    <x v="1"/>
    <x v="0"/>
    <x v="0"/>
    <n v="299668.03999999998"/>
    <n v="0"/>
    <n v="0"/>
    <n v="612876"/>
    <n v="299487.99"/>
    <x v="323"/>
    <n v="0.99939916849324339"/>
    <n v="0.99939916849324339"/>
    <x v="3"/>
    <m/>
    <m/>
    <m/>
    <m/>
    <m/>
    <m/>
    <m/>
    <m/>
    <m/>
    <s v="PIP ejecutado financieramente el 99.94%, han transcrurrido más de 3.6 años desde el último devengado. El ültimo registro ha sido el F15 en abril 2011. Registra un cambio de UE a favor de la MD Tongod el 02/03/2011."/>
  </r>
  <r>
    <s v="Gladys R."/>
    <n v="411"/>
    <x v="410"/>
    <x v="410"/>
    <s v="MD DE TONGOD"/>
    <x v="4"/>
    <s v="OPI DE LA REGION CAJAMARCA"/>
    <x v="8"/>
    <d v="2008-04-07T00:00:00"/>
    <x v="7"/>
    <s v="TONGOD"/>
    <x v="12"/>
    <n v="60"/>
    <d v="2011-09-01T00:00:00"/>
    <d v="2013-09-01T00:00:00"/>
    <d v="2017-04-19T00:00:00"/>
    <n v="5.6356164383561644"/>
    <x v="3"/>
    <n v="3.6328767123287671"/>
    <x v="9"/>
    <x v="1"/>
    <x v="1"/>
    <x v="0"/>
    <x v="0"/>
    <n v="299204.44"/>
    <n v="0"/>
    <n v="0"/>
    <n v="508964"/>
    <n v="298732.43"/>
    <x v="324"/>
    <n v="0.99842244988075712"/>
    <n v="0.99842244988075712"/>
    <x v="3"/>
    <m/>
    <m/>
    <m/>
    <m/>
    <m/>
    <m/>
    <m/>
    <m/>
    <m/>
    <s v="PIP ejecutado financieramente el 99.84%, han transcrurrido más de 3.6 años desde el último devengado. El ültimo registro ha sido el F15 en marzo 2011. Registra un cambio de UE a favor de la MD Tongod el 02/03/2011."/>
  </r>
  <r>
    <s v="Gladys R."/>
    <n v="412"/>
    <x v="411"/>
    <x v="411"/>
    <s v="MD DE TONGOD"/>
    <x v="4"/>
    <s v="OPI DE LA REGION CAJAMARCA"/>
    <x v="8"/>
    <d v="2008-04-07T00:00:00"/>
    <x v="7"/>
    <s v="TONGOD"/>
    <x v="12"/>
    <n v="60"/>
    <d v="2011-09-01T00:00:00"/>
    <d v="2013-09-01T00:00:00"/>
    <d v="2017-04-19T00:00:00"/>
    <n v="5.6356164383561644"/>
    <x v="3"/>
    <n v="3.6328767123287671"/>
    <x v="9"/>
    <x v="1"/>
    <x v="1"/>
    <x v="0"/>
    <x v="0"/>
    <n v="299789.46999999997"/>
    <n v="0"/>
    <n v="0"/>
    <n v="508473"/>
    <n v="299474.46999999997"/>
    <x v="325"/>
    <n v="0.99894926262753658"/>
    <n v="0.99894926262753658"/>
    <x v="3"/>
    <m/>
    <m/>
    <m/>
    <m/>
    <m/>
    <m/>
    <m/>
    <m/>
    <m/>
    <s v="PIP ejecutado financieramente el 99.89%, han transcrurrido más de 3.6 años desde el último devengado. El ültimo registro ha sido el F15 en abril 2011. Registra un cambio de UE a favor de la MD Tongod el 02/03/2011."/>
  </r>
  <r>
    <s v="Gladys R."/>
    <n v="413"/>
    <x v="412"/>
    <x v="412"/>
    <s v="SEDE CENTRAL - GRDE"/>
    <x v="0"/>
    <s v="OPI DE LA REGION CAJAMARCA"/>
    <x v="8"/>
    <d v="2008-05-23T00:00:00"/>
    <x v="7"/>
    <s v="MULTIDISTRITAL"/>
    <x v="6"/>
    <n v="365"/>
    <d v="2009-11-01T00:00:00"/>
    <d v="2015-03-01T00:00:00"/>
    <d v="2017-04-19T00:00:00"/>
    <n v="7.4684931506849317"/>
    <x v="6"/>
    <n v="2.1369863013698631"/>
    <x v="4"/>
    <x v="1"/>
    <x v="1"/>
    <x v="0"/>
    <x v="1"/>
    <n v="48392.41"/>
    <n v="0"/>
    <n v="0"/>
    <n v="3745462"/>
    <n v="2543954.5099999998"/>
    <x v="326"/>
    <n v="52.56928741511323"/>
    <n v="52.56928741511323"/>
    <x v="3"/>
    <m/>
    <m/>
    <m/>
    <m/>
    <m/>
    <m/>
    <m/>
    <m/>
    <m/>
    <s v="El PIP a la fecha se encuentra inactivo, desde su último devengado a la fecha han transcurrido más de 2 años, La ficha registra 05 Registros en Fase de Invesión (01 F15 y 04 F16), los registros se han ealizado por etapas (atípico - la suma de las etapas es la suma total de la inversión). A la fecha han ejecutado 02 UE: Plan Copesco = S/. 2, 005, 316.78 y UE Sede Central del GR. Cajamarca= S/. 538637.73.."/>
  </r>
  <r>
    <s v="Gladys R."/>
    <n v="414"/>
    <x v="413"/>
    <x v="413"/>
    <s v="SEDE CENTRAL - GRDS"/>
    <x v="0"/>
    <s v="OPI DE LA REGION CAJAMARCA"/>
    <x v="8"/>
    <d v="2008-07-02T00:00:00"/>
    <x v="7"/>
    <s v="MULTIPROVINCIAL Y MULTIDISTRITAL"/>
    <x v="4"/>
    <n v="1095"/>
    <d v="2008-08-01T00:00:00"/>
    <d v="2011-12-01T00:00:00"/>
    <d v="2017-04-19T00:00:00"/>
    <n v="8.7205479452054799"/>
    <x v="4"/>
    <n v="5.3863013698630136"/>
    <x v="10"/>
    <x v="1"/>
    <x v="0"/>
    <x v="0"/>
    <x v="0"/>
    <n v="982982"/>
    <n v="0"/>
    <n v="0"/>
    <n v="1498432"/>
    <n v="973055.24"/>
    <x v="327"/>
    <n v="0.98990138171400899"/>
    <n v="0.98990138171400899"/>
    <x v="3"/>
    <m/>
    <m/>
    <m/>
    <m/>
    <m/>
    <m/>
    <m/>
    <m/>
    <m/>
    <s v="El SOSEM reporta ejecución financiera del 98.99% respecto al monto viable. No registra información posterior a la declaración de viabilidad. Han transcurrido más de 05 años desde el último devengado."/>
  </r>
  <r>
    <s v="Gladys R."/>
    <n v="415"/>
    <x v="414"/>
    <x v="414"/>
    <s v="SEDE CENTRAL - GRI"/>
    <x v="0"/>
    <s v="OPI DE LA REGION CAJAMARCA"/>
    <x v="8"/>
    <d v="2008-11-18T00:00:00"/>
    <x v="7"/>
    <s v="CUPISNIQUE"/>
    <x v="4"/>
    <n v="100"/>
    <d v="2010-02-01T00:00:00"/>
    <d v="2010-12-01T00:00:00"/>
    <d v="2017-04-19T00:00:00"/>
    <n v="7.2164383561643834"/>
    <x v="6"/>
    <n v="6.3863013698630136"/>
    <x v="7"/>
    <x v="1"/>
    <x v="1"/>
    <x v="1"/>
    <x v="0"/>
    <n v="272485.44"/>
    <n v="0"/>
    <n v="0"/>
    <n v="664887"/>
    <n v="277135.44"/>
    <x v="320"/>
    <n v="1.0170651319938415"/>
    <n v="1.0170651319938415"/>
    <x v="3"/>
    <s v="PROYECTO CONCLUIDO"/>
    <m/>
    <m/>
    <m/>
    <m/>
    <m/>
    <m/>
    <m/>
    <m/>
    <s v="PIP Cerrado, el monto del F14 (272, 485.44) es menor al que muestra como devengado total del SOSEM (277, 135.44)."/>
  </r>
  <r>
    <s v="Gladys R."/>
    <n v="416"/>
    <x v="415"/>
    <x v="415"/>
    <s v="MD DE TONGOD"/>
    <x v="4"/>
    <s v="OPI DE LA REGION CAJAMARCA"/>
    <x v="8"/>
    <d v="2008-04-14T00:00:00"/>
    <x v="7"/>
    <s v="TONGOD"/>
    <x v="12"/>
    <n v="60"/>
    <d v="2011-09-01T00:00:00"/>
    <d v="2013-09-01T00:00:00"/>
    <d v="2017-04-19T00:00:00"/>
    <n v="5.6356164383561644"/>
    <x v="3"/>
    <n v="3.6328767123287671"/>
    <x v="9"/>
    <x v="1"/>
    <x v="1"/>
    <x v="0"/>
    <x v="0"/>
    <n v="296055.13"/>
    <n v="0"/>
    <n v="0"/>
    <n v="608509"/>
    <n v="295743.13"/>
    <x v="328"/>
    <n v="0.99894614222695621"/>
    <n v="0.99894614222695621"/>
    <x v="3"/>
    <m/>
    <m/>
    <m/>
    <m/>
    <m/>
    <m/>
    <m/>
    <m/>
    <m/>
    <s v="A la fecha han transcuriido más de 3.6 años, el F15 ha sido registrado en el año 2011 y el último devengado se ha realizado en el 2013. Reporta el SOSEM ejecución financiera de 99.89%."/>
  </r>
  <r>
    <s v="Gladys R."/>
    <n v="417"/>
    <x v="416"/>
    <x v="416"/>
    <s v="SEDE CENTRAL - GRI"/>
    <x v="0"/>
    <s v="OPI DE LA REGION CAJAMARCA"/>
    <x v="8"/>
    <d v="2008-09-01T00:00:00"/>
    <x v="7"/>
    <s v="COSPAN"/>
    <x v="0"/>
    <n v="270"/>
    <s v="NPI"/>
    <s v="NPI"/>
    <d v="2017-04-19T00:00:00"/>
    <s v="NPI"/>
    <x v="0"/>
    <s v="NPI"/>
    <x v="0"/>
    <x v="0"/>
    <x v="1"/>
    <x v="0"/>
    <x v="0"/>
    <n v="6986500.8899999997"/>
    <n v="0"/>
    <n v="0"/>
    <n v="0"/>
    <n v="0"/>
    <x v="329"/>
    <n v="0"/>
    <n v="0"/>
    <x v="1"/>
    <m/>
    <m/>
    <m/>
    <m/>
    <m/>
    <m/>
    <m/>
    <m/>
    <m/>
    <s v="El SOSEM reporta que no se hann realizado devengados con cargo al PIP, sin embargo ya tiene registro de F15 (Informe de Consistencia) registrado en el BP en junio del 2011, a la fecha el ET ha perdido vigencia si es que no se ha iniciado la ejecución de obra. "/>
  </r>
  <r>
    <s v="Olga F."/>
    <n v="418"/>
    <x v="417"/>
    <x v="417"/>
    <s v="SEDE CENTRAL - GRI"/>
    <x v="0"/>
    <s v="OPI DE LA REGION CAJAMARCA"/>
    <x v="8"/>
    <d v="2008-12-19T00:00:00"/>
    <x v="7"/>
    <s v="SUCRE "/>
    <x v="4"/>
    <n v="180"/>
    <d v="2010-02-01T00:00:00"/>
    <d v="2010-05-01T00:00:00"/>
    <d v="2017-04-19T00:00:00"/>
    <n v="7.2164383561643834"/>
    <x v="6"/>
    <n v="6.9726027397260273"/>
    <x v="5"/>
    <x v="1"/>
    <x v="0"/>
    <x v="0"/>
    <x v="0"/>
    <n v="789385"/>
    <n v="0"/>
    <n v="0"/>
    <n v="718000"/>
    <n v="18000"/>
    <x v="330"/>
    <n v="2.2802561487740455E-2"/>
    <n v="2.2802561487740455E-2"/>
    <x v="1"/>
    <m/>
    <m/>
    <m/>
    <m/>
    <m/>
    <m/>
    <m/>
    <m/>
    <m/>
    <m/>
  </r>
  <r>
    <s v="Olga F."/>
    <n v="419"/>
    <x v="418"/>
    <x v="418"/>
    <s v="SEDE CENTRAL - GRI"/>
    <x v="0"/>
    <s v="OPI DE LA REGION CAJAMARCA"/>
    <x v="8"/>
    <d v="2009-01-14T00:00:00"/>
    <x v="10"/>
    <s v="MULTIDISTRITAL"/>
    <x v="1"/>
    <n v="90"/>
    <d v="2009-04-01T00:00:00"/>
    <d v="2011-09-01T00:00:00"/>
    <d v="2017-04-19T00:00:00"/>
    <n v="8.0547945205479454"/>
    <x v="4"/>
    <n v="5.6356164383561644"/>
    <x v="10"/>
    <x v="1"/>
    <x v="0"/>
    <x v="0"/>
    <x v="0"/>
    <n v="297885"/>
    <n v="0"/>
    <n v="0"/>
    <n v="453690"/>
    <n v="415446.93"/>
    <x v="331"/>
    <n v="1.3946554207160482"/>
    <n v="1.3946554207160482"/>
    <x v="3"/>
    <m/>
    <m/>
    <m/>
    <m/>
    <m/>
    <m/>
    <m/>
    <m/>
    <m/>
    <m/>
  </r>
  <r>
    <s v="Olga F."/>
    <n v="420"/>
    <x v="419"/>
    <x v="419"/>
    <s v="SEDE CENTRAL - GRI"/>
    <x v="0"/>
    <s v="OPI DE LA REGION CAJAMARCA"/>
    <x v="8"/>
    <d v="2009-09-18T00:00:00"/>
    <x v="10"/>
    <s v="SAN BENITO "/>
    <x v="0"/>
    <n v="330"/>
    <s v="NPI"/>
    <s v="NPI"/>
    <d v="2017-04-19T00:00:00"/>
    <s v="NPI"/>
    <x v="0"/>
    <s v="NPI"/>
    <x v="0"/>
    <x v="0"/>
    <x v="0"/>
    <x v="0"/>
    <x v="0"/>
    <n v="8880131"/>
    <n v="0"/>
    <n v="0"/>
    <n v="2000000"/>
    <n v="0"/>
    <x v="332"/>
    <n v="0"/>
    <n v="0"/>
    <x v="1"/>
    <m/>
    <m/>
    <m/>
    <m/>
    <m/>
    <m/>
    <m/>
    <m/>
    <m/>
    <m/>
  </r>
  <r>
    <s v="Olga F."/>
    <n v="421"/>
    <x v="420"/>
    <x v="420"/>
    <s v="SEDE CENTRAL - GRI"/>
    <x v="0"/>
    <s v="OPI MUNICIPALIDAD PROVINCIAL DE CUTERVO"/>
    <x v="8"/>
    <d v="2009-02-18T00:00:00"/>
    <x v="10"/>
    <s v="CALLAYUC"/>
    <x v="0"/>
    <n v="180"/>
    <s v="NPI"/>
    <s v="NPI"/>
    <d v="2017-04-19T00:00:00"/>
    <s v="NPI"/>
    <x v="0"/>
    <s v="NPI"/>
    <x v="0"/>
    <x v="0"/>
    <x v="0"/>
    <x v="0"/>
    <x v="0"/>
    <n v="681448"/>
    <n v="0"/>
    <n v="0"/>
    <n v="0"/>
    <n v="0"/>
    <x v="333"/>
    <n v="0"/>
    <n v="0"/>
    <x v="1"/>
    <m/>
    <m/>
    <m/>
    <m/>
    <m/>
    <m/>
    <m/>
    <m/>
    <m/>
    <m/>
  </r>
  <r>
    <s v="Gladys R."/>
    <n v="422"/>
    <x v="421"/>
    <x v="421"/>
    <s v="SEDE CENTRAL - GRI"/>
    <x v="0"/>
    <s v="OPI DE LA REGION CAJAMARCA"/>
    <x v="8"/>
    <d v="2010-09-24T00:00:00"/>
    <x v="4"/>
    <s v="CHILETE "/>
    <x v="7"/>
    <n v="365"/>
    <s v="NPI"/>
    <s v="NPI"/>
    <d v="2017-04-19T00:00:00"/>
    <s v="NPI"/>
    <x v="0"/>
    <s v="NPI"/>
    <x v="0"/>
    <x v="0"/>
    <x v="0"/>
    <x v="0"/>
    <x v="0"/>
    <n v="363799.28"/>
    <n v="0"/>
    <n v="0"/>
    <n v="7117"/>
    <n v="0"/>
    <x v="334"/>
    <n v="0"/>
    <n v="0"/>
    <x v="1"/>
    <m/>
    <m/>
    <m/>
    <m/>
    <m/>
    <m/>
    <m/>
    <m/>
    <m/>
    <s v="PIP Inactivo, a la fecha ha perdido vigencia."/>
  </r>
  <r>
    <s v="Gladys R."/>
    <n v="423"/>
    <x v="422"/>
    <x v="422"/>
    <s v="SEDE CENTRAL - GRI"/>
    <x v="0"/>
    <s v="OPI DE LA REGION CAJAMARCA"/>
    <x v="8"/>
    <d v="2010-09-17T00:00:00"/>
    <x v="4"/>
    <s v="SUCRE "/>
    <x v="7"/>
    <n v="365"/>
    <s v="NPI"/>
    <s v="NPI"/>
    <d v="2017-04-19T00:00:00"/>
    <s v="NPI"/>
    <x v="0"/>
    <s v="NPI"/>
    <x v="0"/>
    <x v="0"/>
    <x v="0"/>
    <x v="0"/>
    <x v="0"/>
    <n v="242289.37"/>
    <n v="0"/>
    <n v="0"/>
    <n v="201495"/>
    <n v="0"/>
    <x v="335"/>
    <n v="0"/>
    <n v="0"/>
    <x v="1"/>
    <m/>
    <m/>
    <m/>
    <m/>
    <m/>
    <m/>
    <m/>
    <m/>
    <m/>
    <s v="PIP Inactivo, a la fecha ha perdido vigencia."/>
  </r>
  <r>
    <s v="Gladys R."/>
    <n v="424"/>
    <x v="423"/>
    <x v="423"/>
    <s v="SEDE CENTRAL - GRI"/>
    <x v="0"/>
    <s v="OPI DE LA REGION CAJAMARCA"/>
    <x v="8"/>
    <d v="2010-10-12T00:00:00"/>
    <x v="4"/>
    <s v="CHUMUCH"/>
    <x v="7"/>
    <n v="365"/>
    <s v="NPI"/>
    <s v="NPI"/>
    <d v="2017-04-19T00:00:00"/>
    <s v="NPI"/>
    <x v="0"/>
    <s v="NPI"/>
    <x v="0"/>
    <x v="0"/>
    <x v="0"/>
    <x v="0"/>
    <x v="0"/>
    <n v="310998"/>
    <n v="0"/>
    <n v="0"/>
    <n v="310998"/>
    <n v="0"/>
    <x v="336"/>
    <n v="0"/>
    <n v="0"/>
    <x v="1"/>
    <m/>
    <m/>
    <m/>
    <m/>
    <m/>
    <m/>
    <m/>
    <m/>
    <m/>
    <s v="PIP Inactivo, a la fecha ha perdido vigencia."/>
  </r>
  <r>
    <s v="Gladys R."/>
    <n v="425"/>
    <x v="424"/>
    <x v="424"/>
    <s v="SEDE CENTRAL - GRI"/>
    <x v="0"/>
    <s v="OPI DE LA REGION CAJAMARCA"/>
    <x v="8"/>
    <d v="2010-06-25T00:00:00"/>
    <x v="4"/>
    <s v="CAJAMARCA "/>
    <x v="7"/>
    <n v="365"/>
    <s v="NPI"/>
    <s v="NPI"/>
    <d v="2017-04-19T00:00:00"/>
    <s v="NPI"/>
    <x v="0"/>
    <s v="NPI"/>
    <x v="0"/>
    <x v="0"/>
    <x v="0"/>
    <x v="0"/>
    <x v="0"/>
    <n v="504485.4"/>
    <n v="0"/>
    <n v="0"/>
    <n v="9869"/>
    <n v="0"/>
    <x v="337"/>
    <n v="0"/>
    <n v="0"/>
    <x v="1"/>
    <m/>
    <m/>
    <m/>
    <m/>
    <m/>
    <m/>
    <m/>
    <m/>
    <m/>
    <s v="PIP Inactivo, a la fecha ha perdido vigencia."/>
  </r>
  <r>
    <s v="Gladys R."/>
    <n v="426"/>
    <x v="425"/>
    <x v="425"/>
    <s v="SEDE CENTRAL - GRI"/>
    <x v="0"/>
    <s v="OPI DE LA REGION CAJAMARCA"/>
    <x v="8"/>
    <d v="2010-06-08T00:00:00"/>
    <x v="4"/>
    <s v="CALQUIS"/>
    <x v="7"/>
    <n v="365"/>
    <s v="NPI"/>
    <s v="NPI"/>
    <d v="2017-04-19T00:00:00"/>
    <s v="NPI"/>
    <x v="0"/>
    <s v="NPI"/>
    <x v="0"/>
    <x v="0"/>
    <x v="0"/>
    <x v="0"/>
    <x v="0"/>
    <n v="357160.7"/>
    <n v="0"/>
    <n v="0"/>
    <n v="6987"/>
    <n v="0"/>
    <x v="338"/>
    <n v="0"/>
    <n v="0"/>
    <x v="1"/>
    <m/>
    <m/>
    <m/>
    <m/>
    <m/>
    <m/>
    <m/>
    <m/>
    <m/>
    <s v="PIP Inactivo, a la fecha ha perdido vigencia."/>
  </r>
  <r>
    <s v="Gladys R."/>
    <n v="427"/>
    <x v="426"/>
    <x v="426"/>
    <s v="SEDE CENTRAL - GRI"/>
    <x v="0"/>
    <s v="OPI DE LA REGION CAJAMARCA"/>
    <x v="8"/>
    <d v="2010-06-08T00:00:00"/>
    <x v="4"/>
    <s v="CAJAMARCA "/>
    <x v="7"/>
    <n v="365"/>
    <s v="NPI"/>
    <s v="NPI"/>
    <d v="2017-04-19T00:00:00"/>
    <s v="NPI"/>
    <x v="0"/>
    <s v="NPI"/>
    <x v="0"/>
    <x v="0"/>
    <x v="0"/>
    <x v="0"/>
    <x v="0"/>
    <n v="1140307"/>
    <n v="0"/>
    <n v="0"/>
    <n v="22307"/>
    <n v="0"/>
    <x v="339"/>
    <n v="0"/>
    <n v="0"/>
    <x v="1"/>
    <m/>
    <m/>
    <m/>
    <m/>
    <m/>
    <m/>
    <m/>
    <m/>
    <m/>
    <s v="PIP Inactivo, a la fecha ha perdido vigencia."/>
  </r>
  <r>
    <s v="Gladys R."/>
    <n v="428"/>
    <x v="427"/>
    <x v="427"/>
    <s v="SEDE CENTRAL - GRI"/>
    <x v="0"/>
    <s v="OPI DE LA REGION CAJAMARCA"/>
    <x v="8"/>
    <d v="2010-07-13T00:00:00"/>
    <x v="4"/>
    <s v="BAMBAMARCA "/>
    <x v="7"/>
    <n v="365"/>
    <s v="NPI"/>
    <s v="NPI"/>
    <d v="2017-04-19T00:00:00"/>
    <s v="NPI"/>
    <x v="0"/>
    <s v="NPI"/>
    <x v="0"/>
    <x v="0"/>
    <x v="0"/>
    <x v="0"/>
    <x v="0"/>
    <n v="533211"/>
    <n v="0"/>
    <n v="0"/>
    <n v="10431"/>
    <n v="0"/>
    <x v="340"/>
    <n v="0"/>
    <n v="0"/>
    <x v="1"/>
    <m/>
    <m/>
    <m/>
    <m/>
    <m/>
    <m/>
    <m/>
    <m/>
    <m/>
    <s v="PIP Inactivo, a la fecha ha perdido vigencia."/>
  </r>
  <r>
    <s v="Gladys R."/>
    <n v="429"/>
    <x v="428"/>
    <x v="428"/>
    <s v="SEDE CENTRAL - GRI"/>
    <x v="0"/>
    <s v="OPI DE LA REGION CAJAMARCA"/>
    <x v="8"/>
    <d v="2010-06-08T00:00:00"/>
    <x v="4"/>
    <s v="SEXI"/>
    <x v="7"/>
    <n v="365"/>
    <s v="NPI"/>
    <s v="NPI"/>
    <d v="2017-04-19T00:00:00"/>
    <s v="NPI"/>
    <x v="0"/>
    <s v="NPI"/>
    <x v="0"/>
    <x v="0"/>
    <x v="0"/>
    <x v="0"/>
    <x v="0"/>
    <n v="512742"/>
    <n v="0"/>
    <n v="0"/>
    <n v="10030"/>
    <n v="0"/>
    <x v="341"/>
    <n v="0"/>
    <n v="0"/>
    <x v="1"/>
    <m/>
    <m/>
    <m/>
    <m/>
    <m/>
    <m/>
    <m/>
    <m/>
    <m/>
    <s v="PIP Inactivo, a la fecha ha perdido vigencia."/>
  </r>
  <r>
    <s v="Gladys R."/>
    <n v="430"/>
    <x v="429"/>
    <x v="429"/>
    <s v="SEDE CENTRAL - GRI"/>
    <x v="0"/>
    <s v="OPI DE LA REGION CAJAMARCA"/>
    <x v="8"/>
    <d v="2010-06-08T00:00:00"/>
    <x v="4"/>
    <s v="CHOROPAMPA"/>
    <x v="7"/>
    <n v="365"/>
    <s v="NPI"/>
    <s v="NPI"/>
    <d v="2017-04-19T00:00:00"/>
    <s v="NPI"/>
    <x v="0"/>
    <s v="NPI"/>
    <x v="0"/>
    <x v="0"/>
    <x v="0"/>
    <x v="0"/>
    <x v="0"/>
    <n v="884577.87"/>
    <n v="0"/>
    <n v="0"/>
    <n v="17309"/>
    <n v="0"/>
    <x v="342"/>
    <n v="0"/>
    <n v="0"/>
    <x v="1"/>
    <m/>
    <m/>
    <m/>
    <m/>
    <m/>
    <m/>
    <m/>
    <m/>
    <m/>
    <s v="PIP Desactivado."/>
  </r>
  <r>
    <s v="Gladys R."/>
    <n v="431"/>
    <x v="430"/>
    <x v="430"/>
    <s v="SEDE CENTRAL - GRI"/>
    <x v="0"/>
    <s v="OPI DE LA REGION CAJAMARCA"/>
    <x v="8"/>
    <d v="2010-06-08T00:00:00"/>
    <x v="4"/>
    <s v="EL PRADO"/>
    <x v="7"/>
    <n v="365"/>
    <s v="NPI"/>
    <s v="NPI"/>
    <d v="2017-04-19T00:00:00"/>
    <s v="NPI"/>
    <x v="0"/>
    <s v="NPI"/>
    <x v="0"/>
    <x v="0"/>
    <x v="0"/>
    <x v="0"/>
    <x v="0"/>
    <n v="383332.43"/>
    <n v="0"/>
    <n v="0"/>
    <n v="7499"/>
    <n v="0"/>
    <x v="343"/>
    <n v="0"/>
    <n v="0"/>
    <x v="1"/>
    <m/>
    <m/>
    <m/>
    <m/>
    <m/>
    <m/>
    <m/>
    <m/>
    <m/>
    <s v="PIP Inactivo, a la fecha ha perdido vigencia."/>
  </r>
  <r>
    <s v="Gladys R."/>
    <n v="432"/>
    <x v="431"/>
    <x v="431"/>
    <s v="SEDE CENTRAL - GRI"/>
    <x v="0"/>
    <s v="OPI DE LA REGION CAJAMARCA"/>
    <x v="8"/>
    <d v="2010-06-08T00:00:00"/>
    <x v="4"/>
    <s v="EL PRADO"/>
    <x v="7"/>
    <n v="365"/>
    <s v="NPI"/>
    <s v="NPI"/>
    <d v="2017-04-19T00:00:00"/>
    <s v="NPI"/>
    <x v="0"/>
    <s v="NPI"/>
    <x v="0"/>
    <x v="0"/>
    <x v="0"/>
    <x v="0"/>
    <x v="0"/>
    <n v="2896996.71"/>
    <n v="0"/>
    <n v="0"/>
    <n v="827068"/>
    <n v="0"/>
    <x v="344"/>
    <n v="0"/>
    <n v="0"/>
    <x v="1"/>
    <m/>
    <m/>
    <m/>
    <m/>
    <m/>
    <m/>
    <m/>
    <m/>
    <m/>
    <s v="PIP Inactivo, a la fecha ha perdido vigencia."/>
  </r>
  <r>
    <s v="Gladys R."/>
    <n v="433"/>
    <x v="432"/>
    <x v="432"/>
    <s v="MD DE TONGOD"/>
    <x v="4"/>
    <s v="OPI DE LA REGION CAJAMARCA"/>
    <x v="8"/>
    <d v="2010-05-26T00:00:00"/>
    <x v="4"/>
    <s v="TONGOD"/>
    <x v="12"/>
    <n v="180"/>
    <d v="2011-09-01T00:00:00"/>
    <d v="2012-12-01T00:00:00"/>
    <d v="2017-04-19T00:00:00"/>
    <n v="5.6356164383561644"/>
    <x v="3"/>
    <n v="4.3835616438356162"/>
    <x v="11"/>
    <x v="1"/>
    <x v="0"/>
    <x v="0"/>
    <x v="0"/>
    <n v="1158149"/>
    <n v="0"/>
    <n v="0"/>
    <n v="2122272"/>
    <n v="1105126.9099999999"/>
    <x v="345"/>
    <n v="0.95421824825648505"/>
    <n v="0.95421824825648505"/>
    <x v="3"/>
    <m/>
    <m/>
    <m/>
    <m/>
    <m/>
    <m/>
    <m/>
    <m/>
    <m/>
    <s v="A la fecha han transcurrido más de 04 años, todo el devengado que muestra el SOSEM estuvo a cargo de la UE de la MD Tongod."/>
  </r>
  <r>
    <s v="Ronal"/>
    <n v="434"/>
    <x v="433"/>
    <x v="433"/>
    <s v="MD DE YONAN"/>
    <x v="4"/>
    <s v="OPI DE LA REGION CAJAMARCA"/>
    <x v="8"/>
    <d v="2010-02-02T00:00:00"/>
    <x v="4"/>
    <s v="YONÁN"/>
    <x v="3"/>
    <n v="180"/>
    <d v="2011-07-01T00:00:00"/>
    <d v="2011-12-01T00:00:00"/>
    <d v="2017-04-19T00:00:00"/>
    <n v="5.8054794520547945"/>
    <x v="3"/>
    <n v="5.3863013698630136"/>
    <x v="10"/>
    <x v="1"/>
    <x v="0"/>
    <x v="0"/>
    <x v="0"/>
    <n v="365405.84"/>
    <n v="0"/>
    <n v="0"/>
    <n v="438916"/>
    <n v="438462.41"/>
    <x v="346"/>
    <n v="1.1999326830682289"/>
    <n v="1.1999326830682289"/>
    <x v="3"/>
    <m/>
    <m/>
    <m/>
    <m/>
    <m/>
    <m/>
    <m/>
    <m/>
    <m/>
    <s v="El monto ejecutado supera al monto registrado en el Banco de Inversiones, el último devengado con cargo al proyecto registra en el mes de Diciembre del año 2011."/>
  </r>
  <r>
    <s v="Ronal"/>
    <n v="435"/>
    <x v="434"/>
    <x v="434"/>
    <s v="MD DE YONAN"/>
    <x v="4"/>
    <s v="OPI DE LA REGION CAJAMARCA"/>
    <x v="8"/>
    <d v="2010-02-02T00:00:00"/>
    <x v="4"/>
    <s v="YONÁN"/>
    <x v="3"/>
    <n v="180"/>
    <d v="2011-07-01T00:00:00"/>
    <d v="2011-12-01T00:00:00"/>
    <d v="2017-04-19T00:00:00"/>
    <n v="5.8054794520547945"/>
    <x v="3"/>
    <n v="5.3863013698630136"/>
    <x v="10"/>
    <x v="1"/>
    <x v="0"/>
    <x v="0"/>
    <x v="0"/>
    <n v="495111.58"/>
    <n v="0"/>
    <n v="0"/>
    <n v="508622"/>
    <n v="508528.54"/>
    <x v="347"/>
    <n v="1.0270988612304321"/>
    <n v="1.0270988612304321"/>
    <x v="3"/>
    <m/>
    <m/>
    <m/>
    <m/>
    <m/>
    <m/>
    <m/>
    <m/>
    <m/>
    <s v="El monto ejecutado supera al monto registrado en el Banco de Inversiones, el último devengado con cargo al proyecto registra en el mes de Diciembre del año 2011."/>
  </r>
  <r>
    <s v="Ronal"/>
    <n v="436"/>
    <x v="435"/>
    <x v="435"/>
    <s v="MD DE YONAN"/>
    <x v="4"/>
    <s v="OPI DE LA REGION CAJAMARCA"/>
    <x v="8"/>
    <d v="2010-02-02T00:00:00"/>
    <x v="4"/>
    <s v="YONÁN"/>
    <x v="2"/>
    <n v="180"/>
    <d v="2011-08-01T00:00:00"/>
    <d v="2012-05-01T00:00:00"/>
    <d v="2017-04-19T00:00:00"/>
    <n v="5.720547945205479"/>
    <x v="3"/>
    <n v="4.9698630136986299"/>
    <x v="10"/>
    <x v="1"/>
    <x v="0"/>
    <x v="0"/>
    <x v="0"/>
    <n v="982533.98"/>
    <n v="0"/>
    <n v="0"/>
    <n v="985188"/>
    <n v="983104.64"/>
    <x v="348"/>
    <n v="1.0005808043402225"/>
    <n v="1.0005808043402225"/>
    <x v="3"/>
    <m/>
    <m/>
    <m/>
    <m/>
    <m/>
    <m/>
    <m/>
    <m/>
    <m/>
    <s v="El monto ejecutado supera al monto registrado en el Banco de Inversiones, el último devengado con cargo al proyecto registra en el mes de Mayo del año 2012."/>
  </r>
  <r>
    <s v="Ronal"/>
    <n v="437"/>
    <x v="436"/>
    <x v="436"/>
    <s v="SEDE CENTRAL - GRI"/>
    <x v="0"/>
    <s v="OPI DE LA REGION CAJAMARCA"/>
    <x v="8"/>
    <d v="2010-03-11T00:00:00"/>
    <x v="4"/>
    <s v="CAJAMARCA"/>
    <x v="4"/>
    <n v="150"/>
    <d v="2010-09-01T00:00:00"/>
    <d v="2011-12-01T00:00:00"/>
    <d v="2017-04-19T00:00:00"/>
    <n v="6.6356164383561644"/>
    <x v="7"/>
    <n v="5.3863013698630136"/>
    <x v="10"/>
    <x v="1"/>
    <x v="0"/>
    <x v="1"/>
    <x v="0"/>
    <n v="890746.19"/>
    <n v="0"/>
    <n v="0"/>
    <n v="1169376"/>
    <n v="873461.19"/>
    <x v="349"/>
    <n v="0.98059492120870029"/>
    <n v="0.98059492120870029"/>
    <x v="3"/>
    <s v="PROYECTO CONCLUIDO"/>
    <m/>
    <m/>
    <m/>
    <m/>
    <m/>
    <m/>
    <m/>
    <m/>
    <s v="Proyecto Cerrado, el último monto de registro se ha tomado del registro de cierre."/>
  </r>
  <r>
    <s v="Ronal"/>
    <n v="438"/>
    <x v="437"/>
    <x v="437"/>
    <s v="SEDE CENTRAL - GRI"/>
    <x v="0"/>
    <s v="OPI DE LA REGION CAJAMARCA"/>
    <x v="8"/>
    <d v="2010-06-08T00:00:00"/>
    <x v="4"/>
    <s v="CHILETE "/>
    <x v="7"/>
    <n v="270"/>
    <s v="NPI"/>
    <s v="NPI"/>
    <d v="2017-04-19T00:00:00"/>
    <s v="NPI"/>
    <x v="0"/>
    <s v="NPI"/>
    <x v="0"/>
    <x v="0"/>
    <x v="0"/>
    <x v="0"/>
    <x v="0"/>
    <n v="531609.66"/>
    <n v="0"/>
    <n v="0"/>
    <n v="1642000"/>
    <n v="0"/>
    <x v="350"/>
    <n v="0"/>
    <n v="0"/>
    <x v="1"/>
    <m/>
    <m/>
    <m/>
    <m/>
    <m/>
    <m/>
    <m/>
    <m/>
    <m/>
    <s v="Proyecto Viable en junio del año 2010 y a la fecha se encuentra inactivo."/>
  </r>
  <r>
    <s v="Ronal"/>
    <n v="439"/>
    <x v="438"/>
    <x v="438"/>
    <s v="SEDE CENTRAL - GRI"/>
    <x v="0"/>
    <s v="OPI DE LA REGION CAJAMARCA"/>
    <x v="8"/>
    <d v="2010-07-13T00:00:00"/>
    <x v="4"/>
    <s v="SAN BENITO"/>
    <x v="7"/>
    <n v="270"/>
    <s v="NPI"/>
    <s v="NPI"/>
    <d v="2017-04-19T00:00:00"/>
    <s v="NPI"/>
    <x v="0"/>
    <s v="NPI"/>
    <x v="0"/>
    <x v="0"/>
    <x v="0"/>
    <x v="0"/>
    <x v="0"/>
    <n v="596599"/>
    <n v="0"/>
    <n v="0"/>
    <n v="0"/>
    <n v="0"/>
    <x v="351"/>
    <n v="0"/>
    <n v="0"/>
    <x v="1"/>
    <m/>
    <m/>
    <m/>
    <m/>
    <m/>
    <m/>
    <m/>
    <m/>
    <m/>
    <s v="Proyecto Viable en Julio del año 2010 y a la fecha se encuentra inactivo."/>
  </r>
  <r>
    <s v="Ronal"/>
    <n v="440"/>
    <x v="439"/>
    <x v="439"/>
    <s v="MD DE TONGOD"/>
    <x v="4"/>
    <s v="OPI DE LA REGION CAJAMARCA"/>
    <x v="8"/>
    <d v="2010-07-15T00:00:00"/>
    <x v="4"/>
    <s v="TONGOD"/>
    <x v="0"/>
    <n v="210"/>
    <d v="2011-09-01T00:00:00"/>
    <d v="2014-02-01T00:00:00"/>
    <d v="2017-04-19T00:00:00"/>
    <n v="5.6356164383561644"/>
    <x v="3"/>
    <n v="3.2136986301369861"/>
    <x v="9"/>
    <x v="1"/>
    <x v="0"/>
    <x v="0"/>
    <x v="0"/>
    <n v="1523416"/>
    <n v="0"/>
    <n v="0"/>
    <n v="3416055"/>
    <n v="1491153.18"/>
    <x v="352"/>
    <n v="0.97882205517074783"/>
    <n v="0.97882205517074783"/>
    <x v="3"/>
    <m/>
    <m/>
    <m/>
    <m/>
    <m/>
    <m/>
    <m/>
    <m/>
    <m/>
    <s v="el último devengado con cargo al proyecto se registra en el mes de Febrero del año 2014."/>
  </r>
  <r>
    <s v="Ronal"/>
    <n v="441"/>
    <x v="440"/>
    <x v="440"/>
    <s v="SEDE CENTRAL - GRI"/>
    <x v="0"/>
    <s v="OPI DE LA REGION CAJAMARCA"/>
    <x v="8"/>
    <d v="2010-08-11T00:00:00"/>
    <x v="4"/>
    <s v="JOSÉ SABOGAL"/>
    <x v="4"/>
    <n v="180"/>
    <s v="NPI"/>
    <s v="NPI"/>
    <d v="2017-04-19T00:00:00"/>
    <s v="NPI"/>
    <x v="0"/>
    <s v="NPI"/>
    <x v="0"/>
    <x v="0"/>
    <x v="0"/>
    <x v="0"/>
    <x v="0"/>
    <n v="473328.32"/>
    <n v="0"/>
    <n v="0"/>
    <n v="473329"/>
    <n v="0"/>
    <x v="353"/>
    <n v="0"/>
    <n v="0"/>
    <x v="1"/>
    <m/>
    <m/>
    <m/>
    <m/>
    <m/>
    <m/>
    <m/>
    <m/>
    <m/>
    <s v="Proyecto Viable en Agosto del año 2010 y a la fecha se encuentra inactivo."/>
  </r>
  <r>
    <s v="Jovanna"/>
    <n v="442"/>
    <x v="441"/>
    <x v="441"/>
    <s v="JAÉN - MP DE SAN IGNACIO"/>
    <x v="2"/>
    <s v="OPI MUNICIPALIDAD PROVINCIAL DE SAN IGNACIO"/>
    <x v="8"/>
    <d v="2007-07-24T00:00:00"/>
    <x v="3"/>
    <s v="SAN IGNACIO"/>
    <x v="9"/>
    <n v="635"/>
    <d v="2008-05-01T00:00:00"/>
    <d v="2012-09-01T00:00:00"/>
    <d v="2017-04-19T00:00:00"/>
    <n v="8.9726027397260282"/>
    <x v="5"/>
    <n v="4.6328767123287671"/>
    <x v="11"/>
    <x v="1"/>
    <x v="0"/>
    <x v="1"/>
    <x v="0"/>
    <n v="13460827"/>
    <n v="0"/>
    <n v="0"/>
    <n v="19087202"/>
    <n v="18347610"/>
    <x v="354"/>
    <n v="1.3630373527570037"/>
    <n v="1.3630373527570037"/>
    <x v="3"/>
    <s v="PROYECTO CONCLUIDO"/>
    <m/>
    <m/>
    <m/>
    <m/>
    <m/>
    <m/>
    <m/>
    <m/>
    <s v="el proyecto ha sido ejecutado por la Municipalidad Provincial de San Ignacio a con S/.15,574,887 soles y La Gerencia Sub Regional de Jaén con S/.296,840 soles "/>
  </r>
  <r>
    <s v="Jovanna"/>
    <n v="443"/>
    <x v="442"/>
    <x v="442"/>
    <s v="JAÉN"/>
    <x v="2"/>
    <s v="OPI DE LA REGION CAJAMARCA"/>
    <x v="8"/>
    <d v="2005-06-07T00:00:00"/>
    <x v="2"/>
    <s v="JAÉN"/>
    <x v="10"/>
    <n v="180"/>
    <d v="2006-03-01T00:00:00"/>
    <d v="2011-12-01T00:00:00"/>
    <d v="2017-04-19T00:00:00"/>
    <n v="11.142465753424657"/>
    <x v="1"/>
    <n v="5.3863013698630136"/>
    <x v="10"/>
    <x v="1"/>
    <x v="0"/>
    <x v="0"/>
    <x v="0"/>
    <n v="1851537"/>
    <n v="0"/>
    <n v="0"/>
    <n v="2766780"/>
    <n v="2138015.34"/>
    <x v="355"/>
    <n v="1.1547246098781714"/>
    <n v="1.1547246098781714"/>
    <x v="3"/>
    <m/>
    <m/>
    <m/>
    <m/>
    <m/>
    <m/>
    <m/>
    <m/>
    <m/>
    <s v="El proyecto registra un devengado de S/. 21,043.5 soles al año 2011."/>
  </r>
  <r>
    <s v="Jovanna"/>
    <n v="444"/>
    <x v="443"/>
    <x v="443"/>
    <s v="JAÉN"/>
    <x v="2"/>
    <s v="OPI DE LA REGION CAJAMARCA"/>
    <x v="8"/>
    <d v="2005-06-09T00:00:00"/>
    <x v="2"/>
    <s v="JAÉN"/>
    <x v="10"/>
    <n v="120"/>
    <d v="2006-12-01T00:00:00"/>
    <d v="2011-06-01T00:00:00"/>
    <d v="2017-04-19T00:00:00"/>
    <n v="10.389041095890411"/>
    <x v="2"/>
    <n v="5.8876712328767127"/>
    <x v="10"/>
    <x v="1"/>
    <x v="0"/>
    <x v="0"/>
    <x v="0"/>
    <n v="650146"/>
    <n v="0"/>
    <n v="0"/>
    <n v="895924"/>
    <n v="728012.38"/>
    <x v="356"/>
    <n v="1.1197675291396088"/>
    <n v="1.1197675291396088"/>
    <x v="3"/>
    <m/>
    <m/>
    <m/>
    <m/>
    <m/>
    <m/>
    <m/>
    <m/>
    <m/>
    <m/>
  </r>
  <r>
    <s v="Jovanna"/>
    <n v="445"/>
    <x v="444"/>
    <x v="444"/>
    <s v="JAÉN"/>
    <x v="2"/>
    <s v="OPI DE LA REGION CAJAMARCA"/>
    <x v="8"/>
    <d v="2007-07-13T00:00:00"/>
    <x v="3"/>
    <s v="SAN IGNACIO"/>
    <x v="7"/>
    <n v="120"/>
    <d v="2008-01-01T00:00:00"/>
    <d v="2010-11-01T00:00:00"/>
    <d v="2017-04-19T00:00:00"/>
    <n v="9.3041095890410954"/>
    <x v="5"/>
    <n v="6.4684931506849317"/>
    <x v="7"/>
    <x v="1"/>
    <x v="0"/>
    <x v="0"/>
    <x v="0"/>
    <n v="206085"/>
    <n v="0"/>
    <n v="0"/>
    <n v="374029"/>
    <n v="302794.46000000002"/>
    <x v="357"/>
    <n v="1.4692697673290149"/>
    <n v="1.4692697673290149"/>
    <x v="3"/>
    <m/>
    <m/>
    <m/>
    <m/>
    <m/>
    <m/>
    <m/>
    <m/>
    <m/>
    <m/>
  </r>
  <r>
    <s v="Jovanna"/>
    <n v="446"/>
    <x v="445"/>
    <x v="445"/>
    <s v="JAÉN"/>
    <x v="2"/>
    <s v="OPI DE LA REGION CAJAMARCA"/>
    <x v="8"/>
    <d v="2006-07-04T00:00:00"/>
    <x v="5"/>
    <s v="BELLAVISTA"/>
    <x v="3"/>
    <n v="120"/>
    <d v="2007-05-01T00:00:00"/>
    <d v="2010-11-01T00:00:00"/>
    <d v="2017-04-19T00:00:00"/>
    <n v="9.9753424657534246"/>
    <x v="2"/>
    <n v="6.4684931506849317"/>
    <x v="7"/>
    <x v="1"/>
    <x v="0"/>
    <x v="0"/>
    <x v="0"/>
    <n v="463585"/>
    <n v="0"/>
    <n v="0"/>
    <n v="809016"/>
    <n v="620823.14"/>
    <x v="358"/>
    <n v="1.3391786619498043"/>
    <n v="1.3391786619498043"/>
    <x v="3"/>
    <m/>
    <m/>
    <m/>
    <m/>
    <m/>
    <m/>
    <m/>
    <m/>
    <m/>
    <m/>
  </r>
  <r>
    <s v="Jovanna"/>
    <n v="447"/>
    <x v="446"/>
    <x v="446"/>
    <s v="JAÉN"/>
    <x v="2"/>
    <s v="OPI DE LA REGION CAJAMARCA"/>
    <x v="8"/>
    <d v="2007-11-26T00:00:00"/>
    <x v="3"/>
    <s v="POMAHUACA"/>
    <x v="7"/>
    <n v="120"/>
    <d v="2010-09-01T00:00:00"/>
    <d v="2011-12-01T00:00:00"/>
    <d v="2017-04-19T00:00:00"/>
    <n v="6.6356164383561644"/>
    <x v="7"/>
    <n v="5.3863013698630136"/>
    <x v="10"/>
    <x v="1"/>
    <x v="0"/>
    <x v="0"/>
    <x v="0"/>
    <n v="296229"/>
    <n v="0"/>
    <n v="0"/>
    <n v="507704"/>
    <n v="383638.59"/>
    <x v="359"/>
    <n v="1.2950743850196977"/>
    <n v="1.2950743850196977"/>
    <x v="3"/>
    <m/>
    <m/>
    <m/>
    <m/>
    <m/>
    <m/>
    <m/>
    <m/>
    <m/>
    <m/>
  </r>
  <r>
    <s v="Jovanna"/>
    <n v="448"/>
    <x v="447"/>
    <x v="447"/>
    <s v="JAÉN"/>
    <x v="2"/>
    <s v="OPI MUNICIPALIDAD DISTRITAL DE CHIRINOS"/>
    <x v="8"/>
    <d v="2008-08-07T00:00:00"/>
    <x v="7"/>
    <s v="CHIRINOS"/>
    <x v="7"/>
    <n v="150"/>
    <d v="2010-06-01T00:00:00"/>
    <d v="2011-12-01T00:00:00"/>
    <d v="2017-04-19T00:00:00"/>
    <n v="6.8876712328767127"/>
    <x v="7"/>
    <n v="5.3863013698630136"/>
    <x v="10"/>
    <x v="1"/>
    <x v="1"/>
    <x v="0"/>
    <x v="0"/>
    <n v="351383.68"/>
    <n v="0"/>
    <n v="0"/>
    <n v="488902"/>
    <n v="258271.22"/>
    <x v="360"/>
    <n v="0.73501199600391232"/>
    <n v="0.73501199600391232"/>
    <x v="2"/>
    <m/>
    <m/>
    <m/>
    <m/>
    <m/>
    <m/>
    <m/>
    <m/>
    <m/>
    <m/>
  </r>
  <r>
    <s v="Jovanna"/>
    <n v="449"/>
    <x v="448"/>
    <x v="448"/>
    <s v="JAÉN - MD DE SAN JOSÉ DEL ALTO"/>
    <x v="2"/>
    <s v="OPI MUNICIPALIDAD PROVINCIAL DE JAÉN"/>
    <x v="8"/>
    <d v="2009-02-09T00:00:00"/>
    <x v="10"/>
    <s v="JAÉN"/>
    <x v="7"/>
    <n v="150"/>
    <d v="2010-03-01T00:00:00"/>
    <d v="2011-09-01T00:00:00"/>
    <d v="2017-04-19T00:00:00"/>
    <n v="7.13972602739726"/>
    <x v="6"/>
    <n v="5.6356164383561644"/>
    <x v="10"/>
    <x v="1"/>
    <x v="1"/>
    <x v="0"/>
    <x v="0"/>
    <n v="348575.46"/>
    <n v="0"/>
    <n v="0"/>
    <n v="289476"/>
    <n v="201161.41"/>
    <x v="361"/>
    <n v="0.57709573129445202"/>
    <n v="0.57709573129445202"/>
    <x v="2"/>
    <m/>
    <m/>
    <m/>
    <m/>
    <m/>
    <m/>
    <m/>
    <m/>
    <m/>
    <m/>
  </r>
  <r>
    <s v="Jovanna"/>
    <n v="450"/>
    <x v="449"/>
    <x v="449"/>
    <s v="JAÉN"/>
    <x v="2"/>
    <s v="OPI MUNICIPALIDAD PROVINCIAL DE JAÉN"/>
    <x v="8"/>
    <d v="2008-12-10T00:00:00"/>
    <x v="7"/>
    <s v="JAÉN"/>
    <x v="7"/>
    <n v="150"/>
    <d v="2010-09-01T00:00:00"/>
    <d v="2011-10-01T00:00:00"/>
    <d v="2017-04-19T00:00:00"/>
    <n v="6.6356164383561644"/>
    <x v="7"/>
    <n v="5.5534246575342463"/>
    <x v="10"/>
    <x v="1"/>
    <x v="1"/>
    <x v="0"/>
    <x v="0"/>
    <n v="1254998.97"/>
    <n v="0"/>
    <n v="0"/>
    <n v="1307967"/>
    <n v="583311.6"/>
    <x v="362"/>
    <n v="0.46479050098343905"/>
    <n v="0.46479050098343905"/>
    <x v="2"/>
    <m/>
    <m/>
    <m/>
    <m/>
    <m/>
    <m/>
    <m/>
    <m/>
    <m/>
    <m/>
  </r>
  <r>
    <s v="Agustín M"/>
    <n v="451"/>
    <x v="450"/>
    <x v="450"/>
    <s v="CHOTA"/>
    <x v="3"/>
    <s v="DGPM - MEF"/>
    <x v="8"/>
    <d v="2004-05-20T00:00:00"/>
    <x v="1"/>
    <s v="CHOTA - MULTIDISTRITAL"/>
    <x v="0"/>
    <n v="365"/>
    <d v="2007-06-01T00:00:00"/>
    <d v="2011-06-01T00:00:00"/>
    <d v="2017-04-19T00:00:00"/>
    <n v="9.8904109589041092"/>
    <x v="5"/>
    <n v="5.8876712328767127"/>
    <x v="10"/>
    <x v="1"/>
    <x v="0"/>
    <x v="0"/>
    <x v="0"/>
    <n v="2851402.76"/>
    <n v="0"/>
    <n v="0"/>
    <n v="3718938"/>
    <n v="844257.78"/>
    <x v="363"/>
    <n v="0.29608506796844092"/>
    <n v="0.29608506796844092"/>
    <x v="2"/>
    <m/>
    <m/>
    <m/>
    <m/>
    <m/>
    <m/>
    <m/>
    <m/>
    <m/>
    <s v="DEFICIENTE EJECUCIÓN FINANCIERA"/>
  </r>
  <r>
    <s v="Agustín M"/>
    <n v="452"/>
    <x v="451"/>
    <x v="451"/>
    <s v="CHOTA"/>
    <x v="3"/>
    <s v="OPI DE LA REGION CAJAMARCA"/>
    <x v="8"/>
    <d v="2005-07-11T00:00:00"/>
    <x v="2"/>
    <s v="CHIGUIRIP"/>
    <x v="10"/>
    <n v="180"/>
    <d v="2006-05-01T00:00:00"/>
    <d v="2011-06-01T00:00:00"/>
    <d v="2017-04-19T00:00:00"/>
    <n v="10.975342465753425"/>
    <x v="1"/>
    <n v="5.8876712328767127"/>
    <x v="10"/>
    <x v="1"/>
    <x v="0"/>
    <x v="0"/>
    <x v="0"/>
    <n v="588379"/>
    <n v="0"/>
    <n v="0"/>
    <n v="737000"/>
    <n v="574670.6"/>
    <x v="364"/>
    <n v="0.97670141184508619"/>
    <n v="0.97670141184508619"/>
    <x v="3"/>
    <m/>
    <m/>
    <m/>
    <m/>
    <m/>
    <m/>
    <m/>
    <m/>
    <m/>
    <m/>
  </r>
  <r>
    <s v="Agustín M"/>
    <n v="453"/>
    <x v="452"/>
    <x v="452"/>
    <s v="CHOTA"/>
    <x v="3"/>
    <s v="OPI DE LA REGION CAJAMARCA"/>
    <x v="8"/>
    <d v="2007-04-03T00:00:00"/>
    <x v="3"/>
    <s v="CHADIN"/>
    <x v="4"/>
    <n v="120"/>
    <d v="2007-09-01T00:00:00"/>
    <d v="2011-05-01T00:00:00"/>
    <d v="2017-04-19T00:00:00"/>
    <n v="9.6383561643835609"/>
    <x v="5"/>
    <n v="5.9726027397260273"/>
    <x v="7"/>
    <x v="1"/>
    <x v="0"/>
    <x v="0"/>
    <x v="0"/>
    <n v="810099"/>
    <n v="0"/>
    <n v="0"/>
    <n v="860059"/>
    <n v="836859.21"/>
    <x v="365"/>
    <n v="1.0330332588979865"/>
    <n v="1.0330332588979865"/>
    <x v="3"/>
    <m/>
    <m/>
    <m/>
    <m/>
    <m/>
    <m/>
    <m/>
    <m/>
    <m/>
    <s v="PIP VIABLE ACTIVO, SIN CERRAR"/>
  </r>
  <r>
    <s v="Agustín M"/>
    <n v="454"/>
    <x v="453"/>
    <x v="453"/>
    <s v="CHOTA"/>
    <x v="3"/>
    <s v="OPI DE LA REGION CAJAMARCA"/>
    <x v="8"/>
    <d v="2007-03-14T00:00:00"/>
    <x v="3"/>
    <s v="CHOTA"/>
    <x v="4"/>
    <n v="120"/>
    <d v="2010-12-01T00:00:00"/>
    <d v="2011-12-01T00:00:00"/>
    <d v="2017-04-19T00:00:00"/>
    <n v="6.3863013698630136"/>
    <x v="7"/>
    <n v="5.3863013698630136"/>
    <x v="10"/>
    <x v="1"/>
    <x v="0"/>
    <x v="0"/>
    <x v="0"/>
    <n v="416043"/>
    <n v="0"/>
    <n v="0"/>
    <n v="619525"/>
    <n v="294446.65000000002"/>
    <x v="366"/>
    <n v="0.70773129219816222"/>
    <n v="0.70773129219816222"/>
    <x v="2"/>
    <m/>
    <m/>
    <m/>
    <m/>
    <m/>
    <m/>
    <m/>
    <m/>
    <m/>
    <s v="PIP VIABLE ACTIVO"/>
  </r>
  <r>
    <s v="Agustín M"/>
    <n v="455"/>
    <x v="454"/>
    <x v="454"/>
    <s v="CHOTA"/>
    <x v="3"/>
    <s v="OPI DE LA REGION CAJAMARCA"/>
    <x v="8"/>
    <d v="2007-03-30T00:00:00"/>
    <x v="3"/>
    <s v="HUAMBOS"/>
    <x v="4"/>
    <n v="120"/>
    <d v="2010-02-01T00:00:00"/>
    <d v="2011-12-01T00:00:00"/>
    <d v="2017-04-19T00:00:00"/>
    <n v="7.2164383561643834"/>
    <x v="6"/>
    <n v="5.3863013698630136"/>
    <x v="10"/>
    <x v="1"/>
    <x v="0"/>
    <x v="0"/>
    <x v="0"/>
    <n v="552250"/>
    <n v="0"/>
    <n v="0"/>
    <n v="473145"/>
    <n v="382083.15"/>
    <x v="367"/>
    <n v="0.6918662743322771"/>
    <n v="0.6918662743322771"/>
    <x v="2"/>
    <m/>
    <m/>
    <m/>
    <m/>
    <m/>
    <m/>
    <m/>
    <m/>
    <m/>
    <s v="PIP VIABLE ACTIVO"/>
  </r>
  <r>
    <s v="Agustín M"/>
    <n v="456"/>
    <x v="455"/>
    <x v="455"/>
    <s v="CHOTA"/>
    <x v="3"/>
    <s v="OPI DE LA REGION CAJAMARCA"/>
    <x v="8"/>
    <d v="2007-03-30T00:00:00"/>
    <x v="3"/>
    <s v="BAMBAMARCA"/>
    <x v="10"/>
    <n v="180"/>
    <d v="2007-09-01T00:00:00"/>
    <d v="2009-07-01T00:00:00"/>
    <d v="2017-04-19T00:00:00"/>
    <n v="9.6383561643835609"/>
    <x v="5"/>
    <n v="7.8054794520547945"/>
    <x v="5"/>
    <x v="1"/>
    <x v="0"/>
    <x v="0"/>
    <x v="0"/>
    <n v="896408"/>
    <n v="0"/>
    <n v="0"/>
    <n v="998489"/>
    <n v="971347"/>
    <x v="368"/>
    <n v="1.0835992092886275"/>
    <n v="1.0835992092886275"/>
    <x v="3"/>
    <m/>
    <m/>
    <m/>
    <m/>
    <m/>
    <m/>
    <m/>
    <m/>
    <m/>
    <s v="PIP VIABLE ACTIVO"/>
  </r>
  <r>
    <s v="Agustín M"/>
    <n v="457"/>
    <x v="456"/>
    <x v="456"/>
    <s v="CHOTA"/>
    <x v="3"/>
    <s v="OPI DE LA REGION CAJAMARCA"/>
    <x v="8"/>
    <d v="2007-04-20T00:00:00"/>
    <x v="3"/>
    <s v="CHOTA"/>
    <x v="4"/>
    <n v="90"/>
    <d v="2007-09-01T00:00:00"/>
    <d v="2011-11-01T00:00:00"/>
    <d v="2017-04-19T00:00:00"/>
    <n v="9.6383561643835609"/>
    <x v="5"/>
    <n v="5.4684931506849317"/>
    <x v="10"/>
    <x v="1"/>
    <x v="0"/>
    <x v="1"/>
    <x v="0"/>
    <n v="681251.76"/>
    <n v="0"/>
    <n v="0"/>
    <n v="700898"/>
    <n v="659030.98"/>
    <x v="369"/>
    <n v="0.96738242555145837"/>
    <n v="0.96738242555145837"/>
    <x v="3"/>
    <s v="PROYECTO CONCLUIDO"/>
    <m/>
    <m/>
    <m/>
    <m/>
    <m/>
    <m/>
    <m/>
    <m/>
    <s v="PIP VIABLE CERRADO CON REGISTROS EN LA FASE DE INVERSIÓN"/>
  </r>
  <r>
    <s v="Agustín M"/>
    <n v="458"/>
    <x v="457"/>
    <x v="457"/>
    <s v="CHOTA"/>
    <x v="3"/>
    <s v="OPI DE LA REGION CAJAMARCA"/>
    <x v="8"/>
    <d v="2007-05-08T00:00:00"/>
    <x v="3"/>
    <s v="PACCHA"/>
    <x v="7"/>
    <n v="90"/>
    <d v="2010-02-01T00:00:00"/>
    <d v="2011-11-01T00:00:00"/>
    <d v="2017-04-19T00:00:00"/>
    <n v="7.2164383561643834"/>
    <x v="6"/>
    <n v="5.4684931506849317"/>
    <x v="10"/>
    <x v="1"/>
    <x v="0"/>
    <x v="0"/>
    <x v="0"/>
    <n v="1146030"/>
    <n v="0"/>
    <n v="0"/>
    <n v="615431"/>
    <n v="526801.13"/>
    <x v="370"/>
    <n v="0.45967481654057923"/>
    <n v="0.45967481654057923"/>
    <x v="2"/>
    <m/>
    <m/>
    <m/>
    <m/>
    <m/>
    <m/>
    <m/>
    <m/>
    <m/>
    <s v="PIP VIABLE ACTIVO"/>
  </r>
  <r>
    <s v="Agustín M"/>
    <n v="459"/>
    <x v="458"/>
    <x v="458"/>
    <s v="MP DE SANTA CRUZ"/>
    <x v="7"/>
    <s v="OPI DE LA REGION CAJAMARCA"/>
    <x v="8"/>
    <d v="2009-08-25T00:00:00"/>
    <x v="10"/>
    <s v="SANTA CRUZ"/>
    <x v="7"/>
    <n v="180"/>
    <d v="2010-11-01T00:00:00"/>
    <d v="2010-12-01T00:00:00"/>
    <d v="2017-04-19T00:00:00"/>
    <n v="6.4684931506849317"/>
    <x v="7"/>
    <n v="6.3863013698630136"/>
    <x v="7"/>
    <x v="1"/>
    <x v="0"/>
    <x v="0"/>
    <x v="0"/>
    <n v="1196424.06"/>
    <n v="0"/>
    <n v="0"/>
    <n v="1162804"/>
    <n v="946460.01"/>
    <x v="371"/>
    <n v="0.79107403607379811"/>
    <n v="0.79107403607379811"/>
    <x v="3"/>
    <m/>
    <m/>
    <m/>
    <m/>
    <m/>
    <m/>
    <m/>
    <m/>
    <m/>
    <s v="PIP EJECUTADO POR LA MUNICIPALIDAD DE SANTA CRUZ"/>
  </r>
  <r>
    <s v="Agustín M"/>
    <n v="460"/>
    <x v="459"/>
    <x v="459"/>
    <s v="CHOTA"/>
    <x v="3"/>
    <s v="OPI DE LA REGION CAJAMARCA"/>
    <x v="8"/>
    <d v="2007-06-20T00:00:00"/>
    <x v="3"/>
    <s v="BAMBAMARCA"/>
    <x v="4"/>
    <n v="150"/>
    <d v="2008-09-01T00:00:00"/>
    <d v="2011-12-01T00:00:00"/>
    <d v="2017-04-19T00:00:00"/>
    <n v="8.6356164383561644"/>
    <x v="4"/>
    <n v="5.3863013698630136"/>
    <x v="10"/>
    <x v="1"/>
    <x v="0"/>
    <x v="0"/>
    <x v="0"/>
    <n v="838838"/>
    <n v="0"/>
    <n v="0"/>
    <n v="1673446"/>
    <n v="928633.71"/>
    <x v="372"/>
    <n v="1.1070477374653984"/>
    <n v="1.1070477374653984"/>
    <x v="3"/>
    <m/>
    <m/>
    <m/>
    <m/>
    <m/>
    <m/>
    <m/>
    <m/>
    <m/>
    <s v="PIP VIABLE ACTIVO"/>
  </r>
  <r>
    <s v="Agustín M"/>
    <n v="461"/>
    <x v="460"/>
    <x v="460"/>
    <s v="CHOTA"/>
    <x v="3"/>
    <s v="OPI DE LA REGION CAJAMARCA"/>
    <x v="8"/>
    <d v="2009-04-29T00:00:00"/>
    <x v="10"/>
    <s v="CHOTA"/>
    <x v="4"/>
    <n v="180"/>
    <d v="2008-09-01T00:00:00"/>
    <d v="2011-12-01T00:00:00"/>
    <d v="2017-04-19T00:00:00"/>
    <n v="8.6356164383561644"/>
    <x v="4"/>
    <n v="5.3863013698630136"/>
    <x v="10"/>
    <x v="1"/>
    <x v="1"/>
    <x v="1"/>
    <x v="0"/>
    <n v="1442386"/>
    <n v="0"/>
    <n v="0"/>
    <n v="2962644"/>
    <n v="1515529.22"/>
    <x v="373"/>
    <n v="1.0507098793249519"/>
    <n v="1.0507098793249519"/>
    <x v="3"/>
    <s v="PROYECTO CONCLUIDO"/>
    <m/>
    <m/>
    <m/>
    <m/>
    <m/>
    <m/>
    <m/>
    <m/>
    <s v="PIP VIABLE CERRADO CON REGISTROS EN LA FASE DE INVERSIÓN"/>
  </r>
  <r>
    <s v="Agustín M"/>
    <n v="462"/>
    <x v="461"/>
    <x v="461"/>
    <s v="CHOTA"/>
    <x v="3"/>
    <s v="OPI MUNICIPALIDAD PROVINCIAL DE CHOTA"/>
    <x v="8"/>
    <d v="2009-04-29T00:00:00"/>
    <x v="10"/>
    <s v="CHALAMARCA"/>
    <x v="4"/>
    <n v="120"/>
    <d v="2008-09-01T00:00:00"/>
    <d v="2011-12-01T00:00:00"/>
    <d v="2017-04-19T00:00:00"/>
    <n v="8.6356164383561644"/>
    <x v="4"/>
    <n v="5.3863013698630136"/>
    <x v="10"/>
    <x v="1"/>
    <x v="0"/>
    <x v="0"/>
    <x v="0"/>
    <n v="954832"/>
    <n v="0"/>
    <n v="0"/>
    <n v="2109543"/>
    <n v="949825.29"/>
    <x v="374"/>
    <n v="0.99475644930207618"/>
    <n v="0.99475644930207618"/>
    <x v="3"/>
    <m/>
    <m/>
    <m/>
    <m/>
    <m/>
    <m/>
    <m/>
    <m/>
    <m/>
    <s v="PIP VIABLE ACTIVO"/>
  </r>
  <r>
    <s v="Agustín M"/>
    <n v="463"/>
    <x v="462"/>
    <x v="462"/>
    <s v="CHOTA"/>
    <x v="3"/>
    <s v="OPI DE LA REGION CAJAMARCA"/>
    <x v="8"/>
    <d v="2010-01-15T00:00:00"/>
    <x v="4"/>
    <s v="BAMBAMARCA"/>
    <x v="4"/>
    <n v="90"/>
    <d v="2008-09-01T00:00:00"/>
    <d v="2011-10-01T00:00:00"/>
    <d v="2017-04-19T00:00:00"/>
    <n v="8.6356164383561644"/>
    <x v="4"/>
    <n v="5.5534246575342463"/>
    <x v="10"/>
    <x v="1"/>
    <x v="0"/>
    <x v="0"/>
    <x v="0"/>
    <n v="595875"/>
    <n v="0"/>
    <n v="0"/>
    <n v="1280581"/>
    <n v="567685.23"/>
    <x v="375"/>
    <n v="0.9526918061674009"/>
    <n v="0.9526918061674009"/>
    <x v="3"/>
    <m/>
    <m/>
    <m/>
    <m/>
    <m/>
    <m/>
    <m/>
    <m/>
    <m/>
    <s v="PIP VIABLE ACTIVO"/>
  </r>
  <r>
    <s v="Agustín M"/>
    <n v="464"/>
    <x v="463"/>
    <x v="463"/>
    <s v="CHOTA"/>
    <x v="3"/>
    <s v="OPI DE LA REGION CAJAMARCA"/>
    <x v="8"/>
    <d v="2008-05-13T00:00:00"/>
    <x v="7"/>
    <s v="YAUYUCAN"/>
    <x v="4"/>
    <n v="120"/>
    <d v="2008-11-01T00:00:00"/>
    <d v="2011-09-01T00:00:00"/>
    <d v="2017-04-19T00:00:00"/>
    <n v="8.4684931506849317"/>
    <x v="4"/>
    <n v="5.6356164383561644"/>
    <x v="10"/>
    <x v="1"/>
    <x v="0"/>
    <x v="0"/>
    <x v="0"/>
    <n v="670872"/>
    <n v="0"/>
    <n v="0"/>
    <n v="1251410"/>
    <n v="694012.43"/>
    <x v="376"/>
    <n v="1.0344930627601092"/>
    <n v="1.0344930627601092"/>
    <x v="3"/>
    <m/>
    <m/>
    <m/>
    <m/>
    <m/>
    <m/>
    <m/>
    <m/>
    <m/>
    <s v="PIP VIABLE ACTIVO"/>
  </r>
  <r>
    <s v="Agustín M"/>
    <n v="465"/>
    <x v="464"/>
    <x v="464"/>
    <s v="SEDE CENTRAL - GRDS"/>
    <x v="0"/>
    <s v="OPI DE LA REGION CAJAMARCA"/>
    <x v="8"/>
    <d v="2008-02-20T00:00:00"/>
    <x v="7"/>
    <s v="MULTIPROVINCIAL Y MULTIDISTRITAL"/>
    <x v="4"/>
    <n v="1080"/>
    <d v="2008-02-01T00:00:00"/>
    <d v="2015-12-01T00:00:00"/>
    <d v="2017-04-19T00:00:00"/>
    <n v="9.2191780821917817"/>
    <x v="5"/>
    <n v="1.3835616438356164"/>
    <x v="8"/>
    <x v="1"/>
    <x v="0"/>
    <x v="0"/>
    <x v="0"/>
    <n v="6597709"/>
    <n v="0"/>
    <n v="0"/>
    <n v="7971043"/>
    <n v="6595322.2199999997"/>
    <x v="377"/>
    <n v="0.99963824109247612"/>
    <n v="0.99963824109247612"/>
    <x v="3"/>
    <m/>
    <m/>
    <m/>
    <m/>
    <m/>
    <m/>
    <m/>
    <m/>
    <m/>
    <s v="PIP VIABLE CON REGISTROS EN LA FASE DE INVERSIÓN"/>
  </r>
  <r>
    <s v="Agustín M"/>
    <n v="466"/>
    <x v="465"/>
    <x v="465"/>
    <s v="CHOTA"/>
    <x v="3"/>
    <s v="OPI DE LA REGION CAJAMARCA"/>
    <x v="8"/>
    <d v="2009-07-13T00:00:00"/>
    <x v="10"/>
    <s v="HUAMBOS"/>
    <x v="4"/>
    <n v="180"/>
    <d v="2010-02-01T00:00:00"/>
    <d v="2011-12-01T00:00:00"/>
    <d v="2017-04-19T00:00:00"/>
    <n v="7.2164383561643834"/>
    <x v="6"/>
    <n v="5.3863013698630136"/>
    <x v="10"/>
    <x v="1"/>
    <x v="0"/>
    <x v="1"/>
    <x v="0"/>
    <n v="735218"/>
    <n v="0"/>
    <n v="0"/>
    <n v="1557853"/>
    <n v="788010.58"/>
    <x v="378"/>
    <n v="1.071805342089013"/>
    <n v="1.071805342089013"/>
    <x v="3"/>
    <s v="PROYECTO CONCLUIDO"/>
    <m/>
    <m/>
    <m/>
    <m/>
    <m/>
    <m/>
    <m/>
    <m/>
    <s v="PIP VIABLE CERRADO"/>
  </r>
  <r>
    <s v="Agustín M"/>
    <n v="467"/>
    <x v="466"/>
    <x v="466"/>
    <s v="CHOTA"/>
    <x v="3"/>
    <s v="OPI DE LA REGION CAJAMARCA"/>
    <x v="8"/>
    <d v="2009-10-01T00:00:00"/>
    <x v="10"/>
    <s v="BAMBAMARCA"/>
    <x v="4"/>
    <n v="90"/>
    <d v="2010-08-01T00:00:00"/>
    <d v="2011-12-01T00:00:00"/>
    <d v="2017-04-19T00:00:00"/>
    <n v="6.720547945205479"/>
    <x v="7"/>
    <n v="5.3863013698630136"/>
    <x v="10"/>
    <x v="1"/>
    <x v="1"/>
    <x v="0"/>
    <x v="0"/>
    <n v="506555.96"/>
    <n v="0"/>
    <n v="0"/>
    <n v="1057997"/>
    <n v="476748.37"/>
    <x v="379"/>
    <n v="0.94115637293064314"/>
    <n v="0.94115637293064314"/>
    <x v="3"/>
    <m/>
    <m/>
    <m/>
    <m/>
    <m/>
    <m/>
    <m/>
    <m/>
    <m/>
    <s v="el proyecto ha sido ejecutado por Municipalidad Provincial de Socota Cajamarca-Cutervo con 1,486,007.53  y Region Cajamarca-Cutervo Cajamarca con 0.00"/>
  </r>
  <r>
    <s v="Agustín M"/>
    <n v="468"/>
    <x v="467"/>
    <x v="467"/>
    <s v="CHOTA"/>
    <x v="3"/>
    <s v="OPI DE LA REGION CAJAMARCA"/>
    <x v="8"/>
    <d v="2009-08-07T00:00:00"/>
    <x v="10"/>
    <s v="COCHABAMBA"/>
    <x v="4"/>
    <n v="180"/>
    <d v="2010-02-01T00:00:00"/>
    <d v="2011-12-01T00:00:00"/>
    <d v="2017-04-19T00:00:00"/>
    <n v="7.2164383561643834"/>
    <x v="6"/>
    <n v="5.3863013698630136"/>
    <x v="10"/>
    <x v="1"/>
    <x v="1"/>
    <x v="1"/>
    <x v="0"/>
    <n v="592760"/>
    <n v="0"/>
    <n v="0"/>
    <n v="1140457"/>
    <n v="546493.89"/>
    <x v="380"/>
    <n v="0.92194798906808828"/>
    <n v="0.92194798906808828"/>
    <x v="3"/>
    <s v="PROYECTO CONCLUIDO"/>
    <m/>
    <m/>
    <m/>
    <m/>
    <m/>
    <m/>
    <m/>
    <m/>
    <s v="PIP VIABLE CERRADO CON REGISTROS EN LA FASE DE INVERSIÓN"/>
  </r>
  <r>
    <s v="Agustín M"/>
    <n v="469"/>
    <x v="468"/>
    <x v="468"/>
    <s v="AGRICULTURA "/>
    <x v="9"/>
    <s v="OPI MUNICIPALIDAD DISTRITAL DE CATILLUC"/>
    <x v="8"/>
    <d v="2010-08-12T00:00:00"/>
    <x v="4"/>
    <s v="CATILLUC"/>
    <x v="3"/>
    <n v="180"/>
    <d v="2011-10-01T00:00:00"/>
    <d v="2011-12-01T00:00:00"/>
    <d v="2017-04-19T00:00:00"/>
    <n v="5.5534246575342463"/>
    <x v="3"/>
    <n v="5.3863013698630136"/>
    <x v="10"/>
    <x v="1"/>
    <x v="0"/>
    <x v="1"/>
    <x v="0"/>
    <n v="302719.92"/>
    <n v="0"/>
    <n v="0"/>
    <n v="217760"/>
    <n v="217760"/>
    <x v="381"/>
    <n v="0.71934479898118375"/>
    <n v="0.71934479898118375"/>
    <x v="2"/>
    <s v="PROYECTO CONCLUIDO"/>
    <m/>
    <m/>
    <m/>
    <m/>
    <m/>
    <m/>
    <m/>
    <m/>
    <s v="PIP VIABLE CERRADO CON REGISTROS EN LA FASE DE INVERSIÓN"/>
  </r>
  <r>
    <s v="Maria Rosa A."/>
    <n v="470"/>
    <x v="469"/>
    <x v="469"/>
    <s v="SEDE CENTRAL - GRI"/>
    <x v="0"/>
    <s v="OPI DE LA REGION CAJAMARCA"/>
    <x v="9"/>
    <d v="2005-07-05T00:00:00"/>
    <x v="2"/>
    <s v="JESÚS"/>
    <x v="0"/>
    <n v="330"/>
    <d v="2006-03-01T00:00:00"/>
    <d v="2012-10-01T00:00:00"/>
    <d v="2017-04-19T00:00:00"/>
    <n v="11.142465753424657"/>
    <x v="1"/>
    <n v="4.5506849315068489"/>
    <x v="11"/>
    <x v="1"/>
    <x v="0"/>
    <x v="0"/>
    <x v="1"/>
    <n v="5924729"/>
    <n v="0"/>
    <n v="0"/>
    <n v="13590942"/>
    <n v="6755924.6500000004"/>
    <x v="382"/>
    <n v="1.1402926024127011"/>
    <n v="1.1402926024127011"/>
    <x v="3"/>
    <m/>
    <m/>
    <m/>
    <m/>
    <m/>
    <m/>
    <m/>
    <m/>
    <m/>
    <m/>
  </r>
  <r>
    <s v="Maria Rosa A."/>
    <n v="471"/>
    <x v="188"/>
    <x v="470"/>
    <s v="SEDE CENTRAL - GRI"/>
    <x v="0"/>
    <s v="OPI DE LA REGION CAJAMARCA"/>
    <x v="9"/>
    <d v="2005-03-10T00:00:00"/>
    <x v="2"/>
    <s v="JESÚS"/>
    <x v="9"/>
    <n v="90"/>
    <d v="2006-12-01T00:00:00"/>
    <d v="2011-11-01T00:00:00"/>
    <d v="2017-04-19T00:00:00"/>
    <n v="10.389041095890411"/>
    <x v="2"/>
    <n v="5.4684931506849317"/>
    <x v="10"/>
    <x v="1"/>
    <x v="0"/>
    <x v="0"/>
    <x v="1"/>
    <n v="241628"/>
    <n v="0"/>
    <n v="0"/>
    <n v="1450336"/>
    <n v="409103.94"/>
    <x v="383"/>
    <n v="1.6931147880212558"/>
    <n v="1.6931147880212558"/>
    <x v="3"/>
    <m/>
    <m/>
    <m/>
    <m/>
    <m/>
    <m/>
    <m/>
    <m/>
    <m/>
    <m/>
  </r>
  <r>
    <s v="Maria Rosa A."/>
    <n v="472"/>
    <x v="470"/>
    <x v="471"/>
    <s v="SEDE CENTRAL - GRI"/>
    <x v="0"/>
    <s v="OPI DE LA REGION CAJAMARCA"/>
    <x v="9"/>
    <d v="2005-03-21T00:00:00"/>
    <x v="2"/>
    <s v="HUASMÍN"/>
    <x v="0"/>
    <n v="365"/>
    <d v="2006-03-01T00:00:00"/>
    <d v="2011-04-01T00:00:00"/>
    <d v="2017-04-19T00:00:00"/>
    <n v="11.142465753424657"/>
    <x v="1"/>
    <n v="6.0547945205479454"/>
    <x v="7"/>
    <x v="1"/>
    <x v="0"/>
    <x v="0"/>
    <x v="1"/>
    <n v="3461597"/>
    <n v="0"/>
    <n v="0"/>
    <n v="6405362"/>
    <n v="2989255"/>
    <x v="384"/>
    <n v="0.86354795200018952"/>
    <n v="0.86354795200018952"/>
    <x v="3"/>
    <m/>
    <m/>
    <m/>
    <m/>
    <m/>
    <m/>
    <m/>
    <m/>
    <m/>
    <m/>
  </r>
  <r>
    <s v="Maria Rosa A."/>
    <n v="473"/>
    <x v="471"/>
    <x v="472"/>
    <s v="SEDE CENTRAL - GRI - CHOTA - MEM"/>
    <x v="0"/>
    <s v="OPI DE LA REGION CAJAMARCA"/>
    <x v="9"/>
    <d v="2005-07-20T00:00:00"/>
    <x v="2"/>
    <s v="CONCHÁN"/>
    <x v="10"/>
    <n v="180"/>
    <d v="2006-09-01T00:00:00"/>
    <d v="2012-12-01T00:00:00"/>
    <d v="2017-04-19T00:00:00"/>
    <n v="10.638356164383561"/>
    <x v="2"/>
    <n v="4.3835616438356162"/>
    <x v="11"/>
    <x v="1"/>
    <x v="0"/>
    <x v="0"/>
    <x v="1"/>
    <n v="2088935"/>
    <n v="0"/>
    <n v="0"/>
    <n v="6175708"/>
    <n v="2088935.04"/>
    <x v="385"/>
    <n v="1.0000000191485134"/>
    <n v="1.0000000191485134"/>
    <x v="3"/>
    <m/>
    <m/>
    <m/>
    <m/>
    <m/>
    <m/>
    <m/>
    <m/>
    <m/>
    <m/>
  </r>
  <r>
    <s v="Ronal"/>
    <n v="474"/>
    <x v="472"/>
    <x v="473"/>
    <s v="CUTERVO"/>
    <x v="1"/>
    <s v="OPI TRANSPORTES Y COMUNICACIONES"/>
    <x v="9"/>
    <d v="2003-10-30T00:00:00"/>
    <x v="0"/>
    <s v="CUTERVO - MULTIDISTRITAL"/>
    <x v="0"/>
    <n v="150"/>
    <d v="2008-10-01T00:00:00"/>
    <d v="2012-04-01T00:00:00"/>
    <d v="2017-04-19T00:00:00"/>
    <n v="8.5534246575342472"/>
    <x v="4"/>
    <n v="5.0520547945205481"/>
    <x v="10"/>
    <x v="1"/>
    <x v="0"/>
    <x v="0"/>
    <x v="0"/>
    <n v="2016344"/>
    <n v="0"/>
    <n v="0"/>
    <n v="2537240"/>
    <n v="1477517.02"/>
    <x v="386"/>
    <n v="0.73277031101835799"/>
    <n v="0.73277031101835799"/>
    <x v="2"/>
    <m/>
    <m/>
    <m/>
    <m/>
    <m/>
    <m/>
    <m/>
    <m/>
    <m/>
    <s v="El Proyecto fue formulado por la Unidad Formuladora de la Sede Central y declarado viable por la Opi de Transportes; la ejecución ha estado a cargo de la Gerencia Sub Regional de Cutervo."/>
  </r>
  <r>
    <s v="Ronal"/>
    <n v="475"/>
    <x v="473"/>
    <x v="474"/>
    <s v="CUTERVO"/>
    <x v="1"/>
    <s v="OPI DE LA REGION CAJAMARCA"/>
    <x v="9"/>
    <d v="2007-02-12T00:00:00"/>
    <x v="3"/>
    <s v="PIMPINGOS"/>
    <x v="4"/>
    <n v="270"/>
    <s v="NPI"/>
    <s v="NPI"/>
    <d v="2017-04-19T00:00:00"/>
    <s v="NPI"/>
    <x v="0"/>
    <s v="NPI"/>
    <x v="0"/>
    <x v="0"/>
    <x v="0"/>
    <x v="0"/>
    <x v="0"/>
    <n v="757656"/>
    <n v="0"/>
    <n v="0"/>
    <s v="NPI"/>
    <s v="NPI"/>
    <x v="0"/>
    <s v="NPI"/>
    <s v="NPI"/>
    <x v="0"/>
    <m/>
    <m/>
    <m/>
    <m/>
    <m/>
    <m/>
    <m/>
    <m/>
    <m/>
    <s v="El proyecto fue declarado viable en Febrero del año 2007, en el aplicativo del Banco de Proyectos el estado aparece Inactivo, con la información de los aplicativos informáticos no es posible determinar si el proyecto fue ejecutado o no."/>
  </r>
  <r>
    <s v="Ronal"/>
    <n v="476"/>
    <x v="474"/>
    <x v="475"/>
    <s v="CUTERVO"/>
    <x v="1"/>
    <s v="OPI DE LA REGION CAJAMARCA"/>
    <x v="9"/>
    <d v="2010-06-16T00:00:00"/>
    <x v="4"/>
    <s v="SÓCOTA"/>
    <x v="3"/>
    <n v="360"/>
    <s v="NPI"/>
    <s v="NPI"/>
    <d v="2017-04-19T00:00:00"/>
    <s v="NPI"/>
    <x v="0"/>
    <s v="NPI"/>
    <x v="0"/>
    <x v="0"/>
    <x v="0"/>
    <x v="0"/>
    <x v="0"/>
    <n v="704184.08"/>
    <n v="0"/>
    <n v="0"/>
    <s v="NPI"/>
    <s v="NPI"/>
    <x v="0"/>
    <s v="NPI"/>
    <s v="NPI"/>
    <x v="0"/>
    <m/>
    <m/>
    <m/>
    <m/>
    <m/>
    <m/>
    <m/>
    <m/>
    <m/>
    <s v="EL PIP ha sido declarado viable en el año 2010 y a la fecha se encuentra inactivo."/>
  </r>
  <r>
    <s v="Ronal"/>
    <n v="477"/>
    <x v="475"/>
    <x v="476"/>
    <s v="CUTERVO"/>
    <x v="1"/>
    <s v="OPI DE LA REGION CAJAMARCA"/>
    <x v="9"/>
    <d v="2011-07-04T00:00:00"/>
    <x v="12"/>
    <s v="CALLAYUC"/>
    <x v="4"/>
    <n v="90"/>
    <d v="2011-09-01T00:00:00"/>
    <d v="2012-12-01T00:00:00"/>
    <d v="2017-04-19T00:00:00"/>
    <n v="5.6356164383561644"/>
    <x v="3"/>
    <n v="4.3835616438356162"/>
    <x v="11"/>
    <x v="1"/>
    <x v="0"/>
    <x v="0"/>
    <x v="1"/>
    <n v="485152.32"/>
    <n v="0"/>
    <n v="0"/>
    <n v="666136"/>
    <n v="545167.23"/>
    <x v="387"/>
    <n v="1.1237032320076301"/>
    <n v="1.1237032320076301"/>
    <x v="3"/>
    <m/>
    <m/>
    <m/>
    <m/>
    <m/>
    <m/>
    <m/>
    <m/>
    <m/>
    <s v=" El Proyecto presenta un gasto mayor al último registro realizado en el aplicativo del Banco de Proyectos. El último devengado fué realizado en Diciembre del año 2012."/>
  </r>
  <r>
    <s v="Ronal"/>
    <n v="478"/>
    <x v="476"/>
    <x v="477"/>
    <s v="CUTERVO"/>
    <x v="1"/>
    <s v="OPI DE LA REGION CAJAMARCA"/>
    <x v="9"/>
    <d v="2010-06-08T00:00:00"/>
    <x v="4"/>
    <s v="CUJILLO"/>
    <x v="7"/>
    <n v="165"/>
    <s v="NPI"/>
    <s v="NPI"/>
    <d v="2017-04-19T00:00:00"/>
    <s v="NPI"/>
    <x v="0"/>
    <s v="NPI"/>
    <x v="0"/>
    <x v="0"/>
    <x v="1"/>
    <x v="0"/>
    <x v="0"/>
    <n v="734004.19"/>
    <n v="0"/>
    <n v="0"/>
    <s v="NPI"/>
    <s v="NPI"/>
    <x v="0"/>
    <s v="NPI"/>
    <s v="NPI"/>
    <x v="0"/>
    <m/>
    <m/>
    <m/>
    <m/>
    <m/>
    <m/>
    <m/>
    <m/>
    <m/>
    <s v="Se ha registrado Formato SNIP 15 en febrero del año 2013, sin embargo no registra gasto de inversión en los siguientes años."/>
  </r>
  <r>
    <s v="Ronal"/>
    <n v="479"/>
    <x v="477"/>
    <x v="478"/>
    <s v="CUTERVO"/>
    <x v="1"/>
    <s v="OPI MUNICIPALIDAD PROVINCIAL DE CUTERVO"/>
    <x v="9"/>
    <d v="2010-05-25T00:00:00"/>
    <x v="4"/>
    <s v="CALLAYUC"/>
    <x v="0"/>
    <n v="210"/>
    <s v="NPI"/>
    <s v="NPI"/>
    <d v="2017-04-19T00:00:00"/>
    <s v="NPI"/>
    <x v="0"/>
    <s v="NPI"/>
    <x v="0"/>
    <x v="0"/>
    <x v="0"/>
    <x v="0"/>
    <x v="0"/>
    <n v="1614290"/>
    <n v="0"/>
    <n v="0"/>
    <s v="NPI"/>
    <s v="NPI"/>
    <x v="0"/>
    <s v="NPI"/>
    <s v="NPI"/>
    <x v="0"/>
    <m/>
    <m/>
    <m/>
    <m/>
    <m/>
    <m/>
    <m/>
    <m/>
    <m/>
    <s v="EL PIP ha sido declarado viable en el año 2010 y a la fecha se encuentra inactivo."/>
  </r>
  <r>
    <s v="Ronal"/>
    <n v="480"/>
    <x v="478"/>
    <x v="479"/>
    <s v="CUTERVO"/>
    <x v="1"/>
    <s v="OPI MUNICIPALIDAD PROVINCIAL DE CUTERVO"/>
    <x v="9"/>
    <d v="2011-08-12T00:00:00"/>
    <x v="12"/>
    <s v="CUTERVO"/>
    <x v="6"/>
    <n v="148"/>
    <d v="2011-11-01T00:00:00"/>
    <d v="2012-08-01T00:00:00"/>
    <d v="2017-04-19T00:00:00"/>
    <n v="5.4684931506849317"/>
    <x v="3"/>
    <n v="4.7178082191780826"/>
    <x v="11"/>
    <x v="1"/>
    <x v="1"/>
    <x v="0"/>
    <x v="1"/>
    <n v="338332.05"/>
    <n v="0"/>
    <n v="0"/>
    <n v="499645"/>
    <n v="337663.43"/>
    <x v="388"/>
    <n v="0.99802377575520851"/>
    <n v="0.99802377575520851"/>
    <x v="3"/>
    <m/>
    <m/>
    <m/>
    <m/>
    <m/>
    <m/>
    <m/>
    <m/>
    <m/>
    <s v="El último gasto con cargo al proyecto, es en agosto del año 2012."/>
  </r>
  <r>
    <s v="Ronal"/>
    <n v="481"/>
    <x v="479"/>
    <x v="480"/>
    <s v="CUTERVO - MINEDU"/>
    <x v="1"/>
    <s v="OPI MUNICIPALIDAD PROVINCIAL DE CUTERVO"/>
    <x v="9"/>
    <d v="2012-06-20T00:00:00"/>
    <x v="11"/>
    <s v="CALLAYUC"/>
    <x v="4"/>
    <n v="150"/>
    <d v="2012-12-01T00:00:00"/>
    <d v="2012-12-01T00:00:00"/>
    <d v="2017-04-19T00:00:00"/>
    <n v="4.3835616438356162"/>
    <x v="8"/>
    <n v="4.3835616438356162"/>
    <x v="11"/>
    <x v="1"/>
    <x v="1"/>
    <x v="0"/>
    <x v="0"/>
    <n v="2904863.52"/>
    <n v="2088948"/>
    <n v="2088948"/>
    <n v="2104948"/>
    <n v="15750"/>
    <x v="389"/>
    <n v="5.4219414755843675E-3"/>
    <n v="5.4219414755843675E-3"/>
    <x v="1"/>
    <m/>
    <m/>
    <m/>
    <m/>
    <m/>
    <m/>
    <m/>
    <m/>
    <m/>
    <s v="El proyecto registra 2 unidades ejecutoras, La Gerencia de Cutervo ha realizado un gasto de S/. 15,750 en el año 2012, para este año 2017 el Ministerio de Educación ha programado un PIM de S/. 2,088,948"/>
  </r>
  <r>
    <s v="Gladys R."/>
    <n v="482"/>
    <x v="480"/>
    <x v="481"/>
    <s v="SEDE CENTRAL - GRI"/>
    <x v="0"/>
    <s v="OPI DE LA REGION CAJAMARCA"/>
    <x v="9"/>
    <d v="2007-03-27T00:00:00"/>
    <x v="3"/>
    <s v="LLAPA"/>
    <x v="10"/>
    <n v="90"/>
    <d v="2007-10-01T00:00:00"/>
    <d v="2009-10-01T00:00:00"/>
    <d v="2017-04-19T00:00:00"/>
    <n v="9.5561643835616437"/>
    <x v="5"/>
    <n v="7.5534246575342463"/>
    <x v="5"/>
    <x v="1"/>
    <x v="0"/>
    <x v="1"/>
    <x v="1"/>
    <n v="317294"/>
    <n v="0"/>
    <n v="0"/>
    <n v="861109"/>
    <n v="317294.44"/>
    <x v="390"/>
    <n v="1.0000013867265061"/>
    <n v="1.0000013867265061"/>
    <x v="3"/>
    <s v="PROYECTO CONCLUIDO"/>
    <m/>
    <m/>
    <m/>
    <m/>
    <m/>
    <m/>
    <m/>
    <m/>
    <s v="Proyecto Cerrado, monto del F14 es mayor al que muestra el SOSEM como total devengado."/>
  </r>
  <r>
    <s v="Gladys R."/>
    <n v="483"/>
    <x v="481"/>
    <x v="482"/>
    <s v="SEDE CENTRAL - GRI"/>
    <x v="0"/>
    <s v="OPI DE LA REGION CAJAMARCA"/>
    <x v="9"/>
    <d v="2006-09-20T00:00:00"/>
    <x v="5"/>
    <s v="CAJAMARCA"/>
    <x v="4"/>
    <n v="210"/>
    <d v="2007-04-01T00:00:00"/>
    <d v="2012-01-01T00:00:00"/>
    <d v="2017-04-19T00:00:00"/>
    <n v="10.057534246575342"/>
    <x v="2"/>
    <n v="5.3013698630136989"/>
    <x v="10"/>
    <x v="1"/>
    <x v="0"/>
    <x v="0"/>
    <x v="1"/>
    <n v="1750267"/>
    <n v="0"/>
    <n v="0"/>
    <n v="3223097"/>
    <n v="2140274.9900000002"/>
    <x v="391"/>
    <n v="1.2228277114291706"/>
    <n v="1.2228277114291706"/>
    <x v="3"/>
    <m/>
    <m/>
    <m/>
    <m/>
    <m/>
    <m/>
    <m/>
    <m/>
    <m/>
    <s v="A la fecha  han transcurrido más de 05 años desde el útimo devengado, no tiene ningún registro posterior a la viabilidad (F14, F15, F16, F17). Han ejecutado el PIP al 122.28 %."/>
  </r>
  <r>
    <s v="Gladys R."/>
    <n v="484"/>
    <x v="482"/>
    <x v="483"/>
    <s v="SEDE CENTRAL - GRI"/>
    <x v="0"/>
    <s v="OPI DE LA REGION CAJAMARCA"/>
    <x v="9"/>
    <d v="2007-03-21T00:00:00"/>
    <x v="3"/>
    <s v="CORTEGANA"/>
    <x v="7"/>
    <n v="180"/>
    <s v="NPI"/>
    <s v="NPI"/>
    <d v="2017-04-19T00:00:00"/>
    <s v="NPI"/>
    <x v="0"/>
    <s v="NPI"/>
    <x v="0"/>
    <x v="0"/>
    <x v="0"/>
    <x v="0"/>
    <x v="0"/>
    <n v="1940693"/>
    <n v="0"/>
    <n v="0"/>
    <n v="0"/>
    <n v="0"/>
    <x v="392"/>
    <n v="0"/>
    <n v="0"/>
    <x v="1"/>
    <m/>
    <m/>
    <m/>
    <m/>
    <m/>
    <m/>
    <m/>
    <m/>
    <m/>
    <s v="El PIP está INACTIVO, a la fecha ha perdido vigencia, no registra ejecución financiera."/>
  </r>
  <r>
    <s v="Gladys R."/>
    <n v="485"/>
    <x v="483"/>
    <x v="484"/>
    <s v="SEDE CENTRAL - GRI"/>
    <x v="0"/>
    <s v="OPI DE LA REGION CAJAMARCA"/>
    <x v="9"/>
    <d v="2009-06-26T00:00:00"/>
    <x v="10"/>
    <s v="CAJABAMBA"/>
    <x v="10"/>
    <n v="210"/>
    <d v="2007-10-01T00:00:00"/>
    <d v="2012-08-01T00:00:00"/>
    <d v="2017-04-19T00:00:00"/>
    <n v="9.5561643835616437"/>
    <x v="5"/>
    <n v="4.7178082191780826"/>
    <x v="11"/>
    <x v="1"/>
    <x v="0"/>
    <x v="0"/>
    <x v="1"/>
    <n v="5018116"/>
    <n v="0"/>
    <n v="0"/>
    <n v="13583388"/>
    <n v="5428551.5899999999"/>
    <x v="393"/>
    <n v="1.081790773668843"/>
    <n v="1.081790773668843"/>
    <x v="3"/>
    <m/>
    <m/>
    <m/>
    <m/>
    <m/>
    <m/>
    <m/>
    <m/>
    <m/>
    <s v="A la fecha han ejecutado 108.18% respecto al monto viable, en el BP no se ha realizado ningún registro posterior a la viabilidad, la UE viene ejecutando este PIP 9.5 años y han transcurrido casi 5 años desde el último devengado. La UE ha realizado una mala programación desde el 2007-2010, generándole un PIA y PIM de más de 13.5 millones."/>
  </r>
  <r>
    <s v="Gladys R."/>
    <n v="486"/>
    <x v="484"/>
    <x v="485"/>
    <s v="SEDE CENTRAL - GRI"/>
    <x v="0"/>
    <s v="OPI DE LA REGION CAJAMARCA"/>
    <x v="9"/>
    <d v="2007-06-11T00:00:00"/>
    <x v="3"/>
    <s v="SAN PABLO"/>
    <x v="10"/>
    <n v="60"/>
    <d v="2008-11-01T00:00:00"/>
    <d v="2012-06-01T00:00:00"/>
    <d v="2017-04-19T00:00:00"/>
    <n v="8.4684931506849317"/>
    <x v="4"/>
    <n v="4.8849315068493153"/>
    <x v="11"/>
    <x v="1"/>
    <x v="0"/>
    <x v="1"/>
    <x v="1"/>
    <n v="220741.1"/>
    <n v="0"/>
    <n v="0"/>
    <n v="780598"/>
    <n v="220741.1"/>
    <x v="105"/>
    <n v="1"/>
    <n v="1"/>
    <x v="3"/>
    <s v="PROYECTO CONCLUIDO"/>
    <m/>
    <m/>
    <m/>
    <m/>
    <m/>
    <m/>
    <m/>
    <m/>
    <s v="PIP Cerrado, el monto del F14 es igual al que muestra como devengado total del SOSEM."/>
  </r>
  <r>
    <s v="Gladys R."/>
    <n v="487"/>
    <x v="485"/>
    <x v="486"/>
    <s v="SEDE CENTRAL - DRA"/>
    <x v="0"/>
    <s v="OPI DE LA REGION CAJAMARCA"/>
    <x v="9"/>
    <d v="2007-10-03T00:00:00"/>
    <x v="3"/>
    <s v="BAMBAMARCA"/>
    <x v="3"/>
    <n v="360"/>
    <d v="2009-04-01T00:00:00"/>
    <d v="2012-07-01T00:00:00"/>
    <d v="2017-04-19T00:00:00"/>
    <n v="8.0547945205479454"/>
    <x v="4"/>
    <n v="4.8027397260273972"/>
    <x v="11"/>
    <x v="1"/>
    <x v="0"/>
    <x v="0"/>
    <x v="0"/>
    <n v="203592"/>
    <n v="0"/>
    <n v="0"/>
    <n v="537106"/>
    <n v="238631.3"/>
    <x v="394"/>
    <n v="1.1721054854807653"/>
    <n v="1.1721054854807653"/>
    <x v="3"/>
    <m/>
    <m/>
    <m/>
    <m/>
    <m/>
    <m/>
    <m/>
    <m/>
    <m/>
    <s v="El PIP registra ejecución financiera de 117.21% rerspecto al monto viable, la UE Agricultura ha devengado en el 2010=S/.10, 017.00 y la UE Sede Central del 2009 al 2012 ha devengado S/. 228, 631.30. No tiene ningún registro posterior a la viabilidad. Han transcurrido casi 5 años desde el último devengado a cargo de la UE Sede Central."/>
  </r>
  <r>
    <s v="Gladys R."/>
    <n v="488"/>
    <x v="486"/>
    <x v="487"/>
    <s v="SEDE CENTRAL - GRI"/>
    <x v="0"/>
    <s v="OPI DE LA REGION CAJAMARCA"/>
    <x v="9"/>
    <d v="2008-05-26T00:00:00"/>
    <x v="7"/>
    <s v="MULTIPROVINCIAL Y MULTIDISTRITAL"/>
    <x v="7"/>
    <n v="1400"/>
    <d v="2009-02-01T00:00:00"/>
    <d v="2012-12-01T00:00:00"/>
    <d v="2017-04-19T00:00:00"/>
    <n v="8.2164383561643834"/>
    <x v="4"/>
    <n v="4.3835616438356162"/>
    <x v="11"/>
    <x v="1"/>
    <x v="0"/>
    <x v="1"/>
    <x v="0"/>
    <n v="1980219.35"/>
    <n v="0"/>
    <n v="0"/>
    <n v="3460051"/>
    <n v="1980219.35"/>
    <x v="105"/>
    <n v="1"/>
    <n v="1"/>
    <x v="3"/>
    <s v="PROYECTO CONCLUIDO"/>
    <m/>
    <m/>
    <m/>
    <m/>
    <m/>
    <m/>
    <m/>
    <m/>
    <s v="PIP Cerrado, el monto del F14 ( 1, 980, 219.35) es mayor al que muestra como devengado total del SOSEM (1, 978, 789.35)."/>
  </r>
  <r>
    <s v="Gladys R."/>
    <n v="489"/>
    <x v="487"/>
    <x v="488"/>
    <s v="SEDE CENTRAL - GRI"/>
    <x v="0"/>
    <s v="OPI DE LA REGION CAJAMARCA"/>
    <x v="9"/>
    <d v="2008-05-19T00:00:00"/>
    <x v="7"/>
    <s v="MULTIPROVINCIAL Y MULTIDISTRITAL"/>
    <x v="7"/>
    <n v="1490"/>
    <d v="2008-12-01T00:00:00"/>
    <d v="2012-12-01T00:00:00"/>
    <d v="2017-04-19T00:00:00"/>
    <n v="8.3863013698630144"/>
    <x v="4"/>
    <n v="4.3835616438356162"/>
    <x v="11"/>
    <x v="1"/>
    <x v="0"/>
    <x v="1"/>
    <x v="0"/>
    <n v="3466351.18"/>
    <n v="0"/>
    <n v="0"/>
    <n v="5568186"/>
    <n v="3466351.18"/>
    <x v="105"/>
    <n v="1"/>
    <n v="1"/>
    <x v="3"/>
    <s v="PROYECTO CONCLUIDO"/>
    <m/>
    <m/>
    <m/>
    <m/>
    <m/>
    <m/>
    <m/>
    <m/>
    <s v="PIP Cerrado, el monto del F14 es igual al que muestra como devengado total del SOSEM."/>
  </r>
  <r>
    <s v="Gladys R."/>
    <n v="490"/>
    <x v="488"/>
    <x v="489"/>
    <s v="SEDE CENTRAL - GRI - MD DE CHIRINOS"/>
    <x v="0"/>
    <s v="OPI MUNICIPALIDAD DISTRITAL DE CHIRINOS"/>
    <x v="9"/>
    <d v="2008-09-17T00:00:00"/>
    <x v="7"/>
    <s v="CHIRINOS"/>
    <x v="0"/>
    <n v="210"/>
    <d v="2008-12-01T00:00:00"/>
    <d v="2011-12-01T00:00:00"/>
    <d v="2017-04-19T00:00:00"/>
    <n v="8.3863013698630144"/>
    <x v="4"/>
    <n v="5.3863013698630136"/>
    <x v="10"/>
    <x v="1"/>
    <x v="0"/>
    <x v="0"/>
    <x v="1"/>
    <n v="851504"/>
    <n v="0"/>
    <n v="0"/>
    <n v="2369674"/>
    <n v="853032.92"/>
    <x v="395"/>
    <n v="1.0017955523403297"/>
    <n v="1.0017955523403297"/>
    <x v="3"/>
    <m/>
    <m/>
    <m/>
    <m/>
    <m/>
    <m/>
    <m/>
    <m/>
    <m/>
    <s v="El SOSEM muestra que el PIP se ha ejecutado a través de 02 UE. La Municipalidad Distrital de Chirinos ha ejecutado S/.555, 305.12 en los años 2010 y 2011 y El GR. Cajamarca ha ejecutado S/.297, 727.80 en los años 2008 al 2011. No tiene ningún registro posterior a la viabilidad."/>
  </r>
  <r>
    <s v="Gladys R."/>
    <n v="491"/>
    <x v="489"/>
    <x v="490"/>
    <s v="SEDE CENTRAL - GRI"/>
    <x v="0"/>
    <s v="OPI MUNICIPALIDAD DISTRITAL DE JESÚS"/>
    <x v="9"/>
    <d v="2010-05-05T00:00:00"/>
    <x v="4"/>
    <s v="JESÚS"/>
    <x v="3"/>
    <n v="150"/>
    <d v="2010-03-01T00:00:00"/>
    <d v="2012-07-01T00:00:00"/>
    <d v="2017-04-19T00:00:00"/>
    <n v="7.13972602739726"/>
    <x v="6"/>
    <n v="4.8027397260273972"/>
    <x v="11"/>
    <x v="1"/>
    <x v="0"/>
    <x v="0"/>
    <x v="1"/>
    <n v="635005"/>
    <n v="0"/>
    <n v="0"/>
    <n v="1351916"/>
    <n v="539195.49"/>
    <x v="396"/>
    <n v="0.84912006992070932"/>
    <n v="0.84912006992070932"/>
    <x v="3"/>
    <m/>
    <m/>
    <m/>
    <m/>
    <m/>
    <m/>
    <m/>
    <m/>
    <m/>
    <s v="Según reporta SOSEM, toda la ejecución estuvo a cargo de la UE Sede Central del Gobierno Regional en los años 2010-2011-2012."/>
  </r>
  <r>
    <s v="Gladys R."/>
    <n v="492"/>
    <x v="490"/>
    <x v="491"/>
    <s v="SEDE CENTRAL - GRI"/>
    <x v="0"/>
    <s v="OPI MUNICIPALIDAD PROVINCIAL DE CAJAMARCA"/>
    <x v="9"/>
    <d v="2008-06-10T00:00:00"/>
    <x v="7"/>
    <s v="CAJAMARCA"/>
    <x v="4"/>
    <n v="300"/>
    <d v="2009-11-01T00:00:00"/>
    <d v="2011-06-01T00:00:00"/>
    <d v="2017-04-19T00:00:00"/>
    <n v="7.4684931506849317"/>
    <x v="6"/>
    <n v="5.8876712328767127"/>
    <x v="10"/>
    <x v="1"/>
    <x v="0"/>
    <x v="1"/>
    <x v="1"/>
    <n v="1129958.82"/>
    <n v="0"/>
    <n v="0"/>
    <n v="2396310"/>
    <n v="1133588.82"/>
    <x v="397"/>
    <n v="1.0032125064522264"/>
    <n v="1.0032125064522264"/>
    <x v="3"/>
    <s v="PROYECTO CONCLUIDO"/>
    <m/>
    <m/>
    <m/>
    <m/>
    <m/>
    <m/>
    <m/>
    <m/>
    <s v="PIP Cerrado, el monto del F14 es menor al que muestra como devengado total del SOSEM, todos los devengados se realizaron a cargo de la UE Sede Central del GR. Cajamarca, se ha realizado el cambio de UE en la ficha del BP en setiembre 2009."/>
  </r>
  <r>
    <s v="Gladys R."/>
    <n v="493"/>
    <x v="491"/>
    <x v="492"/>
    <s v="MD DE LA ESPERANZA"/>
    <x v="4"/>
    <s v="OPI MUNICIPALIDAD DISTRITAL DE LA ESPERANZA - CAJAMARCA"/>
    <x v="9"/>
    <d v="2008-05-07T00:00:00"/>
    <x v="7"/>
    <s v="LA ESPERANZA"/>
    <x v="10"/>
    <n v="90"/>
    <d v="2008-10-01T00:00:00"/>
    <d v="2010-08-01T00:00:00"/>
    <d v="2017-04-19T00:00:00"/>
    <n v="8.5534246575342472"/>
    <x v="4"/>
    <n v="6.720547945205479"/>
    <x v="7"/>
    <x v="1"/>
    <x v="0"/>
    <x v="0"/>
    <x v="1"/>
    <n v="100276"/>
    <n v="0"/>
    <n v="0"/>
    <n v="137348"/>
    <n v="113862"/>
    <x v="398"/>
    <n v="1.1354860584785991"/>
    <n v="1.1354860584785991"/>
    <x v="3"/>
    <m/>
    <m/>
    <m/>
    <m/>
    <m/>
    <m/>
    <m/>
    <m/>
    <m/>
    <s v="El SOSEM reporta que la UE a cargo de todo el monto devengado es la Sede Central del GR. Cajamarca 2008-2010."/>
  </r>
  <r>
    <s v="Olga F."/>
    <n v="494"/>
    <x v="492"/>
    <x v="493"/>
    <s v="SEDE CENTRAL - GRI"/>
    <x v="0"/>
    <s v="OPI DE LA REGION CAJAMARCA"/>
    <x v="9"/>
    <d v="2008-08-08T00:00:00"/>
    <x v="7"/>
    <s v="MIGUEL IGLESIAS"/>
    <x v="4"/>
    <n v="150"/>
    <d v="2008-11-01T00:00:00"/>
    <d v="2010-10-01T00:00:00"/>
    <d v="2017-04-19T00:00:00"/>
    <n v="8.4684931506849317"/>
    <x v="4"/>
    <n v="6.5534246575342463"/>
    <x v="7"/>
    <x v="1"/>
    <x v="0"/>
    <x v="0"/>
    <x v="1"/>
    <n v="425389"/>
    <n v="0"/>
    <n v="0"/>
    <n v="726344"/>
    <n v="379088.16"/>
    <x v="399"/>
    <n v="0.89115647090075201"/>
    <n v="0.89115647090075201"/>
    <x v="3"/>
    <m/>
    <m/>
    <m/>
    <m/>
    <m/>
    <m/>
    <m/>
    <m/>
    <m/>
    <m/>
  </r>
  <r>
    <s v="Olga F."/>
    <n v="495"/>
    <x v="493"/>
    <x v="494"/>
    <s v="SEDE CENTRAL - GRI"/>
    <x v="0"/>
    <s v="OPI DE LA REGION CAJAMARCA"/>
    <x v="9"/>
    <d v="2010-08-26T00:00:00"/>
    <x v="4"/>
    <s v="CAJABAMBA "/>
    <x v="4"/>
    <n v="180"/>
    <d v="2012-07-01T00:00:00"/>
    <d v="2012-08-01T00:00:00"/>
    <d v="2017-04-19T00:00:00"/>
    <n v="4.8027397260273972"/>
    <x v="8"/>
    <n v="4.7178082191780826"/>
    <x v="11"/>
    <x v="1"/>
    <x v="0"/>
    <x v="0"/>
    <x v="0"/>
    <n v="915156"/>
    <n v="0"/>
    <n v="0"/>
    <n v="7000"/>
    <n v="7000"/>
    <x v="400"/>
    <n v="7.6489691375022399E-3"/>
    <n v="7.6489691375022399E-3"/>
    <x v="1"/>
    <m/>
    <m/>
    <m/>
    <m/>
    <m/>
    <m/>
    <m/>
    <m/>
    <m/>
    <m/>
  </r>
  <r>
    <s v="Olga F."/>
    <n v="496"/>
    <x v="494"/>
    <x v="495"/>
    <s v="SEDE CENTRAL - GRI"/>
    <x v="0"/>
    <s v="OPI DE LA REGION CAJAMARCA"/>
    <x v="9"/>
    <d v="2013-11-08T00:00:00"/>
    <x v="13"/>
    <s v="GREGORIO PITA "/>
    <x v="4"/>
    <n v="180"/>
    <d v="2012-07-01T00:00:00"/>
    <d v="2012-08-01T00:00:00"/>
    <d v="2017-04-19T00:00:00"/>
    <n v="4.8027397260273972"/>
    <x v="8"/>
    <n v="4.7178082191780826"/>
    <x v="11"/>
    <x v="1"/>
    <x v="1"/>
    <x v="0"/>
    <x v="0"/>
    <n v="1589022.35"/>
    <n v="0"/>
    <n v="0"/>
    <n v="7000"/>
    <n v="7000"/>
    <x v="401"/>
    <n v="4.4052243821491874E-3"/>
    <n v="4.4052243821491874E-3"/>
    <x v="1"/>
    <m/>
    <m/>
    <m/>
    <m/>
    <m/>
    <m/>
    <m/>
    <m/>
    <m/>
    <m/>
  </r>
  <r>
    <s v="Ronal"/>
    <n v="497"/>
    <x v="495"/>
    <x v="496"/>
    <s v="SEDE CENTRAL - GRI"/>
    <x v="0"/>
    <s v="OPI DE LA REGION CAJAMARCA"/>
    <x v="9"/>
    <d v="2010-04-08T00:00:00"/>
    <x v="4"/>
    <s v="CACHACHI"/>
    <x v="4"/>
    <n v="180"/>
    <d v="2012-07-01T00:00:00"/>
    <d v="2012-08-01T00:00:00"/>
    <d v="2017-04-19T00:00:00"/>
    <n v="4.8027397260273972"/>
    <x v="8"/>
    <n v="4.7178082191780826"/>
    <x v="11"/>
    <x v="1"/>
    <x v="1"/>
    <x v="0"/>
    <x v="0"/>
    <n v="2912446.92"/>
    <n v="0"/>
    <n v="0"/>
    <n v="7000"/>
    <n v="7000"/>
    <x v="402"/>
    <n v="2.4034772795103851E-3"/>
    <n v="2.4034772795103851E-3"/>
    <x v="1"/>
    <m/>
    <m/>
    <m/>
    <m/>
    <m/>
    <m/>
    <m/>
    <m/>
    <m/>
    <s v="Su Registro de Formato SNIP 15 del Proyecto fue realizado en Diciembre del 2013, por lo tanto a la fecha ha pérdido vigencia y se tendrá que reformular el estudio."/>
  </r>
  <r>
    <s v="Ronal"/>
    <n v="498"/>
    <x v="496"/>
    <x v="497"/>
    <s v="SEDE CENTRAL - GRI - MD DE TONGOD"/>
    <x v="0"/>
    <s v="OPI DE LA REGION CAJAMARCA"/>
    <x v="9"/>
    <d v="2010-01-28T00:00:00"/>
    <x v="4"/>
    <s v="TONGOD"/>
    <x v="10"/>
    <n v="180"/>
    <s v="NPI"/>
    <s v="NPI"/>
    <d v="2017-04-19T00:00:00"/>
    <s v="NPI"/>
    <x v="0"/>
    <s v="NPI"/>
    <x v="0"/>
    <x v="0"/>
    <x v="0"/>
    <x v="0"/>
    <x v="0"/>
    <n v="428890"/>
    <n v="0"/>
    <n v="0"/>
    <s v="NPI"/>
    <s v="NPI"/>
    <x v="0"/>
    <s v="NPI"/>
    <s v="NPI"/>
    <x v="0"/>
    <m/>
    <m/>
    <m/>
    <m/>
    <m/>
    <m/>
    <m/>
    <m/>
    <m/>
    <s v="Proyecto Viable en enero del año 2010 y a la fecha se encuentra inactivo."/>
  </r>
  <r>
    <s v="Ronal"/>
    <n v="499"/>
    <x v="497"/>
    <x v="498"/>
    <s v="SEDE CENTRAL - GRI - MP DE SAN MIGUEL"/>
    <x v="0"/>
    <s v="OPI DE LA REGION CAJAMARCA"/>
    <x v="9"/>
    <d v="2010-09-13T00:00:00"/>
    <x v="4"/>
    <s v="SAN MIGUEL"/>
    <x v="4"/>
    <n v="210"/>
    <d v="2012-12-01T00:00:00"/>
    <d v="2017-02-01T00:00:00"/>
    <d v="2017-04-19T00:00:00"/>
    <n v="4.3835616438356162"/>
    <x v="8"/>
    <n v="0.21095890410958903"/>
    <x v="12"/>
    <x v="2"/>
    <x v="1"/>
    <x v="0"/>
    <x v="1"/>
    <n v="3276899.57"/>
    <n v="0"/>
    <n v="15501"/>
    <n v="4823753"/>
    <n v="3267050.55"/>
    <x v="403"/>
    <n v="0.99699440895590219"/>
    <n v="0.99699440895590219"/>
    <x v="3"/>
    <m/>
    <m/>
    <m/>
    <m/>
    <m/>
    <m/>
    <m/>
    <m/>
    <m/>
    <s v="La UE que a la fecha viene realizanfo gasto es la Municipalidad Provincial de San Miguel, la misma que ha programado PIM para el año 2017."/>
  </r>
  <r>
    <s v="Jovanna"/>
    <n v="500"/>
    <x v="498"/>
    <x v="499"/>
    <s v="JAÉN"/>
    <x v="2"/>
    <s v="OPI DE LA REGION CAJAMARCA"/>
    <x v="9"/>
    <d v="2005-10-20T00:00:00"/>
    <x v="2"/>
    <s v="JAÉN"/>
    <x v="4"/>
    <n v="720"/>
    <d v="2011-12-01T00:00:00"/>
    <d v="2012-10-01T00:00:00"/>
    <d v="2017-04-19T00:00:00"/>
    <n v="5.3863013698630136"/>
    <x v="3"/>
    <n v="4.5506849315068489"/>
    <x v="11"/>
    <x v="1"/>
    <x v="0"/>
    <x v="1"/>
    <x v="0"/>
    <n v="211589.38"/>
    <n v="0"/>
    <n v="0"/>
    <n v="125821"/>
    <n v="201805.95"/>
    <x v="404"/>
    <n v="0.9537621878754029"/>
    <n v="0.9537621878754029"/>
    <x v="3"/>
    <s v="PROYECTO CONCLUIDO"/>
    <m/>
    <m/>
    <m/>
    <m/>
    <m/>
    <m/>
    <m/>
    <m/>
    <m/>
  </r>
  <r>
    <s v="Jovanna"/>
    <n v="501"/>
    <x v="499"/>
    <x v="500"/>
    <s v="JAÉN"/>
    <x v="2"/>
    <s v="OPI DE LA REGION CAJAMARCA"/>
    <x v="9"/>
    <d v="2004-12-10T00:00:00"/>
    <x v="1"/>
    <s v="LA COIPA"/>
    <x v="4"/>
    <n v="240"/>
    <d v="2011-12-01T00:00:00"/>
    <d v="2012-12-01T00:00:00"/>
    <d v="2017-04-19T00:00:00"/>
    <n v="5.3863013698630136"/>
    <x v="3"/>
    <n v="4.3835616438356162"/>
    <x v="11"/>
    <x v="1"/>
    <x v="0"/>
    <x v="1"/>
    <x v="0"/>
    <n v="384096.93"/>
    <n v="0"/>
    <n v="0"/>
    <n v="306945"/>
    <n v="346067.69"/>
    <x v="405"/>
    <n v="0.90099051299368627"/>
    <n v="0.90099051299368627"/>
    <x v="3"/>
    <s v="PROYECTO CONCLUIDO"/>
    <m/>
    <m/>
    <m/>
    <m/>
    <m/>
    <m/>
    <m/>
    <m/>
    <m/>
  </r>
  <r>
    <s v="Jovanna"/>
    <n v="502"/>
    <x v="500"/>
    <x v="501"/>
    <s v="JAÉN"/>
    <x v="2"/>
    <s v="OPI DE LA REGION CAJAMARCA"/>
    <x v="9"/>
    <d v="2004-11-09T00:00:00"/>
    <x v="1"/>
    <s v="NAMBALLE"/>
    <x v="4"/>
    <n v="120"/>
    <d v="2011-12-01T00:00:00"/>
    <d v="2012-09-01T00:00:00"/>
    <d v="2017-04-19T00:00:00"/>
    <n v="5.3863013698630136"/>
    <x v="3"/>
    <n v="4.6328767123287671"/>
    <x v="11"/>
    <x v="1"/>
    <x v="0"/>
    <x v="1"/>
    <x v="0"/>
    <n v="383375.94"/>
    <n v="0"/>
    <n v="0"/>
    <n v="309637"/>
    <n v="398636.89"/>
    <x v="406"/>
    <n v="1.0398067494793752"/>
    <n v="1.0398067494793752"/>
    <x v="3"/>
    <s v="PROYECTO CONCLUIDO"/>
    <m/>
    <m/>
    <m/>
    <m/>
    <m/>
    <m/>
    <m/>
    <m/>
    <m/>
  </r>
  <r>
    <s v="Jovanna"/>
    <n v="503"/>
    <x v="501"/>
    <x v="502"/>
    <s v="JAÉN"/>
    <x v="2"/>
    <s v="OPI DE LA REGION CAJAMARCA"/>
    <x v="9"/>
    <d v="2005-02-04T00:00:00"/>
    <x v="2"/>
    <s v="JAÉN"/>
    <x v="4"/>
    <n v="180"/>
    <d v="2011-05-01T00:00:00"/>
    <d v="2012-09-01T00:00:00"/>
    <d v="2017-04-19T00:00:00"/>
    <n v="5.9726027397260273"/>
    <x v="7"/>
    <n v="4.6328767123287671"/>
    <x v="11"/>
    <x v="1"/>
    <x v="0"/>
    <x v="1"/>
    <x v="0"/>
    <n v="494061"/>
    <n v="0"/>
    <n v="0"/>
    <n v="925288"/>
    <n v="822999.6"/>
    <x v="407"/>
    <n v="1.6657853989689533"/>
    <n v="1.6657853989689533"/>
    <x v="3"/>
    <s v="PROYECTO CONCLUIDO"/>
    <m/>
    <m/>
    <m/>
    <m/>
    <m/>
    <m/>
    <m/>
    <m/>
    <m/>
  </r>
  <r>
    <s v="Jovanna"/>
    <n v="504"/>
    <x v="502"/>
    <x v="503"/>
    <s v="JAÉN"/>
    <x v="2"/>
    <s v="OPI DE LA REGION CAJAMARCA"/>
    <x v="9"/>
    <d v="2006-07-17T00:00:00"/>
    <x v="5"/>
    <s v="HUARANGO"/>
    <x v="4"/>
    <n v="180"/>
    <d v="2006-09-01T00:00:00"/>
    <d v="2011-12-01T00:00:00"/>
    <d v="2017-04-19T00:00:00"/>
    <n v="10.638356164383561"/>
    <x v="2"/>
    <n v="5.3863013698630136"/>
    <x v="10"/>
    <x v="1"/>
    <x v="0"/>
    <x v="1"/>
    <x v="0"/>
    <n v="845294"/>
    <n v="0"/>
    <n v="0"/>
    <n v="1970101"/>
    <n v="1078059.8400000001"/>
    <x v="408"/>
    <n v="1.2753667244769276"/>
    <n v="1.2753667244769276"/>
    <x v="3"/>
    <s v="PROYECTO CONCLUIDO"/>
    <m/>
    <m/>
    <m/>
    <m/>
    <m/>
    <m/>
    <m/>
    <m/>
    <m/>
  </r>
  <r>
    <s v="Jovanna"/>
    <n v="505"/>
    <x v="503"/>
    <x v="504"/>
    <s v="JAÉN"/>
    <x v="2"/>
    <s v="OPI DE LA REGION CAJAMARCA"/>
    <x v="9"/>
    <d v="2007-04-26T00:00:00"/>
    <x v="3"/>
    <s v="SAN IGNACIO"/>
    <x v="4"/>
    <n v="210"/>
    <d v="2007-06-01T00:00:00"/>
    <d v="2012-09-01T00:00:00"/>
    <d v="2017-04-19T00:00:00"/>
    <n v="9.8904109589041092"/>
    <x v="5"/>
    <n v="4.6328767123287671"/>
    <x v="11"/>
    <x v="1"/>
    <x v="0"/>
    <x v="1"/>
    <x v="0"/>
    <n v="869135.13"/>
    <n v="0"/>
    <n v="0"/>
    <n v="978919"/>
    <n v="897575.11"/>
    <x v="409"/>
    <n v="1.0327221613973883"/>
    <n v="1.0327221613973883"/>
    <x v="3"/>
    <s v="PROYECTO CONCLUIDO"/>
    <m/>
    <m/>
    <m/>
    <m/>
    <m/>
    <m/>
    <m/>
    <m/>
    <m/>
  </r>
  <r>
    <s v="Jovanna"/>
    <n v="506"/>
    <x v="504"/>
    <x v="505"/>
    <s v="JAÉN"/>
    <x v="2"/>
    <s v="OPI DE LA REGION CAJAMARCA"/>
    <x v="9"/>
    <d v="2004-09-10T00:00:00"/>
    <x v="1"/>
    <s v="SAN IGNACIO - MULTIDISTRITAL"/>
    <x v="7"/>
    <n v="210"/>
    <d v="2006-03-01T00:00:00"/>
    <d v="2012-03-01T00:00:00"/>
    <d v="2017-04-19T00:00:00"/>
    <n v="11.142465753424657"/>
    <x v="1"/>
    <n v="5.1369863013698627"/>
    <x v="10"/>
    <x v="1"/>
    <x v="0"/>
    <x v="1"/>
    <x v="0"/>
    <n v="1976063"/>
    <n v="0"/>
    <n v="0"/>
    <n v="1495561"/>
    <n v="2199311.58"/>
    <x v="410"/>
    <n v="1.1129764486253728"/>
    <n v="1.1129764486253728"/>
    <x v="3"/>
    <s v="PROYECTO CONCLUIDO"/>
    <m/>
    <m/>
    <m/>
    <m/>
    <m/>
    <m/>
    <m/>
    <m/>
    <m/>
  </r>
  <r>
    <s v="Jovanna"/>
    <n v="507"/>
    <x v="505"/>
    <x v="506"/>
    <s v="JAÉN"/>
    <x v="2"/>
    <s v="OPI DE LA REGION CAJAMARCA"/>
    <x v="9"/>
    <d v="2007-04-27T00:00:00"/>
    <x v="3"/>
    <s v="SAN JOSÉ DE LOURDES"/>
    <x v="4"/>
    <n v="180"/>
    <d v="2007-07-01T00:00:00"/>
    <d v="2012-10-01T00:00:00"/>
    <d v="2017-04-19T00:00:00"/>
    <n v="9.8082191780821919"/>
    <x v="5"/>
    <n v="4.5506849315068489"/>
    <x v="11"/>
    <x v="1"/>
    <x v="0"/>
    <x v="1"/>
    <x v="0"/>
    <n v="762244.25"/>
    <n v="0"/>
    <n v="0"/>
    <n v="1058505"/>
    <n v="828200.49"/>
    <x v="411"/>
    <n v="1.0865290095661595"/>
    <n v="1.0865290095661595"/>
    <x v="3"/>
    <s v="PROYECTO CONCLUIDO"/>
    <m/>
    <m/>
    <m/>
    <m/>
    <m/>
    <m/>
    <m/>
    <m/>
    <m/>
  </r>
  <r>
    <s v="Jovanna"/>
    <n v="508"/>
    <x v="506"/>
    <x v="507"/>
    <s v="JAÉN"/>
    <x v="2"/>
    <s v="OPI DE LA REGION CAJAMARCA"/>
    <x v="9"/>
    <d v="2007-05-10T00:00:00"/>
    <x v="3"/>
    <s v="SAN JOSÉ DE LOURDES"/>
    <x v="7"/>
    <n v="150"/>
    <d v="2007-07-01T00:00:00"/>
    <d v="2012-11-01T00:00:00"/>
    <d v="2017-04-19T00:00:00"/>
    <n v="9.8082191780821919"/>
    <x v="5"/>
    <n v="4.4657534246575343"/>
    <x v="11"/>
    <x v="1"/>
    <x v="0"/>
    <x v="0"/>
    <x v="0"/>
    <n v="334871"/>
    <n v="0"/>
    <n v="0"/>
    <n v="890818"/>
    <n v="490171.26"/>
    <x v="412"/>
    <n v="1.4637614484383539"/>
    <n v="1.4637614484383539"/>
    <x v="3"/>
    <m/>
    <m/>
    <m/>
    <m/>
    <m/>
    <m/>
    <m/>
    <m/>
    <m/>
    <s v="Este proyecto registra dos unidades ejecutoras la Municipalidad Distrital de San José de Lourdes, reportando un devengado acumulado de 250 soles para el añ0 2011 y un devengado acumualado de S/. 85,689.58 soles en el año 2012 por la Gerencia Sub Regional de Jaén."/>
  </r>
  <r>
    <s v="Jovanna"/>
    <n v="509"/>
    <x v="507"/>
    <x v="508"/>
    <s v="JAÉN"/>
    <x v="2"/>
    <s v="OPI DE LA REGION CAJAMARCA"/>
    <x v="9"/>
    <d v="2005-05-20T00:00:00"/>
    <x v="2"/>
    <s v="HUARANGO"/>
    <x v="10"/>
    <n v="150"/>
    <d v="2006-02-01T00:00:00"/>
    <d v="2012-06-01T00:00:00"/>
    <d v="2017-04-19T00:00:00"/>
    <n v="11.219178082191782"/>
    <x v="1"/>
    <n v="4.8849315068493153"/>
    <x v="11"/>
    <x v="1"/>
    <x v="0"/>
    <x v="0"/>
    <x v="0"/>
    <n v="1226768"/>
    <n v="0"/>
    <n v="0"/>
    <n v="1356834"/>
    <n v="999742.11"/>
    <x v="413"/>
    <n v="0.81493983377460122"/>
    <n v="0.81493983377460122"/>
    <x v="3"/>
    <m/>
    <m/>
    <m/>
    <m/>
    <m/>
    <m/>
    <m/>
    <m/>
    <m/>
    <m/>
  </r>
  <r>
    <s v="Jovanna"/>
    <n v="510"/>
    <x v="508"/>
    <x v="509"/>
    <s v="JAÉN"/>
    <x v="2"/>
    <s v="OPI DE LA REGION CAJAMARCA"/>
    <x v="9"/>
    <d v="2006-01-18T00:00:00"/>
    <x v="5"/>
    <s v="COLASAY"/>
    <x v="4"/>
    <n v="720"/>
    <d v="2006-01-01T00:00:00"/>
    <d v="2012-11-01T00:00:00"/>
    <d v="2017-04-19T00:00:00"/>
    <n v="11.304109589041095"/>
    <x v="1"/>
    <n v="4.4657534246575343"/>
    <x v="11"/>
    <x v="1"/>
    <x v="0"/>
    <x v="1"/>
    <x v="0"/>
    <n v="750037"/>
    <n v="0"/>
    <n v="0"/>
    <n v="1236412"/>
    <n v="738825.78"/>
    <x v="414"/>
    <n v="0.98505244407942549"/>
    <n v="0.98505244407942549"/>
    <x v="3"/>
    <s v="PROYECTO CONCLUIDO"/>
    <m/>
    <m/>
    <m/>
    <m/>
    <m/>
    <m/>
    <m/>
    <m/>
    <m/>
  </r>
  <r>
    <s v="Jovanna"/>
    <n v="511"/>
    <x v="509"/>
    <x v="510"/>
    <s v="JAÉN"/>
    <x v="2"/>
    <s v="OPI DE LA REGION CAJAMARCA"/>
    <x v="9"/>
    <d v="2005-06-07T00:00:00"/>
    <x v="2"/>
    <s v="HUARANGO"/>
    <x v="3"/>
    <n v="60"/>
    <d v="2006-07-01T00:00:00"/>
    <d v="2011-12-01T00:00:00"/>
    <d v="2017-04-19T00:00:00"/>
    <n v="10.808219178082192"/>
    <x v="2"/>
    <n v="5.3863013698630136"/>
    <x v="10"/>
    <x v="1"/>
    <x v="0"/>
    <x v="1"/>
    <x v="0"/>
    <n v="3494899"/>
    <n v="0"/>
    <n v="0"/>
    <n v="1864460"/>
    <n v="1331356.32"/>
    <x v="415"/>
    <n v="0.38094271679954128"/>
    <n v="0.38094271679954128"/>
    <x v="2"/>
    <s v="PROYECTO CONCLUIDO"/>
    <m/>
    <m/>
    <m/>
    <m/>
    <m/>
    <m/>
    <m/>
    <m/>
    <m/>
  </r>
  <r>
    <s v="Jovanna"/>
    <n v="512"/>
    <x v="510"/>
    <x v="511"/>
    <s v="JAÉN"/>
    <x v="2"/>
    <s v="OPI DE LA REGION CAJAMARCA"/>
    <x v="9"/>
    <d v="2005-06-17T00:00:00"/>
    <x v="2"/>
    <s v="JAÉN"/>
    <x v="6"/>
    <n v="240"/>
    <d v="2006-01-01T00:00:00"/>
    <d v="2012-06-01T00:00:00"/>
    <d v="2017-04-19T00:00:00"/>
    <n v="11.304109589041095"/>
    <x v="1"/>
    <n v="4.8849315068493153"/>
    <x v="11"/>
    <x v="1"/>
    <x v="0"/>
    <x v="0"/>
    <x v="0"/>
    <n v="4363128.58"/>
    <n v="0"/>
    <n v="0"/>
    <n v="6301228"/>
    <n v="3441598.13"/>
    <x v="416"/>
    <n v="0.78879136080834911"/>
    <n v="0.78879136080834911"/>
    <x v="3"/>
    <m/>
    <m/>
    <m/>
    <m/>
    <m/>
    <m/>
    <m/>
    <m/>
    <m/>
    <m/>
  </r>
  <r>
    <s v="Jovanna"/>
    <n v="513"/>
    <x v="511"/>
    <x v="512"/>
    <s v="JAÉN"/>
    <x v="2"/>
    <s v="OPI DE LA REGION CAJAMARCA"/>
    <x v="9"/>
    <d v="2006-07-04T00:00:00"/>
    <x v="5"/>
    <s v="JAÉN"/>
    <x v="4"/>
    <n v="150"/>
    <d v="2007-01-01T00:00:00"/>
    <d v="2012-07-01T00:00:00"/>
    <d v="2017-04-19T00:00:00"/>
    <n v="10.304109589041095"/>
    <x v="2"/>
    <n v="4.8027397260273972"/>
    <x v="11"/>
    <x v="1"/>
    <x v="0"/>
    <x v="1"/>
    <x v="0"/>
    <n v="652053.68000000005"/>
    <n v="0"/>
    <n v="0"/>
    <n v="822934"/>
    <n v="684140.77"/>
    <x v="417"/>
    <n v="1.049209276757705"/>
    <n v="1.049209276757705"/>
    <x v="3"/>
    <s v="PROYECTO CONCLUIDO"/>
    <m/>
    <m/>
    <m/>
    <m/>
    <m/>
    <m/>
    <m/>
    <m/>
    <m/>
  </r>
  <r>
    <s v="Jovanna"/>
    <n v="514"/>
    <x v="512"/>
    <x v="513"/>
    <s v="JAÉN"/>
    <x v="2"/>
    <s v="OPI DE LA REGION CAJAMARCA"/>
    <x v="9"/>
    <d v="2007-03-09T00:00:00"/>
    <x v="3"/>
    <s v="LA COIPA"/>
    <x v="4"/>
    <n v="210"/>
    <d v="2007-05-01T00:00:00"/>
    <d v="2012-10-01T00:00:00"/>
    <d v="2017-04-19T00:00:00"/>
    <n v="9.9753424657534246"/>
    <x v="2"/>
    <n v="4.5506849315068489"/>
    <x v="11"/>
    <x v="1"/>
    <x v="0"/>
    <x v="1"/>
    <x v="0"/>
    <n v="1267023.8"/>
    <n v="0"/>
    <n v="0"/>
    <n v="1620144"/>
    <n v="1189580.78"/>
    <x v="418"/>
    <n v="0.93887800686932632"/>
    <n v="0.93887800686932632"/>
    <x v="3"/>
    <s v="PROYECTO CONCLUIDO"/>
    <m/>
    <m/>
    <m/>
    <m/>
    <m/>
    <m/>
    <m/>
    <m/>
    <m/>
  </r>
  <r>
    <s v="Jovanna"/>
    <n v="515"/>
    <x v="513"/>
    <x v="514"/>
    <s v="JAÉN"/>
    <x v="2"/>
    <s v="OPI DE LA REGION CAJAMARCA"/>
    <x v="9"/>
    <d v="2005-08-05T00:00:00"/>
    <x v="2"/>
    <s v="SAN IGNACIO"/>
    <x v="3"/>
    <n v="120"/>
    <d v="2006-05-01T00:00:00"/>
    <d v="2012-11-01T00:00:00"/>
    <d v="2017-04-19T00:00:00"/>
    <n v="10.975342465753425"/>
    <x v="1"/>
    <n v="4.4657534246575343"/>
    <x v="11"/>
    <x v="1"/>
    <x v="0"/>
    <x v="1"/>
    <x v="0"/>
    <n v="281739"/>
    <n v="0"/>
    <n v="0"/>
    <n v="1306225"/>
    <n v="557427.78"/>
    <x v="419"/>
    <n v="1.9785254437617796"/>
    <n v="1.9785254437617796"/>
    <x v="3"/>
    <s v="PROYECTO CONCLUIDO"/>
    <m/>
    <m/>
    <m/>
    <m/>
    <m/>
    <m/>
    <m/>
    <m/>
    <m/>
  </r>
  <r>
    <s v="Jovanna"/>
    <n v="516"/>
    <x v="514"/>
    <x v="515"/>
    <s v="JAÉN"/>
    <x v="2"/>
    <s v="OPI DE LA REGION CAJAMARCA"/>
    <x v="9"/>
    <d v="2006-11-09T00:00:00"/>
    <x v="5"/>
    <s v="COLASAY"/>
    <x v="4"/>
    <n v="150"/>
    <d v="2007-01-01T00:00:00"/>
    <d v="2012-11-01T00:00:00"/>
    <d v="2017-04-19T00:00:00"/>
    <n v="10.304109589041095"/>
    <x v="2"/>
    <n v="4.4657534246575343"/>
    <x v="11"/>
    <x v="1"/>
    <x v="0"/>
    <x v="0"/>
    <x v="0"/>
    <n v="648561.6"/>
    <n v="0"/>
    <n v="0"/>
    <n v="1199765"/>
    <n v="578629.38"/>
    <x v="420"/>
    <n v="0.8921733571645315"/>
    <n v="0.8921733571645315"/>
    <x v="3"/>
    <m/>
    <m/>
    <m/>
    <m/>
    <m/>
    <m/>
    <m/>
    <m/>
    <m/>
    <m/>
  </r>
  <r>
    <s v="Jovanna"/>
    <n v="517"/>
    <x v="515"/>
    <x v="516"/>
    <s v="JAÉN"/>
    <x v="2"/>
    <s v="OPI DE LA REGION CAJAMARCA"/>
    <x v="9"/>
    <d v="2006-04-18T00:00:00"/>
    <x v="5"/>
    <s v="JAÉN"/>
    <x v="7"/>
    <n v="150"/>
    <d v="2011-12-01T00:00:00"/>
    <d v="2012-09-01T00:00:00"/>
    <d v="2017-04-19T00:00:00"/>
    <n v="5.3863013698630136"/>
    <x v="3"/>
    <n v="4.6328767123287671"/>
    <x v="11"/>
    <x v="1"/>
    <x v="0"/>
    <x v="0"/>
    <x v="1"/>
    <n v="668331.5"/>
    <n v="0"/>
    <n v="0"/>
    <n v="204582"/>
    <n v="169581.5"/>
    <x v="421"/>
    <n v="0.25373860127795861"/>
    <n v="0.25373860127795861"/>
    <x v="2"/>
    <m/>
    <m/>
    <m/>
    <m/>
    <m/>
    <m/>
    <m/>
    <m/>
    <m/>
    <s v="El PROYECTO SE ENCUENTRA CERRADO,EL REPORTE DE SOSEM NO COINCIDE CON LO EJECUTADO, SOLO REGISTRA LOS GASTOS REALIZADOS EN EL AÑO 2011 Y 2012 POR LA COMPRA DE EQUIPAMIENTO PARA EL CENTRO DE SALUD, FALTANDO INCLUIR LOS GASTOS DEL AÑO 2006, 2007."/>
  </r>
  <r>
    <s v="Jovanna"/>
    <n v="518"/>
    <x v="516"/>
    <x v="517"/>
    <s v="JAÉN"/>
    <x v="2"/>
    <s v="OPI DE LA REGION CAJAMARCA"/>
    <x v="9"/>
    <d v="2007-11-16T00:00:00"/>
    <x v="3"/>
    <s v="JAÉN"/>
    <x v="4"/>
    <n v="540"/>
    <d v="2010-04-01T00:00:00"/>
    <d v="2012-08-01T00:00:00"/>
    <d v="2017-04-19T00:00:00"/>
    <n v="7.0547945205479454"/>
    <x v="6"/>
    <n v="4.7178082191780826"/>
    <x v="11"/>
    <x v="1"/>
    <x v="0"/>
    <x v="1"/>
    <x v="0"/>
    <n v="2507962.94"/>
    <n v="0"/>
    <n v="0"/>
    <n v="4466082"/>
    <n v="2507962.94"/>
    <x v="105"/>
    <n v="1"/>
    <n v="1"/>
    <x v="3"/>
    <s v="PROYECTO CONCLUIDO"/>
    <m/>
    <m/>
    <m/>
    <m/>
    <m/>
    <m/>
    <m/>
    <m/>
    <m/>
  </r>
  <r>
    <s v="Jovanna"/>
    <n v="519"/>
    <x v="517"/>
    <x v="518"/>
    <s v="JAÉN"/>
    <x v="2"/>
    <s v="OPI DE LA REGION CAJAMARCA"/>
    <x v="9"/>
    <d v="2007-03-30T00:00:00"/>
    <x v="3"/>
    <s v="SAN IGNACIO"/>
    <x v="4"/>
    <n v="120"/>
    <d v="2007-07-01T00:00:00"/>
    <d v="2012-11-01T00:00:00"/>
    <d v="2017-04-19T00:00:00"/>
    <n v="9.8082191780821919"/>
    <x v="5"/>
    <n v="4.4657534246575343"/>
    <x v="11"/>
    <x v="1"/>
    <x v="0"/>
    <x v="1"/>
    <x v="0"/>
    <n v="966312.2"/>
    <n v="0"/>
    <n v="0"/>
    <n v="2359093"/>
    <n v="966312.2"/>
    <x v="105"/>
    <n v="1"/>
    <n v="1"/>
    <x v="3"/>
    <s v="PROYECTO CONCLUIDO"/>
    <m/>
    <m/>
    <m/>
    <m/>
    <m/>
    <m/>
    <m/>
    <m/>
    <m/>
  </r>
  <r>
    <s v="Jovanna"/>
    <n v="520"/>
    <x v="518"/>
    <x v="519"/>
    <s v="JAÉN"/>
    <x v="2"/>
    <s v="OPI DE LA REGION CAJAMARCA"/>
    <x v="9"/>
    <d v="2007-03-29T00:00:00"/>
    <x v="3"/>
    <s v="LA COIPA"/>
    <x v="4"/>
    <n v="2190"/>
    <d v="2007-05-01T00:00:00"/>
    <d v="2012-09-01T00:00:00"/>
    <d v="2017-04-19T00:00:00"/>
    <n v="9.9753424657534246"/>
    <x v="2"/>
    <n v="4.6328767123287671"/>
    <x v="11"/>
    <x v="1"/>
    <x v="0"/>
    <x v="1"/>
    <x v="0"/>
    <n v="591006.96"/>
    <n v="0"/>
    <n v="0"/>
    <n v="973235"/>
    <n v="591006.96"/>
    <x v="105"/>
    <n v="1"/>
    <n v="1"/>
    <x v="3"/>
    <s v="PROYECTO CONCLUIDO"/>
    <m/>
    <m/>
    <m/>
    <m/>
    <m/>
    <m/>
    <m/>
    <m/>
    <m/>
  </r>
  <r>
    <s v="Jovanna"/>
    <n v="521"/>
    <x v="519"/>
    <x v="520"/>
    <s v="JAÉN"/>
    <x v="2"/>
    <s v="OPI DE LA REGION CAJAMARCA"/>
    <x v="9"/>
    <d v="2007-03-29T00:00:00"/>
    <x v="3"/>
    <s v="SANTA ROSA"/>
    <x v="4"/>
    <n v="570"/>
    <d v="2007-05-01T00:00:00"/>
    <d v="2011-05-01T00:00:00"/>
    <d v="2017-04-19T00:00:00"/>
    <n v="9.9753424657534246"/>
    <x v="2"/>
    <n v="5.9726027397260273"/>
    <x v="7"/>
    <x v="1"/>
    <x v="0"/>
    <x v="1"/>
    <x v="0"/>
    <n v="333239.2"/>
    <n v="0"/>
    <n v="0"/>
    <n v="705108"/>
    <n v="333239.2"/>
    <x v="105"/>
    <n v="1"/>
    <n v="1"/>
    <x v="3"/>
    <s v="PROYECTO CONCLUIDO"/>
    <m/>
    <m/>
    <m/>
    <m/>
    <m/>
    <m/>
    <m/>
    <m/>
    <m/>
  </r>
  <r>
    <s v="Jovanna"/>
    <n v="522"/>
    <x v="520"/>
    <x v="521"/>
    <s v="JAÉN"/>
    <x v="2"/>
    <s v="OPI DE LA REGION CAJAMARCA"/>
    <x v="9"/>
    <d v="2006-11-13T00:00:00"/>
    <x v="5"/>
    <s v="LA COIPA"/>
    <x v="4"/>
    <n v="1825"/>
    <d v="2007-01-01T00:00:00"/>
    <d v="2012-12-01T00:00:00"/>
    <d v="2017-04-19T00:00:00"/>
    <n v="10.304109589041095"/>
    <x v="2"/>
    <n v="4.3835616438356162"/>
    <x v="11"/>
    <x v="1"/>
    <x v="0"/>
    <x v="1"/>
    <x v="0"/>
    <n v="687788.44"/>
    <n v="0"/>
    <n v="0"/>
    <n v="1077416"/>
    <n v="687788.44"/>
    <x v="105"/>
    <n v="1"/>
    <n v="1"/>
    <x v="3"/>
    <s v="PROYECTO CONCLUIDO"/>
    <m/>
    <m/>
    <m/>
    <m/>
    <m/>
    <m/>
    <m/>
    <m/>
    <m/>
  </r>
  <r>
    <s v="Jovanna"/>
    <n v="523"/>
    <x v="521"/>
    <x v="522"/>
    <s v="JAÉN"/>
    <x v="2"/>
    <s v="OPI DE LA REGION CAJAMARCA"/>
    <x v="9"/>
    <d v="2009-09-04T00:00:00"/>
    <x v="10"/>
    <s v="JAÉN"/>
    <x v="4"/>
    <n v="180"/>
    <d v="2012-11-01T00:00:00"/>
    <d v="2012-12-01T00:00:00"/>
    <d v="2017-04-19T00:00:00"/>
    <n v="4.4657534246575343"/>
    <x v="8"/>
    <n v="4.3835616438356162"/>
    <x v="11"/>
    <x v="1"/>
    <x v="0"/>
    <x v="1"/>
    <x v="0"/>
    <n v="50930.98"/>
    <n v="0"/>
    <n v="0"/>
    <n v="50931"/>
    <n v="50930.98"/>
    <x v="105"/>
    <n v="1"/>
    <n v="1"/>
    <x v="3"/>
    <s v="PROYECTO CONCLUIDO"/>
    <m/>
    <m/>
    <m/>
    <m/>
    <m/>
    <m/>
    <m/>
    <m/>
    <m/>
  </r>
  <r>
    <s v="Jovanna"/>
    <n v="524"/>
    <x v="522"/>
    <x v="523"/>
    <s v="JAÉN"/>
    <x v="2"/>
    <s v="OPI DE LA REGION CAJAMARCA"/>
    <x v="9"/>
    <d v="2007-04-24T00:00:00"/>
    <x v="3"/>
    <s v="SAN JOSÉ DE LOURDES"/>
    <x v="0"/>
    <n v="180"/>
    <d v="2007-07-01T00:00:00"/>
    <d v="2011-11-01T00:00:00"/>
    <d v="2017-04-19T00:00:00"/>
    <n v="9.8082191780821919"/>
    <x v="5"/>
    <n v="5.4684931506849317"/>
    <x v="10"/>
    <x v="1"/>
    <x v="1"/>
    <x v="0"/>
    <x v="0"/>
    <n v="1642021"/>
    <n v="0"/>
    <n v="0"/>
    <n v="6405880"/>
    <n v="934287.1"/>
    <x v="422"/>
    <n v="0.56898608483082735"/>
    <n v="0.56898608483082735"/>
    <x v="2"/>
    <m/>
    <m/>
    <m/>
    <m/>
    <m/>
    <m/>
    <m/>
    <m/>
    <m/>
    <m/>
  </r>
  <r>
    <s v="Jovanna"/>
    <n v="525"/>
    <x v="523"/>
    <x v="524"/>
    <s v="JAÉN"/>
    <x v="2"/>
    <s v="OPI DE LA REGION CAJAMARCA"/>
    <x v="9"/>
    <d v="2007-03-28T00:00:00"/>
    <x v="3"/>
    <s v="HUABAL"/>
    <x v="7"/>
    <n v="360"/>
    <d v="2010-05-01T00:00:00"/>
    <d v="2012-09-01T00:00:00"/>
    <d v="2017-04-19T00:00:00"/>
    <n v="6.9726027397260273"/>
    <x v="6"/>
    <n v="4.6328767123287671"/>
    <x v="11"/>
    <x v="1"/>
    <x v="0"/>
    <x v="0"/>
    <x v="0"/>
    <n v="1883545"/>
    <n v="0"/>
    <n v="0"/>
    <n v="1674303"/>
    <n v="35464.949999999997"/>
    <x v="423"/>
    <n v="1.8828830742031646E-2"/>
    <n v="1.8828830742031646E-2"/>
    <x v="1"/>
    <m/>
    <m/>
    <m/>
    <m/>
    <m/>
    <m/>
    <m/>
    <m/>
    <m/>
    <m/>
  </r>
  <r>
    <s v="Jovanna"/>
    <n v="526"/>
    <x v="524"/>
    <x v="525"/>
    <s v="JAÉN"/>
    <x v="2"/>
    <s v="OPI DE LA REGION CAJAMARCA"/>
    <x v="9"/>
    <d v="2009-05-08T00:00:00"/>
    <x v="10"/>
    <s v="LA COIPA"/>
    <x v="7"/>
    <n v="450"/>
    <d v="2010-07-01T00:00:00"/>
    <d v="2011-12-01T00:00:00"/>
    <d v="2017-04-19T00:00:00"/>
    <n v="6.8054794520547945"/>
    <x v="7"/>
    <n v="5.3863013698630136"/>
    <x v="10"/>
    <x v="1"/>
    <x v="0"/>
    <x v="0"/>
    <x v="0"/>
    <n v="559368"/>
    <n v="0"/>
    <n v="0"/>
    <n v="341972"/>
    <n v="255563.5"/>
    <x v="424"/>
    <n v="0.45687901345804549"/>
    <n v="0.45687901345804549"/>
    <x v="2"/>
    <m/>
    <m/>
    <m/>
    <m/>
    <m/>
    <m/>
    <m/>
    <m/>
    <m/>
    <m/>
  </r>
  <r>
    <s v="Jovanna"/>
    <n v="527"/>
    <x v="525"/>
    <x v="526"/>
    <s v="JAÉN"/>
    <x v="2"/>
    <s v="OPI MUNICIPALIDAD DISTRITAL DE SAN JOSE DE LOURDES"/>
    <x v="9"/>
    <d v="2007-12-28T00:00:00"/>
    <x v="3"/>
    <s v="SAN JOSÉ DE LOURDES"/>
    <x v="4"/>
    <n v="150"/>
    <d v="2008-12-01T00:00:00"/>
    <d v="2012-05-01T00:00:00"/>
    <d v="2017-04-19T00:00:00"/>
    <n v="8.3863013698630144"/>
    <x v="4"/>
    <n v="4.9698630136986299"/>
    <x v="10"/>
    <x v="1"/>
    <x v="0"/>
    <x v="0"/>
    <x v="0"/>
    <n v="513458"/>
    <n v="0"/>
    <n v="0"/>
    <n v="901616"/>
    <n v="446229.43"/>
    <x v="425"/>
    <n v="0.86906705124859285"/>
    <n v="0.86906705124859285"/>
    <x v="3"/>
    <m/>
    <m/>
    <m/>
    <m/>
    <m/>
    <m/>
    <m/>
    <m/>
    <m/>
    <m/>
  </r>
  <r>
    <s v="Jovanna"/>
    <n v="528"/>
    <x v="526"/>
    <x v="527"/>
    <s v="JAÉN - MD DE NAMBALLE"/>
    <x v="2"/>
    <s v="OPI MUNICIPALIDAD DISTRITAL DE NAMBALLE"/>
    <x v="9"/>
    <d v="2008-05-13T00:00:00"/>
    <x v="7"/>
    <s v="NAMBALLE"/>
    <x v="7"/>
    <n v="210"/>
    <d v="2008-08-01T00:00:00"/>
    <d v="2014-12-01T00:00:00"/>
    <d v="2017-04-19T00:00:00"/>
    <n v="8.7205479452054799"/>
    <x v="4"/>
    <n v="2.3835616438356166"/>
    <x v="4"/>
    <x v="1"/>
    <x v="1"/>
    <x v="0"/>
    <x v="1"/>
    <n v="1015147.8"/>
    <n v="0"/>
    <n v="0"/>
    <n v="1496782"/>
    <n v="634038.94999999995"/>
    <x v="426"/>
    <n v="0.6245779678584733"/>
    <n v="0.6245779678584733"/>
    <x v="2"/>
    <m/>
    <m/>
    <m/>
    <m/>
    <m/>
    <m/>
    <m/>
    <m/>
    <m/>
    <m/>
  </r>
  <r>
    <s v="Wilmer Ch"/>
    <n v="529"/>
    <x v="527"/>
    <x v="528"/>
    <s v="PROREGION"/>
    <x v="10"/>
    <s v="OPI MUNICIPALIDAD DISTRITAL DE LAJAS"/>
    <x v="9"/>
    <d v="2011-02-25T00:00:00"/>
    <x v="12"/>
    <s v="LAJAS"/>
    <x v="2"/>
    <n v="240"/>
    <d v="2011-12-01T00:00:00"/>
    <d v="2012-12-01T00:00:00"/>
    <d v="2017-04-19T00:00:00"/>
    <n v="5.3863013698630136"/>
    <x v="3"/>
    <n v="4.3835616438356162"/>
    <x v="11"/>
    <x v="1"/>
    <x v="0"/>
    <x v="0"/>
    <x v="0"/>
    <n v="4587822"/>
    <n v="0"/>
    <n v="0"/>
    <n v="6540955"/>
    <n v="5561905.3099999996"/>
    <x v="427"/>
    <n v="1.2123193336620295"/>
    <n v="1.2123193336620295"/>
    <x v="3"/>
    <m/>
    <m/>
    <m/>
    <m/>
    <m/>
    <m/>
    <m/>
    <m/>
    <m/>
    <m/>
  </r>
  <r>
    <s v="Wilmer Ch"/>
    <n v="530"/>
    <x v="528"/>
    <x v="529"/>
    <s v="PROREGION"/>
    <x v="10"/>
    <s v="OPI DE LA REGION CAJAMARCA"/>
    <x v="9"/>
    <d v="2010-08-06T00:00:00"/>
    <x v="4"/>
    <s v=" BAMBAMARCA "/>
    <x v="7"/>
    <n v="450"/>
    <s v="NPI"/>
    <s v="NPI"/>
    <d v="2017-04-19T00:00:00"/>
    <s v="NPI"/>
    <x v="0"/>
    <s v="NPI"/>
    <x v="0"/>
    <x v="0"/>
    <x v="0"/>
    <x v="0"/>
    <x v="0"/>
    <n v="29993688"/>
    <n v="0"/>
    <n v="0"/>
    <n v="30020"/>
    <n v="0"/>
    <x v="428"/>
    <n v="0"/>
    <n v="0"/>
    <x v="1"/>
    <m/>
    <m/>
    <m/>
    <m/>
    <m/>
    <m/>
    <m/>
    <m/>
    <m/>
    <s v="DE ACUERDO CON EL SOSEM EXISTEN DOS UNIDADES EJECUTORAS: LA SEDE CENTRAL Y PROREGION, DE LAS CUALES NINGUNA DE LAS DOS HAN REALIZADO GASTO ALGUNO, AUNQUE A PROREGION SI SE LE HA DADO UN PIM."/>
  </r>
  <r>
    <s v="Agustín M"/>
    <n v="531"/>
    <x v="529"/>
    <x v="530"/>
    <s v="CHOTA"/>
    <x v="3"/>
    <s v="OPI DE LA REGION CAJAMARCA"/>
    <x v="9"/>
    <d v="2005-04-11T00:00:00"/>
    <x v="2"/>
    <s v="ANGUIA"/>
    <x v="0"/>
    <n v="180"/>
    <d v="2006-06-01T00:00:00"/>
    <d v="2012-12-01T00:00:00"/>
    <d v="2017-04-19T00:00:00"/>
    <n v="10.890410958904109"/>
    <x v="2"/>
    <n v="4.3835616438356162"/>
    <x v="11"/>
    <x v="1"/>
    <x v="0"/>
    <x v="1"/>
    <x v="0"/>
    <n v="2131444"/>
    <n v="0"/>
    <n v="0"/>
    <n v="4480986"/>
    <n v="2619344.2799999998"/>
    <x v="429"/>
    <n v="1.22890598110952"/>
    <n v="1.22890598110952"/>
    <x v="3"/>
    <s v="PROYECTO CONCLUIDO"/>
    <m/>
    <m/>
    <m/>
    <m/>
    <m/>
    <m/>
    <m/>
    <m/>
    <s v="DEFICIENTE PROGRAMACIÓN"/>
  </r>
  <r>
    <s v="Agustín M"/>
    <n v="532"/>
    <x v="530"/>
    <x v="531"/>
    <s v="CHOTA"/>
    <x v="3"/>
    <s v="OPI DE LA REGION CAJAMARCA"/>
    <x v="9"/>
    <d v="2008-05-20T00:00:00"/>
    <x v="7"/>
    <s v="NINABAMBA"/>
    <x v="3"/>
    <n v="180"/>
    <s v="NPI"/>
    <s v="NPI"/>
    <d v="2017-04-19T00:00:00"/>
    <s v="NPI"/>
    <x v="0"/>
    <s v="NPI"/>
    <x v="0"/>
    <x v="0"/>
    <x v="0"/>
    <x v="0"/>
    <x v="0"/>
    <n v="2378245"/>
    <n v="0"/>
    <n v="0"/>
    <n v="0"/>
    <n v="0"/>
    <x v="430"/>
    <n v="0"/>
    <n v="0"/>
    <x v="1"/>
    <m/>
    <m/>
    <m/>
    <m/>
    <m/>
    <m/>
    <m/>
    <m/>
    <m/>
    <s v="EL PIP SE DECLARÓ VIABLE EL 20/05/2008, SE ENCUENTRA INACTIVO, NO SE PUEDE DETERMINAR SU EJECUCIÓN"/>
  </r>
  <r>
    <s v="Agustín M"/>
    <n v="533"/>
    <x v="531"/>
    <x v="532"/>
    <s v="CHOTA"/>
    <x v="3"/>
    <s v="OPI DE LA REGION CAJAMARCA"/>
    <x v="9"/>
    <d v="2007-04-20T00:00:00"/>
    <x v="3"/>
    <s v="CHANCAY BAÑOS"/>
    <x v="4"/>
    <n v="120"/>
    <d v="2007-09-01T00:00:00"/>
    <d v="2012-10-01T00:00:00"/>
    <d v="2017-04-19T00:00:00"/>
    <n v="9.6383561643835609"/>
    <x v="5"/>
    <n v="4.5506849315068489"/>
    <x v="11"/>
    <x v="1"/>
    <x v="0"/>
    <x v="0"/>
    <x v="0"/>
    <n v="548851"/>
    <n v="0"/>
    <n v="0"/>
    <n v="1171873"/>
    <n v="749098.82"/>
    <x v="431"/>
    <n v="1.3648491484938534"/>
    <n v="1.3648491484938534"/>
    <x v="3"/>
    <m/>
    <m/>
    <m/>
    <m/>
    <m/>
    <m/>
    <m/>
    <m/>
    <m/>
    <s v="PIP VIABLE ACTIVO"/>
  </r>
  <r>
    <s v="Agustín M"/>
    <n v="534"/>
    <x v="532"/>
    <x v="533"/>
    <s v="CHOTA"/>
    <x v="3"/>
    <s v="OPI DE LA REGION CAJAMARCA"/>
    <x v="9"/>
    <d v="2010-12-23T00:00:00"/>
    <x v="4"/>
    <s v="CHOTA"/>
    <x v="4"/>
    <n v="120"/>
    <d v="2009-09-01T00:00:00"/>
    <d v="2012-12-01T00:00:00"/>
    <d v="2017-04-19T00:00:00"/>
    <n v="7.6356164383561644"/>
    <x v="6"/>
    <n v="4.3835616438356162"/>
    <x v="11"/>
    <x v="1"/>
    <x v="1"/>
    <x v="1"/>
    <x v="0"/>
    <n v="757000"/>
    <n v="0"/>
    <n v="0"/>
    <n v="1731129"/>
    <n v="715992.68"/>
    <x v="432"/>
    <n v="0.94582916776750336"/>
    <n v="0.94582916776750336"/>
    <x v="3"/>
    <s v="PROYECTO CONCLUIDO"/>
    <m/>
    <m/>
    <m/>
    <m/>
    <m/>
    <m/>
    <m/>
    <m/>
    <s v="el proyecto ha sido ejecutado por Ministerio del Interior Oficina General de Administracion Interior - M. del Interior con 395,000 soles Municipalidad Provincial de Cajamarca-Cajamarca-Cajamarca con 19,958,853.26  soles y Region Cajamarca-Sede Central Cajamarca con 0.00 soles "/>
  </r>
  <r>
    <s v="Agustín M"/>
    <n v="535"/>
    <x v="533"/>
    <x v="534"/>
    <s v="AGRICULTURA "/>
    <x v="9"/>
    <s v="OPI DE LA REGION CAJAMARCA"/>
    <x v="9"/>
    <d v="2008-08-08T00:00:00"/>
    <x v="7"/>
    <s v="MULTIPROVINCIAL Y MULTIDISTRITAL"/>
    <x v="3"/>
    <n v="1080"/>
    <d v="2008-12-01T00:00:00"/>
    <d v="2012-10-01T00:00:00"/>
    <d v="2017-04-19T00:00:00"/>
    <n v="8.3863013698630144"/>
    <x v="4"/>
    <n v="4.5506849315068489"/>
    <x v="11"/>
    <x v="1"/>
    <x v="0"/>
    <x v="1"/>
    <x v="0"/>
    <n v="1002583"/>
    <n v="0"/>
    <n v="0"/>
    <n v="1008486"/>
    <n v="695002.6"/>
    <x v="433"/>
    <n v="0.69321203331793979"/>
    <n v="0.69321203331793979"/>
    <x v="2"/>
    <s v="PROYECTO CONCLUIDO"/>
    <m/>
    <m/>
    <m/>
    <m/>
    <m/>
    <m/>
    <m/>
    <m/>
    <s v="el proyecto ha sido ejecutado por Region Cajamarca-Sede Central Cajamarca con 35,836,900.74 soles y  Region Cajamarca-Chota Cajamarca con 0.00 soles "/>
  </r>
  <r>
    <s v="Agustín M"/>
    <n v="536"/>
    <x v="534"/>
    <x v="535"/>
    <s v="CHOTA"/>
    <x v="3"/>
    <s v="OPI DE LA REGION CAJAMARCA"/>
    <x v="9"/>
    <d v="2008-11-03T00:00:00"/>
    <x v="7"/>
    <s v="TACABAMBA"/>
    <x v="4"/>
    <n v="120"/>
    <d v="2010-09-01T00:00:00"/>
    <d v="2012-12-01T00:00:00"/>
    <d v="2017-04-19T00:00:00"/>
    <n v="6.6356164383561644"/>
    <x v="7"/>
    <n v="4.3835616438356162"/>
    <x v="11"/>
    <x v="1"/>
    <x v="0"/>
    <x v="1"/>
    <x v="0"/>
    <n v="409995"/>
    <n v="0"/>
    <n v="0"/>
    <n v="654711"/>
    <n v="445015.65"/>
    <x v="434"/>
    <n v="1.0854172611861121"/>
    <n v="1.0854172611861121"/>
    <x v="3"/>
    <s v="PROYECTO CONCLUIDO"/>
    <m/>
    <m/>
    <m/>
    <m/>
    <m/>
    <m/>
    <m/>
    <m/>
    <s v="PIP VIABLE CERRADO"/>
  </r>
  <r>
    <s v="Agustín M"/>
    <n v="537"/>
    <x v="535"/>
    <x v="536"/>
    <s v="CHOTA"/>
    <x v="3"/>
    <s v="OPI DE LA REGION CAJAMARCA"/>
    <x v="9"/>
    <d v="2009-02-16T00:00:00"/>
    <x v="10"/>
    <s v="BAMBAMARCA"/>
    <x v="4"/>
    <n v="90"/>
    <d v="2011-05-01T00:00:00"/>
    <d v="2012-10-01T00:00:00"/>
    <d v="2017-04-19T00:00:00"/>
    <n v="5.9726027397260273"/>
    <x v="7"/>
    <n v="4.5506849315068489"/>
    <x v="11"/>
    <x v="1"/>
    <x v="1"/>
    <x v="1"/>
    <x v="0"/>
    <n v="373705.55"/>
    <n v="0"/>
    <n v="0"/>
    <n v="734540"/>
    <n v="334773.37"/>
    <x v="435"/>
    <n v="0.89582124215174219"/>
    <n v="0.89582124215174219"/>
    <x v="3"/>
    <s v="PROYECTO CONCLUIDO"/>
    <m/>
    <m/>
    <m/>
    <m/>
    <m/>
    <m/>
    <m/>
    <m/>
    <s v="PIP VIABLE CERRADO CON REGISTROS EN LA FASE DE INVERSIÓN"/>
  </r>
  <r>
    <s v="Agustín M"/>
    <n v="538"/>
    <x v="536"/>
    <x v="537"/>
    <s v="CHOTA"/>
    <x v="3"/>
    <s v="OPI DE LA REGION CAJAMARCA"/>
    <x v="9"/>
    <d v="2009-07-13T00:00:00"/>
    <x v="10"/>
    <s v="BAMBAMARCA"/>
    <x v="4"/>
    <n v="180"/>
    <d v="2011-05-01T00:00:00"/>
    <d v="2012-10-01T00:00:00"/>
    <d v="2017-04-19T00:00:00"/>
    <n v="5.9726027397260273"/>
    <x v="7"/>
    <n v="4.5506849315068489"/>
    <x v="11"/>
    <x v="1"/>
    <x v="1"/>
    <x v="1"/>
    <x v="0"/>
    <n v="574855"/>
    <n v="0"/>
    <n v="0"/>
    <n v="1434608"/>
    <n v="515096.26"/>
    <x v="436"/>
    <n v="0.89604554191926666"/>
    <n v="0.89604554191926666"/>
    <x v="3"/>
    <s v="PROYECTO CONCLUIDO"/>
    <m/>
    <m/>
    <m/>
    <m/>
    <m/>
    <m/>
    <m/>
    <m/>
    <s v="PIP VIABLE CERRADO CON REGISTROS EN LA FASE DE INVERSIÓN"/>
  </r>
  <r>
    <s v="Agustín M"/>
    <n v="539"/>
    <x v="537"/>
    <x v="538"/>
    <s v="CHOTA"/>
    <x v="3"/>
    <s v="OPI DE LA REGION CAJAMARCA"/>
    <x v="9"/>
    <d v="2009-07-22T00:00:00"/>
    <x v="10"/>
    <s v="CHOTA - MULTIDISTRITAL"/>
    <x v="14"/>
    <n v="540"/>
    <d v="2009-11-01T00:00:00"/>
    <d v="2012-12-01T00:00:00"/>
    <d v="2017-04-19T00:00:00"/>
    <n v="7.4684931506849317"/>
    <x v="6"/>
    <n v="4.3835616438356162"/>
    <x v="11"/>
    <x v="1"/>
    <x v="0"/>
    <x v="0"/>
    <x v="0"/>
    <n v="5413578"/>
    <n v="0"/>
    <n v="0"/>
    <n v="1458553"/>
    <n v="1453246.16"/>
    <x v="437"/>
    <n v="0.26844467005001127"/>
    <n v="0.26844467005001127"/>
    <x v="2"/>
    <m/>
    <m/>
    <m/>
    <m/>
    <m/>
    <m/>
    <m/>
    <m/>
    <m/>
    <s v="PIP VIABLE ACTIVO"/>
  </r>
  <r>
    <s v="Agustín M"/>
    <n v="540"/>
    <x v="538"/>
    <x v="539"/>
    <s v="AGRICULTURA "/>
    <x v="9"/>
    <s v="OPI DE LA REGION CAJAMARCA"/>
    <x v="9"/>
    <d v="2010-08-12T00:00:00"/>
    <x v="4"/>
    <s v="CATILLUC"/>
    <x v="3"/>
    <n v="180"/>
    <d v="2011-08-01T00:00:00"/>
    <d v="2012-09-01T00:00:00"/>
    <d v="2017-04-19T00:00:00"/>
    <n v="5.720547945205479"/>
    <x v="3"/>
    <n v="4.6328767123287671"/>
    <x v="11"/>
    <x v="1"/>
    <x v="0"/>
    <x v="1"/>
    <x v="0"/>
    <n v="441780.78"/>
    <n v="0"/>
    <n v="0"/>
    <n v="363698"/>
    <n v="363698"/>
    <x v="438"/>
    <n v="0.82325446571034611"/>
    <n v="0.82325446571034611"/>
    <x v="3"/>
    <s v="PROYECTO CONCLUIDO"/>
    <m/>
    <m/>
    <m/>
    <m/>
    <m/>
    <m/>
    <m/>
    <m/>
    <s v="pip deshabilitado con forme a ,o dispuesto en el oficio N°:2591-2015-EF/63.01 de fecha: 10 -06-2015"/>
  </r>
  <r>
    <s v="Agustín M"/>
    <n v="541"/>
    <x v="539"/>
    <x v="540"/>
    <s v="AGRICULTURA "/>
    <x v="9"/>
    <s v="OPI MUNICIPALIDAD DISTRITAL DE CATILLUC"/>
    <x v="9"/>
    <d v="2010-08-12T00:00:00"/>
    <x v="4"/>
    <s v="CATILLUC"/>
    <x v="3"/>
    <n v="180"/>
    <d v="2011-07-01T00:00:00"/>
    <d v="2012-12-01T00:00:00"/>
    <d v="2017-04-19T00:00:00"/>
    <n v="5.8054794520547945"/>
    <x v="3"/>
    <n v="4.3835616438356162"/>
    <x v="11"/>
    <x v="1"/>
    <x v="0"/>
    <x v="0"/>
    <x v="0"/>
    <n v="246949.61"/>
    <n v="0"/>
    <n v="0"/>
    <n v="237762"/>
    <n v="237761.36"/>
    <x v="439"/>
    <n v="0.96279301676159768"/>
    <n v="0.96279301676159768"/>
    <x v="3"/>
    <m/>
    <m/>
    <m/>
    <m/>
    <m/>
    <m/>
    <m/>
    <m/>
    <m/>
    <s v="PIP VIABLE CON REGISTROS EN LA FASE DE INVERSIÓN"/>
  </r>
  <r>
    <s v="Agustín M"/>
    <n v="542"/>
    <x v="540"/>
    <x v="541"/>
    <s v="CHOTA"/>
    <x v="3"/>
    <s v="OPI MUNICIPALIDAD PROVINCIAL DE CHOTA"/>
    <x v="9"/>
    <d v="2011-02-11T00:00:00"/>
    <x v="12"/>
    <s v="CHOTA"/>
    <x v="9"/>
    <n v="180"/>
    <d v="2011-12-01T00:00:00"/>
    <d v="2012-12-01T00:00:00"/>
    <d v="2017-04-19T00:00:00"/>
    <n v="5.3863013698630136"/>
    <x v="3"/>
    <n v="4.3835616438356162"/>
    <x v="11"/>
    <x v="1"/>
    <x v="0"/>
    <x v="1"/>
    <x v="0"/>
    <n v="1434821.14"/>
    <n v="0"/>
    <n v="0"/>
    <n v="1886590"/>
    <n v="1268264.3700000001"/>
    <x v="440"/>
    <n v="0.8839180958819719"/>
    <n v="0.8839180958819719"/>
    <x v="3"/>
    <s v="PROYECTO CONCLUIDO"/>
    <m/>
    <m/>
    <m/>
    <m/>
    <m/>
    <m/>
    <m/>
    <m/>
    <s v="el proyecto ha sido ejecutado por Municipalidad Distrital de Conchan   Cajamarca - Chota con 19,700 soles y Region Cajamarca-Programas Regionales - Pro Region Cajamarca con 0.00 soles "/>
  </r>
  <r>
    <s v="Maria Rosa A."/>
    <n v="543"/>
    <x v="541"/>
    <x v="542"/>
    <s v="SEDE CENTRAL - GRI - MTC"/>
    <x v="0"/>
    <s v="DGPM - MEF"/>
    <x v="10"/>
    <d v="2005-04-01T00:00:00"/>
    <x v="2"/>
    <s v="MULTIPROVINCIAL Y MULTIDISTRITAL"/>
    <x v="0"/>
    <n v="365"/>
    <d v="2006-04-01T00:00:00"/>
    <d v="2017-03-01T00:00:00"/>
    <d v="2017-04-19T00:00:00"/>
    <n v="11.057534246575342"/>
    <x v="1"/>
    <n v="0.13424657534246576"/>
    <x v="12"/>
    <x v="2"/>
    <x v="0"/>
    <x v="0"/>
    <x v="1"/>
    <n v="429944787"/>
    <n v="500000"/>
    <n v="521684"/>
    <n v="541701884"/>
    <n v="413950030.13999999"/>
    <x v="441"/>
    <n v="0.96279811421460493"/>
    <n v="0.96279811421460493"/>
    <x v="3"/>
    <m/>
    <s v="NO"/>
    <m/>
    <m/>
    <m/>
    <m/>
    <m/>
    <m/>
    <m/>
    <s v="PIP A CARGO DEL MTC, EL GR TAMBIÉN HA EJECUTADO HASTA EL 2012"/>
  </r>
  <r>
    <s v="Maria Rosa A."/>
    <n v="544"/>
    <x v="542"/>
    <x v="543"/>
    <s v="SEDE CENTRAL - GRI"/>
    <x v="0"/>
    <s v="OPI DE LA REGION CAJAMARCA"/>
    <x v="10"/>
    <d v="2004-08-09T00:00:00"/>
    <x v="1"/>
    <s v="NAMORA"/>
    <x v="13"/>
    <n v="101"/>
    <d v="2006-09-01T00:00:00"/>
    <d v="2012-12-01T00:00:00"/>
    <d v="2017-04-19T00:00:00"/>
    <n v="10.638356164383561"/>
    <x v="2"/>
    <n v="4.3835616438356162"/>
    <x v="11"/>
    <x v="1"/>
    <x v="0"/>
    <x v="0"/>
    <x v="0"/>
    <n v="397228.57"/>
    <n v="0"/>
    <n v="0"/>
    <n v="401760"/>
    <n v="343092.53"/>
    <x v="442"/>
    <n v="0.86371564361546305"/>
    <n v="0.86371564361546305"/>
    <x v="3"/>
    <m/>
    <m/>
    <m/>
    <m/>
    <m/>
    <m/>
    <m/>
    <m/>
    <m/>
    <m/>
  </r>
  <r>
    <s v="Maria Rosa A."/>
    <n v="545"/>
    <x v="543"/>
    <x v="544"/>
    <s v="SEDE CENTRAL - CIS"/>
    <x v="0"/>
    <s v="OPI DE LA REGION CAJAMARCA"/>
    <x v="10"/>
    <d v="2004-07-07T00:00:00"/>
    <x v="1"/>
    <s v="MULTIPROVINCIAL Y MULTIDISTRITAL"/>
    <x v="1"/>
    <n v="150"/>
    <d v="2006-01-01T00:00:00"/>
    <d v="2009-12-01T00:00:00"/>
    <d v="2017-04-19T00:00:00"/>
    <n v="11.304109589041095"/>
    <x v="1"/>
    <n v="7.3863013698630136"/>
    <x v="5"/>
    <x v="1"/>
    <x v="0"/>
    <x v="0"/>
    <x v="0"/>
    <n v="627501"/>
    <n v="0"/>
    <n v="0"/>
    <n v="422696"/>
    <n v="298447.83"/>
    <x v="443"/>
    <n v="0.47561331376364341"/>
    <n v="0.47561331376364341"/>
    <x v="2"/>
    <m/>
    <m/>
    <m/>
    <m/>
    <m/>
    <m/>
    <m/>
    <m/>
    <m/>
    <m/>
  </r>
  <r>
    <s v="Maria Rosa A."/>
    <n v="546"/>
    <x v="544"/>
    <x v="545"/>
    <s v="SEDE CENTRAL - GRI"/>
    <x v="0"/>
    <s v="OPI DE LA REGION CAJAMARCA"/>
    <x v="10"/>
    <d v="2005-03-04T00:00:00"/>
    <x v="2"/>
    <s v="JOSÉ SABOGAL"/>
    <x v="0"/>
    <n v="60"/>
    <d v="2006-06-01T00:00:00"/>
    <d v="2012-12-01T00:00:00"/>
    <d v="2017-04-19T00:00:00"/>
    <n v="10.890410958904109"/>
    <x v="2"/>
    <n v="4.3835616438356162"/>
    <x v="11"/>
    <x v="1"/>
    <x v="0"/>
    <x v="0"/>
    <x v="1"/>
    <n v="2348706"/>
    <n v="0"/>
    <n v="0"/>
    <n v="8777919"/>
    <n v="2491430.77"/>
    <x v="444"/>
    <n v="1.0607674055416045"/>
    <n v="1.0607674055416045"/>
    <x v="3"/>
    <m/>
    <m/>
    <m/>
    <m/>
    <m/>
    <m/>
    <m/>
    <m/>
    <m/>
    <m/>
  </r>
  <r>
    <s v="Maria Rosa A."/>
    <n v="547"/>
    <x v="545"/>
    <x v="546"/>
    <s v="SEDE CENTRAL - GRI"/>
    <x v="0"/>
    <s v="OPI DE LA REGION CAJAMARCA"/>
    <x v="10"/>
    <d v="2005-02-09T00:00:00"/>
    <x v="2"/>
    <s v="NIEPOS"/>
    <x v="0"/>
    <n v="240"/>
    <d v="2006-11-01T00:00:00"/>
    <d v="2013-03-01T00:00:00"/>
    <d v="2017-04-19T00:00:00"/>
    <n v="10.471232876712328"/>
    <x v="2"/>
    <n v="4.1369863013698627"/>
    <x v="11"/>
    <x v="1"/>
    <x v="0"/>
    <x v="0"/>
    <x v="0"/>
    <n v="1254101"/>
    <n v="0"/>
    <n v="0"/>
    <n v="5157184"/>
    <n v="2343612.33"/>
    <x v="445"/>
    <n v="1.8687588399977355"/>
    <n v="1.8687588399977355"/>
    <x v="3"/>
    <m/>
    <m/>
    <m/>
    <m/>
    <m/>
    <m/>
    <m/>
    <m/>
    <m/>
    <m/>
  </r>
  <r>
    <s v="Maria Rosa A."/>
    <n v="548"/>
    <x v="546"/>
    <x v="547"/>
    <s v="SEDE CENTRAL - GRI"/>
    <x v="0"/>
    <s v="OPI DE LA REGION CAJAMARCA"/>
    <x v="10"/>
    <d v="2005-03-21T00:00:00"/>
    <x v="2"/>
    <s v="PEDRO GÁLVEZ"/>
    <x v="9"/>
    <n v="150"/>
    <d v="2007-07-01T00:00:00"/>
    <d v="2010-12-01T00:00:00"/>
    <d v="2017-04-19T00:00:00"/>
    <n v="9.8082191780821919"/>
    <x v="5"/>
    <n v="6.3863013698630136"/>
    <x v="7"/>
    <x v="1"/>
    <x v="0"/>
    <x v="1"/>
    <x v="1"/>
    <n v="2137063.56"/>
    <n v="0"/>
    <n v="0"/>
    <n v="2234162"/>
    <n v="1217914.56"/>
    <x v="446"/>
    <n v="0.5699009532500755"/>
    <n v="0.5699009532500755"/>
    <x v="2"/>
    <s v="PROYECTO CONCLUIDO"/>
    <s v="SÍ"/>
    <n v="2010"/>
    <s v="SÍ"/>
    <s v="SÍ"/>
    <s v="SÍ"/>
    <m/>
    <m/>
    <m/>
    <s v="El monto ejecutado según F14 es  mayor al que consigna el SOSEM "/>
  </r>
  <r>
    <s v="Maria Rosa A."/>
    <n v="549"/>
    <x v="547"/>
    <x v="548"/>
    <s v="IPD - SEDE CENTRAL - GRI"/>
    <x v="0"/>
    <s v="OPI DE LA REGION CAJAMARCA"/>
    <x v="10"/>
    <d v="2005-09-02T00:00:00"/>
    <x v="2"/>
    <s v="CAJAMARCA"/>
    <x v="4"/>
    <n v="210"/>
    <d v="2006-04-01T00:00:00"/>
    <d v="2013-06-01T00:00:00"/>
    <d v="2017-04-19T00:00:00"/>
    <n v="11.057534246575342"/>
    <x v="1"/>
    <n v="3.8849315068493149"/>
    <x v="9"/>
    <x v="1"/>
    <x v="0"/>
    <x v="0"/>
    <x v="1"/>
    <n v="5925060.4699999997"/>
    <n v="0"/>
    <n v="0"/>
    <n v="15237248"/>
    <n v="7201797.2199999997"/>
    <x v="447"/>
    <n v="1.215480796603583"/>
    <n v="1.215480796603583"/>
    <x v="3"/>
    <m/>
    <m/>
    <m/>
    <m/>
    <m/>
    <m/>
    <m/>
    <m/>
    <m/>
    <m/>
  </r>
  <r>
    <s v="Maria Rosa A."/>
    <n v="550"/>
    <x v="548"/>
    <x v="549"/>
    <s v="SEDE CENTRAL - GRI"/>
    <x v="0"/>
    <s v="OPI DE LA REGION CAJAMARCA"/>
    <x v="10"/>
    <d v="2005-09-30T00:00:00"/>
    <x v="2"/>
    <s v="UTCO"/>
    <x v="4"/>
    <n v="90"/>
    <d v="2006-08-01T00:00:00"/>
    <d v="2013-07-01T00:00:00"/>
    <d v="2017-04-19T00:00:00"/>
    <n v="10.723287671232876"/>
    <x v="2"/>
    <n v="3.8027397260273972"/>
    <x v="9"/>
    <x v="1"/>
    <x v="0"/>
    <x v="1"/>
    <x v="0"/>
    <n v="125885.86"/>
    <n v="0"/>
    <n v="0"/>
    <n v="614254"/>
    <n v="125885.86"/>
    <x v="105"/>
    <n v="1"/>
    <n v="1"/>
    <x v="3"/>
    <s v="PROYECTO CONCLUIDO"/>
    <s v="SÍ"/>
    <n v="2006"/>
    <s v="SÍ"/>
    <s v="SÍ"/>
    <s v="SÍ"/>
    <m/>
    <m/>
    <m/>
    <m/>
  </r>
  <r>
    <s v="Ronal"/>
    <n v="551"/>
    <x v="549"/>
    <x v="550"/>
    <s v="CUTERVO - MEM"/>
    <x v="1"/>
    <s v="OPI DE LA REGION CAJAMARCA"/>
    <x v="10"/>
    <d v="2009-10-27T00:00:00"/>
    <x v="10"/>
    <s v="CUTERVO"/>
    <x v="10"/>
    <n v="180"/>
    <d v="2008-06-01T00:00:00"/>
    <d v="2013-08-01T00:00:00"/>
    <d v="2017-04-19T00:00:00"/>
    <n v="8.8876712328767127"/>
    <x v="4"/>
    <n v="3.7178082191780821"/>
    <x v="9"/>
    <x v="1"/>
    <x v="0"/>
    <x v="0"/>
    <x v="1"/>
    <n v="9239466"/>
    <n v="0"/>
    <n v="0"/>
    <n v="13580624"/>
    <n v="9299729.6199999992"/>
    <x v="448"/>
    <n v="1.006522413741227"/>
    <n v="1.006522413741227"/>
    <x v="3"/>
    <m/>
    <m/>
    <m/>
    <m/>
    <m/>
    <m/>
    <m/>
    <m/>
    <m/>
    <s v="El Proyecto registra gasto por 2 unidades ejecutoras, el Ministerio de Energía y Minas y la Gerencia de Cutervo.  El Proyecto presenta un gasto mayor al último registro realizado en el aplicativo del Banco de Proyectos. El último devengado fue realizado en agosto  del año 2013."/>
  </r>
  <r>
    <s v="Ronal"/>
    <n v="552"/>
    <x v="550"/>
    <x v="551"/>
    <s v="CUTERVO"/>
    <x v="1"/>
    <s v="OPI DE LA REGION CAJAMARCA"/>
    <x v="10"/>
    <d v="2008-06-19T00:00:00"/>
    <x v="7"/>
    <s v="CUTERVO - MULTIDISTRITAL"/>
    <x v="0"/>
    <n v="1800"/>
    <d v="2008-11-01T00:00:00"/>
    <d v="2013-06-01T00:00:00"/>
    <d v="2017-04-19T00:00:00"/>
    <n v="8.4684931506849317"/>
    <x v="4"/>
    <n v="3.8849315068493149"/>
    <x v="9"/>
    <x v="1"/>
    <x v="0"/>
    <x v="0"/>
    <x v="1"/>
    <n v="5251829.53"/>
    <n v="0"/>
    <n v="0"/>
    <n v="6093735"/>
    <n v="5087567.6500000004"/>
    <x v="449"/>
    <n v="0.96872292235273683"/>
    <n v="0.96872292235273683"/>
    <x v="3"/>
    <m/>
    <m/>
    <m/>
    <m/>
    <m/>
    <m/>
    <m/>
    <m/>
    <m/>
    <s v="El proyecto desde el año 2013, no registra gasto."/>
  </r>
  <r>
    <s v="Ronal"/>
    <n v="553"/>
    <x v="551"/>
    <x v="552"/>
    <s v="CUTERVO"/>
    <x v="1"/>
    <s v="OPI MUNICIPALIDAD PROVINCIAL DE CUTERVO"/>
    <x v="10"/>
    <d v="2008-03-11T00:00:00"/>
    <x v="7"/>
    <s v="CUTERVO"/>
    <x v="9"/>
    <n v="120"/>
    <d v="2011-10-01T00:00:00"/>
    <d v="2013-10-01T00:00:00"/>
    <d v="2017-04-19T00:00:00"/>
    <n v="5.5534246575342463"/>
    <x v="3"/>
    <n v="3.5506849315068494"/>
    <x v="9"/>
    <x v="1"/>
    <x v="1"/>
    <x v="0"/>
    <x v="1"/>
    <n v="1451022.04"/>
    <n v="0"/>
    <n v="0"/>
    <n v="1473934"/>
    <n v="1455079.73"/>
    <x v="450"/>
    <n v="1.0027964358143036"/>
    <n v="1.0027964358143036"/>
    <x v="3"/>
    <m/>
    <m/>
    <m/>
    <m/>
    <m/>
    <m/>
    <m/>
    <m/>
    <m/>
    <s v="El proyecto registra 2 unidades ejecutoras (Municipalidad Provincial de Cutervo - Gerencia Sub Regional de Cutervo), sólo  la Gerencia de Cutervo ha realizado gasto. El Proyecto presenta un gasto mayor al último registro realizado en el aplicativo del Banco de Proyectos. El último devengado fué realizado en octubre del año 2013."/>
  </r>
  <r>
    <s v="Ronal"/>
    <n v="554"/>
    <x v="552"/>
    <x v="553"/>
    <s v="CUTERVO"/>
    <x v="1"/>
    <s v="OPI MUNICIPALIDAD PROVINCIAL DE CUTERVO"/>
    <x v="10"/>
    <d v="2008-12-01T00:00:00"/>
    <x v="7"/>
    <s v="CUTERVO"/>
    <x v="4"/>
    <n v="150"/>
    <d v="2011-11-01T00:00:00"/>
    <d v="2013-05-01T00:00:00"/>
    <d v="2017-04-19T00:00:00"/>
    <n v="5.4684931506849317"/>
    <x v="3"/>
    <n v="3.9698630136986299"/>
    <x v="11"/>
    <x v="1"/>
    <x v="0"/>
    <x v="1"/>
    <x v="1"/>
    <n v="1159699.56"/>
    <n v="0"/>
    <n v="0"/>
    <n v="2181953"/>
    <n v="1159699.56"/>
    <x v="105"/>
    <n v="1"/>
    <n v="1"/>
    <x v="3"/>
    <s v="PROYECTO CONCLUIDO"/>
    <m/>
    <m/>
    <m/>
    <m/>
    <m/>
    <m/>
    <m/>
    <m/>
    <s v="El monto de inversión  que se precisa en el último registro, es el monto que se indica en el informe de cierre."/>
  </r>
  <r>
    <s v="Ronal"/>
    <n v="555"/>
    <x v="553"/>
    <x v="554"/>
    <s v="CUTERVO - MD SANTO DOMINGO DE LA CAPILLA"/>
    <x v="1"/>
    <s v="OPI MUNICIPALIDAD DISTRITAL DE SANTO DOMINGO DE LA CAPILLA"/>
    <x v="10"/>
    <d v="2011-04-06T00:00:00"/>
    <x v="12"/>
    <s v="SANTO DOMINGO DE LA CAPILLA"/>
    <x v="4"/>
    <n v="180"/>
    <d v="2011-12-01T00:00:00"/>
    <d v="2013-05-01T00:00:00"/>
    <d v="2017-04-19T00:00:00"/>
    <n v="5.3863013698630136"/>
    <x v="3"/>
    <n v="3.9698630136986299"/>
    <x v="11"/>
    <x v="1"/>
    <x v="1"/>
    <x v="1"/>
    <x v="1"/>
    <n v="3117694.63"/>
    <n v="0"/>
    <n v="0"/>
    <n v="6103447"/>
    <n v="3124382.58"/>
    <x v="451"/>
    <n v="1.0021451587771444"/>
    <n v="1.0021451587771444"/>
    <x v="3"/>
    <s v="PROYECTO CONCLUIDO"/>
    <m/>
    <m/>
    <m/>
    <m/>
    <m/>
    <m/>
    <m/>
    <m/>
    <s v="El proyecto se encuentra cerrado."/>
  </r>
  <r>
    <s v="Ronal"/>
    <n v="556"/>
    <x v="554"/>
    <x v="555"/>
    <s v="CUTERVO"/>
    <x v="1"/>
    <s v="OPI MUNICIPALIDAD DISTRITAL DE SAN JUAN DE CUTERVO"/>
    <x v="10"/>
    <d v="2009-10-24T00:00:00"/>
    <x v="10"/>
    <s v="SAN JUAN DE CUTERVO"/>
    <x v="7"/>
    <n v="120"/>
    <d v="2012-11-01T00:00:00"/>
    <d v="2013-12-01T00:00:00"/>
    <d v="2017-04-19T00:00:00"/>
    <n v="4.4657534246575343"/>
    <x v="8"/>
    <n v="3.3835616438356166"/>
    <x v="9"/>
    <x v="1"/>
    <x v="0"/>
    <x v="0"/>
    <x v="0"/>
    <n v="1195311.26"/>
    <n v="0"/>
    <n v="0"/>
    <n v="24115"/>
    <n v="23115"/>
    <x v="452"/>
    <n v="1.9338059276710905E-2"/>
    <n v="1.9338059276710905E-2"/>
    <x v="1"/>
    <m/>
    <m/>
    <m/>
    <m/>
    <m/>
    <m/>
    <m/>
    <m/>
    <m/>
    <s v="El proyecto registra un último devengado en Diciembre del año 2013."/>
  </r>
  <r>
    <s v="Ronal"/>
    <n v="557"/>
    <x v="555"/>
    <x v="556"/>
    <s v="CUTERVO"/>
    <x v="1"/>
    <s v="OPI MUNICIPALIDAD DISTRITAL DE SOCOTA"/>
    <x v="10"/>
    <d v="2010-05-18T00:00:00"/>
    <x v="4"/>
    <s v="SÓCOTA"/>
    <x v="0"/>
    <n v="90"/>
    <d v="2012-05-01T00:00:00"/>
    <d v="2013-11-01T00:00:00"/>
    <d v="2017-04-19T00:00:00"/>
    <n v="4.9698630136986299"/>
    <x v="3"/>
    <n v="3.4657534246575343"/>
    <x v="9"/>
    <x v="1"/>
    <x v="1"/>
    <x v="1"/>
    <x v="1"/>
    <n v="689491.62"/>
    <n v="0"/>
    <n v="0"/>
    <n v="753129"/>
    <n v="689491.62"/>
    <x v="105"/>
    <n v="1"/>
    <n v="1"/>
    <x v="3"/>
    <s v="PROYECTO CONCLUIDO"/>
    <m/>
    <m/>
    <m/>
    <m/>
    <m/>
    <m/>
    <m/>
    <m/>
    <s v="El Proyecto se encuentra cerrado."/>
  </r>
  <r>
    <s v="Ronal"/>
    <n v="558"/>
    <x v="556"/>
    <x v="557"/>
    <s v="CUTERVO"/>
    <x v="1"/>
    <s v="OPI MUNICIPALIDAD DISTRITAL DE SOCOTA"/>
    <x v="10"/>
    <d v="2010-11-12T00:00:00"/>
    <x v="4"/>
    <s v="SÓCOTA"/>
    <x v="4"/>
    <n v="120"/>
    <d v="2012-05-01T00:00:00"/>
    <d v="2013-09-01T00:00:00"/>
    <d v="2017-04-19T00:00:00"/>
    <n v="4.9698630136986299"/>
    <x v="3"/>
    <n v="3.6328767123287671"/>
    <x v="9"/>
    <x v="1"/>
    <x v="1"/>
    <x v="1"/>
    <x v="1"/>
    <n v="960834.74"/>
    <n v="0"/>
    <n v="0"/>
    <n v="1818237"/>
    <n v="960834.74"/>
    <x v="105"/>
    <n v="1"/>
    <n v="1"/>
    <x v="3"/>
    <s v="PROYECTO CONCLUIDO"/>
    <m/>
    <m/>
    <m/>
    <m/>
    <m/>
    <m/>
    <m/>
    <m/>
    <s v="El Proyecto se encuentra cerrado."/>
  </r>
  <r>
    <s v="Ronal"/>
    <n v="559"/>
    <x v="557"/>
    <x v="558"/>
    <s v="CUTERVO"/>
    <x v="1"/>
    <s v="OPI MUNICIPALIDAD PROVINCIAL DE CUTERVO"/>
    <x v="10"/>
    <d v="2011-06-20T00:00:00"/>
    <x v="12"/>
    <s v="PIMPINGOS"/>
    <x v="4"/>
    <n v="270"/>
    <d v="2011-10-01T00:00:00"/>
    <d v="2013-03-01T00:00:00"/>
    <d v="2017-04-19T00:00:00"/>
    <n v="5.5534246575342463"/>
    <x v="3"/>
    <n v="4.1369863013698627"/>
    <x v="11"/>
    <x v="1"/>
    <x v="0"/>
    <x v="1"/>
    <x v="1"/>
    <n v="1236503.45"/>
    <n v="0"/>
    <n v="0"/>
    <n v="2002602"/>
    <n v="1241885.69"/>
    <x v="453"/>
    <n v="1.0043527901195908"/>
    <n v="1.0043527901195908"/>
    <x v="3"/>
    <s v="PROYECTO CONCLUIDO"/>
    <m/>
    <m/>
    <m/>
    <m/>
    <m/>
    <m/>
    <m/>
    <m/>
    <s v="El Proyecto se encuentra cerrado."/>
  </r>
  <r>
    <s v="Ronal"/>
    <n v="560"/>
    <x v="558"/>
    <x v="559"/>
    <s v="CUTERVO"/>
    <x v="1"/>
    <s v="OPI MUNICIPALIDAD PROVINCIAL DE CUTERVO"/>
    <x v="10"/>
    <d v="2011-06-26T00:00:00"/>
    <x v="12"/>
    <s v="PIMPINGOS"/>
    <x v="4"/>
    <n v="270"/>
    <d v="2011-10-01T00:00:00"/>
    <d v="2013-10-01T00:00:00"/>
    <d v="2017-04-19T00:00:00"/>
    <n v="5.5534246575342463"/>
    <x v="3"/>
    <n v="3.5506849315068494"/>
    <x v="9"/>
    <x v="1"/>
    <x v="1"/>
    <x v="1"/>
    <x v="0"/>
    <n v="1014815.9"/>
    <n v="0"/>
    <n v="0"/>
    <n v="1835489"/>
    <n v="1014815.9"/>
    <x v="105"/>
    <n v="1"/>
    <n v="1"/>
    <x v="3"/>
    <s v="PROYECTO CONCLUIDO"/>
    <m/>
    <m/>
    <m/>
    <m/>
    <m/>
    <m/>
    <m/>
    <m/>
    <s v="El Proyecto se encuentra cerrado. En el Banco de Proyectos figura que registra formato SNIP 15, sin embargo no se puede visualizar el mismo."/>
  </r>
  <r>
    <s v="Ronal"/>
    <n v="561"/>
    <x v="559"/>
    <x v="560"/>
    <s v="CUTERVO"/>
    <x v="1"/>
    <s v="OPI DE LA REGION CAJAMARCA"/>
    <x v="10"/>
    <d v="2011-11-21T00:00:00"/>
    <x v="12"/>
    <s v="CUTERVO"/>
    <x v="4"/>
    <n v="180"/>
    <d v="2012-08-01T00:00:00"/>
    <d v="2013-06-01T00:00:00"/>
    <d v="2017-04-19T00:00:00"/>
    <n v="4.7178082191780826"/>
    <x v="8"/>
    <n v="3.8849315068493149"/>
    <x v="9"/>
    <x v="1"/>
    <x v="1"/>
    <x v="0"/>
    <x v="1"/>
    <n v="3556726"/>
    <n v="0"/>
    <n v="0"/>
    <n v="7102280"/>
    <n v="3473900.12"/>
    <x v="454"/>
    <n v="0.97671288707648551"/>
    <n v="0.97671288707648551"/>
    <x v="3"/>
    <m/>
    <m/>
    <m/>
    <m/>
    <m/>
    <m/>
    <m/>
    <m/>
    <m/>
    <s v="El último gasto con cargo al proyecto, es en junio del año 2013"/>
  </r>
  <r>
    <s v="Ronal"/>
    <n v="562"/>
    <x v="560"/>
    <x v="561"/>
    <s v="CUTERVO"/>
    <x v="1"/>
    <s v="OPI DE LA REGION CAJAMARCA"/>
    <x v="10"/>
    <d v="2011-08-10T00:00:00"/>
    <x v="12"/>
    <s v="CUTERVO"/>
    <x v="4"/>
    <n v="180"/>
    <d v="2011-11-01T00:00:00"/>
    <d v="2013-03-01T00:00:00"/>
    <d v="2017-04-19T00:00:00"/>
    <n v="5.4684931506849317"/>
    <x v="3"/>
    <n v="4.1369863013698627"/>
    <x v="11"/>
    <x v="1"/>
    <x v="0"/>
    <x v="0"/>
    <x v="1"/>
    <n v="1369022.06"/>
    <n v="0"/>
    <n v="0"/>
    <n v="2133373"/>
    <n v="1383901.58"/>
    <x v="455"/>
    <n v="1.0108687218670531"/>
    <n v="1.0108687218670531"/>
    <x v="3"/>
    <m/>
    <m/>
    <m/>
    <m/>
    <m/>
    <m/>
    <m/>
    <m/>
    <m/>
    <s v=" El Proyecto presenta un gasto mayor al último registro realizado en el aplicativo del Banco de Proyectos. El último devengado fué realizado en marzo del año 2013."/>
  </r>
  <r>
    <s v="Ronal"/>
    <n v="563"/>
    <x v="561"/>
    <x v="562"/>
    <s v="CUTERVO"/>
    <x v="1"/>
    <s v="OPI MUNICIPALIDAD DISTRITAL DE SANTO TOMAS"/>
    <x v="10"/>
    <d v="2011-07-12T00:00:00"/>
    <x v="12"/>
    <s v="SANTO TOMÁS"/>
    <x v="4"/>
    <n v="180"/>
    <d v="2011-11-01T00:00:00"/>
    <d v="2013-06-01T00:00:00"/>
    <d v="2017-04-19T00:00:00"/>
    <n v="5.4684931506849317"/>
    <x v="3"/>
    <n v="3.8849315068493149"/>
    <x v="9"/>
    <x v="1"/>
    <x v="0"/>
    <x v="0"/>
    <x v="1"/>
    <n v="1579787.16"/>
    <n v="0"/>
    <n v="0"/>
    <n v="2776680"/>
    <n v="1567432.74"/>
    <x v="456"/>
    <n v="0.99217969337084633"/>
    <n v="0.99217969337084633"/>
    <x v="3"/>
    <m/>
    <m/>
    <m/>
    <m/>
    <m/>
    <m/>
    <m/>
    <m/>
    <m/>
    <s v="El último gasto con cargo al proyecto, es en junio del año 2013"/>
  </r>
  <r>
    <s v="Ronal"/>
    <n v="564"/>
    <x v="562"/>
    <x v="563"/>
    <s v="CUTERVO"/>
    <x v="1"/>
    <s v="OPI MUNICIPALIDAD DISTRITAL DE SAN JUAN DE CUTERVO"/>
    <x v="10"/>
    <d v="2011-09-26T00:00:00"/>
    <x v="12"/>
    <s v="SAN JUAN DE CUTERVO"/>
    <x v="3"/>
    <n v="450"/>
    <s v="NPI"/>
    <s v="NPI"/>
    <d v="2017-04-19T00:00:00"/>
    <s v="NPI"/>
    <x v="0"/>
    <s v="NPI"/>
    <x v="0"/>
    <x v="0"/>
    <x v="0"/>
    <x v="0"/>
    <x v="0"/>
    <n v="5034761"/>
    <n v="0"/>
    <n v="0"/>
    <s v="NPI"/>
    <s v="NPI"/>
    <x v="0"/>
    <s v="NPI"/>
    <s v="NPI"/>
    <x v="0"/>
    <m/>
    <m/>
    <m/>
    <m/>
    <m/>
    <m/>
    <m/>
    <m/>
    <m/>
    <s v="El Proyecto ha sido declarado viable en septiembre del año 2011, a la fecha se encuentra inactivo."/>
  </r>
  <r>
    <s v="Ronal"/>
    <n v="565"/>
    <x v="563"/>
    <x v="564"/>
    <s v="CUTERVO"/>
    <x v="1"/>
    <s v="OPI MUNICIPALIDAD DISTRITAL DE CUJILLO"/>
    <x v="10"/>
    <d v="2013-03-26T00:00:00"/>
    <x v="13"/>
    <s v="CUJILLO"/>
    <x v="4"/>
    <n v="180"/>
    <d v="2013-07-01T00:00:00"/>
    <d v="2013-07-01T00:00:00"/>
    <d v="2017-04-19T00:00:00"/>
    <n v="3.8027397260273972"/>
    <x v="9"/>
    <n v="3.8027397260273972"/>
    <x v="9"/>
    <x v="1"/>
    <x v="1"/>
    <x v="0"/>
    <x v="0"/>
    <n v="4082892.52"/>
    <n v="0"/>
    <n v="0"/>
    <n v="19000"/>
    <n v="19000"/>
    <x v="457"/>
    <n v="4.6535635966238956E-3"/>
    <n v="4.6535635966238956E-3"/>
    <x v="1"/>
    <m/>
    <m/>
    <m/>
    <m/>
    <m/>
    <m/>
    <m/>
    <m/>
    <m/>
    <s v="El Proyecto registra como último  gasto en el mes de julio del año 2013."/>
  </r>
  <r>
    <s v="Gladys R."/>
    <n v="566"/>
    <x v="564"/>
    <x v="565"/>
    <s v="SEDE CENTRAL - RENAMA"/>
    <x v="0"/>
    <s v="OPI DE LA REGION CAJAMARCA"/>
    <x v="10"/>
    <d v="2008-04-29T00:00:00"/>
    <x v="7"/>
    <s v="MULTIPROVINCIAL Y MULTIDISTRITAL"/>
    <x v="7"/>
    <n v="470"/>
    <d v="2008-08-01T00:00:00"/>
    <d v="2013-12-01T00:00:00"/>
    <d v="2017-04-19T00:00:00"/>
    <n v="8.7205479452054799"/>
    <x v="4"/>
    <n v="3.3835616438356166"/>
    <x v="9"/>
    <x v="1"/>
    <x v="1"/>
    <x v="1"/>
    <x v="1"/>
    <n v="4963887.5"/>
    <n v="0"/>
    <n v="0"/>
    <n v="14859726"/>
    <n v="5160093.75"/>
    <x v="458"/>
    <n v="1.0395267318205741"/>
    <n v="1.0395267318205741"/>
    <x v="3"/>
    <s v="PROYECTO CONCLUIDO"/>
    <m/>
    <m/>
    <m/>
    <m/>
    <m/>
    <m/>
    <m/>
    <m/>
    <s v="PIP Cerrado, el monto que muestra como devengado en el SOSEM es igual al que se ha registrado en el F14."/>
  </r>
  <r>
    <s v="Olga F."/>
    <n v="567"/>
    <x v="565"/>
    <x v="566"/>
    <s v="JAÉN"/>
    <x v="2"/>
    <s v="OPI DE LA REGION CAJAMARCA"/>
    <x v="10"/>
    <d v="2009-06-04T00:00:00"/>
    <x v="10"/>
    <s v="JAÉN"/>
    <x v="3"/>
    <n v="150"/>
    <d v="2012-12-01T00:00:00"/>
    <d v="2013-12-01T00:00:00"/>
    <d v="2017-04-19T00:00:00"/>
    <n v="4.3835616438356162"/>
    <x v="8"/>
    <n v="3.3835616438356166"/>
    <x v="9"/>
    <x v="1"/>
    <x v="1"/>
    <x v="0"/>
    <x v="1"/>
    <n v="1515147.64"/>
    <n v="0"/>
    <n v="0"/>
    <n v="1617544"/>
    <n v="1575378.88"/>
    <x v="459"/>
    <n v="1.0397527200715568"/>
    <n v="1.0397527200715568"/>
    <x v="3"/>
    <m/>
    <m/>
    <m/>
    <m/>
    <m/>
    <m/>
    <m/>
    <m/>
    <m/>
    <m/>
  </r>
  <r>
    <s v="Olga F."/>
    <n v="568"/>
    <x v="566"/>
    <x v="567"/>
    <s v="SEDE CENTRAL - GRI"/>
    <x v="0"/>
    <s v="OPI MUNICIPALIDAD PROVINCIAL DE CAJAMARCA"/>
    <x v="10"/>
    <d v="2012-03-02T00:00:00"/>
    <x v="11"/>
    <s v="CAJAMARCA "/>
    <x v="4"/>
    <n v="210"/>
    <d v="2012-08-01T00:00:00"/>
    <d v="2013-12-01T00:00:00"/>
    <d v="2017-04-19T00:00:00"/>
    <n v="4.7178082191780826"/>
    <x v="8"/>
    <n v="3.3835616438356166"/>
    <x v="9"/>
    <x v="1"/>
    <x v="1"/>
    <x v="0"/>
    <x v="1"/>
    <n v="1051361.3700000001"/>
    <n v="0"/>
    <n v="0"/>
    <n v="2279992"/>
    <n v="1089989.31"/>
    <x v="460"/>
    <n v="1.0367408781625673"/>
    <n v="1.0367408781625673"/>
    <x v="3"/>
    <m/>
    <m/>
    <m/>
    <m/>
    <m/>
    <m/>
    <m/>
    <m/>
    <m/>
    <m/>
  </r>
  <r>
    <s v="Olga F."/>
    <n v="569"/>
    <x v="567"/>
    <x v="568"/>
    <s v="SEDE CENTRAL - GRI"/>
    <x v="0"/>
    <s v="OPI DE LA REGION CAJAMARCA"/>
    <x v="10"/>
    <d v="2009-08-03T00:00:00"/>
    <x v="10"/>
    <s v="MULTIDISTRITAL"/>
    <x v="1"/>
    <n v="1380"/>
    <d v="2009-09-01T00:00:00"/>
    <d v="2013-11-01T00:00:00"/>
    <d v="2017-04-19T00:00:00"/>
    <n v="7.6356164383561644"/>
    <x v="6"/>
    <n v="3.4657534246575343"/>
    <x v="9"/>
    <x v="1"/>
    <x v="0"/>
    <x v="0"/>
    <x v="0"/>
    <n v="4800325.97"/>
    <n v="0"/>
    <n v="0"/>
    <n v="11159651"/>
    <n v="4764646.42"/>
    <x v="461"/>
    <n v="0.99256726517678551"/>
    <n v="0.99256726517678551"/>
    <x v="3"/>
    <m/>
    <m/>
    <m/>
    <m/>
    <m/>
    <m/>
    <m/>
    <m/>
    <m/>
    <m/>
  </r>
  <r>
    <s v="Olga F."/>
    <n v="570"/>
    <x v="568"/>
    <x v="569"/>
    <s v="SEDE CENTRAL - GRI"/>
    <x v="0"/>
    <s v="OPI DE LA REGION CAJAMARCA"/>
    <x v="10"/>
    <d v="2009-08-12T00:00:00"/>
    <x v="10"/>
    <s v="PEDRO GÁLVEZ"/>
    <x v="4"/>
    <n v="240"/>
    <d v="2010-08-01T00:00:00"/>
    <d v="2013-09-01T00:00:00"/>
    <d v="2017-04-19T00:00:00"/>
    <n v="6.720547945205479"/>
    <x v="7"/>
    <n v="3.6328767123287671"/>
    <x v="9"/>
    <x v="1"/>
    <x v="1"/>
    <x v="0"/>
    <x v="1"/>
    <n v="2068984.77"/>
    <n v="0"/>
    <n v="0"/>
    <n v="4661193"/>
    <n v="1985957.71"/>
    <x v="462"/>
    <n v="0.95987062775720666"/>
    <n v="0.95987062775720666"/>
    <x v="3"/>
    <m/>
    <m/>
    <m/>
    <m/>
    <m/>
    <m/>
    <m/>
    <m/>
    <m/>
    <m/>
  </r>
  <r>
    <s v="Gladys R."/>
    <n v="571"/>
    <x v="569"/>
    <x v="570"/>
    <s v="SEDE CENTRAL - GRI"/>
    <x v="0"/>
    <s v="OPI DE LA REGION CAJAMARCA"/>
    <x v="10"/>
    <d v="2010-02-23T00:00:00"/>
    <x v="4"/>
    <s v="CAJABAMBA "/>
    <x v="4"/>
    <n v="180"/>
    <d v="2011-08-01T00:00:00"/>
    <d v="2013-06-01T00:00:00"/>
    <d v="2017-04-19T00:00:00"/>
    <n v="5.720547945205479"/>
    <x v="3"/>
    <n v="3.8849315068493149"/>
    <x v="9"/>
    <x v="1"/>
    <x v="1"/>
    <x v="0"/>
    <x v="1"/>
    <n v="2478605"/>
    <n v="0"/>
    <n v="0"/>
    <n v="4189413"/>
    <n v="2550824.41"/>
    <x v="463"/>
    <n v="1.0291371194684107"/>
    <n v="1.0291371194684107"/>
    <x v="3"/>
    <m/>
    <m/>
    <m/>
    <m/>
    <m/>
    <m/>
    <m/>
    <m/>
    <m/>
    <s v="El monto total devengado es superior al último registro en fase de inversión en junio 2012. "/>
  </r>
  <r>
    <s v="Ronal"/>
    <n v="572"/>
    <x v="570"/>
    <x v="571"/>
    <s v="SEDE CENTRAL - GRI"/>
    <x v="0"/>
    <s v="OPI MUNICIPALIDAD DISTRITAL DE CATILLUC"/>
    <x v="10"/>
    <d v="2011-09-08T00:00:00"/>
    <x v="12"/>
    <s v="CATILLUC"/>
    <x v="4"/>
    <n v="180"/>
    <d v="2012-09-01T00:00:00"/>
    <d v="2013-12-01T00:00:00"/>
    <d v="2017-04-19T00:00:00"/>
    <n v="4.6328767123287671"/>
    <x v="8"/>
    <n v="3.3835616438356166"/>
    <x v="9"/>
    <x v="1"/>
    <x v="1"/>
    <x v="0"/>
    <x v="1"/>
    <n v="2851085.2"/>
    <n v="0"/>
    <n v="0"/>
    <n v="3596708"/>
    <n v="2151250.29"/>
    <x v="464"/>
    <n v="0.75453735651253073"/>
    <n v="0.75453735651253073"/>
    <x v="3"/>
    <m/>
    <m/>
    <m/>
    <m/>
    <m/>
    <m/>
    <m/>
    <m/>
    <m/>
    <s v="el último devengado con cargo al proyecto se registró en el mes de Diciembre del año 2013."/>
  </r>
  <r>
    <s v="Ronal"/>
    <n v="573"/>
    <x v="571"/>
    <x v="572"/>
    <s v="SEDE CENTRAL - GRDE"/>
    <x v="0"/>
    <s v="OPI DE LA REGION CAJAMARCA"/>
    <x v="10"/>
    <d v="2012-07-13T00:00:00"/>
    <x v="11"/>
    <s v="POMAHUACA"/>
    <x v="3"/>
    <n v="450"/>
    <d v="2013-04-01T00:00:00"/>
    <d v="2013-12-01T00:00:00"/>
    <d v="2017-04-19T00:00:00"/>
    <n v="4.0520547945205481"/>
    <x v="8"/>
    <n v="3.3835616438356166"/>
    <x v="9"/>
    <x v="1"/>
    <x v="0"/>
    <x v="0"/>
    <x v="0"/>
    <n v="5127181"/>
    <n v="0"/>
    <n v="0"/>
    <n v="290218"/>
    <n v="129052.44"/>
    <x v="465"/>
    <n v="2.5170252425260588E-2"/>
    <n v="2.5170252425260588E-2"/>
    <x v="1"/>
    <m/>
    <m/>
    <m/>
    <m/>
    <m/>
    <m/>
    <m/>
    <m/>
    <m/>
    <s v="Proyecto Viable en Julio del año  2012, a la fecha no presenta registro de Formato SNIP 15, el último devengado con cargo al proyecto fue en Diciembre del año 2013."/>
  </r>
  <r>
    <s v="Ronal"/>
    <n v="574"/>
    <x v="572"/>
    <x v="573"/>
    <s v="SEDE CENTRAL - GRI"/>
    <x v="0"/>
    <s v="OPI DE LA REGION CAJAMARCA"/>
    <x v="10"/>
    <d v="2012-05-03T00:00:00"/>
    <x v="11"/>
    <s v="ICHOCÁN"/>
    <x v="15"/>
    <n v="90"/>
    <s v="NPI"/>
    <s v="NPI"/>
    <d v="2017-04-19T00:00:00"/>
    <s v="NPI"/>
    <x v="0"/>
    <s v="NPI"/>
    <x v="0"/>
    <x v="0"/>
    <x v="0"/>
    <x v="0"/>
    <x v="0"/>
    <n v="353166.93"/>
    <n v="0"/>
    <n v="0"/>
    <n v="501416"/>
    <n v="0"/>
    <x v="466"/>
    <n v="0"/>
    <n v="0"/>
    <x v="1"/>
    <m/>
    <m/>
    <m/>
    <m/>
    <m/>
    <m/>
    <m/>
    <m/>
    <m/>
    <s v="Proyecto Viable en mayo del año 2012 y a la fecha se encuentra inactivo."/>
  </r>
  <r>
    <s v="Jovanna"/>
    <n v="575"/>
    <x v="573"/>
    <x v="574"/>
    <s v="JAÉN"/>
    <x v="2"/>
    <s v="OPI DE LA REGION CAJAMARCA"/>
    <x v="10"/>
    <d v="2006-04-20T00:00:00"/>
    <x v="5"/>
    <s v="JAÉN - MULTIDISTRITAL"/>
    <x v="0"/>
    <n v="180"/>
    <d v="2006-06-01T00:00:00"/>
    <d v="2013-07-01T00:00:00"/>
    <d v="2017-04-19T00:00:00"/>
    <n v="10.890410958904109"/>
    <x v="2"/>
    <n v="3.8027397260273972"/>
    <x v="9"/>
    <x v="1"/>
    <x v="0"/>
    <x v="0"/>
    <x v="0"/>
    <n v="2783023"/>
    <n v="0"/>
    <n v="0"/>
    <n v="5121331"/>
    <n v="2912659.64"/>
    <x v="467"/>
    <n v="1.0465812319912555"/>
    <n v="1.0465812319912555"/>
    <x v="3"/>
    <m/>
    <m/>
    <m/>
    <m/>
    <m/>
    <m/>
    <m/>
    <m/>
    <m/>
    <s v="El proyecto cuenta con un registro F-16, de fecha 28/09/2011, por un monto de S/.2,783,023.00"/>
  </r>
  <r>
    <s v="Jovanna"/>
    <n v="576"/>
    <x v="574"/>
    <x v="575"/>
    <s v="JAÉN"/>
    <x v="2"/>
    <s v="OPI DE LA REGION CAJAMARCA"/>
    <x v="10"/>
    <d v="2009-01-28T00:00:00"/>
    <x v="10"/>
    <s v="JAÉN"/>
    <x v="4"/>
    <n v="180"/>
    <d v="2011-05-01T00:00:00"/>
    <d v="2013-11-01T00:00:00"/>
    <d v="2017-04-19T00:00:00"/>
    <n v="5.9726027397260273"/>
    <x v="7"/>
    <n v="3.4657534246575343"/>
    <x v="9"/>
    <x v="1"/>
    <x v="1"/>
    <x v="1"/>
    <x v="0"/>
    <n v="1062489.17"/>
    <n v="0"/>
    <n v="0"/>
    <n v="2306885"/>
    <n v="1062489.17"/>
    <x v="105"/>
    <n v="1"/>
    <n v="1"/>
    <x v="3"/>
    <s v="PROYECTO CONCLUIDO"/>
    <m/>
    <m/>
    <m/>
    <m/>
    <m/>
    <m/>
    <m/>
    <m/>
    <m/>
  </r>
  <r>
    <s v="Jovanna"/>
    <n v="577"/>
    <x v="575"/>
    <x v="576"/>
    <s v="JAÉN"/>
    <x v="2"/>
    <s v="OPI DE LA REGION CAJAMARCA"/>
    <x v="10"/>
    <d v="2005-01-28T00:00:00"/>
    <x v="2"/>
    <s v="JAÉN"/>
    <x v="7"/>
    <n v="360"/>
    <d v="2011-12-01T00:00:00"/>
    <d v="2013-09-01T00:00:00"/>
    <d v="2017-04-19T00:00:00"/>
    <n v="5.3863013698630136"/>
    <x v="3"/>
    <n v="3.6328767123287671"/>
    <x v="9"/>
    <x v="1"/>
    <x v="0"/>
    <x v="0"/>
    <x v="1"/>
    <n v="1344388.89"/>
    <n v="0"/>
    <n v="0"/>
    <n v="1944605"/>
    <n v="820305.21"/>
    <x v="468"/>
    <n v="0.61016958418928913"/>
    <n v="0.61016958418928913"/>
    <x v="2"/>
    <m/>
    <m/>
    <m/>
    <m/>
    <m/>
    <m/>
    <m/>
    <m/>
    <m/>
    <m/>
  </r>
  <r>
    <s v="Jovanna"/>
    <n v="578"/>
    <x v="576"/>
    <x v="577"/>
    <s v="JAÉN"/>
    <x v="2"/>
    <s v="OPI DE LA REGION CAJAMARCA"/>
    <x v="10"/>
    <d v="2005-11-16T00:00:00"/>
    <x v="2"/>
    <s v="JAÉN"/>
    <x v="9"/>
    <n v="330"/>
    <d v="2006-06-01T00:00:00"/>
    <d v="2012-12-01T00:00:00"/>
    <d v="2017-04-19T00:00:00"/>
    <n v="10.890410958904109"/>
    <x v="2"/>
    <n v="4.3835616438356162"/>
    <x v="11"/>
    <x v="1"/>
    <x v="0"/>
    <x v="0"/>
    <x v="0"/>
    <n v="3894701"/>
    <n v="0"/>
    <n v="0"/>
    <n v="7806477"/>
    <n v="4537023.5999999996"/>
    <x v="469"/>
    <n v="1.1649221852974079"/>
    <n v="1.1649221852974079"/>
    <x v="3"/>
    <m/>
    <m/>
    <m/>
    <m/>
    <m/>
    <m/>
    <m/>
    <m/>
    <m/>
    <m/>
  </r>
  <r>
    <s v="Jovanna"/>
    <n v="579"/>
    <x v="577"/>
    <x v="578"/>
    <s v="JAÉN"/>
    <x v="2"/>
    <s v="OPI DE LA REGION CAJAMARCA"/>
    <x v="10"/>
    <d v="2007-03-27T00:00:00"/>
    <x v="3"/>
    <s v="HUARANGO"/>
    <x v="4"/>
    <n v="210"/>
    <d v="2007-05-01T00:00:00"/>
    <d v="2013-12-01T00:00:00"/>
    <d v="2017-04-19T00:00:00"/>
    <n v="9.9753424657534246"/>
    <x v="2"/>
    <n v="3.3835616438356166"/>
    <x v="9"/>
    <x v="1"/>
    <x v="0"/>
    <x v="1"/>
    <x v="1"/>
    <n v="1249507.68"/>
    <n v="0"/>
    <n v="0"/>
    <n v="2778048"/>
    <n v="1249507.68"/>
    <x v="105"/>
    <n v="1"/>
    <n v="1"/>
    <x v="3"/>
    <s v="PROYECTO CONCLUIDO"/>
    <m/>
    <m/>
    <m/>
    <m/>
    <m/>
    <m/>
    <m/>
    <m/>
    <m/>
  </r>
  <r>
    <s v="Jovanna"/>
    <n v="580"/>
    <x v="578"/>
    <x v="579"/>
    <s v="JAÉN"/>
    <x v="2"/>
    <s v="OPI DE LA REGION CAJAMARCA"/>
    <x v="10"/>
    <d v="2007-03-23T00:00:00"/>
    <x v="3"/>
    <s v="BELLAVISTA"/>
    <x v="7"/>
    <n v="300"/>
    <d v="2010-07-01T00:00:00"/>
    <d v="2013-12-01T00:00:00"/>
    <d v="2017-04-19T00:00:00"/>
    <n v="6.8054794520547945"/>
    <x v="7"/>
    <n v="3.3835616438356166"/>
    <x v="9"/>
    <x v="1"/>
    <x v="1"/>
    <x v="1"/>
    <x v="1"/>
    <n v="1707488.84"/>
    <n v="0"/>
    <n v="0"/>
    <n v="1707488.84"/>
    <n v="1707488.84"/>
    <x v="105"/>
    <n v="1"/>
    <n v="1"/>
    <x v="3"/>
    <s v="PROYECTO CONCLUIDO"/>
    <m/>
    <m/>
    <m/>
    <m/>
    <m/>
    <m/>
    <m/>
    <m/>
    <m/>
  </r>
  <r>
    <s v="Jovanna"/>
    <n v="581"/>
    <x v="579"/>
    <x v="580"/>
    <s v="JAÉN"/>
    <x v="2"/>
    <s v="OPI MUNICIPALIDAD DISTRITAL DE SAN JOSE DE LOURDES"/>
    <x v="10"/>
    <d v="2009-10-30T00:00:00"/>
    <x v="10"/>
    <s v="SAN JOSÉ DE LOURDES"/>
    <x v="4"/>
    <n v="720"/>
    <d v="2008-12-01T00:00:00"/>
    <d v="2013-11-01T00:00:00"/>
    <d v="2017-04-19T00:00:00"/>
    <n v="8.3863013698630144"/>
    <x v="4"/>
    <n v="3.4657534246575343"/>
    <x v="9"/>
    <x v="1"/>
    <x v="1"/>
    <x v="1"/>
    <x v="1"/>
    <n v="2380327.85"/>
    <n v="0"/>
    <n v="0"/>
    <n v="3953677"/>
    <n v="2380327.85"/>
    <x v="105"/>
    <n v="1"/>
    <n v="1"/>
    <x v="3"/>
    <s v="PROYECTO CONCLUIDO"/>
    <m/>
    <m/>
    <m/>
    <m/>
    <m/>
    <m/>
    <m/>
    <m/>
    <m/>
  </r>
  <r>
    <s v="Jovanna"/>
    <n v="582"/>
    <x v="580"/>
    <x v="581"/>
    <s v="SEDE CENTRAL - JAÉN"/>
    <x v="0"/>
    <s v="OPI DE LA REGION CAJAMARCA"/>
    <x v="10"/>
    <d v="2008-09-16T00:00:00"/>
    <x v="7"/>
    <s v="SAN IGNACIO"/>
    <x v="3"/>
    <n v="720"/>
    <d v="2009-11-01T00:00:00"/>
    <d v="2013-12-01T00:00:00"/>
    <d v="2017-04-19T00:00:00"/>
    <n v="7.4684931506849317"/>
    <x v="6"/>
    <n v="3.3835616438356166"/>
    <x v="9"/>
    <x v="1"/>
    <x v="0"/>
    <x v="1"/>
    <x v="1"/>
    <n v="1092993.68"/>
    <n v="0"/>
    <n v="0"/>
    <n v="2401302"/>
    <n v="1092993.68"/>
    <x v="105"/>
    <n v="1"/>
    <n v="1"/>
    <x v="3"/>
    <s v="PROYECTO CONCLUIDO"/>
    <m/>
    <m/>
    <m/>
    <m/>
    <m/>
    <m/>
    <m/>
    <m/>
    <m/>
  </r>
  <r>
    <s v="Jovanna"/>
    <n v="583"/>
    <x v="581"/>
    <x v="582"/>
    <s v="JAÉN"/>
    <x v="2"/>
    <s v="OPI DE LA REGION CAJAMARCA"/>
    <x v="10"/>
    <d v="2010-06-14T00:00:00"/>
    <x v="4"/>
    <s v="SAN IGNACIO"/>
    <x v="1"/>
    <n v="210"/>
    <d v="2010-12-01T00:00:00"/>
    <d v="2013-12-01T00:00:00"/>
    <d v="2017-04-19T00:00:00"/>
    <n v="6.3863013698630136"/>
    <x v="7"/>
    <n v="3.3835616438356166"/>
    <x v="9"/>
    <x v="1"/>
    <x v="1"/>
    <x v="0"/>
    <x v="1"/>
    <n v="4130109.15"/>
    <n v="0"/>
    <n v="0"/>
    <n v="9743860"/>
    <n v="3631365.27"/>
    <x v="470"/>
    <n v="0.87924196143823463"/>
    <n v="0.87924196143823463"/>
    <x v="3"/>
    <m/>
    <m/>
    <m/>
    <m/>
    <m/>
    <m/>
    <m/>
    <m/>
    <m/>
    <m/>
  </r>
  <r>
    <s v="Wilmer Ch"/>
    <n v="584"/>
    <x v="582"/>
    <x v="583"/>
    <s v="SEDE CENTRAL - PROREGION"/>
    <x v="0"/>
    <s v="OPI DE LA REGION CAJAMARCA"/>
    <x v="10"/>
    <d v="2008-08-08T00:00:00"/>
    <x v="7"/>
    <s v="MULTIPROVINCIAL Y MULTIDISTRITAL"/>
    <x v="7"/>
    <n v="540"/>
    <d v="2008-10-01T00:00:00"/>
    <d v="2013-10-01T00:00:00"/>
    <d v="2017-04-19T00:00:00"/>
    <n v="8.5534246575342472"/>
    <x v="4"/>
    <n v="3.5506849315068494"/>
    <x v="9"/>
    <x v="1"/>
    <x v="1"/>
    <x v="1"/>
    <x v="0"/>
    <n v="95162380.5"/>
    <n v="0"/>
    <n v="0"/>
    <n v="137066893"/>
    <n v="106733927.95"/>
    <x v="471"/>
    <n v="1.121597919148313"/>
    <n v="1.121597919148313"/>
    <x v="3"/>
    <s v="PROYECTO CONCLUIDO"/>
    <m/>
    <m/>
    <m/>
    <m/>
    <m/>
    <m/>
    <m/>
    <m/>
    <s v="DE ACUERDO AL SOSEM EXISTEN 2 UNIDADES EJECUTORAS QUE HAN REALIZADO GASTO CON CARGO AL PROYECTO"/>
  </r>
  <r>
    <s v="Wilmer Ch"/>
    <n v="585"/>
    <x v="583"/>
    <x v="584"/>
    <s v="PROREGION - MD DE CONCHAN"/>
    <x v="10"/>
    <s v="OPI MUNICIPALIDAD DISTRITAL DE CONCHAN"/>
    <x v="10"/>
    <d v="2011-12-27T00:00:00"/>
    <x v="12"/>
    <s v="CONCHÁN"/>
    <x v="10"/>
    <n v="360"/>
    <d v="2012-03-01T00:00:00"/>
    <d v="2012-04-01T00:00:00"/>
    <d v="2017-04-19T00:00:00"/>
    <n v="5.1369863013698627"/>
    <x v="3"/>
    <n v="5.0520547945205481"/>
    <x v="10"/>
    <x v="1"/>
    <x v="1"/>
    <x v="0"/>
    <x v="0"/>
    <n v="8067450.8099999996"/>
    <n v="0"/>
    <n v="0"/>
    <n v="106291"/>
    <n v="19700"/>
    <x v="472"/>
    <n v="2.4419113873716944E-3"/>
    <n v="2.4419113873716944E-3"/>
    <x v="1"/>
    <m/>
    <m/>
    <m/>
    <m/>
    <m/>
    <m/>
    <m/>
    <m/>
    <m/>
    <s v="DE ACUERDO CON EL SOSEM EXISTEN DOS UNIDADES EJECUTORAS: LA M.P DE CHONCHAN Y PROREGION, DE LAS CUALES LA PRIMERA ES LA UNICA QUE HA REALIZADO GASTO CON CARGO AL PROYECTO."/>
  </r>
  <r>
    <s v="Agustín M"/>
    <n v="586"/>
    <x v="584"/>
    <x v="585"/>
    <s v="CHOTA"/>
    <x v="3"/>
    <s v="OPI DE LA REGION CAJAMARCA"/>
    <x v="10"/>
    <d v="2003-05-26T00:00:00"/>
    <x v="0"/>
    <s v="CHOTA - MULTIDISTRITAL"/>
    <x v="3"/>
    <n v="120"/>
    <d v="2004-04-01T00:00:00"/>
    <d v="2013-06-01T00:00:00"/>
    <d v="2017-04-19T00:00:00"/>
    <n v="13.057534246575342"/>
    <x v="10"/>
    <n v="3.8849315068493149"/>
    <x v="9"/>
    <x v="1"/>
    <x v="0"/>
    <x v="0"/>
    <x v="0"/>
    <n v="314500"/>
    <n v="0"/>
    <n v="0"/>
    <n v="310000"/>
    <n v="308608.09999999998"/>
    <x v="473"/>
    <n v="0.98126581875993635"/>
    <n v="0.98126581875993635"/>
    <x v="3"/>
    <m/>
    <m/>
    <m/>
    <m/>
    <m/>
    <m/>
    <m/>
    <m/>
    <m/>
    <s v="EL NOMBRE NO COINCIDE EN LA FICHA Y EL CODIGO PRESUPUESTAL"/>
  </r>
  <r>
    <s v="Agustín M"/>
    <n v="587"/>
    <x v="585"/>
    <x v="586"/>
    <s v="CHOTA"/>
    <x v="3"/>
    <s v="OPI DE LA REGION CAJAMARCA"/>
    <x v="10"/>
    <d v="2004-10-15T00:00:00"/>
    <x v="1"/>
    <s v="MIRACOSTA"/>
    <x v="0"/>
    <n v="270"/>
    <d v="2006-08-01T00:00:00"/>
    <d v="2013-12-01T00:00:00"/>
    <d v="2017-04-19T00:00:00"/>
    <n v="10.723287671232876"/>
    <x v="2"/>
    <n v="3.3835616438356166"/>
    <x v="9"/>
    <x v="1"/>
    <x v="0"/>
    <x v="0"/>
    <x v="1"/>
    <n v="4717213"/>
    <n v="0"/>
    <n v="0"/>
    <n v="10695629"/>
    <n v="4647006.16"/>
    <x v="474"/>
    <n v="0.98511688151457233"/>
    <n v="0.98511688151457233"/>
    <x v="3"/>
    <m/>
    <m/>
    <m/>
    <m/>
    <m/>
    <m/>
    <m/>
    <m/>
    <m/>
    <s v="DEFICIENTE PROGRAMACIÓN"/>
  </r>
  <r>
    <s v="Agustín M"/>
    <n v="588"/>
    <x v="586"/>
    <x v="587"/>
    <s v="CHOTA"/>
    <x v="3"/>
    <s v="OPI DE LA REGION CAJAMARCA"/>
    <x v="10"/>
    <d v="2007-06-08T00:00:00"/>
    <x v="3"/>
    <s v="SANTA CRUZ"/>
    <x v="4"/>
    <n v="90"/>
    <d v="2007-09-01T00:00:00"/>
    <d v="2013-12-01T00:00:00"/>
    <d v="2017-04-19T00:00:00"/>
    <n v="9.6383561643835609"/>
    <x v="5"/>
    <n v="3.3835616438356166"/>
    <x v="9"/>
    <x v="1"/>
    <x v="1"/>
    <x v="0"/>
    <x v="1"/>
    <n v="450806.16"/>
    <n v="0"/>
    <n v="0"/>
    <n v="1687979"/>
    <n v="457006.17"/>
    <x v="475"/>
    <n v="1.0137531616693081"/>
    <n v="1.0137531616693081"/>
    <x v="3"/>
    <m/>
    <m/>
    <m/>
    <m/>
    <m/>
    <m/>
    <m/>
    <m/>
    <m/>
    <s v="VIABLE CON REGISTROS EN LA FASE DE INVERSIÓN"/>
  </r>
  <r>
    <s v="Agustín M"/>
    <n v="589"/>
    <x v="587"/>
    <x v="588"/>
    <s v="CHOTA"/>
    <x v="3"/>
    <s v="OPI DE LA REGION CAJAMARCA"/>
    <x v="10"/>
    <d v="2008-02-08T00:00:00"/>
    <x v="7"/>
    <s v="ANDABAMBA"/>
    <x v="4"/>
    <n v="120"/>
    <d v="2008-11-01T00:00:00"/>
    <d v="2013-07-01T00:00:00"/>
    <d v="2017-04-19T00:00:00"/>
    <n v="8.4684931506849317"/>
    <x v="4"/>
    <n v="3.8027397260273972"/>
    <x v="9"/>
    <x v="1"/>
    <x v="0"/>
    <x v="0"/>
    <x v="1"/>
    <n v="1675925"/>
    <n v="0"/>
    <n v="0"/>
    <n v="4701361"/>
    <n v="1685316.62"/>
    <x v="476"/>
    <n v="1.0056038426540568"/>
    <n v="1.0056038426540568"/>
    <x v="3"/>
    <m/>
    <m/>
    <m/>
    <m/>
    <m/>
    <m/>
    <m/>
    <m/>
    <m/>
    <s v="PIP VIABLE VERIFICADO CON REGISTROS EN LA FASE DE INVERSIÓN"/>
  </r>
  <r>
    <s v="Agustín M"/>
    <n v="590"/>
    <x v="588"/>
    <x v="589"/>
    <s v="CHOTA"/>
    <x v="3"/>
    <s v="OPI DE LA REGION CAJAMARCA"/>
    <x v="10"/>
    <d v="2009-10-26T00:00:00"/>
    <x v="10"/>
    <s v="CHOTA"/>
    <x v="4"/>
    <n v="180"/>
    <d v="2012-05-01T00:00:00"/>
    <d v="2013-12-01T00:00:00"/>
    <d v="2017-04-19T00:00:00"/>
    <n v="4.9698630136986299"/>
    <x v="3"/>
    <n v="3.3835616438356166"/>
    <x v="9"/>
    <x v="1"/>
    <x v="1"/>
    <x v="0"/>
    <x v="1"/>
    <n v="1279807.3500000001"/>
    <n v="0"/>
    <n v="0"/>
    <n v="1333082"/>
    <n v="1290789.46"/>
    <x v="477"/>
    <n v="1.0085810649548153"/>
    <n v="1.0085810649548153"/>
    <x v="3"/>
    <m/>
    <m/>
    <m/>
    <m/>
    <m/>
    <m/>
    <m/>
    <m/>
    <m/>
    <s v="PIP VIABLE CON REGISTROS EN LA FASE DE INVERSIÓN"/>
  </r>
  <r>
    <s v="Agustín M"/>
    <n v="591"/>
    <x v="589"/>
    <x v="590"/>
    <s v="CHOTA"/>
    <x v="3"/>
    <s v="OPI DE LA REGION CAJAMARCA"/>
    <x v="10"/>
    <d v="2010-09-30T00:00:00"/>
    <x v="4"/>
    <s v="BAMBAMARCA"/>
    <x v="4"/>
    <n v="180"/>
    <d v="2012-08-01T00:00:00"/>
    <d v="2013-12-01T00:00:00"/>
    <d v="2017-04-19T00:00:00"/>
    <n v="4.7178082191780826"/>
    <x v="8"/>
    <n v="3.3835616438356166"/>
    <x v="9"/>
    <x v="1"/>
    <x v="1"/>
    <x v="0"/>
    <x v="1"/>
    <n v="1044379.59"/>
    <n v="0"/>
    <n v="0"/>
    <n v="1213817"/>
    <n v="1030459.09"/>
    <x v="478"/>
    <n v="0.98667103404424061"/>
    <n v="0.98667103404424061"/>
    <x v="3"/>
    <m/>
    <m/>
    <m/>
    <m/>
    <m/>
    <m/>
    <m/>
    <m/>
    <m/>
    <s v="PIP VIABLE CON REGISTROS EN LA FASE DE INVERSIÓN"/>
  </r>
  <r>
    <s v="Agustín M"/>
    <n v="592"/>
    <x v="590"/>
    <x v="591"/>
    <s v="AGRICULTURA "/>
    <x v="9"/>
    <s v="OPI MUNICIPALIDAD PROVINCIAL DE CHOTA"/>
    <x v="10"/>
    <d v="2010-08-04T00:00:00"/>
    <x v="4"/>
    <s v="CHOTA"/>
    <x v="3"/>
    <n v="270"/>
    <d v="2011-07-01T00:00:00"/>
    <d v="2013-12-01T00:00:00"/>
    <d v="2017-04-19T00:00:00"/>
    <n v="5.8054794520547945"/>
    <x v="3"/>
    <n v="3.3835616438356166"/>
    <x v="9"/>
    <x v="1"/>
    <x v="0"/>
    <x v="1"/>
    <x v="0"/>
    <n v="1036555.9"/>
    <n v="0"/>
    <n v="0"/>
    <n v="975495"/>
    <n v="745075.39"/>
    <x v="479"/>
    <n v="0.71879904402647266"/>
    <n v="0.71879904402647266"/>
    <x v="2"/>
    <s v="PROYECTO CONCLUIDO"/>
    <m/>
    <m/>
    <m/>
    <m/>
    <m/>
    <m/>
    <m/>
    <m/>
    <s v="PIP VIABLE CERRADO CON REGISTROS EN LA FASE DE INVERSIÓN"/>
  </r>
  <r>
    <s v="Maria Rosa A."/>
    <n v="593"/>
    <x v="591"/>
    <x v="592"/>
    <s v="SEDE CENTRAL - ACONDICIONAMIENTO TERRITORIAL"/>
    <x v="0"/>
    <s v="OPI DE LA REGION CAJAMARCA"/>
    <x v="11"/>
    <d v="2005-03-10T00:00:00"/>
    <x v="2"/>
    <s v="MULTIPROVINCIAL Y MULTIDISTRITAL"/>
    <x v="1"/>
    <n v="120"/>
    <s v="NPI"/>
    <s v="NPI"/>
    <d v="2017-04-19T00:00:00"/>
    <s v="NPI"/>
    <x v="0"/>
    <s v="NPI"/>
    <x v="0"/>
    <x v="0"/>
    <x v="0"/>
    <x v="0"/>
    <x v="0"/>
    <n v="3290904"/>
    <n v="0"/>
    <n v="0"/>
    <s v="NPI"/>
    <s v="NPI"/>
    <x v="0"/>
    <s v="NPI"/>
    <s v="NPI"/>
    <x v="0"/>
    <m/>
    <m/>
    <m/>
    <m/>
    <m/>
    <m/>
    <m/>
    <m/>
    <m/>
    <m/>
  </r>
  <r>
    <s v="Maria Rosa A."/>
    <n v="594"/>
    <x v="592"/>
    <x v="593"/>
    <s v="SEDE CENTRAL - GRI"/>
    <x v="0"/>
    <s v="OPI DE LA REGION CAJAMARCA"/>
    <x v="11"/>
    <d v="2005-07-13T00:00:00"/>
    <x v="2"/>
    <s v="CAJAMARCA"/>
    <x v="10"/>
    <n v="90"/>
    <d v="2007-02-01T00:00:00"/>
    <d v="2014-08-01T00:00:00"/>
    <d v="2017-04-19T00:00:00"/>
    <n v="10.219178082191782"/>
    <x v="2"/>
    <n v="2.7178082191780821"/>
    <x v="4"/>
    <x v="1"/>
    <x v="0"/>
    <x v="0"/>
    <x v="1"/>
    <n v="664136.04"/>
    <n v="0"/>
    <n v="0"/>
    <n v="1418913"/>
    <n v="650656.68000000005"/>
    <x v="480"/>
    <n v="0.97970391728778938"/>
    <n v="0.97970391728778938"/>
    <x v="3"/>
    <m/>
    <m/>
    <m/>
    <m/>
    <m/>
    <m/>
    <m/>
    <m/>
    <m/>
    <m/>
  </r>
  <r>
    <s v="Ronal"/>
    <n v="595"/>
    <x v="593"/>
    <x v="594"/>
    <s v="CUTERVO"/>
    <x v="1"/>
    <s v="OPI MUNICIPALIDAD PROVINCIAL DE CUTERVO"/>
    <x v="11"/>
    <d v="2012-03-14T00:00:00"/>
    <x v="11"/>
    <s v="CUTERVO"/>
    <x v="4"/>
    <n v="180"/>
    <d v="2012-12-01T00:00:00"/>
    <d v="2014-12-01T00:00:00"/>
    <d v="2017-04-19T00:00:00"/>
    <n v="4.3835616438356162"/>
    <x v="8"/>
    <n v="2.3835616438356166"/>
    <x v="4"/>
    <x v="1"/>
    <x v="1"/>
    <x v="1"/>
    <x v="1"/>
    <n v="2181467.71"/>
    <n v="0"/>
    <n v="0"/>
    <n v="2256335"/>
    <n v="2181467.71"/>
    <x v="105"/>
    <n v="1"/>
    <n v="1"/>
    <x v="3"/>
    <s v="PROYECTO CONCLUIDO"/>
    <m/>
    <m/>
    <m/>
    <m/>
    <m/>
    <m/>
    <m/>
    <m/>
    <s v="El proyecto se encuentra cerrado."/>
  </r>
  <r>
    <s v="Ronal"/>
    <n v="596"/>
    <x v="594"/>
    <x v="595"/>
    <s v="CUTERVO"/>
    <x v="1"/>
    <s v="OPI MUNICIPALIDAD PROVINCIAL DE CUTERVO"/>
    <x v="11"/>
    <d v="2012-06-06T00:00:00"/>
    <x v="11"/>
    <s v="CALLAYUC"/>
    <x v="0"/>
    <n v="150"/>
    <d v="2012-12-01T00:00:00"/>
    <d v="2014-12-01T00:00:00"/>
    <d v="2017-04-19T00:00:00"/>
    <n v="4.3835616438356162"/>
    <x v="8"/>
    <n v="2.3835616438356166"/>
    <x v="4"/>
    <x v="1"/>
    <x v="1"/>
    <x v="0"/>
    <x v="1"/>
    <n v="3729378.31"/>
    <n v="0"/>
    <n v="0"/>
    <n v="3999586"/>
    <n v="3720213.55"/>
    <x v="481"/>
    <n v="0.99754255019518245"/>
    <n v="0.99754255019518245"/>
    <x v="3"/>
    <m/>
    <m/>
    <m/>
    <m/>
    <m/>
    <m/>
    <m/>
    <m/>
    <m/>
    <s v="El último gasto con cargo al proyecto, es en Diciembre del año 2014."/>
  </r>
  <r>
    <s v="Gladys R."/>
    <n v="597"/>
    <x v="595"/>
    <x v="596"/>
    <s v="SEDE CENTRAL - GRI"/>
    <x v="0"/>
    <s v="OPI DE LA REGION CAJAMARCA"/>
    <x v="11"/>
    <d v="2009-05-26T00:00:00"/>
    <x v="10"/>
    <s v="BOLIVAR"/>
    <x v="4"/>
    <n v="635"/>
    <d v="2010-07-01T00:00:00"/>
    <d v="2014-07-01T00:00:00"/>
    <d v="2017-04-19T00:00:00"/>
    <n v="6.8054794520547945"/>
    <x v="7"/>
    <n v="2.8027397260273972"/>
    <x v="4"/>
    <x v="1"/>
    <x v="1"/>
    <x v="1"/>
    <x v="1"/>
    <n v="2157816"/>
    <n v="0"/>
    <n v="0"/>
    <n v="4559560"/>
    <n v="2157815.98"/>
    <x v="482"/>
    <n v="0.99999999073136914"/>
    <n v="0.99999999073136914"/>
    <x v="3"/>
    <s v="PROYECTO CONCLUIDO"/>
    <m/>
    <m/>
    <m/>
    <m/>
    <m/>
    <m/>
    <m/>
    <m/>
    <s v="PIP Cerrado, monto del F14 igual al que muestra el SOSEM como devengado acumulado."/>
  </r>
  <r>
    <s v="Olga F."/>
    <n v="598"/>
    <x v="596"/>
    <x v="597"/>
    <s v="SEDE CENTRAL - GRI"/>
    <x v="0"/>
    <s v="OPI DE LA REGION CAJAMARCA"/>
    <x v="11"/>
    <d v="2008-10-09T00:00:00"/>
    <x v="7"/>
    <s v="MULTIPROVINCIAL Y MULTIDISTRITAL"/>
    <x v="4"/>
    <n v="1050"/>
    <d v="2011-07-01T00:00:00"/>
    <d v="2014-10-01T00:00:00"/>
    <d v="2017-04-19T00:00:00"/>
    <n v="5.8054794520547945"/>
    <x v="3"/>
    <n v="2.5506849315068494"/>
    <x v="4"/>
    <x v="1"/>
    <x v="1"/>
    <x v="0"/>
    <x v="0"/>
    <n v="5956860.2300000004"/>
    <n v="0"/>
    <n v="0"/>
    <n v="9770211"/>
    <n v="5929056.54"/>
    <x v="483"/>
    <n v="0.9953324924664213"/>
    <n v="0.9953324924664213"/>
    <x v="3"/>
    <m/>
    <m/>
    <m/>
    <m/>
    <m/>
    <m/>
    <m/>
    <m/>
    <m/>
    <m/>
  </r>
  <r>
    <s v="Olga F."/>
    <n v="599"/>
    <x v="597"/>
    <x v="598"/>
    <s v="SEDE CENTRAL - GRI"/>
    <x v="0"/>
    <s v="OPI DE LA REGION CAJAMARCA"/>
    <x v="11"/>
    <d v="2008-10-13T00:00:00"/>
    <x v="7"/>
    <s v="MULTIPROVINCIAL Y MULTIDISTRITAL"/>
    <x v="4"/>
    <n v="1050"/>
    <d v="2011-07-01T00:00:00"/>
    <d v="2014-10-01T00:00:00"/>
    <d v="2017-04-19T00:00:00"/>
    <n v="5.8054794520547945"/>
    <x v="3"/>
    <n v="2.5506849315068494"/>
    <x v="4"/>
    <x v="1"/>
    <x v="1"/>
    <x v="0"/>
    <x v="0"/>
    <n v="5544464.0300000003"/>
    <n v="0"/>
    <n v="0"/>
    <n v="6282461"/>
    <n v="5516264.5300000003"/>
    <x v="484"/>
    <n v="0.9949139358020147"/>
    <n v="0.9949139358020147"/>
    <x v="3"/>
    <m/>
    <m/>
    <m/>
    <m/>
    <m/>
    <m/>
    <m/>
    <m/>
    <m/>
    <m/>
  </r>
  <r>
    <s v="Olga F."/>
    <n v="600"/>
    <x v="598"/>
    <x v="599"/>
    <s v="SEDE CENTRAL - GRI"/>
    <x v="0"/>
    <s v="OPI DE LA REGION CAJAMARCA"/>
    <x v="11"/>
    <d v="2008-10-13T00:00:00"/>
    <x v="7"/>
    <s v="MULTIPROVINCIAL Y MULTIDISTRITAL"/>
    <x v="4"/>
    <n v="1050"/>
    <d v="2011-07-01T00:00:00"/>
    <d v="2014-10-01T00:00:00"/>
    <d v="2017-04-19T00:00:00"/>
    <n v="5.8054794520547945"/>
    <x v="3"/>
    <n v="2.5506849315068494"/>
    <x v="4"/>
    <x v="1"/>
    <x v="0"/>
    <x v="0"/>
    <x v="0"/>
    <n v="5705285.2300000004"/>
    <n v="0"/>
    <n v="0"/>
    <n v="6114165"/>
    <n v="5666014.1100000003"/>
    <x v="485"/>
    <n v="0.9931167122384168"/>
    <n v="0.9931167122384168"/>
    <x v="3"/>
    <m/>
    <m/>
    <m/>
    <m/>
    <m/>
    <m/>
    <m/>
    <m/>
    <m/>
    <m/>
  </r>
  <r>
    <s v="Olga F."/>
    <n v="601"/>
    <x v="599"/>
    <x v="600"/>
    <s v="SEDE CENTRAL - GRI"/>
    <x v="0"/>
    <s v="OPI DE LA REGION CAJAMARCA"/>
    <x v="11"/>
    <d v="2008-10-13T00:00:00"/>
    <x v="7"/>
    <s v="MULTIPROVINCIAL Y MULTIDISTRITAL"/>
    <x v="4"/>
    <n v="1050"/>
    <d v="2011-07-01T00:00:00"/>
    <d v="2014-10-01T00:00:00"/>
    <d v="2017-04-19T00:00:00"/>
    <n v="5.8054794520547945"/>
    <x v="3"/>
    <n v="2.5506849315068494"/>
    <x v="4"/>
    <x v="1"/>
    <x v="0"/>
    <x v="0"/>
    <x v="0"/>
    <n v="1278686.28"/>
    <n v="0"/>
    <n v="0"/>
    <n v="1458209"/>
    <n v="1212386.73"/>
    <x v="486"/>
    <n v="0.94815026090684262"/>
    <n v="0.94815026090684262"/>
    <x v="3"/>
    <m/>
    <m/>
    <m/>
    <m/>
    <m/>
    <m/>
    <m/>
    <m/>
    <m/>
    <m/>
  </r>
  <r>
    <s v="Olga F."/>
    <n v="602"/>
    <x v="600"/>
    <x v="601"/>
    <s v="SEDE CENTRAL - GRI"/>
    <x v="0"/>
    <s v="OPI DE LA REGION CAJAMARCA"/>
    <x v="11"/>
    <d v="2010-07-14T00:00:00"/>
    <x v="4"/>
    <s v="MULTIDISTRITAL"/>
    <x v="0"/>
    <n v="450"/>
    <s v="NPI"/>
    <s v="NPI"/>
    <d v="2017-04-19T00:00:00"/>
    <s v="NPI"/>
    <x v="0"/>
    <s v="NPI"/>
    <x v="0"/>
    <x v="0"/>
    <x v="1"/>
    <x v="0"/>
    <x v="0"/>
    <n v="45548374"/>
    <n v="0"/>
    <n v="0"/>
    <n v="23798"/>
    <n v="0"/>
    <x v="487"/>
    <n v="0"/>
    <n v="0"/>
    <x v="1"/>
    <m/>
    <m/>
    <m/>
    <m/>
    <m/>
    <m/>
    <m/>
    <m/>
    <m/>
    <m/>
  </r>
  <r>
    <s v="Olga F."/>
    <n v="603"/>
    <x v="601"/>
    <x v="602"/>
    <s v="SEDE CENTRAL - GRI"/>
    <x v="0"/>
    <s v="OPI DE LA REGION CAJAMARCA"/>
    <x v="11"/>
    <d v="2008-09-26T00:00:00"/>
    <x v="7"/>
    <s v="SITACOCHA "/>
    <x v="4"/>
    <n v="180"/>
    <d v="2010-03-01T00:00:00"/>
    <d v="2014-12-01T00:00:00"/>
    <d v="2017-04-19T00:00:00"/>
    <n v="7.13972602739726"/>
    <x v="6"/>
    <n v="2.3835616438356166"/>
    <x v="4"/>
    <x v="1"/>
    <x v="0"/>
    <x v="0"/>
    <x v="1"/>
    <n v="1840741.88"/>
    <n v="0"/>
    <n v="0"/>
    <n v="4074766"/>
    <n v="1721678.32"/>
    <x v="488"/>
    <n v="0.93531762313138667"/>
    <n v="0.93531762313138667"/>
    <x v="3"/>
    <m/>
    <m/>
    <m/>
    <m/>
    <m/>
    <m/>
    <m/>
    <m/>
    <m/>
    <m/>
  </r>
  <r>
    <s v="Ronal"/>
    <n v="604"/>
    <x v="602"/>
    <x v="603"/>
    <s v="SEDE CENTRAL - GRI"/>
    <x v="0"/>
    <s v="OPI DE LA REGION CAJAMARCA"/>
    <x v="11"/>
    <d v="2010-03-19T00:00:00"/>
    <x v="4"/>
    <s v="PEDRO GÁLVEZ"/>
    <x v="1"/>
    <n v="240"/>
    <d v="2013-03-01T00:00:00"/>
    <d v="2014-09-01T00:00:00"/>
    <d v="2017-04-19T00:00:00"/>
    <n v="4.1369863013698627"/>
    <x v="8"/>
    <n v="2.6328767123287671"/>
    <x v="4"/>
    <x v="1"/>
    <x v="1"/>
    <x v="1"/>
    <x v="1"/>
    <n v="1591178.27"/>
    <n v="0"/>
    <n v="0"/>
    <n v="3470606"/>
    <n v="1591178.27"/>
    <x v="105"/>
    <n v="1"/>
    <n v="1"/>
    <x v="3"/>
    <s v="PROYECTO CONCLUIDO"/>
    <m/>
    <m/>
    <m/>
    <m/>
    <m/>
    <m/>
    <m/>
    <m/>
    <s v="Proyecto Cerrado, el último monto de registro se ha tomado del registro de cierre."/>
  </r>
  <r>
    <s v="Ronal"/>
    <n v="605"/>
    <x v="603"/>
    <x v="604"/>
    <s v="SEDE CENTRAL - GRDE"/>
    <x v="0"/>
    <s v="OPI MUNICIPALIDAD DISTRITAL DE CHIRINOS"/>
    <x v="11"/>
    <d v="2010-08-05T00:00:00"/>
    <x v="4"/>
    <s v="CHIRINOS"/>
    <x v="3"/>
    <n v="429"/>
    <d v="2011-12-01T00:00:00"/>
    <d v="2014-10-01T00:00:00"/>
    <d v="2017-04-19T00:00:00"/>
    <n v="5.3863013698630136"/>
    <x v="3"/>
    <n v="2.5506849315068494"/>
    <x v="4"/>
    <x v="1"/>
    <x v="1"/>
    <x v="0"/>
    <x v="1"/>
    <n v="2952581.16"/>
    <n v="0"/>
    <n v="0"/>
    <n v="4632459"/>
    <n v="2262512.6800000002"/>
    <x v="489"/>
    <n v="0.76628297662103895"/>
    <n v="0.76628297662103895"/>
    <x v="3"/>
    <m/>
    <m/>
    <m/>
    <m/>
    <m/>
    <m/>
    <m/>
    <m/>
    <m/>
    <s v="el último devengado con cargo al proyecto se registra en el mes de Octubre del año 2014."/>
  </r>
  <r>
    <s v="Ronal"/>
    <n v="606"/>
    <x v="604"/>
    <x v="605"/>
    <s v="SEDE CENTRAL - GRI"/>
    <x v="0"/>
    <s v="OPI DE LA REGION CAJAMARCA"/>
    <x v="11"/>
    <d v="2010-11-25T00:00:00"/>
    <x v="4"/>
    <s v="EDUARDO VILLANUEVA"/>
    <x v="4"/>
    <n v="240"/>
    <d v="2012-07-01T00:00:00"/>
    <d v="2014-12-01T00:00:00"/>
    <d v="2017-04-19T00:00:00"/>
    <n v="4.8027397260273972"/>
    <x v="8"/>
    <n v="2.3835616438356166"/>
    <x v="4"/>
    <x v="1"/>
    <x v="1"/>
    <x v="1"/>
    <x v="1"/>
    <n v="1563406.39"/>
    <n v="0"/>
    <n v="0"/>
    <n v="3455327"/>
    <n v="1563406.39"/>
    <x v="105"/>
    <n v="1"/>
    <n v="1"/>
    <x v="3"/>
    <s v="PROYECTO CONCLUIDO"/>
    <m/>
    <m/>
    <m/>
    <m/>
    <m/>
    <m/>
    <m/>
    <m/>
    <s v="Proyecto Cerrado, el último monto de registro se ha tomado del registro de cierre."/>
  </r>
  <r>
    <s v="Ronal"/>
    <n v="607"/>
    <x v="605"/>
    <x v="606"/>
    <s v="SEDE CENTRAL - GRI"/>
    <x v="0"/>
    <s v="OPI MUNICIPALIDAD DISTRITAL DE CONCHAN"/>
    <x v="11"/>
    <d v="2011-04-20T00:00:00"/>
    <x v="12"/>
    <s v="CHALAMARCA"/>
    <x v="0"/>
    <n v="150"/>
    <d v="2012-03-01T00:00:00"/>
    <d v="2014-05-01T00:00:00"/>
    <d v="2017-04-19T00:00:00"/>
    <n v="5.1369863013698627"/>
    <x v="3"/>
    <n v="2.9698630136986299"/>
    <x v="9"/>
    <x v="1"/>
    <x v="1"/>
    <x v="0"/>
    <x v="0"/>
    <n v="2646450.6800000002"/>
    <n v="0"/>
    <n v="0"/>
    <n v="5313054"/>
    <n v="2581127.77"/>
    <x v="490"/>
    <n v="0.97531678542371314"/>
    <n v="0.97531678542371314"/>
    <x v="3"/>
    <m/>
    <m/>
    <m/>
    <m/>
    <m/>
    <m/>
    <m/>
    <m/>
    <m/>
    <s v="el último devengado con cargo al proyecto se registró en el mes de Mayo del año 2014"/>
  </r>
  <r>
    <s v="Ronal"/>
    <n v="608"/>
    <x v="606"/>
    <x v="607"/>
    <s v="SEDE CENTRAL - GRDE"/>
    <x v="0"/>
    <s v="OPI MUNICIPALIDAD DISTRITAL DE SAN FELIPE"/>
    <x v="11"/>
    <d v="2011-07-25T00:00:00"/>
    <x v="12"/>
    <s v="SAN FELIPE"/>
    <x v="3"/>
    <n v="160"/>
    <d v="2013-12-01T00:00:00"/>
    <d v="2014-11-01T00:00:00"/>
    <d v="2017-04-19T00:00:00"/>
    <n v="3.3835616438356166"/>
    <x v="9"/>
    <n v="2.4657534246575343"/>
    <x v="4"/>
    <x v="1"/>
    <x v="0"/>
    <x v="0"/>
    <x v="0"/>
    <n v="3197674.46"/>
    <n v="0"/>
    <n v="0"/>
    <n v="490439"/>
    <n v="116734.77"/>
    <x v="491"/>
    <n v="3.6506145781956809E-2"/>
    <n v="3.6506145781956809E-2"/>
    <x v="1"/>
    <m/>
    <m/>
    <m/>
    <m/>
    <m/>
    <m/>
    <m/>
    <m/>
    <m/>
    <s v="No presenta Registro del formato SNIP 15, el último devengado con cargo al proyecto figura en el mes de Noviembre del año 2014, para el año 2017 no tiene asignado ni PIA ni PIM."/>
  </r>
  <r>
    <s v="Wilmer Ch"/>
    <n v="609"/>
    <x v="607"/>
    <x v="608"/>
    <s v="M. DE AGRICULTURA Y RIEGO"/>
    <x v="8"/>
    <s v="OPI MUNICIPALIDAD DISTRITAL DE CACHACHI"/>
    <x v="11"/>
    <d v="2012-03-01T00:00:00"/>
    <x v="11"/>
    <s v=" CACHACHI "/>
    <x v="2"/>
    <n v="180"/>
    <d v="2015-05-01T00:00:00"/>
    <d v="2015-12-01T00:00:00"/>
    <d v="2017-04-19T00:00:00"/>
    <n v="1.9698630136986301"/>
    <x v="11"/>
    <n v="1.3835616438356164"/>
    <x v="8"/>
    <x v="1"/>
    <x v="1"/>
    <x v="0"/>
    <x v="1"/>
    <n v="1894032.53"/>
    <n v="0"/>
    <n v="52446"/>
    <n v="4343636"/>
    <n v="1841586.6"/>
    <x v="492"/>
    <n v="0.97230991064340377"/>
    <n v="0.97230991064340377"/>
    <x v="3"/>
    <m/>
    <m/>
    <m/>
    <m/>
    <m/>
    <m/>
    <m/>
    <m/>
    <m/>
    <s v="DE ACUERDO AL SOSEM EXISTEN 2 UNIDADES EJECUTORAS: M DE AGRICULTURA Y RIEGO Y LA SEDE CENTRAL, DE LAS CUALES SOLO LA PRIMERA HA REALIZADO GASTO CON CARGO AL PROYECTO."/>
  </r>
  <r>
    <s v="Wilmer Ch"/>
    <n v="610"/>
    <x v="608"/>
    <x v="609"/>
    <s v="M. DE AGRICULTURA Y RIEGO"/>
    <x v="8"/>
    <s v="OPI MUNICIPALIDAD DISTRITAL DE CACHACHI"/>
    <x v="11"/>
    <d v="2012-03-01T00:00:00"/>
    <x v="11"/>
    <s v=" CACHACHI "/>
    <x v="15"/>
    <n v="170"/>
    <d v="2015-11-01T00:00:00"/>
    <d v="2016-12-01T00:00:00"/>
    <d v="2017-04-19T00:00:00"/>
    <n v="1.4657534246575343"/>
    <x v="12"/>
    <n v="0.38082191780821917"/>
    <x v="12"/>
    <x v="2"/>
    <x v="1"/>
    <x v="0"/>
    <x v="1"/>
    <n v="1935161.63"/>
    <n v="0"/>
    <n v="0"/>
    <n v="5210119"/>
    <n v="1935161.62"/>
    <x v="493"/>
    <n v="0.99999999483247315"/>
    <n v="0.99999999483247315"/>
    <x v="3"/>
    <m/>
    <m/>
    <m/>
    <m/>
    <m/>
    <m/>
    <m/>
    <m/>
    <m/>
    <s v="DE ACUERDO AL SOSEM EXISTEN 2 UNIDADES EJECUTORAS: M DE AGRICULTURA Y RIEGO Y LA SEDE CENTRAL, DE LAS CUALES SOLO LA PRIMERA HA REALIZADO GASTO CON CARGO AL PROYECTO."/>
  </r>
  <r>
    <s v="Wilmer Ch"/>
    <n v="611"/>
    <x v="609"/>
    <x v="610"/>
    <s v="M. DE AGRICULTURA Y RIEGO"/>
    <x v="8"/>
    <s v="OPI MUNICIPALIDAD DISTRITAL DE CACHACHI"/>
    <x v="11"/>
    <d v="2012-03-01T00:00:00"/>
    <x v="11"/>
    <s v=" CACHACHI "/>
    <x v="15"/>
    <n v="186"/>
    <d v="2015-12-01T00:00:00"/>
    <d v="2016-12-01T00:00:00"/>
    <d v="2017-04-19T00:00:00"/>
    <n v="1.3835616438356164"/>
    <x v="12"/>
    <n v="0.38082191780821917"/>
    <x v="12"/>
    <x v="2"/>
    <x v="1"/>
    <x v="0"/>
    <x v="1"/>
    <n v="2520429.9"/>
    <n v="0"/>
    <n v="282347"/>
    <n v="8629365"/>
    <n v="2238081.73"/>
    <x v="494"/>
    <n v="0.88797618612602558"/>
    <n v="0.88797618612602558"/>
    <x v="3"/>
    <m/>
    <m/>
    <m/>
    <m/>
    <m/>
    <m/>
    <m/>
    <m/>
    <m/>
    <s v="DE ACUERDO AL SOSEM EXISTEN 2 UNIDADES EJECUTORAS: M DE AGRICULTURA Y RIEGO Y LA SEDE CENTRAL, DE LAS CUALES SOLO LA PRIMERA HA REALIZADO GASTO CON CARGO AL PROYECTO."/>
  </r>
  <r>
    <s v="Wilmer Ch"/>
    <n v="612"/>
    <x v="610"/>
    <x v="611"/>
    <s v="MD DE CHANCAY BAÑOS"/>
    <x v="4"/>
    <s v="OPI MUNICIPALIDAD DISTRITAL DE CATACHE"/>
    <x v="11"/>
    <d v="2011-12-28T00:00:00"/>
    <x v="12"/>
    <s v="CHANCAY BAÑOS"/>
    <x v="5"/>
    <n v="120"/>
    <d v="2013-08-01T00:00:00"/>
    <d v="2013-08-01T00:00:00"/>
    <d v="2017-04-19T00:00:00"/>
    <n v="3.7178082191780821"/>
    <x v="9"/>
    <n v="3.7178082191780821"/>
    <x v="9"/>
    <x v="1"/>
    <x v="0"/>
    <x v="0"/>
    <x v="0"/>
    <n v="2312112.83"/>
    <n v="0"/>
    <n v="0"/>
    <n v="9900"/>
    <n v="9900"/>
    <x v="495"/>
    <n v="4.2817979605260003E-3"/>
    <n v="4.2817979605260003E-3"/>
    <x v="1"/>
    <m/>
    <m/>
    <m/>
    <m/>
    <m/>
    <m/>
    <m/>
    <m/>
    <m/>
    <s v="DE ACUERDO AL SOSEM EXISTEN 2 UNIDADES EJECUTORAS: MUNICIPALIDAD DISTRITAL DE CHANCAYBAÑOS Y LA SEDE CENTRAL, DE LAS CUALES SOLO LA PRIMERA HA REALIZADO GASTO CON CARGO AL PROYECTO."/>
  </r>
  <r>
    <s v="Maria Rosa A."/>
    <n v="613"/>
    <x v="611"/>
    <x v="612"/>
    <s v="SEDE CENTRAL - GRI"/>
    <x v="0"/>
    <s v="OPI MUNICIPALIDAD DISTRITAL HUALGAYOC"/>
    <x v="11"/>
    <d v="2012-12-11T00:00:00"/>
    <x v="11"/>
    <s v="HUASMÍN"/>
    <x v="4"/>
    <n v="180"/>
    <d v="2013-11-01T00:00:00"/>
    <d v="2014-07-01T00:00:00"/>
    <d v="2017-04-19T00:00:00"/>
    <n v="3.4657534246575343"/>
    <x v="9"/>
    <n v="2.8027397260273972"/>
    <x v="4"/>
    <x v="1"/>
    <x v="1"/>
    <x v="0"/>
    <x v="1"/>
    <n v="1170258.27"/>
    <n v="0"/>
    <n v="0"/>
    <n v="1209367"/>
    <n v="1056483.3799999999"/>
    <x v="496"/>
    <n v="0.90277796541442079"/>
    <n v="0.90277796541442079"/>
    <x v="3"/>
    <m/>
    <m/>
    <m/>
    <m/>
    <m/>
    <m/>
    <m/>
    <m/>
    <m/>
    <m/>
  </r>
  <r>
    <s v="Maria Rosa A."/>
    <n v="614"/>
    <x v="612"/>
    <x v="613"/>
    <s v="SEDE CENTRAL - GRI"/>
    <x v="0"/>
    <s v="OPI MUNICIPALIDAD DISTRITAL HUALGAYOC"/>
    <x v="11"/>
    <d v="2013-01-02T00:00:00"/>
    <x v="13"/>
    <s v="HUASMÍN"/>
    <x v="4"/>
    <n v="180"/>
    <d v="2013-12-01T00:00:00"/>
    <d v="2014-10-01T00:00:00"/>
    <d v="2017-04-19T00:00:00"/>
    <n v="3.3835616438356166"/>
    <x v="9"/>
    <n v="2.5506849315068494"/>
    <x v="4"/>
    <x v="1"/>
    <x v="1"/>
    <x v="0"/>
    <x v="1"/>
    <n v="1080085.6299999999"/>
    <n v="0"/>
    <n v="0"/>
    <n v="1535967"/>
    <n v="996403.7"/>
    <x v="497"/>
    <n v="0.92252287441320746"/>
    <n v="0.92252287441320746"/>
    <x v="3"/>
    <m/>
    <m/>
    <m/>
    <m/>
    <m/>
    <m/>
    <m/>
    <m/>
    <m/>
    <m/>
  </r>
  <r>
    <s v="Maria Rosa A."/>
    <n v="615"/>
    <x v="613"/>
    <x v="614"/>
    <s v="SEDE CENTRAL - GRDS"/>
    <x v="0"/>
    <s v="OPI DE LA REGION CAJAMARCA"/>
    <x v="11"/>
    <d v="2013-06-10T00:00:00"/>
    <x v="13"/>
    <s v=" SAN MIGUEL - MULTIDISTRITAL"/>
    <x v="4"/>
    <n v="330"/>
    <s v="NPI"/>
    <d v="2016-10-01T00:00:00"/>
    <d v="2017-04-19T00:00:00"/>
    <s v="NPI"/>
    <x v="0"/>
    <s v="NPI"/>
    <x v="0"/>
    <x v="0"/>
    <x v="1"/>
    <x v="0"/>
    <x v="0"/>
    <n v="5256475.82"/>
    <n v="0"/>
    <n v="0"/>
    <n v="0"/>
    <n v="0"/>
    <x v="498"/>
    <n v="0"/>
    <n v="0"/>
    <x v="1"/>
    <m/>
    <m/>
    <m/>
    <m/>
    <m/>
    <m/>
    <m/>
    <m/>
    <m/>
    <m/>
  </r>
  <r>
    <s v="Jovanna"/>
    <n v="616"/>
    <x v="614"/>
    <x v="615"/>
    <s v="JAÉN"/>
    <x v="2"/>
    <s v="OPI DE LA REGION CAJAMARCA"/>
    <x v="11"/>
    <d v="2005-10-20T00:00:00"/>
    <x v="2"/>
    <s v="JAÉN"/>
    <x v="4"/>
    <n v="180"/>
    <d v="2014-06-01T00:00:00"/>
    <d v="2014-06-01T00:00:00"/>
    <d v="2017-04-19T00:00:00"/>
    <n v="2.8849315068493149"/>
    <x v="11"/>
    <n v="2.8849315068493149"/>
    <x v="4"/>
    <x v="1"/>
    <x v="0"/>
    <x v="1"/>
    <x v="0"/>
    <n v="153651.63"/>
    <n v="0"/>
    <n v="0"/>
    <n v="164001"/>
    <n v="153651.63"/>
    <x v="105"/>
    <n v="1"/>
    <n v="1"/>
    <x v="3"/>
    <s v="PROYECTO CONCLUIDO"/>
    <m/>
    <m/>
    <m/>
    <m/>
    <m/>
    <m/>
    <m/>
    <m/>
    <s v="El monto de inversión según el último registro se ha tomado el monto ejecutado, el cual se indica en el ficha de cierre de proyecto F-14"/>
  </r>
  <r>
    <s v="Jovanna"/>
    <n v="617"/>
    <x v="615"/>
    <x v="616"/>
    <s v="JAÉN"/>
    <x v="2"/>
    <s v="OPI DE LA REGION CAJAMARCA"/>
    <x v="11"/>
    <d v="2006-08-16T00:00:00"/>
    <x v="5"/>
    <s v="SAN JOSÉ DE LOURDES"/>
    <x v="4"/>
    <n v="180"/>
    <d v="2007-01-01T00:00:00"/>
    <d v="2014-02-01T00:00:00"/>
    <d v="2017-04-19T00:00:00"/>
    <n v="10.304109589041095"/>
    <x v="2"/>
    <n v="3.2136986301369861"/>
    <x v="9"/>
    <x v="1"/>
    <x v="0"/>
    <x v="1"/>
    <x v="1"/>
    <n v="2043858.35"/>
    <n v="0"/>
    <n v="0"/>
    <n v="4045207"/>
    <n v="1969378.94"/>
    <x v="499"/>
    <n v="0.96355940713797505"/>
    <n v="0.96355940713797505"/>
    <x v="3"/>
    <s v="PROYECTO CONCLUIDO"/>
    <m/>
    <m/>
    <m/>
    <m/>
    <m/>
    <m/>
    <m/>
    <m/>
    <m/>
  </r>
  <r>
    <s v="Jovanna"/>
    <n v="618"/>
    <x v="616"/>
    <x v="617"/>
    <s v="JAÉN"/>
    <x v="2"/>
    <s v="OPI DE LA REGION CAJAMARCA"/>
    <x v="11"/>
    <d v="2007-02-12T00:00:00"/>
    <x v="3"/>
    <s v="COLASAY"/>
    <x v="4"/>
    <n v="1800"/>
    <d v="2007-04-01T00:00:00"/>
    <d v="2014-12-01T00:00:00"/>
    <d v="2017-04-19T00:00:00"/>
    <n v="10.057534246575342"/>
    <x v="2"/>
    <n v="2.3835616438356166"/>
    <x v="4"/>
    <x v="1"/>
    <x v="0"/>
    <x v="0"/>
    <x v="1"/>
    <n v="1985871.85"/>
    <n v="0"/>
    <n v="0"/>
    <n v="3729882"/>
    <n v="1985871.85"/>
    <x v="105"/>
    <n v="1"/>
    <n v="1"/>
    <x v="3"/>
    <m/>
    <m/>
    <m/>
    <m/>
    <m/>
    <m/>
    <m/>
    <m/>
    <m/>
    <m/>
  </r>
  <r>
    <s v="Jovanna"/>
    <n v="619"/>
    <x v="617"/>
    <x v="618"/>
    <s v="JAÉN"/>
    <x v="2"/>
    <s v="OPI DE LA REGION CAJAMARCA"/>
    <x v="11"/>
    <d v="2006-11-09T00:00:00"/>
    <x v="5"/>
    <s v="JAÉN"/>
    <x v="4"/>
    <n v="210"/>
    <d v="2011-12-01T00:00:00"/>
    <d v="2014-11-01T00:00:00"/>
    <d v="2017-04-19T00:00:00"/>
    <n v="5.3863013698630136"/>
    <x v="3"/>
    <n v="2.4657534246575343"/>
    <x v="4"/>
    <x v="1"/>
    <x v="0"/>
    <x v="0"/>
    <x v="1"/>
    <n v="1218863.0900000001"/>
    <n v="0"/>
    <n v="0"/>
    <n v="2774986"/>
    <n v="913232.76"/>
    <x v="500"/>
    <n v="0.74924966347122701"/>
    <n v="0.74924966347122701"/>
    <x v="2"/>
    <m/>
    <m/>
    <m/>
    <m/>
    <m/>
    <m/>
    <m/>
    <m/>
    <m/>
    <m/>
  </r>
  <r>
    <s v="Jovanna"/>
    <n v="620"/>
    <x v="618"/>
    <x v="619"/>
    <s v="JAÉN"/>
    <x v="2"/>
    <s v="OPI DE LA REGION CAJAMARCA"/>
    <x v="11"/>
    <d v="2007-03-23T00:00:00"/>
    <x v="3"/>
    <s v="SALLIQUE"/>
    <x v="4"/>
    <n v="150"/>
    <d v="2007-05-01T00:00:00"/>
    <d v="2014-02-01T00:00:00"/>
    <d v="2017-04-19T00:00:00"/>
    <n v="9.9753424657534246"/>
    <x v="2"/>
    <n v="3.2136986301369861"/>
    <x v="9"/>
    <x v="1"/>
    <x v="0"/>
    <x v="1"/>
    <x v="0"/>
    <n v="595146.68000000005"/>
    <n v="0"/>
    <n v="0"/>
    <n v="1048350"/>
    <n v="595146.68000000005"/>
    <x v="105"/>
    <n v="1"/>
    <n v="1"/>
    <x v="3"/>
    <s v="PROYECTO CONCLUIDO"/>
    <m/>
    <m/>
    <m/>
    <m/>
    <m/>
    <m/>
    <m/>
    <m/>
    <m/>
  </r>
  <r>
    <s v="Jovanna"/>
    <n v="621"/>
    <x v="619"/>
    <x v="620"/>
    <s v="JAÉN"/>
    <x v="2"/>
    <s v="OPI DE LA REGION CAJAMARCA"/>
    <x v="11"/>
    <d v="2007-07-09T00:00:00"/>
    <x v="3"/>
    <s v="MULTIPROVINCIAL Y MULTIDISTRITAL"/>
    <x v="10"/>
    <n v="240"/>
    <d v="2008-08-01T00:00:00"/>
    <d v="2014-12-01T00:00:00"/>
    <d v="2017-04-19T00:00:00"/>
    <n v="8.7205479452054799"/>
    <x v="4"/>
    <n v="2.3835616438356166"/>
    <x v="4"/>
    <x v="1"/>
    <x v="1"/>
    <x v="0"/>
    <x v="0"/>
    <n v="2725261"/>
    <n v="0"/>
    <n v="0"/>
    <n v="6428518"/>
    <n v="2388764.14"/>
    <x v="501"/>
    <n v="0.8765267400076544"/>
    <n v="0.8765267400076544"/>
    <x v="3"/>
    <m/>
    <m/>
    <m/>
    <m/>
    <m/>
    <m/>
    <m/>
    <m/>
    <m/>
    <m/>
  </r>
  <r>
    <s v="Jovanna"/>
    <n v="622"/>
    <x v="620"/>
    <x v="621"/>
    <s v="JAÉN"/>
    <x v="2"/>
    <s v="OPI DE LA REGION CAJAMARCA"/>
    <x v="11"/>
    <d v="2009-06-12T00:00:00"/>
    <x v="10"/>
    <s v="SAN IGNACIO"/>
    <x v="0"/>
    <n v="300"/>
    <d v="2010-09-01T00:00:00"/>
    <d v="2013-03-01T00:00:00"/>
    <d v="2017-04-19T00:00:00"/>
    <n v="6.6356164383561644"/>
    <x v="7"/>
    <n v="4.1369863013698627"/>
    <x v="11"/>
    <x v="1"/>
    <x v="0"/>
    <x v="0"/>
    <x v="1"/>
    <n v="2306183"/>
    <n v="0"/>
    <n v="0"/>
    <n v="1723261"/>
    <n v="790550.61"/>
    <x v="502"/>
    <n v="0.34279613109627466"/>
    <n v="0.34279613109627466"/>
    <x v="2"/>
    <m/>
    <m/>
    <m/>
    <m/>
    <m/>
    <m/>
    <m/>
    <m/>
    <m/>
    <m/>
  </r>
  <r>
    <s v="Jovanna"/>
    <n v="623"/>
    <x v="621"/>
    <x v="622"/>
    <s v="JAÉN - MP DE SAN IGNACIO"/>
    <x v="2"/>
    <s v="OPI MUNICIPALIDAD PROVINCIAL DE SAN IGNACIO"/>
    <x v="11"/>
    <d v="2016-08-31T00:00:00"/>
    <x v="8"/>
    <s v="SAN IGNACIO"/>
    <x v="11"/>
    <n v="420"/>
    <d v="2011-09-01T00:00:00"/>
    <d v="2014-12-01T00:00:00"/>
    <d v="2017-04-19T00:00:00"/>
    <n v="5.6356164383561644"/>
    <x v="3"/>
    <n v="2.3835616438356166"/>
    <x v="4"/>
    <x v="1"/>
    <x v="0"/>
    <x v="0"/>
    <x v="0"/>
    <n v="9917474"/>
    <n v="0"/>
    <n v="0"/>
    <n v="543000"/>
    <n v="35000"/>
    <x v="503"/>
    <n v="3.5291244524563413E-3"/>
    <n v="3.5291244524563413E-3"/>
    <x v="1"/>
    <m/>
    <m/>
    <m/>
    <m/>
    <m/>
    <m/>
    <m/>
    <m/>
    <m/>
    <m/>
  </r>
  <r>
    <s v="Jovanna"/>
    <n v="624"/>
    <x v="622"/>
    <x v="623"/>
    <s v="JAÉN"/>
    <x v="2"/>
    <s v="OPI DE LA REGION CAJAMARCA"/>
    <x v="11"/>
    <d v="2013-09-17T00:00:00"/>
    <x v="13"/>
    <s v="BELLAVISTA"/>
    <x v="0"/>
    <n v="300"/>
    <s v="NPI"/>
    <s v="NPI"/>
    <d v="2017-04-19T00:00:00"/>
    <s v="NPI"/>
    <x v="0"/>
    <s v="NPI"/>
    <x v="0"/>
    <x v="0"/>
    <x v="0"/>
    <x v="0"/>
    <x v="0"/>
    <n v="4980624"/>
    <n v="0"/>
    <n v="0"/>
    <n v="0"/>
    <n v="0"/>
    <x v="504"/>
    <n v="0"/>
    <n v="0"/>
    <x v="1"/>
    <m/>
    <m/>
    <m/>
    <m/>
    <m/>
    <m/>
    <m/>
    <m/>
    <m/>
    <s v="Proyecto inhabilitado y no presenta ejecución."/>
  </r>
  <r>
    <s v="Agustín M"/>
    <n v="625"/>
    <x v="623"/>
    <x v="624"/>
    <s v="CHOTA"/>
    <x v="3"/>
    <s v="OPI DE LA REGION CAJAMARCA"/>
    <x v="11"/>
    <d v="2004-07-08T00:00:00"/>
    <x v="1"/>
    <s v="CHOROPAMPA"/>
    <x v="0"/>
    <n v="180"/>
    <d v="2006-03-01T00:00:00"/>
    <d v="2014-12-01T00:00:00"/>
    <d v="2017-04-19T00:00:00"/>
    <n v="11.142465753424657"/>
    <x v="1"/>
    <n v="2.3835616438356166"/>
    <x v="4"/>
    <x v="1"/>
    <x v="0"/>
    <x v="0"/>
    <x v="1"/>
    <n v="3405865.6"/>
    <n v="0"/>
    <n v="0"/>
    <n v="6829536"/>
    <n v="3248780.67"/>
    <x v="505"/>
    <n v="0.95387811838494152"/>
    <n v="0.95387811838494152"/>
    <x v="3"/>
    <m/>
    <m/>
    <m/>
    <m/>
    <m/>
    <m/>
    <m/>
    <m/>
    <m/>
    <s v="DEFICIENTE PROGRAMACIÓN"/>
  </r>
  <r>
    <s v="Agustín M"/>
    <n v="626"/>
    <x v="624"/>
    <x v="625"/>
    <s v="CHOTA"/>
    <x v="3"/>
    <s v="OPI DE LA REGION CAJAMARCA"/>
    <x v="11"/>
    <d v="2005-06-17T00:00:00"/>
    <x v="2"/>
    <s v="PULAN"/>
    <x v="0"/>
    <n v="300"/>
    <d v="2006-03-01T00:00:00"/>
    <d v="2013-07-01T00:00:00"/>
    <d v="2017-04-19T00:00:00"/>
    <n v="11.142465753424657"/>
    <x v="1"/>
    <n v="3.8027397260273972"/>
    <x v="9"/>
    <x v="1"/>
    <x v="0"/>
    <x v="0"/>
    <x v="0"/>
    <n v="2912308.57"/>
    <n v="0"/>
    <n v="0"/>
    <n v="2234358"/>
    <n v="1485840.25"/>
    <x v="506"/>
    <n v="0.51019327598242792"/>
    <n v="0.51019327598242792"/>
    <x v="2"/>
    <m/>
    <m/>
    <m/>
    <m/>
    <m/>
    <m/>
    <m/>
    <m/>
    <m/>
    <s v="DEFICIENTE EJECUCIÓN FINANCIERA"/>
  </r>
  <r>
    <s v="Agustín M"/>
    <n v="627"/>
    <x v="625"/>
    <x v="626"/>
    <s v="CHOTA"/>
    <x v="3"/>
    <s v="OPI DE LA REGION CAJAMARCA"/>
    <x v="11"/>
    <d v="2010-04-29T00:00:00"/>
    <x v="4"/>
    <s v="LAJAS"/>
    <x v="7"/>
    <n v="180"/>
    <d v="2012-09-01T00:00:00"/>
    <d v="2014-12-01T00:00:00"/>
    <d v="2017-04-19T00:00:00"/>
    <n v="4.6328767123287671"/>
    <x v="8"/>
    <n v="2.3835616438356166"/>
    <x v="4"/>
    <x v="1"/>
    <x v="1"/>
    <x v="0"/>
    <x v="1"/>
    <n v="563597.52"/>
    <n v="0"/>
    <n v="0"/>
    <n v="885651"/>
    <n v="562071.17000000004"/>
    <x v="507"/>
    <n v="0.99729177303690053"/>
    <n v="0.99729177303690053"/>
    <x v="3"/>
    <m/>
    <m/>
    <m/>
    <m/>
    <m/>
    <m/>
    <m/>
    <m/>
    <m/>
    <s v="el proyecto ha sido ejecutado por Region Cajamarca-Sede Central Cajamarca con 11,100 soles y  Region Cajamarca-Agricultura Cajamarca con 352,598 soles "/>
  </r>
  <r>
    <s v="Agustín M"/>
    <n v="628"/>
    <x v="626"/>
    <x v="627"/>
    <s v="CHOTA"/>
    <x v="3"/>
    <s v="OPI DE LA REGION CAJAMARCA"/>
    <x v="11"/>
    <d v="2010-08-06T00:00:00"/>
    <x v="4"/>
    <s v="HUAMBOS"/>
    <x v="4"/>
    <n v="180"/>
    <d v="2012-06-01T00:00:00"/>
    <d v="2014-05-01T00:00:00"/>
    <d v="2017-04-19T00:00:00"/>
    <n v="4.8849315068493153"/>
    <x v="8"/>
    <n v="2.9698630136986299"/>
    <x v="9"/>
    <x v="1"/>
    <x v="1"/>
    <x v="0"/>
    <x v="1"/>
    <n v="1469120.34"/>
    <n v="0"/>
    <n v="0"/>
    <n v="1622537"/>
    <n v="1467030.96"/>
    <x v="508"/>
    <n v="0.99857780200633517"/>
    <n v="0.99857780200633517"/>
    <x v="3"/>
    <m/>
    <m/>
    <m/>
    <m/>
    <m/>
    <m/>
    <m/>
    <m/>
    <m/>
    <s v="PIP VIABLE CON REGISTROS EN LA FASE DE INVERSIÓN"/>
  </r>
  <r>
    <s v="Agustín M"/>
    <n v="629"/>
    <x v="627"/>
    <x v="628"/>
    <s v="CHOTA"/>
    <x v="3"/>
    <s v="OPI DE LA REGION CAJAMARCA"/>
    <x v="11"/>
    <d v="2010-12-28T00:00:00"/>
    <x v="4"/>
    <s v="CHOTA"/>
    <x v="7"/>
    <n v="120"/>
    <d v="2012-08-01T00:00:00"/>
    <d v="2014-10-01T00:00:00"/>
    <d v="2017-04-19T00:00:00"/>
    <n v="4.7178082191780826"/>
    <x v="8"/>
    <n v="2.5506849315068494"/>
    <x v="4"/>
    <x v="1"/>
    <x v="1"/>
    <x v="0"/>
    <x v="1"/>
    <n v="1675320.02"/>
    <n v="0"/>
    <n v="0"/>
    <n v="2193284"/>
    <n v="1670957.23"/>
    <x v="509"/>
    <n v="0.99739584679469173"/>
    <n v="0.99739584679469173"/>
    <x v="3"/>
    <m/>
    <m/>
    <m/>
    <m/>
    <m/>
    <m/>
    <m/>
    <m/>
    <m/>
    <s v="PIP VIABLE CON REGISTROS EN LA FASE DE INVERSIÓN"/>
  </r>
  <r>
    <s v="Agustín M"/>
    <n v="630"/>
    <x v="628"/>
    <x v="629"/>
    <s v="AGRICULTURA "/>
    <x v="9"/>
    <s v="OPI DE LA REGION CAJAMARCA"/>
    <x v="11"/>
    <d v="2011-07-01T00:00:00"/>
    <x v="12"/>
    <s v="CAJAMARCA"/>
    <x v="3"/>
    <n v="270"/>
    <d v="2014-10-01T00:00:00"/>
    <d v="2014-12-01T00:00:00"/>
    <d v="2017-04-19T00:00:00"/>
    <n v="2.5506849315068494"/>
    <x v="11"/>
    <n v="2.3835616438356166"/>
    <x v="4"/>
    <x v="1"/>
    <x v="1"/>
    <x v="0"/>
    <x v="1"/>
    <n v="460231.02"/>
    <n v="0"/>
    <n v="0"/>
    <n v="478397"/>
    <n v="449442"/>
    <x v="510"/>
    <n v="0.97655738198611641"/>
    <n v="0.97655738198611641"/>
    <x v="3"/>
    <m/>
    <m/>
    <m/>
    <m/>
    <m/>
    <m/>
    <m/>
    <m/>
    <m/>
    <s v="el proyecto ha sido ejecutado por Region Cajamarca-Sede Central Cajamarca con 44,739.25 soles,  Region Cajamarca-Jaen Cajamarca con0.00 soles  y  Region Cajamarca-Agricultura Cajamarca con 2,719,339.05 soles "/>
  </r>
  <r>
    <s v="Agustín M"/>
    <n v="631"/>
    <x v="629"/>
    <x v="630"/>
    <s v="CHOTA"/>
    <x v="3"/>
    <s v="OPI DE LA REGION CAJAMARCA"/>
    <x v="11"/>
    <d v="2013-04-17T00:00:00"/>
    <x v="13"/>
    <s v="MULTIPROVINCIAL Y MULTIDISTRITAL"/>
    <x v="0"/>
    <n v="300"/>
    <d v="2014-11-01T00:00:00"/>
    <d v="2014-12-01T00:00:00"/>
    <d v="2017-04-19T00:00:00"/>
    <n v="2.4657534246575343"/>
    <x v="11"/>
    <n v="2.3835616438356166"/>
    <x v="4"/>
    <x v="1"/>
    <x v="1"/>
    <x v="0"/>
    <x v="0"/>
    <n v="9778000"/>
    <n v="0"/>
    <n v="0"/>
    <n v="117000"/>
    <n v="117000"/>
    <x v="511"/>
    <n v="1.1965637144610349E-2"/>
    <n v="1.1965637144610349E-2"/>
    <x v="1"/>
    <m/>
    <m/>
    <m/>
    <m/>
    <m/>
    <m/>
    <m/>
    <m/>
    <m/>
    <m/>
  </r>
  <r>
    <s v="Maria Rosa A."/>
    <n v="632"/>
    <x v="630"/>
    <x v="631"/>
    <s v="SEDE CENTRAL - GRI"/>
    <x v="0"/>
    <s v="OPI DE LA REGION CAJAMARCA"/>
    <x v="12"/>
    <d v="2004-12-16T00:00:00"/>
    <x v="1"/>
    <s v="LOS BAÑOS DEL INCA"/>
    <x v="10"/>
    <n v="120"/>
    <d v="2006-05-01T00:00:00"/>
    <d v="2015-07-01T00:00:00"/>
    <d v="2017-04-19T00:00:00"/>
    <n v="10.975342465753425"/>
    <x v="1"/>
    <n v="1.8027397260273972"/>
    <x v="8"/>
    <x v="1"/>
    <x v="0"/>
    <x v="0"/>
    <x v="1"/>
    <n v="507435"/>
    <n v="0"/>
    <n v="0"/>
    <n v="834781"/>
    <n v="408631.75"/>
    <x v="512"/>
    <n v="0.80528885473016243"/>
    <n v="0.80528885473016243"/>
    <x v="3"/>
    <m/>
    <m/>
    <m/>
    <m/>
    <m/>
    <m/>
    <m/>
    <m/>
    <m/>
    <m/>
  </r>
  <r>
    <s v="Maria Rosa A."/>
    <n v="633"/>
    <x v="631"/>
    <x v="632"/>
    <s v="SEDE CENTRAL - GRI - PROREGION"/>
    <x v="0"/>
    <s v="OPI DE LA REGION CAJAMARCA"/>
    <x v="12"/>
    <d v="2005-02-04T00:00:00"/>
    <x v="2"/>
    <s v="NAMORA"/>
    <x v="10"/>
    <n v="120"/>
    <d v="2008-06-01T00:00:00"/>
    <d v="2012-06-01T00:00:00"/>
    <d v="2017-04-19T00:00:00"/>
    <n v="8.8876712328767127"/>
    <x v="4"/>
    <n v="4.8849315068493153"/>
    <x v="11"/>
    <x v="1"/>
    <x v="0"/>
    <x v="1"/>
    <x v="1"/>
    <n v="1119340.52"/>
    <n v="0"/>
    <n v="0"/>
    <n v="2405751"/>
    <n v="1127460.52"/>
    <x v="513"/>
    <n v="1.0072542714704904"/>
    <n v="1.0072542714704904"/>
    <x v="3"/>
    <s v="PROYECTO CONCLUIDO"/>
    <s v="SÍ"/>
    <n v="2009"/>
    <s v="SÍ"/>
    <s v="SÍ"/>
    <s v="SÍ"/>
    <m/>
    <m/>
    <m/>
    <s v="Según SOSEM la UE es la Sece Central pero en su F14 figura como UE la Municipalidad distriral de Namora"/>
  </r>
  <r>
    <s v="Maria Rosa A."/>
    <n v="634"/>
    <x v="632"/>
    <x v="633"/>
    <s v="SEDE CENTRAL - GRI - MEM"/>
    <x v="0"/>
    <s v="OPI MUNICIPALIDAD DISTRITAL CATILLUC"/>
    <x v="12"/>
    <d v="2005-07-11T00:00:00"/>
    <x v="2"/>
    <s v="CATILLUC"/>
    <x v="10"/>
    <n v="150"/>
    <d v="2007-04-01T00:00:00"/>
    <d v="2015-06-01T00:00:00"/>
    <d v="2017-04-19T00:00:00"/>
    <n v="10.057534246575342"/>
    <x v="2"/>
    <n v="1.8849315068493151"/>
    <x v="8"/>
    <x v="1"/>
    <x v="0"/>
    <x v="0"/>
    <x v="0"/>
    <n v="1070779"/>
    <n v="0"/>
    <n v="0"/>
    <n v="1853395"/>
    <n v="944787"/>
    <x v="514"/>
    <n v="0.88233613098501185"/>
    <n v="0.88233613098501185"/>
    <x v="3"/>
    <m/>
    <m/>
    <m/>
    <m/>
    <m/>
    <m/>
    <m/>
    <m/>
    <m/>
    <m/>
  </r>
  <r>
    <s v="Maria Rosa A."/>
    <n v="635"/>
    <x v="633"/>
    <x v="634"/>
    <s v="SEDE CENTRAL - GRI - MEM"/>
    <x v="0"/>
    <s v="OPI MUNICIPALIDAD DISTRITAL CATILLUC"/>
    <x v="12"/>
    <d v="2005-06-28T00:00:00"/>
    <x v="2"/>
    <s v="CATILLUC"/>
    <x v="10"/>
    <n v="150"/>
    <d v="2007-04-01T00:00:00"/>
    <d v="2014-12-01T00:00:00"/>
    <d v="2017-04-19T00:00:00"/>
    <n v="10.057534246575342"/>
    <x v="2"/>
    <n v="2.3835616438356166"/>
    <x v="4"/>
    <x v="1"/>
    <x v="0"/>
    <x v="0"/>
    <x v="0"/>
    <n v="1050731"/>
    <n v="0"/>
    <n v="0"/>
    <n v="1859757"/>
    <n v="943919.84"/>
    <x v="515"/>
    <n v="0.89834585636095243"/>
    <n v="0.89834585636095243"/>
    <x v="3"/>
    <m/>
    <m/>
    <m/>
    <m/>
    <m/>
    <m/>
    <m/>
    <m/>
    <m/>
    <m/>
  </r>
  <r>
    <s v="Maria Rosa A."/>
    <n v="636"/>
    <x v="634"/>
    <x v="635"/>
    <s v="SEDE CENTRAL - GRI"/>
    <x v="0"/>
    <s v="OPI DE LA REGION CAJAMARCA"/>
    <x v="12"/>
    <d v="2006-07-25T00:00:00"/>
    <x v="5"/>
    <s v="SAN MARCOS"/>
    <x v="7"/>
    <n v="300"/>
    <d v="2007-04-01T00:00:00"/>
    <d v="2014-12-01T00:00:00"/>
    <d v="2017-04-19T00:00:00"/>
    <n v="10.057534246575342"/>
    <x v="2"/>
    <n v="2.3835616438356166"/>
    <x v="4"/>
    <x v="1"/>
    <x v="1"/>
    <x v="0"/>
    <x v="1"/>
    <n v="2337487"/>
    <n v="0"/>
    <n v="0"/>
    <n v="8977178"/>
    <n v="2331419.1"/>
    <x v="516"/>
    <n v="0.99740409251473916"/>
    <n v="0.99740409251473916"/>
    <x v="3"/>
    <m/>
    <m/>
    <m/>
    <m/>
    <m/>
    <m/>
    <m/>
    <m/>
    <m/>
    <m/>
  </r>
  <r>
    <s v="Ronal"/>
    <n v="637"/>
    <x v="635"/>
    <x v="636"/>
    <s v="CUTERVO"/>
    <x v="1"/>
    <s v="OPI MUNICIPALIDAD DISTRITAL DE CUJILLO"/>
    <x v="12"/>
    <d v="2008-10-31T00:00:00"/>
    <x v="7"/>
    <s v="CUJILLO"/>
    <x v="0"/>
    <n v="180"/>
    <d v="2014-03-01T00:00:00"/>
    <d v="2015-03-01T00:00:00"/>
    <d v="2017-04-19T00:00:00"/>
    <n v="3.1369863013698631"/>
    <x v="9"/>
    <n v="2.1369863013698631"/>
    <x v="4"/>
    <x v="1"/>
    <x v="0"/>
    <x v="0"/>
    <x v="1"/>
    <n v="1630687.78"/>
    <n v="0"/>
    <n v="0"/>
    <n v="1629969"/>
    <n v="1623333.78"/>
    <x v="517"/>
    <n v="0.99549024645294149"/>
    <n v="0.99549024645294149"/>
    <x v="3"/>
    <m/>
    <m/>
    <m/>
    <m/>
    <m/>
    <m/>
    <m/>
    <m/>
    <m/>
    <s v="En el proyecto figuran 3 unidades ejecutoras (La Municipalidad Distrital de Cujillo - Región Cajamarca Sede Central - Gerencia Sub Regional de cutervo), Sólo la Gerencia de Cutervo ha realizado gasto con cargo al proyecto, el mismo que fue realizado como fecha última el mes de marzo del año 2015. "/>
  </r>
  <r>
    <s v="Ronal"/>
    <n v="638"/>
    <x v="636"/>
    <x v="637"/>
    <s v="CUTERVO"/>
    <x v="1"/>
    <s v="OPI MUNICIPALIDAD PROVINCIAL DE CUTERVO"/>
    <x v="12"/>
    <d v="2012-05-18T00:00:00"/>
    <x v="11"/>
    <s v="TORIBIO CASANOVA"/>
    <x v="4"/>
    <n v="180"/>
    <d v="2013-10-01T00:00:00"/>
    <d v="2015-04-01T00:00:00"/>
    <d v="2017-04-19T00:00:00"/>
    <n v="3.5506849315068494"/>
    <x v="9"/>
    <n v="2.0520547945205481"/>
    <x v="4"/>
    <x v="1"/>
    <x v="0"/>
    <x v="0"/>
    <x v="0"/>
    <n v="597767.51"/>
    <n v="0"/>
    <n v="0"/>
    <n v="421591"/>
    <n v="307584.82"/>
    <x v="518"/>
    <n v="0.51455593496541829"/>
    <n v="0.51455593496541829"/>
    <x v="2"/>
    <m/>
    <m/>
    <m/>
    <m/>
    <m/>
    <m/>
    <m/>
    <m/>
    <m/>
    <s v="El último gasto con cargo al proyecto, es en abril del año 2015.  En la ficha del Banco del banco de proyectos figura como desactivado."/>
  </r>
  <r>
    <s v="Ronal"/>
    <n v="639"/>
    <x v="637"/>
    <x v="638"/>
    <s v="CUTERVO"/>
    <x v="1"/>
    <s v="OPI MUNICIPALIDAD DISTRITAL DE SOCOTA"/>
    <x v="12"/>
    <d v="2012-09-10T00:00:00"/>
    <x v="11"/>
    <s v="SÓCOTA"/>
    <x v="4"/>
    <n v="180"/>
    <d v="2012-12-01T00:00:00"/>
    <d v="2017-03-01T00:00:00"/>
    <d v="2017-04-19T00:00:00"/>
    <n v="4.3835616438356162"/>
    <x v="8"/>
    <n v="0.13424657534246576"/>
    <x v="12"/>
    <x v="2"/>
    <x v="1"/>
    <x v="0"/>
    <x v="1"/>
    <n v="4581654.6399999997"/>
    <n v="0"/>
    <n v="73102"/>
    <n v="5109005"/>
    <n v="4579974.1900000004"/>
    <x v="519"/>
    <n v="0.9996332220274029"/>
    <n v="0.9996332220274029"/>
    <x v="3"/>
    <m/>
    <m/>
    <m/>
    <m/>
    <m/>
    <m/>
    <m/>
    <m/>
    <m/>
    <s v="El Proyecto registra como último  gasto en el mes de Marzo del año 2017."/>
  </r>
  <r>
    <s v="Ronal"/>
    <n v="640"/>
    <x v="638"/>
    <x v="639"/>
    <s v="CUTERVO"/>
    <x v="1"/>
    <s v="OPI MUNICIPALIDAD DISTRITAL DE SANTO DOMINGO DE LA CAPILLA"/>
    <x v="12"/>
    <d v="2012-11-21T00:00:00"/>
    <x v="11"/>
    <s v="LA RAMADA"/>
    <x v="4"/>
    <n v="180"/>
    <d v="2013-04-01T00:00:00"/>
    <d v="2015-03-01T00:00:00"/>
    <d v="2017-04-19T00:00:00"/>
    <n v="4.0520547945205481"/>
    <x v="8"/>
    <n v="2.1369863013698631"/>
    <x v="4"/>
    <x v="1"/>
    <x v="1"/>
    <x v="0"/>
    <x v="1"/>
    <n v="2453148.2999999998"/>
    <n v="0"/>
    <n v="0"/>
    <n v="2620956"/>
    <n v="2443192.7999999998"/>
    <x v="520"/>
    <n v="0.99594174555203208"/>
    <n v="0.99594174555203208"/>
    <x v="3"/>
    <m/>
    <m/>
    <m/>
    <m/>
    <m/>
    <m/>
    <m/>
    <m/>
    <m/>
    <s v="El Proyecto registra como último  gasto en el mes de Marzo del año 2015."/>
  </r>
  <r>
    <s v="Ronal"/>
    <n v="641"/>
    <x v="639"/>
    <x v="640"/>
    <s v="CUTERVO"/>
    <x v="1"/>
    <s v="OPI DE LA REGION CAJAMARCA"/>
    <x v="12"/>
    <d v="2013-05-17T00:00:00"/>
    <x v="13"/>
    <s v="CUTERVO - MULTIDISTRITAL"/>
    <x v="4"/>
    <n v="360"/>
    <d v="2014-07-01T00:00:00"/>
    <d v="2015-12-01T00:00:00"/>
    <d v="2017-04-19T00:00:00"/>
    <n v="2.8027397260273972"/>
    <x v="11"/>
    <n v="1.3835616438356164"/>
    <x v="8"/>
    <x v="1"/>
    <x v="1"/>
    <x v="0"/>
    <x v="1"/>
    <n v="7551036.2400000002"/>
    <n v="0"/>
    <n v="0"/>
    <n v="9963253"/>
    <n v="7547071.4800000004"/>
    <x v="521"/>
    <n v="0.99947493829005918"/>
    <n v="0.99947493829005918"/>
    <x v="3"/>
    <m/>
    <m/>
    <m/>
    <m/>
    <m/>
    <m/>
    <m/>
    <m/>
    <m/>
    <s v="El Proyecto registra como último  gasto en el mes de Diciembre del año 2015."/>
  </r>
  <r>
    <s v="Ronal"/>
    <n v="642"/>
    <x v="640"/>
    <x v="641"/>
    <s v="CUTERVO"/>
    <x v="1"/>
    <s v="OPI DE LA REGION CAJAMARCA"/>
    <x v="12"/>
    <d v="2013-11-12T00:00:00"/>
    <x v="13"/>
    <s v="PIMPINGOS"/>
    <x v="4"/>
    <n v="210"/>
    <d v="2014-05-01T00:00:00"/>
    <d v="2015-04-01T00:00:00"/>
    <d v="2017-04-19T00:00:00"/>
    <n v="2.9698630136986299"/>
    <x v="9"/>
    <n v="2.0520547945205481"/>
    <x v="4"/>
    <x v="1"/>
    <x v="1"/>
    <x v="0"/>
    <x v="0"/>
    <n v="7242534.54"/>
    <n v="0"/>
    <n v="0"/>
    <n v="55010"/>
    <n v="55000"/>
    <x v="522"/>
    <n v="7.5940266071551242E-3"/>
    <n v="7.5940266071551242E-3"/>
    <x v="1"/>
    <m/>
    <m/>
    <m/>
    <m/>
    <m/>
    <m/>
    <m/>
    <m/>
    <m/>
    <s v="El formato Snip 15fue registrado en junio del 2014 y en junio del 2015, presenta un nuevo registro en fase de inversión. Se ha registrado el último gasto con cargo al proyecto en el mes de abril del 2015."/>
  </r>
  <r>
    <s v="Ronal"/>
    <n v="643"/>
    <x v="641"/>
    <x v="642"/>
    <s v="CUTERVO"/>
    <x v="1"/>
    <s v="OPI MUNICIPALIDAD DISTRITAL DE CHOROS"/>
    <x v="12"/>
    <d v="2014-04-10T00:00:00"/>
    <x v="14"/>
    <s v="CALLAYUC"/>
    <x v="10"/>
    <n v="105"/>
    <d v="2014-07-01T00:00:00"/>
    <d v="2015-09-01T00:00:00"/>
    <d v="2017-04-19T00:00:00"/>
    <n v="2.8027397260273972"/>
    <x v="11"/>
    <n v="1.6328767123287671"/>
    <x v="8"/>
    <x v="1"/>
    <x v="1"/>
    <x v="1"/>
    <x v="1"/>
    <n v="948620.61"/>
    <n v="0"/>
    <n v="0"/>
    <n v="967301"/>
    <n v="948026.84"/>
    <x v="523"/>
    <n v="0.99937407010374779"/>
    <n v="0.99937407010374779"/>
    <x v="3"/>
    <s v="PROYECTO CONCLUIDO"/>
    <m/>
    <m/>
    <m/>
    <m/>
    <m/>
    <m/>
    <m/>
    <m/>
    <s v="El proyecto se encuentra cerrado, el monto que se ha consignado en el último registro es el monto del registro de cierre."/>
  </r>
  <r>
    <s v="Gladys R."/>
    <n v="644"/>
    <x v="642"/>
    <x v="643"/>
    <s v="SEDE CENTRAL - GRI"/>
    <x v="0"/>
    <s v="OPI DE LA REGION CAJAMARCA"/>
    <x v="12"/>
    <d v="2005-10-20T00:00:00"/>
    <x v="2"/>
    <s v="CAJAMARCA"/>
    <x v="10"/>
    <n v="180"/>
    <d v="2006-03-01T00:00:00"/>
    <d v="2014-12-01T00:00:00"/>
    <d v="2017-04-19T00:00:00"/>
    <n v="11.142465753424657"/>
    <x v="1"/>
    <n v="2.3835616438356166"/>
    <x v="4"/>
    <x v="1"/>
    <x v="0"/>
    <x v="0"/>
    <x v="1"/>
    <n v="2886117.56"/>
    <n v="0"/>
    <n v="0"/>
    <n v="5680103"/>
    <n v="2869147.02"/>
    <x v="524"/>
    <n v="0.99411994153141836"/>
    <n v="0.99411994153141836"/>
    <x v="3"/>
    <m/>
    <m/>
    <m/>
    <m/>
    <m/>
    <m/>
    <m/>
    <m/>
    <m/>
    <s v="El último registro a la fecha es el F16 del 14/07/2014. Registro ejecutado sin evaluación."/>
  </r>
  <r>
    <s v="Gladys R."/>
    <n v="645"/>
    <x v="643"/>
    <x v="644"/>
    <s v="SEDE CENTRAL - GRI"/>
    <x v="0"/>
    <s v="OPI MUNICIPALIDAD DISTRITAL DE JESÚS"/>
    <x v="12"/>
    <d v="2007-10-31T00:00:00"/>
    <x v="3"/>
    <s v="JESÚS"/>
    <x v="10"/>
    <n v="120"/>
    <d v="2008-06-01T00:00:00"/>
    <d v="2015-07-01T00:00:00"/>
    <d v="2017-04-19T00:00:00"/>
    <n v="8.8876712328767127"/>
    <x v="4"/>
    <n v="1.8027397260273972"/>
    <x v="8"/>
    <x v="1"/>
    <x v="1"/>
    <x v="0"/>
    <x v="0"/>
    <n v="818094.53"/>
    <n v="0"/>
    <n v="0"/>
    <n v="1116137"/>
    <n v="25363.7"/>
    <x v="525"/>
    <n v="3.1003385391172339E-2"/>
    <n v="3.1003385391172339E-2"/>
    <x v="1"/>
    <m/>
    <m/>
    <m/>
    <m/>
    <m/>
    <m/>
    <m/>
    <m/>
    <m/>
    <s v="El SOSEM muestra que el PIP se ha ejecutado a través de 02 UE. La Municipalidad Distrital de Jesús ha ejecutado S/.3, 613.7 en el año 2008 y El GR. Cajamarca ha ejecutado S/.21, 750.00 en el año 2015. El último registro en fase de inversión se ha realizado el 17/05/2016. La ficha del BP registra cambio de UE a favor del GR. Cajamarca - UE Actual."/>
  </r>
  <r>
    <s v="Olga F."/>
    <n v="646"/>
    <x v="644"/>
    <x v="645"/>
    <s v="SEDE CENTRAL - GRI"/>
    <x v="0"/>
    <s v="OPI DE LA REGION CAJAMARCA"/>
    <x v="12"/>
    <d v="2008-10-17T00:00:00"/>
    <x v="7"/>
    <s v="CONTUMAZÁ"/>
    <x v="10"/>
    <n v="165"/>
    <d v="2008-11-01T00:00:00"/>
    <d v="2014-11-01T00:00:00"/>
    <d v="2017-04-19T00:00:00"/>
    <n v="8.4684931506849317"/>
    <x v="4"/>
    <n v="2.4657534246575343"/>
    <x v="4"/>
    <x v="1"/>
    <x v="1"/>
    <x v="0"/>
    <x v="1"/>
    <n v="650503"/>
    <n v="0"/>
    <n v="0"/>
    <n v="2259380"/>
    <n v="640314.6"/>
    <x v="526"/>
    <n v="0.9843376587041105"/>
    <n v="0.9843376587041105"/>
    <x v="3"/>
    <m/>
    <m/>
    <m/>
    <m/>
    <m/>
    <m/>
    <m/>
    <m/>
    <m/>
    <m/>
  </r>
  <r>
    <s v="Olga F."/>
    <n v="647"/>
    <x v="645"/>
    <x v="646"/>
    <s v="SEDE CENTRAL - GRI"/>
    <x v="0"/>
    <s v="OPI DE LA REGION CAJAMARCA"/>
    <x v="12"/>
    <d v="2009-02-05T00:00:00"/>
    <x v="10"/>
    <s v="CONDEBAMBA "/>
    <x v="3"/>
    <n v="240"/>
    <d v="2010-06-01T00:00:00"/>
    <d v="2015-12-01T00:00:00"/>
    <d v="2017-04-19T00:00:00"/>
    <n v="6.8876712328767127"/>
    <x v="7"/>
    <n v="1.3835616438356164"/>
    <x v="8"/>
    <x v="1"/>
    <x v="1"/>
    <x v="0"/>
    <x v="1"/>
    <n v="4681113.5999999996"/>
    <n v="0"/>
    <n v="0"/>
    <n v="6743240"/>
    <n v="4645951.55"/>
    <x v="527"/>
    <n v="0.99248852879793392"/>
    <n v="0.99248852879793392"/>
    <x v="3"/>
    <m/>
    <m/>
    <m/>
    <m/>
    <m/>
    <m/>
    <m/>
    <m/>
    <m/>
    <m/>
  </r>
  <r>
    <s v="Olga F."/>
    <n v="648"/>
    <x v="646"/>
    <x v="647"/>
    <s v="SEDE CENTRAL - GRI"/>
    <x v="0"/>
    <s v="OPI DE LA REGION CAJAMARCA"/>
    <x v="12"/>
    <d v="2009-08-03T00:00:00"/>
    <x v="10"/>
    <s v="CAJABAMBA "/>
    <x v="4"/>
    <n v="240"/>
    <d v="2010-02-01T00:00:00"/>
    <d v="2015-08-01T00:00:00"/>
    <d v="2017-04-19T00:00:00"/>
    <n v="7.2164383561643834"/>
    <x v="6"/>
    <n v="1.7178082191780821"/>
    <x v="8"/>
    <x v="1"/>
    <x v="1"/>
    <x v="0"/>
    <x v="1"/>
    <n v="3732376"/>
    <n v="0"/>
    <n v="0"/>
    <n v="7368826"/>
    <n v="3490942.92"/>
    <x v="528"/>
    <n v="0.93531383761978959"/>
    <n v="0.93531383761978959"/>
    <x v="3"/>
    <m/>
    <m/>
    <m/>
    <m/>
    <m/>
    <m/>
    <m/>
    <m/>
    <m/>
    <s v="el proyecto ha sido ejecutado por  Municipalidad Distrital de los Baños del Inca-Cajamarca-Cajamarca con 115,231.94  soles y Region Cajamarca-Sede Central Cajamarca con 0.00 soles "/>
  </r>
  <r>
    <s v="Olga F."/>
    <n v="649"/>
    <x v="647"/>
    <x v="648"/>
    <s v="SEDE CENTRAL - GRI"/>
    <x v="0"/>
    <s v="OPI DE LA REGION CAJAMARCA"/>
    <x v="12"/>
    <d v="2009-11-02T00:00:00"/>
    <x v="10"/>
    <s v="MULTIPROVINCIAL Y MULTIDISTRITAL"/>
    <x v="0"/>
    <n v="676"/>
    <d v="2011-07-01T00:00:00"/>
    <d v="2015-06-01T00:00:00"/>
    <d v="2017-04-19T00:00:00"/>
    <n v="5.8054794520547945"/>
    <x v="3"/>
    <n v="1.8849315068493151"/>
    <x v="8"/>
    <x v="1"/>
    <x v="1"/>
    <x v="0"/>
    <x v="1"/>
    <n v="36413600"/>
    <n v="0"/>
    <n v="0"/>
    <n v="39812368"/>
    <n v="35836900.740000002"/>
    <x v="529"/>
    <n v="0.98416253103236162"/>
    <n v="0.98416253103236162"/>
    <x v="3"/>
    <m/>
    <m/>
    <m/>
    <m/>
    <m/>
    <m/>
    <m/>
    <m/>
    <m/>
    <m/>
  </r>
  <r>
    <s v="Gladys R."/>
    <n v="650"/>
    <x v="648"/>
    <x v="649"/>
    <s v="SEDE CENTRAL - GRI"/>
    <x v="0"/>
    <s v="OPI DE LA REGION CAJAMARCA"/>
    <x v="12"/>
    <d v="2014-12-01T00:00:00"/>
    <x v="14"/>
    <s v="SAN PABLO"/>
    <x v="10"/>
    <n v="68"/>
    <d v="2015-08-01T00:00:00"/>
    <d v="2016-12-01T00:00:00"/>
    <d v="2017-04-19T00:00:00"/>
    <n v="1.7178082191780821"/>
    <x v="12"/>
    <n v="0.38082191780821917"/>
    <x v="12"/>
    <x v="2"/>
    <x v="1"/>
    <x v="0"/>
    <x v="1"/>
    <n v="352259.55"/>
    <n v="0"/>
    <n v="15000"/>
    <n v="545472"/>
    <n v="272358.39"/>
    <x v="530"/>
    <n v="0.77317531916451954"/>
    <n v="0.77317531916451954"/>
    <x v="3"/>
    <m/>
    <m/>
    <m/>
    <m/>
    <m/>
    <m/>
    <m/>
    <m/>
    <m/>
    <s v="Se han han realizado 03 cambios de UE, la MP San pablo y la Sede Central del GR. Cajamarca, según el SOSEM, con cargo a la UE del GR cajamarca se ha devengado S/. 6, 500.00 y a cargo de la MP San pablo S/. 265, 858.39 Y tiene PIP para el 2017 por la MP San pablo."/>
  </r>
  <r>
    <s v="Ronal"/>
    <n v="651"/>
    <x v="649"/>
    <x v="650"/>
    <s v="SEDE CENTRAL - GRI"/>
    <x v="0"/>
    <s v="OPI DE LA REGION CAJAMARCA"/>
    <x v="12"/>
    <d v="2011-10-21T00:00:00"/>
    <x v="12"/>
    <s v="LA COIPA"/>
    <x v="4"/>
    <n v="180"/>
    <s v="NPI"/>
    <s v="NPI"/>
    <d v="2017-04-19T00:00:00"/>
    <s v="NPI"/>
    <x v="0"/>
    <s v="NPI"/>
    <x v="0"/>
    <x v="0"/>
    <x v="0"/>
    <x v="0"/>
    <x v="0"/>
    <n v="953487.06"/>
    <n v="0"/>
    <n v="0"/>
    <n v="392"/>
    <n v="0"/>
    <x v="531"/>
    <n v="0"/>
    <n v="0"/>
    <x v="1"/>
    <m/>
    <m/>
    <m/>
    <m/>
    <m/>
    <m/>
    <m/>
    <m/>
    <m/>
    <s v="Proyecto Viable en Octubre del año 2011 y a la fecha se encuentra inactivo."/>
  </r>
  <r>
    <s v="Ronal"/>
    <n v="652"/>
    <x v="650"/>
    <x v="651"/>
    <s v="SEDE CENTRAL - RENAMA"/>
    <x v="0"/>
    <s v="OPI DE LA REGION CAJAMARCA"/>
    <x v="12"/>
    <d v="2010-08-24T00:00:00"/>
    <x v="4"/>
    <s v="MULTIPROVINCIAL Y MULTIDISTRITAL"/>
    <x v="5"/>
    <n v="990"/>
    <d v="2011-07-01T00:00:00"/>
    <d v="2015-07-01T00:00:00"/>
    <d v="2017-04-19T00:00:00"/>
    <n v="5.8054794520547945"/>
    <x v="3"/>
    <n v="1.8027397260273972"/>
    <x v="8"/>
    <x v="1"/>
    <x v="1"/>
    <x v="0"/>
    <x v="0"/>
    <n v="4475754.33"/>
    <n v="0"/>
    <n v="0"/>
    <n v="8660774"/>
    <n v="4228198.3"/>
    <x v="532"/>
    <n v="0.94468954018751961"/>
    <n v="0.94468954018751961"/>
    <x v="3"/>
    <m/>
    <m/>
    <m/>
    <m/>
    <m/>
    <m/>
    <m/>
    <m/>
    <m/>
    <s v="el último devengado con cargo al proyecto se registra en el mes de julio del año 2015."/>
  </r>
  <r>
    <s v="Ronal"/>
    <n v="653"/>
    <x v="651"/>
    <x v="652"/>
    <s v="SEDE CENTRAL - GRI"/>
    <x v="0"/>
    <s v="OPI DE LA REGION CAJAMARCA"/>
    <x v="12"/>
    <d v="2010-12-01T00:00:00"/>
    <x v="4"/>
    <s v="CONDEBAMBA "/>
    <x v="4"/>
    <n v="270"/>
    <d v="2013-03-01T00:00:00"/>
    <d v="2015-05-01T00:00:00"/>
    <d v="2017-04-19T00:00:00"/>
    <n v="4.1369863013698627"/>
    <x v="8"/>
    <n v="1.9698630136986301"/>
    <x v="4"/>
    <x v="1"/>
    <x v="0"/>
    <x v="1"/>
    <x v="1"/>
    <n v="3517101.44"/>
    <n v="0"/>
    <n v="0"/>
    <n v="4776484"/>
    <n v="3517101.44"/>
    <x v="105"/>
    <n v="1"/>
    <n v="1"/>
    <x v="3"/>
    <s v="PROYECTO CONCLUIDO"/>
    <m/>
    <m/>
    <m/>
    <m/>
    <m/>
    <m/>
    <m/>
    <m/>
    <s v="Proyecto Cerrado, el último monto de registro se ha tomado del registro de cierre."/>
  </r>
  <r>
    <s v="Ronal"/>
    <n v="654"/>
    <x v="652"/>
    <x v="653"/>
    <s v="SEDE CENTRAL - GRI"/>
    <x v="0"/>
    <s v="OPI DE LA REGION CAJAMARCA"/>
    <x v="12"/>
    <d v="2011-06-27T00:00:00"/>
    <x v="12"/>
    <s v="TUMBADÉN"/>
    <x v="9"/>
    <n v="180"/>
    <d v="2011-12-01T00:00:00"/>
    <d v="2013-11-01T00:00:00"/>
    <d v="2017-04-19T00:00:00"/>
    <n v="5.3863013698630136"/>
    <x v="3"/>
    <n v="3.4657534246575343"/>
    <x v="9"/>
    <x v="1"/>
    <x v="0"/>
    <x v="0"/>
    <x v="1"/>
    <n v="777023"/>
    <n v="0"/>
    <n v="0"/>
    <n v="1561192"/>
    <n v="821551.09"/>
    <x v="533"/>
    <n v="1.0573060128207272"/>
    <n v="1.0573060128207272"/>
    <x v="3"/>
    <m/>
    <m/>
    <m/>
    <m/>
    <m/>
    <m/>
    <m/>
    <m/>
    <m/>
    <s v="El monto ejecutado supera al monto registrado en el Banco de Inversiones. El último devengado con cargo al proyecto se registró en el mes de noviembre del año 2013."/>
  </r>
  <r>
    <s v="Ronal"/>
    <n v="655"/>
    <x v="653"/>
    <x v="654"/>
    <s v="SEDE CENTRAL - GRI"/>
    <x v="0"/>
    <s v="OPI DE LA REGION CAJAMARCA"/>
    <x v="12"/>
    <d v="2011-07-18T00:00:00"/>
    <x v="12"/>
    <s v="YONÁN"/>
    <x v="4"/>
    <n v="210"/>
    <d v="2015-04-01T00:00:00"/>
    <d v="2015-07-01T00:00:00"/>
    <d v="2017-04-19T00:00:00"/>
    <n v="2.0520547945205481"/>
    <x v="11"/>
    <n v="1.8027397260273972"/>
    <x v="8"/>
    <x v="1"/>
    <x v="1"/>
    <x v="0"/>
    <x v="0"/>
    <n v="2470777.54"/>
    <n v="0"/>
    <n v="0"/>
    <n v="45065"/>
    <n v="45064.01"/>
    <x v="534"/>
    <n v="1.8238797006386906E-2"/>
    <n v="1.8238797006386906E-2"/>
    <x v="1"/>
    <m/>
    <m/>
    <m/>
    <m/>
    <m/>
    <m/>
    <m/>
    <m/>
    <m/>
    <s v="El Registro del formato SNIP 15 fue realizado en febrero del año 2015, para el año 2017 no tiene asignado ni PIA ni PIM."/>
  </r>
  <r>
    <s v="Ronal"/>
    <n v="656"/>
    <x v="654"/>
    <x v="655"/>
    <s v="SEDE CENTRAL - GRI"/>
    <x v="0"/>
    <s v="OPI MUNICIPALIDAD DISTRITAL DE JESÚS"/>
    <x v="12"/>
    <d v="2011-06-10T00:00:00"/>
    <x v="12"/>
    <s v="CHILETE "/>
    <x v="9"/>
    <n v="150"/>
    <d v="2015-11-01T00:00:00"/>
    <d v="2015-12-01T00:00:00"/>
    <d v="2017-04-19T00:00:00"/>
    <n v="1.4657534246575343"/>
    <x v="12"/>
    <n v="1.3835616438356164"/>
    <x v="8"/>
    <x v="1"/>
    <x v="1"/>
    <x v="0"/>
    <x v="1"/>
    <n v="2478636.7799999998"/>
    <n v="0"/>
    <n v="0"/>
    <n v="48847"/>
    <n v="48846.6"/>
    <x v="535"/>
    <n v="1.9707042352530572E-2"/>
    <n v="1.9707042352530572E-2"/>
    <x v="1"/>
    <m/>
    <m/>
    <m/>
    <m/>
    <m/>
    <m/>
    <m/>
    <m/>
    <m/>
    <s v="El Registro del formato SNIP 15 fue realizado en Agosto del año 2015, para el año 2017 no tiene asignado ni PIA ni PIM."/>
  </r>
  <r>
    <s v="Wilmer Ch"/>
    <n v="657"/>
    <x v="655"/>
    <x v="656"/>
    <s v="SEDE CENTRAL - GRI"/>
    <x v="0"/>
    <s v="OPI MUNICIPALIDAD DISTRITAL DE CATACHE"/>
    <x v="12"/>
    <d v="2012-02-20T00:00:00"/>
    <x v="11"/>
    <s v="CATACHE"/>
    <x v="3"/>
    <n v="270"/>
    <s v="NPI"/>
    <s v="NPI"/>
    <d v="2017-04-19T00:00:00"/>
    <s v="NPI"/>
    <x v="0"/>
    <s v="NPI"/>
    <x v="0"/>
    <x v="0"/>
    <x v="0"/>
    <x v="0"/>
    <x v="0"/>
    <n v="3190695"/>
    <n v="0"/>
    <n v="0"/>
    <n v="99415"/>
    <n v="0"/>
    <x v="536"/>
    <n v="0"/>
    <n v="0"/>
    <x v="1"/>
    <m/>
    <m/>
    <m/>
    <m/>
    <m/>
    <m/>
    <m/>
    <m/>
    <m/>
    <s v="DE ACUERDO AL SOSEM LA UNIDAD EJECUTORA (SEDE CEMTRAL) NO HA REALIZADO GASTO ALGUNO CON CARGO AL PROYECTO."/>
  </r>
  <r>
    <s v="Maria Rosa A."/>
    <n v="658"/>
    <x v="656"/>
    <x v="657"/>
    <s v="SEDE CENTRAL - GRDE"/>
    <x v="0"/>
    <s v="OPI DE LA REGION CAJAMARCA"/>
    <x v="12"/>
    <d v="2012-12-14T00:00:00"/>
    <x v="11"/>
    <s v="SAN PABLO"/>
    <x v="8"/>
    <n v="330"/>
    <s v="NPI"/>
    <s v="NPI"/>
    <d v="2017-04-19T00:00:00"/>
    <s v="NPI"/>
    <x v="0"/>
    <s v="NPI"/>
    <x v="0"/>
    <x v="0"/>
    <x v="0"/>
    <x v="0"/>
    <x v="0"/>
    <n v="4825182"/>
    <n v="0"/>
    <n v="0"/>
    <n v="76800"/>
    <n v="0"/>
    <x v="537"/>
    <n v="0"/>
    <n v="0"/>
    <x v="1"/>
    <m/>
    <m/>
    <m/>
    <m/>
    <m/>
    <m/>
    <m/>
    <m/>
    <m/>
    <s v="PIP inactivo sin información financiera"/>
  </r>
  <r>
    <s v="Maria Rosa A."/>
    <n v="659"/>
    <x v="657"/>
    <x v="658"/>
    <s v="SEDE CENTRAL - GRDE"/>
    <x v="0"/>
    <s v="OPI DE LA REGION CAJAMARCA"/>
    <x v="12"/>
    <d v="2013-03-27T00:00:00"/>
    <x v="13"/>
    <s v="CATACHE"/>
    <x v="8"/>
    <n v="270"/>
    <s v="NPI"/>
    <s v="NPI"/>
    <d v="2017-04-19T00:00:00"/>
    <s v="NPI"/>
    <x v="0"/>
    <s v="NPI"/>
    <x v="0"/>
    <x v="0"/>
    <x v="0"/>
    <x v="0"/>
    <x v="0"/>
    <n v="6910110"/>
    <n v="0"/>
    <n v="0"/>
    <n v="11070"/>
    <n v="0"/>
    <x v="538"/>
    <n v="0"/>
    <n v="0"/>
    <x v="1"/>
    <m/>
    <m/>
    <m/>
    <m/>
    <m/>
    <m/>
    <m/>
    <m/>
    <m/>
    <m/>
  </r>
  <r>
    <s v="Jovanna"/>
    <n v="660"/>
    <x v="658"/>
    <x v="659"/>
    <s v="JAÉN"/>
    <x v="2"/>
    <s v="OPI DE LA REGION CAJAMARCA"/>
    <x v="12"/>
    <d v="2007-06-06T00:00:00"/>
    <x v="3"/>
    <s v="NAMBALLE"/>
    <x v="4"/>
    <n v="180"/>
    <d v="2007-08-01T00:00:00"/>
    <d v="2013-12-01T00:00:00"/>
    <d v="2017-04-19T00:00:00"/>
    <n v="9.7232876712328764"/>
    <x v="5"/>
    <n v="3.3835616438356166"/>
    <x v="9"/>
    <x v="1"/>
    <x v="0"/>
    <x v="1"/>
    <x v="0"/>
    <n v="785518"/>
    <n v="0"/>
    <n v="0"/>
    <n v="1123522"/>
    <n v="195750.58"/>
    <x v="539"/>
    <n v="0.24919935634829499"/>
    <n v="0.24919935634829499"/>
    <x v="1"/>
    <s v="PROYECTO CONCLUIDO"/>
    <m/>
    <m/>
    <m/>
    <m/>
    <m/>
    <m/>
    <m/>
    <m/>
    <m/>
  </r>
  <r>
    <s v="Jovanna"/>
    <n v="661"/>
    <x v="659"/>
    <x v="660"/>
    <s v="JAÉN"/>
    <x v="2"/>
    <s v="OPI DE LA REGION CAJAMARCA"/>
    <x v="12"/>
    <d v="2004-11-22T00:00:00"/>
    <x v="1"/>
    <s v="JAÉN - MULTIDISTRITAL"/>
    <x v="10"/>
    <n v="150"/>
    <s v="NPI"/>
    <s v="NPI"/>
    <d v="2017-04-19T00:00:00"/>
    <s v="NPI"/>
    <x v="0"/>
    <s v="NPI"/>
    <x v="0"/>
    <x v="0"/>
    <x v="0"/>
    <x v="0"/>
    <x v="0"/>
    <n v="2277316"/>
    <n v="0"/>
    <n v="0"/>
    <n v="463121"/>
    <n v="0"/>
    <x v="540"/>
    <n v="0"/>
    <n v="0"/>
    <x v="1"/>
    <m/>
    <m/>
    <m/>
    <m/>
    <m/>
    <m/>
    <m/>
    <m/>
    <m/>
    <s v="El proyecto presenta 02 unidades ejecutoras, el Ministerio de Energía y Minas y la Gerencia Sub Regional de Jaén que ha la fecha no registra devengado:, "/>
  </r>
  <r>
    <s v="Jovanna"/>
    <n v="662"/>
    <x v="660"/>
    <x v="661"/>
    <s v="JAÉN"/>
    <x v="2"/>
    <s v="OPI DE LA REGION CAJAMARCA"/>
    <x v="12"/>
    <d v="2005-11-16T00:00:00"/>
    <x v="2"/>
    <s v="SANTA ROSA"/>
    <x v="4"/>
    <n v="180"/>
    <d v="2007-01-01T00:00:00"/>
    <d v="2015-04-01T00:00:00"/>
    <d v="2017-04-19T00:00:00"/>
    <n v="10.304109589041095"/>
    <x v="2"/>
    <n v="2.0520547945205481"/>
    <x v="4"/>
    <x v="1"/>
    <x v="0"/>
    <x v="0"/>
    <x v="0"/>
    <n v="1241238"/>
    <n v="0"/>
    <n v="0"/>
    <n v="1941229"/>
    <n v="1234363.33"/>
    <x v="541"/>
    <n v="0.99446144091624655"/>
    <n v="0.99446144091624655"/>
    <x v="3"/>
    <m/>
    <m/>
    <m/>
    <m/>
    <m/>
    <m/>
    <m/>
    <m/>
    <m/>
    <m/>
  </r>
  <r>
    <s v="Jovanna"/>
    <n v="663"/>
    <x v="661"/>
    <x v="662"/>
    <s v="JAÉN"/>
    <x v="2"/>
    <s v="OPI DE LA REGION CAJAMARCA"/>
    <x v="12"/>
    <d v="2010-11-19T00:00:00"/>
    <x v="4"/>
    <s v="SAN IGNACIO"/>
    <x v="4"/>
    <n v="240"/>
    <d v="2012-12-01T00:00:00"/>
    <d v="2015-12-01T00:00:00"/>
    <d v="2017-04-19T00:00:00"/>
    <n v="4.3835616438356162"/>
    <x v="8"/>
    <n v="1.3835616438356164"/>
    <x v="8"/>
    <x v="1"/>
    <x v="1"/>
    <x v="0"/>
    <x v="1"/>
    <n v="3432452"/>
    <n v="0"/>
    <n v="0"/>
    <n v="5928134"/>
    <n v="3415319.74"/>
    <x v="542"/>
    <n v="0.99500874010765483"/>
    <n v="0.99500874010765483"/>
    <x v="3"/>
    <m/>
    <m/>
    <m/>
    <m/>
    <m/>
    <m/>
    <m/>
    <m/>
    <m/>
    <m/>
  </r>
  <r>
    <s v="Jovanna"/>
    <n v="664"/>
    <x v="662"/>
    <x v="663"/>
    <s v="JAÉN"/>
    <x v="2"/>
    <s v="OPI DE LA REGION CAJAMARCA"/>
    <x v="12"/>
    <d v="2009-01-07T00:00:00"/>
    <x v="10"/>
    <s v="JAÉN"/>
    <x v="4"/>
    <n v="180"/>
    <d v="2012-12-01T00:00:00"/>
    <d v="2014-12-01T00:00:00"/>
    <d v="2017-04-19T00:00:00"/>
    <n v="4.3835616438356162"/>
    <x v="8"/>
    <n v="2.3835616438356166"/>
    <x v="4"/>
    <x v="1"/>
    <x v="0"/>
    <x v="0"/>
    <x v="0"/>
    <n v="917960"/>
    <n v="0"/>
    <n v="0"/>
    <n v="140800"/>
    <n v="108466.67"/>
    <x v="543"/>
    <n v="0.11816056255174517"/>
    <n v="0.11816056255174517"/>
    <x v="1"/>
    <m/>
    <m/>
    <m/>
    <m/>
    <m/>
    <m/>
    <m/>
    <m/>
    <m/>
    <m/>
  </r>
  <r>
    <s v="Jovanna"/>
    <n v="665"/>
    <x v="663"/>
    <x v="664"/>
    <s v="JAÉN"/>
    <x v="2"/>
    <s v="OPI DE LA REGION CAJAMARCA"/>
    <x v="12"/>
    <d v="2009-06-22T00:00:00"/>
    <x v="10"/>
    <s v="HUARANGO"/>
    <x v="4"/>
    <n v="150"/>
    <d v="2012-09-01T00:00:00"/>
    <d v="2013-08-01T00:00:00"/>
    <d v="2017-04-19T00:00:00"/>
    <n v="4.6328767123287671"/>
    <x v="8"/>
    <n v="3.7178082191780821"/>
    <x v="9"/>
    <x v="1"/>
    <x v="1"/>
    <x v="1"/>
    <x v="0"/>
    <n v="13320"/>
    <n v="0"/>
    <n v="0"/>
    <n v="24206"/>
    <n v="13320"/>
    <x v="105"/>
    <n v="1"/>
    <n v="1"/>
    <x v="3"/>
    <s v="PROYECTO CONCLUIDO"/>
    <m/>
    <m/>
    <m/>
    <m/>
    <m/>
    <m/>
    <m/>
    <m/>
    <m/>
  </r>
  <r>
    <s v="Jovanna"/>
    <n v="666"/>
    <x v="664"/>
    <x v="665"/>
    <s v="JAÉN - MD DE TABACONAS"/>
    <x v="2"/>
    <s v="OPI MUNICIPALIDAD DISTRITAL DE TABACONAS"/>
    <x v="12"/>
    <d v="2009-07-30T00:00:00"/>
    <x v="10"/>
    <s v="TABACONAS"/>
    <x v="4"/>
    <n v="120"/>
    <d v="2012-12-01T00:00:00"/>
    <d v="2014-12-01T00:00:00"/>
    <d v="2017-04-19T00:00:00"/>
    <n v="4.3835616438356162"/>
    <x v="8"/>
    <n v="2.3835616438356166"/>
    <x v="4"/>
    <x v="1"/>
    <x v="0"/>
    <x v="0"/>
    <x v="0"/>
    <n v="2724334.89"/>
    <n v="0"/>
    <n v="0"/>
    <n v="2506870"/>
    <n v="2465046.64"/>
    <x v="544"/>
    <n v="0.90482511861821802"/>
    <n v="0.90482511861821802"/>
    <x v="3"/>
    <m/>
    <m/>
    <m/>
    <m/>
    <m/>
    <m/>
    <m/>
    <m/>
    <m/>
    <m/>
  </r>
  <r>
    <s v="Jovanna"/>
    <n v="667"/>
    <x v="665"/>
    <x v="666"/>
    <s v="JAÉN"/>
    <x v="2"/>
    <s v="OPI MUNICIPALIDAD DISTRITAL DE SAN FELIPE"/>
    <x v="12"/>
    <d v="2011-06-14T00:00:00"/>
    <x v="12"/>
    <s v="SAN FELIPE"/>
    <x v="4"/>
    <n v="180"/>
    <d v="2014-04-01T00:00:00"/>
    <d v="2015-04-01T00:00:00"/>
    <d v="2017-04-19T00:00:00"/>
    <n v="3.0520547945205481"/>
    <x v="9"/>
    <n v="2.0520547945205481"/>
    <x v="4"/>
    <x v="1"/>
    <x v="1"/>
    <x v="1"/>
    <x v="0"/>
    <n v="1797453.11"/>
    <n v="0"/>
    <n v="0"/>
    <n v="2471638"/>
    <n v="1797453.11"/>
    <x v="105"/>
    <n v="1"/>
    <n v="1"/>
    <x v="3"/>
    <s v="PROYECTO CONCLUIDO"/>
    <m/>
    <m/>
    <m/>
    <m/>
    <m/>
    <m/>
    <m/>
    <m/>
    <m/>
  </r>
  <r>
    <s v="Jovanna"/>
    <n v="668"/>
    <x v="666"/>
    <x v="667"/>
    <s v="JAÉN"/>
    <x v="2"/>
    <s v="OPI DE LA REGION CAJAMARCA"/>
    <x v="12"/>
    <d v="2013-06-05T00:00:00"/>
    <x v="13"/>
    <s v="SAN IGNACIO - MULTIDISTRITAL"/>
    <x v="1"/>
    <n v="180"/>
    <d v="2013-10-01T00:00:00"/>
    <d v="2015-12-01T00:00:00"/>
    <d v="2017-04-19T00:00:00"/>
    <n v="3.5506849315068494"/>
    <x v="9"/>
    <n v="1.3835616438356164"/>
    <x v="8"/>
    <x v="1"/>
    <x v="1"/>
    <x v="0"/>
    <x v="0"/>
    <n v="1132220.3500000001"/>
    <n v="0"/>
    <n v="0"/>
    <n v="1534346"/>
    <n v="1129008.8500000001"/>
    <x v="545"/>
    <n v="0.99716353799858837"/>
    <n v="0.99716353799858837"/>
    <x v="3"/>
    <m/>
    <m/>
    <m/>
    <m/>
    <m/>
    <m/>
    <m/>
    <m/>
    <m/>
    <m/>
  </r>
  <r>
    <s v="Wilmer Ch"/>
    <n v="669"/>
    <x v="667"/>
    <x v="668"/>
    <s v="PROREGION"/>
    <x v="10"/>
    <s v="DGPM - MEF"/>
    <x v="12"/>
    <d v="2009-02-04T00:00:00"/>
    <x v="10"/>
    <s v="MULTIPROVINCIAL Y MULTIDISTRITAL"/>
    <x v="10"/>
    <n v="449"/>
    <d v="2010-01-01T00:00:00"/>
    <d v="2013-12-01T00:00:00"/>
    <d v="2017-04-19T00:00:00"/>
    <n v="7.3013698630136989"/>
    <x v="6"/>
    <n v="3.3835616438356166"/>
    <x v="9"/>
    <x v="1"/>
    <x v="0"/>
    <x v="0"/>
    <x v="1"/>
    <n v="11904297.640000001"/>
    <n v="0"/>
    <n v="0"/>
    <n v="16133218"/>
    <n v="11904297.640000001"/>
    <x v="105"/>
    <n v="1"/>
    <n v="1"/>
    <x v="3"/>
    <m/>
    <m/>
    <m/>
    <m/>
    <m/>
    <m/>
    <m/>
    <m/>
    <m/>
    <m/>
  </r>
  <r>
    <s v="Wilmer Ch"/>
    <n v="670"/>
    <x v="668"/>
    <x v="669"/>
    <s v="PROREGION"/>
    <x v="10"/>
    <s v="DGPM - MEF"/>
    <x v="12"/>
    <d v="2010-06-25T00:00:00"/>
    <x v="4"/>
    <s v="CAJAMARCA - MULTIDISTRITAL"/>
    <x v="10"/>
    <n v="451"/>
    <d v="2010-08-01T00:00:00"/>
    <d v="2013-12-01T00:00:00"/>
    <d v="2017-04-19T00:00:00"/>
    <n v="6.720547945205479"/>
    <x v="7"/>
    <n v="3.3835616438356166"/>
    <x v="9"/>
    <x v="1"/>
    <x v="0"/>
    <x v="0"/>
    <x v="1"/>
    <n v="8182361.1500000004"/>
    <n v="0"/>
    <n v="0"/>
    <n v="15167178"/>
    <n v="8182361.1500000004"/>
    <x v="105"/>
    <n v="1"/>
    <n v="1"/>
    <x v="3"/>
    <m/>
    <m/>
    <m/>
    <m/>
    <m/>
    <m/>
    <m/>
    <m/>
    <m/>
    <m/>
  </r>
  <r>
    <s v="Wilmer Ch"/>
    <n v="671"/>
    <x v="669"/>
    <x v="670"/>
    <s v="PROREGION"/>
    <x v="10"/>
    <s v="DGPM - MEF"/>
    <x v="12"/>
    <d v="2010-06-25T00:00:00"/>
    <x v="4"/>
    <s v="MULTIPROVINCIAL Y MULTIDISTRITAL"/>
    <x v="10"/>
    <n v="451"/>
    <d v="2010-08-01T00:00:00"/>
    <d v="2013-12-01T00:00:00"/>
    <d v="2017-04-19T00:00:00"/>
    <n v="6.720547945205479"/>
    <x v="7"/>
    <n v="3.3835616438356166"/>
    <x v="9"/>
    <x v="1"/>
    <x v="1"/>
    <x v="0"/>
    <x v="1"/>
    <n v="14390004.32"/>
    <n v="0"/>
    <n v="0"/>
    <n v="19309692"/>
    <n v="14390004.32"/>
    <x v="105"/>
    <n v="1"/>
    <n v="1"/>
    <x v="3"/>
    <m/>
    <m/>
    <m/>
    <m/>
    <m/>
    <m/>
    <m/>
    <m/>
    <m/>
    <m/>
  </r>
  <r>
    <s v="Wilmer Ch"/>
    <n v="672"/>
    <x v="670"/>
    <x v="671"/>
    <s v="PROREGION"/>
    <x v="10"/>
    <s v="DGPM - MEF"/>
    <x v="12"/>
    <d v="2009-02-04T00:00:00"/>
    <x v="10"/>
    <s v="SANTA ROSA"/>
    <x v="10"/>
    <n v="450"/>
    <d v="2010-02-01T00:00:00"/>
    <d v="2014-04-01T00:00:00"/>
    <d v="2017-04-19T00:00:00"/>
    <n v="7.2164383561643834"/>
    <x v="6"/>
    <n v="3.0520547945205481"/>
    <x v="9"/>
    <x v="1"/>
    <x v="1"/>
    <x v="0"/>
    <x v="0"/>
    <n v="2494759.38"/>
    <n v="0"/>
    <n v="0"/>
    <n v="3256233"/>
    <n v="2417567.41"/>
    <x v="546"/>
    <n v="0.96905835062939027"/>
    <n v="0.96905835062939027"/>
    <x v="3"/>
    <m/>
    <m/>
    <m/>
    <m/>
    <m/>
    <m/>
    <m/>
    <m/>
    <m/>
    <m/>
  </r>
  <r>
    <s v="Wilmer Ch"/>
    <n v="673"/>
    <x v="671"/>
    <x v="672"/>
    <s v="PROREGION"/>
    <x v="10"/>
    <s v="DGPM - MEF"/>
    <x v="12"/>
    <d v="2009-06-12T00:00:00"/>
    <x v="10"/>
    <s v=" SAN MIGUEL "/>
    <x v="9"/>
    <n v="270"/>
    <d v="2010-03-01T00:00:00"/>
    <d v="2013-12-01T00:00:00"/>
    <d v="2017-04-19T00:00:00"/>
    <n v="7.13972602739726"/>
    <x v="6"/>
    <n v="3.3835616438356166"/>
    <x v="9"/>
    <x v="1"/>
    <x v="1"/>
    <x v="0"/>
    <x v="1"/>
    <n v="16752822"/>
    <n v="0"/>
    <n v="0"/>
    <n v="32407700"/>
    <n v="19668317.07"/>
    <x v="547"/>
    <n v="1.1740300869907172"/>
    <n v="1.1740300869907172"/>
    <x v="3"/>
    <m/>
    <m/>
    <m/>
    <m/>
    <m/>
    <m/>
    <m/>
    <m/>
    <m/>
    <s v="el proyecto ha sido ejecutado por Municipalidad Provincial de Cujillo Cajamarca-Cutervo con 0.00 soles Region Cajamarca sede Central Cajamarca con o.oo soles y Region Cajamarca Cutervo Cajamarca con 1,623,333.78 soles"/>
  </r>
  <r>
    <s v="Wilmer Ch"/>
    <n v="674"/>
    <x v="672"/>
    <x v="673"/>
    <s v="SEDE CENTRAL - PROREGION"/>
    <x v="0"/>
    <s v="DGPM - MEF"/>
    <x v="12"/>
    <d v="2009-02-05T00:00:00"/>
    <x v="10"/>
    <s v="JAÉN"/>
    <x v="9"/>
    <n v="420"/>
    <d v="2009-05-01T00:00:00"/>
    <d v="2015-09-01T00:00:00"/>
    <d v="2017-04-19T00:00:00"/>
    <n v="7.9726027397260273"/>
    <x v="4"/>
    <n v="1.6328767123287671"/>
    <x v="8"/>
    <x v="1"/>
    <x v="1"/>
    <x v="0"/>
    <x v="1"/>
    <n v="138974194.84"/>
    <n v="0"/>
    <n v="0"/>
    <n v="166725544"/>
    <n v="138930329.09999999"/>
    <x v="548"/>
    <n v="0.99968436053865606"/>
    <n v="0.99968436053865606"/>
    <x v="3"/>
    <m/>
    <m/>
    <m/>
    <m/>
    <m/>
    <m/>
    <m/>
    <m/>
    <m/>
    <s v="DE ACUERDO AL SOSEM EXISTEN 2 UNIDADES EJECUTORAS QUE HAN REALIZADO GASTO CON CARGO AL PROYECTO"/>
  </r>
  <r>
    <s v="Wilmer Ch"/>
    <n v="675"/>
    <x v="673"/>
    <x v="674"/>
    <s v=" PROREGION - MEM"/>
    <x v="10"/>
    <s v="OPI DE LA REGION CAJAMARCA"/>
    <x v="12"/>
    <d v="2013-03-22T00:00:00"/>
    <x v="13"/>
    <s v="MULTIPROVINCIAL Y MULTIDISTRITAL"/>
    <x v="10"/>
    <n v="720"/>
    <d v="2014-11-01T00:00:00"/>
    <d v="2016-10-01T00:00:00"/>
    <d v="2017-04-19T00:00:00"/>
    <n v="2.4657534246575343"/>
    <x v="11"/>
    <n v="0.54794520547945202"/>
    <x v="12"/>
    <x v="2"/>
    <x v="0"/>
    <x v="0"/>
    <x v="1"/>
    <n v="16689815"/>
    <n v="10873454"/>
    <n v="7873454"/>
    <n v="8289999"/>
    <n v="342065.68"/>
    <x v="549"/>
    <n v="2.0495474635279062E-2"/>
    <n v="2.0495474635279062E-2"/>
    <x v="1"/>
    <m/>
    <m/>
    <m/>
    <m/>
    <m/>
    <m/>
    <m/>
    <m/>
    <m/>
    <s v="DE ACUERDO AL SOSEM EXISTEN 2 UNIDADES EJECUTORAS QUE HAN REALIZADO GASTO CON CARGO AL PROYECTO"/>
  </r>
  <r>
    <s v="Wilmer Ch"/>
    <n v="676"/>
    <x v="674"/>
    <x v="675"/>
    <s v=" PROREGION - MEM"/>
    <x v="10"/>
    <s v="OPI DE LA REGION CAJAMARCA"/>
    <x v="12"/>
    <d v="2012-10-30T00:00:00"/>
    <x v="11"/>
    <s v="SAN JOSÉ DE LOURDES"/>
    <x v="10"/>
    <n v="540"/>
    <d v="2014-09-01T00:00:00"/>
    <d v="2016-10-01T00:00:00"/>
    <d v="2017-04-19T00:00:00"/>
    <n v="2.6328767123287671"/>
    <x v="11"/>
    <n v="0.54794520547945202"/>
    <x v="12"/>
    <x v="2"/>
    <x v="0"/>
    <x v="0"/>
    <x v="1"/>
    <n v="14257201"/>
    <n v="10029740"/>
    <n v="10029740"/>
    <n v="10777978"/>
    <n v="253296.75"/>
    <x v="550"/>
    <n v="1.7766232656746581E-2"/>
    <n v="1.7766232656746581E-2"/>
    <x v="1"/>
    <m/>
    <m/>
    <m/>
    <m/>
    <m/>
    <m/>
    <m/>
    <m/>
    <m/>
    <s v="DE ACUERDO AL SOSEM EXISTEN 2 UNIDADES EJECUTORAS QUE HAN REALIZADO GASTO CON CARGO AL PROYECTO"/>
  </r>
  <r>
    <s v="Wilmer Ch"/>
    <n v="677"/>
    <x v="675"/>
    <x v="676"/>
    <s v=" PROREGION - MEM"/>
    <x v="10"/>
    <s v="OPI DE LA REGION CAJAMARCA"/>
    <x v="12"/>
    <d v="2012-11-26T00:00:00"/>
    <x v="11"/>
    <s v="SAN IGNACIO "/>
    <x v="10"/>
    <n v="720"/>
    <d v="2014-09-01T00:00:00"/>
    <d v="2016-10-01T00:00:00"/>
    <d v="2017-04-19T00:00:00"/>
    <n v="2.6328767123287671"/>
    <x v="11"/>
    <n v="0.54794520547945202"/>
    <x v="12"/>
    <x v="2"/>
    <x v="0"/>
    <x v="0"/>
    <x v="1"/>
    <n v="27312547"/>
    <n v="17869830"/>
    <n v="17671296"/>
    <n v="18370268"/>
    <n v="304592.75"/>
    <x v="551"/>
    <n v="1.115211810894092E-2"/>
    <n v="1.115211810894092E-2"/>
    <x v="1"/>
    <m/>
    <m/>
    <m/>
    <m/>
    <m/>
    <m/>
    <m/>
    <m/>
    <m/>
    <s v="DE ACUERDO AL SOSEM EXISTEN 2 UNIDADES EJECUTORAS QUE HAN REALIZADO GASTO CON CARGO AL PROYECTO"/>
  </r>
  <r>
    <s v="Wilmer Ch"/>
    <n v="678"/>
    <x v="676"/>
    <x v="677"/>
    <s v=" PROREGION - MEM"/>
    <x v="10"/>
    <s v="OPI DE LA REGION CAJAMARCA"/>
    <x v="12"/>
    <d v="2012-11-26T00:00:00"/>
    <x v="11"/>
    <s v="SAN IGNACIO - MULTIDISTRITAL"/>
    <x v="10"/>
    <n v="540"/>
    <d v="2014-09-01T00:00:00"/>
    <d v="2015-08-01T00:00:00"/>
    <d v="2017-04-19T00:00:00"/>
    <n v="2.6328767123287671"/>
    <x v="11"/>
    <n v="1.7178082191780821"/>
    <x v="8"/>
    <x v="1"/>
    <x v="0"/>
    <x v="0"/>
    <x v="1"/>
    <n v="18861180"/>
    <n v="11727490"/>
    <n v="9487543"/>
    <n v="9967406"/>
    <n v="2864.46"/>
    <x v="552"/>
    <n v="1.5187066768887207E-4"/>
    <n v="1.5187066768887207E-4"/>
    <x v="1"/>
    <m/>
    <m/>
    <m/>
    <m/>
    <m/>
    <m/>
    <m/>
    <m/>
    <m/>
    <s v="DE ACUERDO AL SOSEM EXISTEN 2 UNIDADES EJECUTORAS QUE HAN REALIZADO GASTO CON CARGO AL PROYECTO"/>
  </r>
  <r>
    <s v="Wilmer Ch"/>
    <n v="679"/>
    <x v="677"/>
    <x v="678"/>
    <s v=" PROREGION - MEM"/>
    <x v="10"/>
    <s v="OPI DE LA REGION CAJAMARCA"/>
    <x v="12"/>
    <d v="2013-09-17T00:00:00"/>
    <x v="13"/>
    <s v="CELENDÍN - MULTIDISTRITAL"/>
    <x v="10"/>
    <n v="720"/>
    <d v="2015-02-01T00:00:00"/>
    <d v="2017-03-01T00:00:00"/>
    <d v="2017-04-19T00:00:00"/>
    <n v="2.2136986301369861"/>
    <x v="11"/>
    <n v="0.13424657534246576"/>
    <x v="12"/>
    <x v="2"/>
    <x v="0"/>
    <x v="0"/>
    <x v="1"/>
    <n v="21891998"/>
    <n v="11661786"/>
    <n v="11661786"/>
    <n v="13538016"/>
    <n v="135220.82999999999"/>
    <x v="553"/>
    <n v="6.1767240249154046E-3"/>
    <n v="6.1767240249154046E-3"/>
    <x v="1"/>
    <m/>
    <m/>
    <m/>
    <m/>
    <m/>
    <m/>
    <m/>
    <m/>
    <m/>
    <s v="DE ACUERDO AL SOSEM EXISTEN 2 UNIDADES EJECUTORAS QUE HAN REALIZADO GASTO CON CARGO AL PROYECTO"/>
  </r>
  <r>
    <s v="Wilmer Ch"/>
    <n v="680"/>
    <x v="678"/>
    <x v="679"/>
    <s v=" PROREGION - MEM"/>
    <x v="10"/>
    <s v="OPI DE LA REGION CAJAMARCA"/>
    <x v="12"/>
    <d v="2013-11-25T00:00:00"/>
    <x v="13"/>
    <s v="CELENDÍN - MULTIDISTRITAL"/>
    <x v="10"/>
    <n v="600"/>
    <d v="2015-02-01T00:00:00"/>
    <d v="2015-05-01T00:00:00"/>
    <d v="2017-04-19T00:00:00"/>
    <n v="2.2136986301369861"/>
    <x v="11"/>
    <n v="1.9698630136986301"/>
    <x v="4"/>
    <x v="1"/>
    <x v="0"/>
    <x v="0"/>
    <x v="1"/>
    <n v="22147616"/>
    <n v="13275808"/>
    <n v="13275808"/>
    <n v="13806675"/>
    <n v="1854"/>
    <x v="554"/>
    <n v="8.3711041405088476E-5"/>
    <n v="8.3711041405088476E-5"/>
    <x v="1"/>
    <m/>
    <m/>
    <m/>
    <m/>
    <m/>
    <m/>
    <m/>
    <m/>
    <m/>
    <s v="DE ACUERDO AL SOSEM EXISTEN 2 UNIDADES EJECUTORAS QUE HAN REALIZADO GASTO CON CARGO AL PROYECTO"/>
  </r>
  <r>
    <s v="Wilmer Ch"/>
    <n v="681"/>
    <x v="679"/>
    <x v="680"/>
    <s v=" PROREGION - MEM"/>
    <x v="10"/>
    <s v="OPI DE LA REGION CAJAMARCA"/>
    <x v="12"/>
    <d v="2014-04-16T00:00:00"/>
    <x v="14"/>
    <s v="CELENDÍN - MULTIDISTRITAL"/>
    <x v="10"/>
    <n v="540"/>
    <d v="2014-04-01T00:00:00"/>
    <d v="2017-03-01T00:00:00"/>
    <d v="2017-04-19T00:00:00"/>
    <n v="3.0520547945205481"/>
    <x v="9"/>
    <n v="0.13424657534246576"/>
    <x v="12"/>
    <x v="2"/>
    <x v="0"/>
    <x v="0"/>
    <x v="1"/>
    <n v="12593305"/>
    <n v="4717480"/>
    <n v="4717480"/>
    <n v="6169656"/>
    <n v="93790.9"/>
    <x v="555"/>
    <n v="7.4476795408353882E-3"/>
    <n v="7.4476795408353882E-3"/>
    <x v="1"/>
    <m/>
    <m/>
    <m/>
    <m/>
    <m/>
    <m/>
    <m/>
    <m/>
    <m/>
    <s v="DE ACUERDO AL SOSEM EXISTEN 2 UNIDADES EJECUTORAS QUE HAN REALIZADO GASTO CON CARGO AL PROYECTO"/>
  </r>
  <r>
    <s v="Wilmer Ch"/>
    <n v="682"/>
    <x v="680"/>
    <x v="681"/>
    <s v="PROREGION"/>
    <x v="10"/>
    <s v="OPI DE LA REGION CAJAMARCA"/>
    <x v="12"/>
    <d v="2013-08-27T00:00:00"/>
    <x v="13"/>
    <s v="SITACOCHA "/>
    <x v="10"/>
    <n v="360"/>
    <d v="2014-11-01T00:00:00"/>
    <d v="2015-08-01T00:00:00"/>
    <d v="2017-04-19T00:00:00"/>
    <n v="2.4657534246575343"/>
    <x v="11"/>
    <n v="1.7178082191780821"/>
    <x v="8"/>
    <x v="1"/>
    <x v="0"/>
    <x v="0"/>
    <x v="0"/>
    <n v="2155332"/>
    <n v="0"/>
    <n v="0"/>
    <n v="332074"/>
    <n v="101161.34"/>
    <x v="556"/>
    <n v="4.6935386288516109E-2"/>
    <n v="4.6935386288516109E-2"/>
    <x v="1"/>
    <m/>
    <m/>
    <m/>
    <m/>
    <m/>
    <m/>
    <m/>
    <m/>
    <m/>
    <m/>
  </r>
  <r>
    <s v="Agustín M"/>
    <n v="683"/>
    <x v="681"/>
    <x v="682"/>
    <s v="AGRICULTURA "/>
    <x v="9"/>
    <s v="OPI DE LA REGION CAJAMARCA"/>
    <x v="12"/>
    <d v="2011-11-17T00:00:00"/>
    <x v="12"/>
    <s v="JAÉN"/>
    <x v="3"/>
    <n v="120"/>
    <d v="2012-09-01T00:00:00"/>
    <d v="2015-12-01T00:00:00"/>
    <d v="2017-04-19T00:00:00"/>
    <n v="4.6328767123287671"/>
    <x v="8"/>
    <n v="1.3835616438356164"/>
    <x v="8"/>
    <x v="1"/>
    <x v="1"/>
    <x v="0"/>
    <x v="1"/>
    <n v="2896912.04"/>
    <n v="0"/>
    <n v="0"/>
    <n v="4597374"/>
    <n v="2764078.3"/>
    <x v="557"/>
    <n v="0.95414643656215392"/>
    <n v="0.95414643656215392"/>
    <x v="3"/>
    <m/>
    <m/>
    <m/>
    <m/>
    <m/>
    <m/>
    <m/>
    <m/>
    <m/>
    <s v="PIP VIABLE CON REGISTROS EN LA FASE DE INVERSIÓN"/>
  </r>
  <r>
    <s v="Agustín M"/>
    <n v="684"/>
    <x v="682"/>
    <x v="683"/>
    <s v="CHOTA"/>
    <x v="3"/>
    <s v="OPI MUNICIPALIDAD PROVINCIAL DE CHOTA"/>
    <x v="12"/>
    <d v="2009-05-22T00:00:00"/>
    <x v="10"/>
    <s v="COCHABAMBA"/>
    <x v="4"/>
    <n v="180"/>
    <d v="2013-09-01T00:00:00"/>
    <d v="2015-11-01T00:00:00"/>
    <d v="2017-04-19T00:00:00"/>
    <n v="3.6328767123287671"/>
    <x v="9"/>
    <n v="1.4657534246575343"/>
    <x v="8"/>
    <x v="1"/>
    <x v="0"/>
    <x v="0"/>
    <x v="1"/>
    <n v="1979549.11"/>
    <n v="0"/>
    <n v="0"/>
    <n v="2403211"/>
    <n v="1956809.1"/>
    <x v="558"/>
    <n v="0.98851253051256704"/>
    <n v="0.98851253051256704"/>
    <x v="3"/>
    <m/>
    <m/>
    <m/>
    <m/>
    <m/>
    <m/>
    <m/>
    <m/>
    <m/>
    <s v="el proyecto ha sido ejecutado por Region Cajamarca-Sede Central Cajamarca con 7,123 soles y  Region Cajamarca-Agricultura Cajamarca con 210,637 soles "/>
  </r>
  <r>
    <s v="Agustín M"/>
    <n v="685"/>
    <x v="683"/>
    <x v="684"/>
    <s v="CHOTA"/>
    <x v="3"/>
    <s v="OPI DE LA REGION CAJAMARCA"/>
    <x v="12"/>
    <d v="2012-04-18T00:00:00"/>
    <x v="11"/>
    <s v="BAMBAMARCA"/>
    <x v="4"/>
    <n v="180"/>
    <d v="2013-11-01T00:00:00"/>
    <d v="2015-05-01T00:00:00"/>
    <d v="2017-04-19T00:00:00"/>
    <n v="3.4657534246575343"/>
    <x v="9"/>
    <n v="1.9698630136986301"/>
    <x v="4"/>
    <x v="1"/>
    <x v="1"/>
    <x v="0"/>
    <x v="1"/>
    <n v="1038028.65"/>
    <n v="0"/>
    <n v="0"/>
    <n v="1038645"/>
    <n v="1019166.25"/>
    <x v="559"/>
    <n v="0.98182863257194297"/>
    <n v="0.98182863257194297"/>
    <x v="3"/>
    <m/>
    <m/>
    <m/>
    <m/>
    <m/>
    <m/>
    <m/>
    <m/>
    <m/>
    <s v="PIP VIABLE CON REGISTROS EN LA FASE DE INVERSIÓN"/>
  </r>
  <r>
    <s v="Agustín M"/>
    <n v="686"/>
    <x v="684"/>
    <x v="685"/>
    <s v="CHOTA"/>
    <x v="3"/>
    <s v="OPI DE LA REGION CAJAMARCA"/>
    <x v="12"/>
    <d v="2010-11-25T00:00:00"/>
    <x v="4"/>
    <s v="BAMBAMARCA"/>
    <x v="4"/>
    <n v="90"/>
    <d v="2012-07-01T00:00:00"/>
    <d v="2015-04-01T00:00:00"/>
    <d v="2017-04-19T00:00:00"/>
    <n v="4.8027397260273972"/>
    <x v="8"/>
    <n v="2.0520547945205481"/>
    <x v="4"/>
    <x v="1"/>
    <x v="1"/>
    <x v="0"/>
    <x v="1"/>
    <n v="2062109.55"/>
    <n v="0"/>
    <n v="0"/>
    <n v="3654122"/>
    <n v="2060233.88"/>
    <x v="560"/>
    <n v="0.99909041204915605"/>
    <n v="0.99909041204915605"/>
    <x v="3"/>
    <m/>
    <m/>
    <m/>
    <m/>
    <m/>
    <m/>
    <m/>
    <m/>
    <m/>
    <s v="PIP VIABLE CON REGISTROS EN LA FASE DE INVERSIÓN"/>
  </r>
  <r>
    <s v="Agustín M"/>
    <n v="687"/>
    <x v="685"/>
    <x v="686"/>
    <s v="CHOTA"/>
    <x v="3"/>
    <s v="OPI DE LA REGION CAJAMARCA"/>
    <x v="12"/>
    <d v="2011-07-14T00:00:00"/>
    <x v="12"/>
    <s v="COCHABAMBA"/>
    <x v="10"/>
    <n v="180"/>
    <d v="2012-03-01T00:00:00"/>
    <d v="2015-04-01T00:00:00"/>
    <d v="2017-04-19T00:00:00"/>
    <n v="5.1369863013698627"/>
    <x v="3"/>
    <n v="2.0520547945205481"/>
    <x v="4"/>
    <x v="1"/>
    <x v="1"/>
    <x v="0"/>
    <x v="1"/>
    <n v="1173300"/>
    <n v="0"/>
    <n v="0"/>
    <n v="2214955"/>
    <n v="1062976.24"/>
    <x v="561"/>
    <n v="0.90597139691468509"/>
    <n v="0.90597139691468509"/>
    <x v="3"/>
    <m/>
    <m/>
    <m/>
    <m/>
    <m/>
    <m/>
    <m/>
    <m/>
    <m/>
    <s v="PIP VIABLE CON REGISTROS EN LA FASE DE INVERSIÓN"/>
  </r>
  <r>
    <s v="Agustín M"/>
    <n v="688"/>
    <x v="686"/>
    <x v="687"/>
    <s v="CHOTA"/>
    <x v="3"/>
    <s v="OPI MUNICIPALIDAD PROVINCIAL DE CHOTA"/>
    <x v="12"/>
    <d v="2011-09-26T00:00:00"/>
    <x v="12"/>
    <s v="CHOTA - MULTIDISTRITAL"/>
    <x v="0"/>
    <n v="240"/>
    <d v="2013-05-01T00:00:00"/>
    <d v="2015-03-01T00:00:00"/>
    <d v="2017-04-19T00:00:00"/>
    <n v="3.9698630136986299"/>
    <x v="8"/>
    <n v="2.1369863013698631"/>
    <x v="4"/>
    <x v="1"/>
    <x v="1"/>
    <x v="0"/>
    <x v="1"/>
    <n v="2838500"/>
    <n v="0"/>
    <n v="0"/>
    <n v="4427028"/>
    <n v="2795411.71"/>
    <x v="562"/>
    <n v="0.98482004932182488"/>
    <n v="0.98482004932182488"/>
    <x v="3"/>
    <m/>
    <m/>
    <m/>
    <m/>
    <m/>
    <m/>
    <m/>
    <m/>
    <m/>
    <s v="PIP VIABLE CON REGISTROS EN LA FASE DE INVERSIÓN"/>
  </r>
  <r>
    <s v="Agustín M"/>
    <n v="689"/>
    <x v="687"/>
    <x v="688"/>
    <s v="AGRICULTURA "/>
    <x v="9"/>
    <s v="OPI DE LA REGION CAJAMARCA"/>
    <x v="12"/>
    <d v="2013-04-04T00:00:00"/>
    <x v="13"/>
    <s v="LLAMA"/>
    <x v="3"/>
    <n v="60"/>
    <d v="2014-10-01T00:00:00"/>
    <d v="2015-03-01T00:00:00"/>
    <d v="2017-04-19T00:00:00"/>
    <n v="2.5506849315068494"/>
    <x v="11"/>
    <n v="2.1369863013698631"/>
    <x v="4"/>
    <x v="1"/>
    <x v="1"/>
    <x v="0"/>
    <x v="1"/>
    <n v="288999.75"/>
    <n v="0"/>
    <n v="0"/>
    <n v="268903"/>
    <n v="268902.93"/>
    <x v="563"/>
    <n v="0.93046077029478402"/>
    <n v="0.93046077029478402"/>
    <x v="3"/>
    <m/>
    <m/>
    <m/>
    <m/>
    <m/>
    <m/>
    <m/>
    <m/>
    <m/>
    <m/>
  </r>
  <r>
    <s v="Agustín M"/>
    <n v="690"/>
    <x v="688"/>
    <x v="689"/>
    <s v="CHOTA"/>
    <x v="3"/>
    <s v="OPI MUNICIPALIDAD DISTRITAL DE CONCHAN"/>
    <x v="12"/>
    <d v="2015-05-05T00:00:00"/>
    <x v="6"/>
    <s v="CONCHÁN"/>
    <x v="4"/>
    <n v="365"/>
    <d v="2015-07-01T00:00:00"/>
    <d v="2015-10-01T00:00:00"/>
    <d v="2017-04-19T00:00:00"/>
    <n v="1.8027397260273972"/>
    <x v="12"/>
    <n v="1.5506849315068494"/>
    <x v="8"/>
    <x v="1"/>
    <x v="1"/>
    <x v="0"/>
    <x v="1"/>
    <n v="728441.2"/>
    <n v="0"/>
    <n v="0"/>
    <n v="717442"/>
    <n v="719801.19"/>
    <x v="564"/>
    <n v="0.98813904265711494"/>
    <n v="0.98813904265711494"/>
    <x v="3"/>
    <m/>
    <m/>
    <m/>
    <m/>
    <m/>
    <m/>
    <m/>
    <m/>
    <m/>
    <s v="ejecutado por Region Cajamarca Sede Central Cajamarca 0.00 soles y Region Cajamarca Agricultura Cajamarca 6,674,764.53 soles"/>
  </r>
  <r>
    <s v="Agustín M"/>
    <n v="691"/>
    <x v="689"/>
    <x v="690"/>
    <s v="CHOTA"/>
    <x v="3"/>
    <s v="OPI MUNICIPALIDAD DISTRITAL DE CONCHAN"/>
    <x v="12"/>
    <d v="2015-05-05T00:00:00"/>
    <x v="6"/>
    <s v="CONCHÁN"/>
    <x v="4"/>
    <n v="365"/>
    <d v="2015-06-01T00:00:00"/>
    <d v="2015-11-01T00:00:00"/>
    <d v="2017-04-19T00:00:00"/>
    <n v="1.8849315068493151"/>
    <x v="12"/>
    <n v="1.4657534246575343"/>
    <x v="8"/>
    <x v="1"/>
    <x v="1"/>
    <x v="0"/>
    <x v="1"/>
    <n v="374477.85"/>
    <n v="0"/>
    <n v="0"/>
    <n v="363478"/>
    <n v="362777.85"/>
    <x v="565"/>
    <n v="0.96875649654579032"/>
    <n v="0.96875649654579032"/>
    <x v="3"/>
    <m/>
    <m/>
    <m/>
    <m/>
    <m/>
    <m/>
    <m/>
    <m/>
    <m/>
    <m/>
  </r>
  <r>
    <s v="Maria Rosa A."/>
    <n v="692"/>
    <x v="690"/>
    <x v="691"/>
    <s v="SEDE CENTRAL - GRI"/>
    <x v="0"/>
    <s v="OPI DE LA REGION CAJAMARCA"/>
    <x v="13"/>
    <d v="2005-07-12T00:00:00"/>
    <x v="2"/>
    <s v="CAJAMARCA"/>
    <x v="4"/>
    <n v="210"/>
    <d v="2006-03-01T00:00:00"/>
    <d v="2016-11-01T00:00:00"/>
    <d v="2017-04-19T00:00:00"/>
    <n v="11.142465753424657"/>
    <x v="1"/>
    <n v="0.46301369863013697"/>
    <x v="12"/>
    <x v="2"/>
    <x v="0"/>
    <x v="0"/>
    <x v="0"/>
    <n v="1834675"/>
    <n v="0"/>
    <n v="0"/>
    <n v="3374155"/>
    <n v="1832012.05"/>
    <x v="566"/>
    <n v="0.9985485440200581"/>
    <n v="0.9985485440200581"/>
    <x v="3"/>
    <m/>
    <m/>
    <m/>
    <m/>
    <m/>
    <m/>
    <m/>
    <m/>
    <m/>
    <m/>
  </r>
  <r>
    <s v="Maria Rosa A."/>
    <n v="693"/>
    <x v="691"/>
    <x v="692"/>
    <s v="SEDE CENTRAL - GRI - MEM - MD NAMBALLE"/>
    <x v="0"/>
    <s v="OPI MUNICIPALIDAD DISTRITAL DE NAMBALLE"/>
    <x v="13"/>
    <d v="2004-11-16T00:00:00"/>
    <x v="1"/>
    <s v="NAMBALLE"/>
    <x v="10"/>
    <n v="30"/>
    <d v="2007-04-01T00:00:00"/>
    <d v="2015-12-01T00:00:00"/>
    <d v="2017-04-19T00:00:00"/>
    <n v="10.057534246575342"/>
    <x v="2"/>
    <n v="1.3835616438356164"/>
    <x v="8"/>
    <x v="1"/>
    <x v="0"/>
    <x v="0"/>
    <x v="0"/>
    <n v="824053"/>
    <n v="0"/>
    <n v="0"/>
    <n v="3354284"/>
    <n v="794884.76"/>
    <x v="567"/>
    <n v="0.96460392717458709"/>
    <n v="0.96460392717458709"/>
    <x v="3"/>
    <m/>
    <m/>
    <m/>
    <m/>
    <m/>
    <m/>
    <m/>
    <m/>
    <m/>
    <m/>
  </r>
  <r>
    <s v="Maria Rosa A."/>
    <n v="694"/>
    <x v="692"/>
    <x v="693"/>
    <s v="SEDE CENTRAL - GRI"/>
    <x v="0"/>
    <s v="OPI DE LA REGION CAJAMARCA"/>
    <x v="13"/>
    <d v="2005-10-17T00:00:00"/>
    <x v="2"/>
    <s v="PEDRO GÁLVEZ"/>
    <x v="4"/>
    <n v="120"/>
    <d v="2006-03-01T00:00:00"/>
    <d v="2010-02-01T00:00:00"/>
    <d v="2017-04-19T00:00:00"/>
    <n v="11.142465753424657"/>
    <x v="1"/>
    <n v="7.2164383561643834"/>
    <x v="5"/>
    <x v="1"/>
    <x v="0"/>
    <x v="1"/>
    <x v="0"/>
    <n v="410927.61"/>
    <n v="0"/>
    <n v="0"/>
    <n v="492557"/>
    <n v="418247.31"/>
    <x v="568"/>
    <n v="1.0178126264136889"/>
    <n v="1.0178126264136889"/>
    <x v="3"/>
    <s v="PROYECTO CONCLUIDO"/>
    <s v="SÍ"/>
    <n v="2007"/>
    <s v="SÍ"/>
    <s v="SÍ"/>
    <s v="SÍ"/>
    <m/>
    <m/>
    <m/>
    <m/>
  </r>
  <r>
    <s v="Ronal"/>
    <n v="695"/>
    <x v="693"/>
    <x v="694"/>
    <s v="CUTERVO"/>
    <x v="1"/>
    <s v="OPI MUNICIPALIDAD PROVINCIAL DE CUTERVO"/>
    <x v="13"/>
    <d v="2009-10-16T00:00:00"/>
    <x v="10"/>
    <s v="CUTERVO"/>
    <x v="9"/>
    <n v="240"/>
    <d v="2008-10-01T00:00:00"/>
    <d v="2016-12-01T00:00:00"/>
    <d v="2017-04-19T00:00:00"/>
    <n v="8.5534246575342472"/>
    <x v="4"/>
    <n v="0.38082191780821917"/>
    <x v="12"/>
    <x v="2"/>
    <x v="1"/>
    <x v="0"/>
    <x v="1"/>
    <n v="6590540.3099999996"/>
    <n v="0"/>
    <n v="0"/>
    <n v="13418951"/>
    <n v="6590029.9299999997"/>
    <x v="569"/>
    <n v="0.99992255870141245"/>
    <n v="0.99992255870141245"/>
    <x v="3"/>
    <m/>
    <m/>
    <m/>
    <m/>
    <m/>
    <m/>
    <m/>
    <m/>
    <m/>
    <s v="El proyecto registra 2 unidades ejecutoras (Municipalidad Provincial de Cutervo - Gerencia Sub Regional de Cutervo), sólo  la Gerencia de Cutervo ha realizado gasto. El último devengado fué realizado en Diciembre del año 2016."/>
  </r>
  <r>
    <s v="Ronal"/>
    <n v="696"/>
    <x v="694"/>
    <x v="695"/>
    <s v="CUTERVO"/>
    <x v="1"/>
    <s v="OPI MUNICIPALIDAD PROVINCIAL DE CUTERVO"/>
    <x v="13"/>
    <d v="2008-07-08T00:00:00"/>
    <x v="7"/>
    <s v="CUTERVO"/>
    <x v="4"/>
    <n v="120"/>
    <d v="2008-12-01T00:00:00"/>
    <d v="2015-09-01T00:00:00"/>
    <d v="2017-04-19T00:00:00"/>
    <n v="8.3863013698630144"/>
    <x v="4"/>
    <n v="1.6328767123287671"/>
    <x v="8"/>
    <x v="1"/>
    <x v="1"/>
    <x v="1"/>
    <x v="1"/>
    <n v="1844148.85"/>
    <n v="0"/>
    <n v="0"/>
    <n v="2534774"/>
    <n v="1844149.36"/>
    <x v="570"/>
    <n v="1.0000002765503446"/>
    <n v="1.0000002765503446"/>
    <x v="3"/>
    <s v="PROYECTO CONCLUIDO"/>
    <m/>
    <m/>
    <m/>
    <m/>
    <m/>
    <m/>
    <m/>
    <m/>
    <s v="El Proyecto ha sido cerrado por la OPI de la Municipalidad Provincial de Cutervo."/>
  </r>
  <r>
    <s v="Ronal"/>
    <n v="697"/>
    <x v="695"/>
    <x v="696"/>
    <s v="CUTERVO"/>
    <x v="1"/>
    <s v="OPI MUNICIPALIDAD DISTRITAL DE SOCOTA"/>
    <x v="13"/>
    <d v="2010-03-13T00:00:00"/>
    <x v="4"/>
    <s v="SÓCOTA"/>
    <x v="4"/>
    <n v="120"/>
    <d v="2013-09-01T00:00:00"/>
    <d v="2016-08-01T00:00:00"/>
    <d v="2017-04-19T00:00:00"/>
    <n v="3.6328767123287671"/>
    <x v="9"/>
    <n v="0.71506849315068488"/>
    <x v="8"/>
    <x v="1"/>
    <x v="1"/>
    <x v="0"/>
    <x v="1"/>
    <n v="867041.31"/>
    <n v="0"/>
    <n v="0"/>
    <n v="923174"/>
    <n v="858939.19"/>
    <x v="571"/>
    <n v="0.99065543947381229"/>
    <n v="0.99065543947381229"/>
    <x v="3"/>
    <m/>
    <m/>
    <m/>
    <m/>
    <m/>
    <m/>
    <m/>
    <m/>
    <m/>
    <s v="El último gasto con cargo al proyecto, es en agosto del año 2016."/>
  </r>
  <r>
    <s v="Ronal"/>
    <n v="698"/>
    <x v="696"/>
    <x v="697"/>
    <s v="CUTERVO"/>
    <x v="1"/>
    <s v="OPI MUNICIPALIDAD DISTRITAL DE QUEROCOTILLO"/>
    <x v="13"/>
    <d v="2013-12-16T00:00:00"/>
    <x v="13"/>
    <s v="QUEROCOTILLO"/>
    <x v="0"/>
    <n v="300"/>
    <d v="2012-06-01T00:00:00"/>
    <d v="2013-11-01T00:00:00"/>
    <d v="2017-04-19T00:00:00"/>
    <n v="4.8849315068493153"/>
    <x v="8"/>
    <n v="3.4657534246575343"/>
    <x v="9"/>
    <x v="1"/>
    <x v="1"/>
    <x v="0"/>
    <x v="0"/>
    <n v="19326248.739999998"/>
    <n v="0"/>
    <n v="0"/>
    <n v="288816"/>
    <n v="257767.59"/>
    <x v="572"/>
    <n v="1.3337693903654062E-2"/>
    <n v="1.3337693903654062E-2"/>
    <x v="1"/>
    <m/>
    <m/>
    <m/>
    <m/>
    <m/>
    <m/>
    <m/>
    <m/>
    <m/>
    <s v="El último gasto con cargo al proyecto, es en Noviembre del año 2013. No tiene programado nia PIA ni PIM para el año 2017."/>
  </r>
  <r>
    <s v="Gladys R."/>
    <n v="699"/>
    <x v="697"/>
    <x v="698"/>
    <s v="SEDE CENTRAL - GRI"/>
    <x v="0"/>
    <s v="OPI DE LA REGION CAJAMARCA"/>
    <x v="13"/>
    <d v="2007-04-25T00:00:00"/>
    <x v="3"/>
    <s v="CONDEBAMBA"/>
    <x v="10"/>
    <n v="180"/>
    <d v="2007-08-01T00:00:00"/>
    <d v="2016-12-01T00:00:00"/>
    <d v="2017-04-19T00:00:00"/>
    <n v="9.7232876712328764"/>
    <x v="5"/>
    <n v="0.38082191780821917"/>
    <x v="12"/>
    <x v="2"/>
    <x v="1"/>
    <x v="0"/>
    <x v="1"/>
    <n v="2390000"/>
    <n v="0"/>
    <n v="0"/>
    <n v="6751376"/>
    <n v="2374220.63"/>
    <x v="573"/>
    <n v="0.99339775313807521"/>
    <n v="0.99339775313807521"/>
    <x v="3"/>
    <m/>
    <m/>
    <m/>
    <m/>
    <m/>
    <m/>
    <m/>
    <m/>
    <m/>
    <s v="El PIP ha iniciado su ejecución hace 10 años aprox. último devengado en diciembre del 2016, ejecuado financieramente el 99.34% respecto al monto viable. Se ha realizado una mala programación en los años 2007 al 2009 asignándole un PIP acumulado superior a 6 millones para un PIP viable por 2 millones aprox."/>
  </r>
  <r>
    <s v="Gladys R."/>
    <n v="700"/>
    <x v="698"/>
    <x v="699"/>
    <s v="SEDE CENTRAL - GRI"/>
    <x v="0"/>
    <s v="OPI DE LA REGION CAJAMARCA"/>
    <x v="13"/>
    <d v="2009-07-22T00:00:00"/>
    <x v="10"/>
    <s v="MULTIPROVINCIAL Y MULTIDISTRITAL"/>
    <x v="0"/>
    <n v="180"/>
    <d v="2008-07-01T00:00:00"/>
    <d v="2015-12-01T00:00:00"/>
    <d v="2017-04-19T00:00:00"/>
    <n v="8.8054794520547937"/>
    <x v="4"/>
    <n v="1.3835616438356164"/>
    <x v="8"/>
    <x v="1"/>
    <x v="0"/>
    <x v="0"/>
    <x v="1"/>
    <n v="1506905.29"/>
    <n v="0"/>
    <n v="0"/>
    <n v="2387021"/>
    <n v="1493617.38"/>
    <x v="574"/>
    <n v="0.99118198728999074"/>
    <n v="0.99118198728999074"/>
    <x v="3"/>
    <m/>
    <m/>
    <m/>
    <m/>
    <m/>
    <m/>
    <m/>
    <m/>
    <m/>
    <s v="Registra un ejecución financiera de 99.12%, ha transcurrido más de 01 año desde el último devengado y no tiene programado PIM para el año 2017."/>
  </r>
  <r>
    <s v="Gladys R."/>
    <n v="701"/>
    <x v="699"/>
    <x v="700"/>
    <s v="SEDE CENTRAL - GRI"/>
    <x v="0"/>
    <s v="OPI DE LA REGION CAJAMARCA"/>
    <x v="13"/>
    <d v="2008-06-06T00:00:00"/>
    <x v="7"/>
    <s v="MULTIPROVINCIAL Y MULTIDISTRITAL"/>
    <x v="0"/>
    <n v="240"/>
    <d v="2012-09-01T00:00:00"/>
    <d v="2016-06-01T00:00:00"/>
    <d v="2017-04-19T00:00:00"/>
    <n v="4.6328767123287671"/>
    <x v="8"/>
    <n v="0.88219178082191785"/>
    <x v="8"/>
    <x v="1"/>
    <x v="1"/>
    <x v="0"/>
    <x v="1"/>
    <n v="3926227.81"/>
    <n v="0"/>
    <n v="0"/>
    <n v="7857497"/>
    <n v="56739"/>
    <x v="575"/>
    <n v="1.4451275561618519E-2"/>
    <n v="1.4451275561618519E-2"/>
    <x v="1"/>
    <m/>
    <m/>
    <m/>
    <m/>
    <m/>
    <m/>
    <m/>
    <m/>
    <m/>
    <s v="PIP en ejecución, tiene su último devengado en junio del 2016."/>
  </r>
  <r>
    <s v="Ronal"/>
    <n v="702"/>
    <x v="700"/>
    <x v="701"/>
    <s v="SEDE CENTRAL - GRI"/>
    <x v="0"/>
    <s v="OPI DE LA REGION CAJAMARCA"/>
    <x v="13"/>
    <d v="2009-12-17T00:00:00"/>
    <x v="10"/>
    <s v="CHILETE "/>
    <x v="4"/>
    <n v="120"/>
    <d v="2010-12-01T00:00:00"/>
    <d v="2016-04-01T00:00:00"/>
    <d v="2017-04-19T00:00:00"/>
    <n v="6.3863013698630136"/>
    <x v="7"/>
    <n v="1.0493150684931507"/>
    <x v="8"/>
    <x v="1"/>
    <x v="1"/>
    <x v="0"/>
    <x v="1"/>
    <n v="646435.01"/>
    <n v="0"/>
    <n v="0"/>
    <n v="1347252"/>
    <n v="633722.1"/>
    <x v="576"/>
    <n v="0.98033381576904377"/>
    <n v="0.98033381576904377"/>
    <x v="3"/>
    <m/>
    <m/>
    <m/>
    <m/>
    <m/>
    <m/>
    <m/>
    <m/>
    <m/>
    <s v="el último devengado con cargo al proyecto se registra en el mes de Abril del año 2016."/>
  </r>
  <r>
    <s v="Ronal"/>
    <n v="703"/>
    <x v="701"/>
    <x v="702"/>
    <s v="SEDE CENTRAL - GRI"/>
    <x v="0"/>
    <s v="OPI DE LA REGION CAJAMARCA"/>
    <x v="13"/>
    <d v="2011-07-05T00:00:00"/>
    <x v="12"/>
    <s v="GREGORIO PITA "/>
    <x v="10"/>
    <n v="270"/>
    <d v="2012-03-01T00:00:00"/>
    <d v="2016-12-01T00:00:00"/>
    <d v="2017-04-19T00:00:00"/>
    <n v="5.1369863013698627"/>
    <x v="3"/>
    <n v="0.38082191780821917"/>
    <x v="12"/>
    <x v="2"/>
    <x v="1"/>
    <x v="0"/>
    <x v="1"/>
    <n v="8806654"/>
    <n v="0"/>
    <n v="0"/>
    <n v="12291076"/>
    <n v="8697385.2200000007"/>
    <x v="577"/>
    <n v="0.98759247496268165"/>
    <n v="0.98759247496268165"/>
    <x v="3"/>
    <m/>
    <m/>
    <m/>
    <m/>
    <m/>
    <m/>
    <m/>
    <m/>
    <m/>
    <s v="el último devengado con cargo al proyecto se registró en el mes de Diciembre del año 2016."/>
  </r>
  <r>
    <s v="Ronal"/>
    <n v="704"/>
    <x v="702"/>
    <x v="703"/>
    <s v="SEDE CENTRAL - GRI"/>
    <x v="0"/>
    <s v="OPI DE LA REGION CAJAMARCA"/>
    <x v="13"/>
    <d v="2011-10-27T00:00:00"/>
    <x v="12"/>
    <s v="MULTIDISTRITAL"/>
    <x v="10"/>
    <n v="180"/>
    <s v="NPI"/>
    <s v="NPI"/>
    <d v="2017-04-19T00:00:00"/>
    <s v="NPI"/>
    <x v="0"/>
    <s v="NPI"/>
    <x v="0"/>
    <x v="0"/>
    <x v="0"/>
    <x v="0"/>
    <x v="0"/>
    <n v="778047"/>
    <n v="0"/>
    <n v="0"/>
    <n v="8000"/>
    <n v="0"/>
    <x v="578"/>
    <n v="0"/>
    <n v="0"/>
    <x v="1"/>
    <m/>
    <m/>
    <m/>
    <m/>
    <m/>
    <m/>
    <m/>
    <m/>
    <m/>
    <s v="Proyecto Viable en Octubre del año 2011 y a la fecha se encuentra inactivo."/>
  </r>
  <r>
    <s v="Ronal"/>
    <n v="705"/>
    <x v="703"/>
    <x v="704"/>
    <s v="SEDE CENTRAL - GRI"/>
    <x v="0"/>
    <s v="OPI DE LA REGION CAJAMARCA"/>
    <x v="13"/>
    <d v="2012-07-17T00:00:00"/>
    <x v="11"/>
    <s v="MULTIPROVINCIAL Y MULTIDISTRITAL"/>
    <x v="0"/>
    <n v="240"/>
    <d v="2013-03-01T00:00:00"/>
    <d v="2014-12-01T00:00:00"/>
    <d v="2017-04-19T00:00:00"/>
    <n v="4.1369863013698627"/>
    <x v="8"/>
    <n v="2.3835616438356166"/>
    <x v="4"/>
    <x v="1"/>
    <x v="1"/>
    <x v="0"/>
    <x v="0"/>
    <n v="4866051.72"/>
    <n v="0"/>
    <n v="0"/>
    <n v="916200"/>
    <n v="600495.07999999996"/>
    <x v="579"/>
    <n v="0.12340499331971753"/>
    <n v="0.12340499331971753"/>
    <x v="1"/>
    <m/>
    <m/>
    <m/>
    <m/>
    <m/>
    <m/>
    <m/>
    <m/>
    <m/>
    <s v="El Registro del formato SNIP 15 fue realizado en Noviembre del año 2014, para el año 2017 NO tiene asignado ni PIA ni PIM."/>
  </r>
  <r>
    <s v="Wilmer Ch"/>
    <n v="706"/>
    <x v="704"/>
    <x v="705"/>
    <s v="SEDE CENTRAL - GRI"/>
    <x v="0"/>
    <s v="OPI DE LA REGION CAJAMARCA"/>
    <x v="13"/>
    <d v="2012-10-18T00:00:00"/>
    <x v="11"/>
    <s v="JOSÉ MANUEL QUIRÓZ"/>
    <x v="3"/>
    <n v="540"/>
    <d v="2014-03-01T00:00:00"/>
    <d v="2014-12-01T00:00:00"/>
    <d v="2017-04-19T00:00:00"/>
    <n v="3.1369863013698631"/>
    <x v="9"/>
    <n v="2.3835616438356166"/>
    <x v="4"/>
    <x v="1"/>
    <x v="0"/>
    <x v="0"/>
    <x v="0"/>
    <n v="2909995"/>
    <n v="0"/>
    <n v="0"/>
    <n v="219994"/>
    <n v="105850.16"/>
    <x v="580"/>
    <n v="3.637468792901706E-2"/>
    <n v="3.637468792901706E-2"/>
    <x v="1"/>
    <m/>
    <m/>
    <m/>
    <m/>
    <m/>
    <m/>
    <m/>
    <m/>
    <m/>
    <m/>
  </r>
  <r>
    <s v="Wilmer Ch"/>
    <n v="707"/>
    <x v="705"/>
    <x v="706"/>
    <s v="SEDE CENTRAL - GRI"/>
    <x v="0"/>
    <s v="OPI DE LA REGION CAJAMARCA"/>
    <x v="13"/>
    <d v="2014-03-21T00:00:00"/>
    <x v="14"/>
    <s v=" SAN LUIS "/>
    <x v="3"/>
    <n v="300"/>
    <d v="2014-03-01T00:00:00"/>
    <d v="2015-05-01T00:00:00"/>
    <d v="2017-04-19T00:00:00"/>
    <n v="3.1369863013698631"/>
    <x v="9"/>
    <n v="1.9698630136986301"/>
    <x v="4"/>
    <x v="1"/>
    <x v="1"/>
    <x v="0"/>
    <x v="0"/>
    <n v="6616286.4699999997"/>
    <n v="0"/>
    <n v="0"/>
    <n v="300120"/>
    <n v="101515.54"/>
    <x v="581"/>
    <n v="1.5343280624304649E-2"/>
    <n v="1.5343280624304649E-2"/>
    <x v="1"/>
    <m/>
    <m/>
    <m/>
    <m/>
    <m/>
    <m/>
    <m/>
    <m/>
    <m/>
    <m/>
  </r>
  <r>
    <s v="Wilmer Ch"/>
    <n v="708"/>
    <x v="706"/>
    <x v="707"/>
    <s v="SEDE CENTRAL - GRI"/>
    <x v="0"/>
    <s v="OPI MUNICIPALIDAD PROVINCIAL DE CAJAMARCA"/>
    <x v="13"/>
    <d v="2013-07-03T00:00:00"/>
    <x v="13"/>
    <s v="CAJAMARCA"/>
    <x v="4"/>
    <n v="180"/>
    <s v="NPI"/>
    <s v="NPI"/>
    <d v="2017-04-19T00:00:00"/>
    <s v="NPI"/>
    <x v="0"/>
    <s v="NPI"/>
    <x v="0"/>
    <x v="0"/>
    <x v="0"/>
    <x v="0"/>
    <x v="0"/>
    <n v="880793.52"/>
    <n v="0"/>
    <n v="0"/>
    <n v="38665"/>
    <n v="0"/>
    <x v="582"/>
    <n v="0"/>
    <n v="0"/>
    <x v="1"/>
    <m/>
    <m/>
    <m/>
    <m/>
    <m/>
    <m/>
    <m/>
    <m/>
    <m/>
    <s v="DE ACUERDO AL SOSEM ESTA UNIDAD EJECUTORA (SEDE CENTRAL) NO HA REALIZADO GASTO ALGUNO CON RESPECTO AL PROYECTO."/>
  </r>
  <r>
    <s v="Maria Rosa A."/>
    <n v="709"/>
    <x v="707"/>
    <x v="708"/>
    <s v="SEDE CENTRAL - GRDE"/>
    <x v="0"/>
    <s v="OPI DE LA REGION CAJAMARCA"/>
    <x v="13"/>
    <d v="2013-06-10T00:00:00"/>
    <x v="13"/>
    <s v="CAJAMARCA"/>
    <x v="8"/>
    <n v="540"/>
    <s v="NPI"/>
    <s v="NPI"/>
    <d v="2017-04-19T00:00:00"/>
    <s v="NPI"/>
    <x v="0"/>
    <s v="NPI"/>
    <x v="0"/>
    <x v="0"/>
    <x v="0"/>
    <x v="0"/>
    <x v="0"/>
    <n v="8276635"/>
    <n v="0"/>
    <n v="0"/>
    <n v="0"/>
    <n v="0"/>
    <x v="583"/>
    <n v="0"/>
    <n v="0"/>
    <x v="1"/>
    <m/>
    <m/>
    <m/>
    <m/>
    <m/>
    <m/>
    <m/>
    <m/>
    <m/>
    <s v="PIP inactivo sin información financiera"/>
  </r>
  <r>
    <s v="Maria Rosa A."/>
    <n v="710"/>
    <x v="708"/>
    <x v="709"/>
    <s v="SEDE CENTRAL - GRI"/>
    <x v="0"/>
    <s v="OPI DE LA REGION CAJAMARCA"/>
    <x v="13"/>
    <d v="2014-10-29T00:00:00"/>
    <x v="14"/>
    <s v="MULTIPROVINCIAL Y MULTIDISTRITAL"/>
    <x v="1"/>
    <n v="300"/>
    <d v="2015-12-01T00:00:00"/>
    <d v="2017-04-01T00:00:00"/>
    <d v="2017-04-19T00:00:00"/>
    <n v="1.3835616438356164"/>
    <x v="12"/>
    <n v="4.9315068493150684E-2"/>
    <x v="12"/>
    <x v="2"/>
    <x v="0"/>
    <x v="0"/>
    <x v="0"/>
    <n v="4940534"/>
    <n v="0"/>
    <n v="0"/>
    <n v="60550"/>
    <n v="39500"/>
    <x v="584"/>
    <n v="7.9950871707390337E-3"/>
    <n v="7.9950871707390337E-3"/>
    <x v="1"/>
    <m/>
    <m/>
    <m/>
    <m/>
    <m/>
    <m/>
    <m/>
    <m/>
    <m/>
    <m/>
  </r>
  <r>
    <s v="Jovanna"/>
    <n v="711"/>
    <x v="709"/>
    <x v="710"/>
    <s v="JAÉN"/>
    <x v="2"/>
    <s v="OPI DE LA REGION CAJAMARCA"/>
    <x v="13"/>
    <d v="2012-10-05T00:00:00"/>
    <x v="11"/>
    <s v="JAÉN"/>
    <x v="4"/>
    <n v="210"/>
    <d v="2014-12-01T00:00:00"/>
    <d v="2014-12-01T00:00:00"/>
    <d v="2017-04-19T00:00:00"/>
    <n v="2.3835616438356166"/>
    <x v="11"/>
    <n v="2.3835616438356166"/>
    <x v="4"/>
    <x v="1"/>
    <x v="0"/>
    <x v="0"/>
    <x v="0"/>
    <n v="7347054"/>
    <n v="0"/>
    <n v="0"/>
    <n v="269054"/>
    <n v="119053.67"/>
    <x v="585"/>
    <n v="1.6204273168538029E-2"/>
    <n v="1.6204273168538029E-2"/>
    <x v="1"/>
    <m/>
    <m/>
    <m/>
    <m/>
    <m/>
    <m/>
    <m/>
    <m/>
    <m/>
    <s v="El proyecto se encuentra inactivo "/>
  </r>
  <r>
    <s v="Jovanna"/>
    <n v="712"/>
    <x v="710"/>
    <x v="711"/>
    <s v="JAÉN"/>
    <x v="2"/>
    <s v="OPI DE LA REGION CAJAMARCA"/>
    <x v="13"/>
    <d v="2006-08-01T00:00:00"/>
    <x v="5"/>
    <s v="MULTIPROVINCIAL Y MULTIDISTRITAL"/>
    <x v="10"/>
    <n v="120"/>
    <d v="2007-06-01T00:00:00"/>
    <d v="2015-10-01T00:00:00"/>
    <d v="2017-04-19T00:00:00"/>
    <n v="9.8904109589041092"/>
    <x v="5"/>
    <n v="1.5506849315068494"/>
    <x v="8"/>
    <x v="1"/>
    <x v="1"/>
    <x v="0"/>
    <x v="1"/>
    <n v="5727266"/>
    <n v="0"/>
    <n v="0"/>
    <n v="13424122"/>
    <n v="5714658.8700000001"/>
    <x v="586"/>
    <n v="0.99779875249377281"/>
    <n v="0.99779875249377281"/>
    <x v="3"/>
    <m/>
    <m/>
    <m/>
    <m/>
    <m/>
    <m/>
    <m/>
    <m/>
    <m/>
    <m/>
  </r>
  <r>
    <s v="Jovanna"/>
    <n v="713"/>
    <x v="711"/>
    <x v="712"/>
    <s v="JAÉN"/>
    <x v="2"/>
    <s v="OPI DE LA REGION CAJAMARCA"/>
    <x v="13"/>
    <d v="2013-07-17T00:00:00"/>
    <x v="13"/>
    <s v="BELLAVISTA"/>
    <x v="4"/>
    <n v="630"/>
    <d v="2014-06-01T00:00:00"/>
    <d v="2015-12-01T00:00:00"/>
    <d v="2017-04-19T00:00:00"/>
    <n v="2.8849315068493149"/>
    <x v="11"/>
    <n v="1.3835616438356164"/>
    <x v="8"/>
    <x v="1"/>
    <x v="1"/>
    <x v="1"/>
    <x v="1"/>
    <n v="2391145.15"/>
    <n v="0"/>
    <n v="0"/>
    <n v="2581195"/>
    <n v="2391145.15"/>
    <x v="105"/>
    <n v="1"/>
    <n v="1"/>
    <x v="3"/>
    <s v="PROYECTO CONCLUIDO"/>
    <m/>
    <m/>
    <m/>
    <m/>
    <m/>
    <m/>
    <m/>
    <m/>
    <m/>
  </r>
  <r>
    <s v="Jovanna"/>
    <n v="714"/>
    <x v="712"/>
    <x v="713"/>
    <s v="JAÉN"/>
    <x v="2"/>
    <s v="OPI MUNICIPALIDAD DISTRITAL DE BELLAVISTA"/>
    <x v="13"/>
    <d v="2007-12-03T00:00:00"/>
    <x v="3"/>
    <s v="BELLAVISTA"/>
    <x v="4"/>
    <n v="1095"/>
    <d v="2008-12-01T00:00:00"/>
    <d v="2016-08-01T00:00:00"/>
    <d v="2017-04-19T00:00:00"/>
    <n v="8.3863013698630144"/>
    <x v="4"/>
    <n v="0.71506849315068488"/>
    <x v="8"/>
    <x v="1"/>
    <x v="1"/>
    <x v="1"/>
    <x v="1"/>
    <n v="1577403.04"/>
    <n v="0"/>
    <n v="0"/>
    <n v="4339500"/>
    <n v="1577403.04"/>
    <x v="105"/>
    <n v="1"/>
    <n v="1"/>
    <x v="3"/>
    <s v="PROYECTO CONCLUIDO"/>
    <m/>
    <m/>
    <m/>
    <m/>
    <m/>
    <m/>
    <m/>
    <m/>
    <m/>
  </r>
  <r>
    <s v="Jovanna"/>
    <n v="715"/>
    <x v="713"/>
    <x v="714"/>
    <s v="JAÉN"/>
    <x v="2"/>
    <s v="OPI MUNICIPALIDAD DISTRITAL DE COLASAY"/>
    <x v="13"/>
    <d v="2011-11-14T00:00:00"/>
    <x v="12"/>
    <s v="COLASAY"/>
    <x v="4"/>
    <n v="270"/>
    <d v="2014-06-01T00:00:00"/>
    <d v="2016-12-01T00:00:00"/>
    <d v="2017-04-19T00:00:00"/>
    <n v="2.8849315068493149"/>
    <x v="11"/>
    <n v="0.38082191780821917"/>
    <x v="12"/>
    <x v="2"/>
    <x v="1"/>
    <x v="0"/>
    <x v="1"/>
    <n v="3751939.41"/>
    <n v="0"/>
    <n v="0"/>
    <n v="4906519"/>
    <n v="3623409.62"/>
    <x v="587"/>
    <n v="0.96574310617665327"/>
    <n v="0.96574310617665327"/>
    <x v="3"/>
    <m/>
    <m/>
    <m/>
    <m/>
    <m/>
    <m/>
    <m/>
    <m/>
    <m/>
    <m/>
  </r>
  <r>
    <s v="Jovanna"/>
    <n v="716"/>
    <x v="714"/>
    <x v="715"/>
    <s v="SEDE CENTRAL - JAÉN"/>
    <x v="0"/>
    <s v="OPI DE LA REGION CAJAMARCA"/>
    <x v="13"/>
    <d v="2012-10-03T00:00:00"/>
    <x v="11"/>
    <s v="NAMBALLE"/>
    <x v="13"/>
    <n v="412"/>
    <d v="2013-09-01T00:00:00"/>
    <d v="2016-12-01T00:00:00"/>
    <d v="2017-04-19T00:00:00"/>
    <n v="3.6328767123287671"/>
    <x v="9"/>
    <n v="0.38082191780821917"/>
    <x v="12"/>
    <x v="2"/>
    <x v="1"/>
    <x v="0"/>
    <x v="1"/>
    <n v="2634568.9"/>
    <n v="0"/>
    <n v="0"/>
    <n v="4089468"/>
    <n v="2632839.88"/>
    <x v="588"/>
    <n v="0.99934371805573197"/>
    <n v="0.99934371805573197"/>
    <x v="3"/>
    <m/>
    <m/>
    <m/>
    <m/>
    <m/>
    <m/>
    <m/>
    <m/>
    <m/>
    <m/>
  </r>
  <r>
    <s v="Jovanna"/>
    <n v="717"/>
    <x v="715"/>
    <x v="716"/>
    <s v="JAÉN"/>
    <x v="2"/>
    <s v="OPI DE LA REGION CAJAMARCA"/>
    <x v="13"/>
    <d v="2013-12-19T00:00:00"/>
    <x v="13"/>
    <s v="JAÉN"/>
    <x v="4"/>
    <n v="1080"/>
    <d v="2015-12-01T00:00:00"/>
    <d v="2015-12-01T00:00:00"/>
    <d v="2017-04-19T00:00:00"/>
    <n v="1.3835616438356164"/>
    <x v="12"/>
    <n v="1.3835616438356164"/>
    <x v="8"/>
    <x v="1"/>
    <x v="1"/>
    <x v="0"/>
    <x v="0"/>
    <n v="10597399.859999999"/>
    <n v="0"/>
    <n v="0"/>
    <n v="311092"/>
    <n v="238377.1"/>
    <x v="589"/>
    <n v="2.2493923334888678E-2"/>
    <n v="2.2493923334888678E-2"/>
    <x v="1"/>
    <m/>
    <m/>
    <m/>
    <m/>
    <m/>
    <m/>
    <m/>
    <m/>
    <m/>
    <m/>
  </r>
  <r>
    <s v="Jovanna"/>
    <n v="718"/>
    <x v="716"/>
    <x v="717"/>
    <s v="JAÉN"/>
    <x v="2"/>
    <s v="OPI MUNICIPALIDAD DISTRITAL DE BELLAVISTA"/>
    <x v="13"/>
    <d v="2014-03-18T00:00:00"/>
    <x v="14"/>
    <s v="BELLAVISTA"/>
    <x v="10"/>
    <n v="40"/>
    <d v="2014-12-01T00:00:00"/>
    <d v="2016-08-01T00:00:00"/>
    <d v="2017-04-19T00:00:00"/>
    <n v="2.3835616438356166"/>
    <x v="11"/>
    <n v="0.71506849315068488"/>
    <x v="8"/>
    <x v="1"/>
    <x v="0"/>
    <x v="0"/>
    <x v="1"/>
    <n v="158837.94"/>
    <n v="0"/>
    <n v="0"/>
    <n v="171895"/>
    <n v="151472.41"/>
    <x v="590"/>
    <n v="0.95362864816806359"/>
    <n v="0.95362864816806359"/>
    <x v="3"/>
    <m/>
    <m/>
    <m/>
    <m/>
    <m/>
    <m/>
    <m/>
    <m/>
    <m/>
    <m/>
  </r>
  <r>
    <s v="Jovanna"/>
    <n v="719"/>
    <x v="717"/>
    <x v="718"/>
    <s v="JAÉN"/>
    <x v="2"/>
    <s v="OPI MUNICIPALIDAD DISTRITAL DE CHONTALI"/>
    <x v="13"/>
    <d v="2014-07-07T00:00:00"/>
    <x v="14"/>
    <s v="SAN JOSÉ DEL ALTO"/>
    <x v="7"/>
    <n v="360"/>
    <d v="2015-06-01T00:00:00"/>
    <d v="2016-09-01T00:00:00"/>
    <d v="2017-04-19T00:00:00"/>
    <n v="1.8849315068493151"/>
    <x v="12"/>
    <n v="0.63013698630136983"/>
    <x v="8"/>
    <x v="1"/>
    <x v="1"/>
    <x v="1"/>
    <x v="1"/>
    <n v="1029352.53"/>
    <n v="0"/>
    <n v="0"/>
    <n v="1036809"/>
    <n v="1029352.53"/>
    <x v="105"/>
    <n v="1"/>
    <n v="1"/>
    <x v="3"/>
    <s v="PROYECTO CONCLUIDO"/>
    <m/>
    <m/>
    <m/>
    <m/>
    <m/>
    <m/>
    <m/>
    <m/>
    <m/>
  </r>
  <r>
    <s v="Wilmer Ch"/>
    <n v="720"/>
    <x v="718"/>
    <x v="719"/>
    <s v="PROREGION"/>
    <x v="10"/>
    <s v="DGPM - MEF"/>
    <x v="13"/>
    <d v="2010-06-14T00:00:00"/>
    <x v="4"/>
    <s v="CAJABAMBA - MULTIDISTRITAL"/>
    <x v="10"/>
    <n v="450"/>
    <d v="2010-06-01T00:00:00"/>
    <d v="2014-12-01T00:00:00"/>
    <d v="2017-04-19T00:00:00"/>
    <n v="6.8876712328767127"/>
    <x v="7"/>
    <n v="2.3835616438356166"/>
    <x v="4"/>
    <x v="1"/>
    <x v="1"/>
    <x v="0"/>
    <x v="1"/>
    <n v="14909307.4"/>
    <n v="0"/>
    <n v="0"/>
    <n v="22284638"/>
    <n v="14811771"/>
    <x v="591"/>
    <n v="0.99345801938458922"/>
    <n v="0.99345801938458922"/>
    <x v="3"/>
    <m/>
    <m/>
    <m/>
    <m/>
    <m/>
    <m/>
    <m/>
    <m/>
    <m/>
    <m/>
  </r>
  <r>
    <s v="Wilmer Ch"/>
    <n v="721"/>
    <x v="719"/>
    <x v="720"/>
    <s v="PROREGION"/>
    <x v="10"/>
    <s v="OPI MUNICIPALIDAD DISTRITAL DE COLASAY"/>
    <x v="13"/>
    <d v="2011-07-12T00:00:00"/>
    <x v="12"/>
    <s v="COLASAY"/>
    <x v="10"/>
    <n v="480"/>
    <d v="2011-12-01T00:00:00"/>
    <d v="2016-12-01T00:00:00"/>
    <d v="2017-04-19T00:00:00"/>
    <n v="5.3863013698630136"/>
    <x v="3"/>
    <n v="0.38082191780821917"/>
    <x v="12"/>
    <x v="2"/>
    <x v="0"/>
    <x v="0"/>
    <x v="1"/>
    <n v="10303028"/>
    <n v="0"/>
    <n v="0"/>
    <n v="14950390"/>
    <n v="9918500.1699999999"/>
    <x v="592"/>
    <n v="0.96267817286335633"/>
    <n v="0.96267817286335633"/>
    <x v="3"/>
    <m/>
    <m/>
    <m/>
    <m/>
    <m/>
    <m/>
    <m/>
    <m/>
    <m/>
    <m/>
  </r>
  <r>
    <s v="Wilmer Ch"/>
    <n v="722"/>
    <x v="720"/>
    <x v="721"/>
    <s v="PROREGION"/>
    <x v="10"/>
    <s v="OPI DE LA REGION CAJAMARCA"/>
    <x v="13"/>
    <d v="2013-06-03T00:00:00"/>
    <x v="13"/>
    <s v="CAJABAMBA - MULTIDISTRITAL"/>
    <x v="10"/>
    <n v="360"/>
    <d v="2014-11-01T00:00:00"/>
    <d v="2014-12-01T00:00:00"/>
    <d v="2017-04-19T00:00:00"/>
    <n v="2.4657534246575343"/>
    <x v="11"/>
    <n v="2.3835616438356166"/>
    <x v="4"/>
    <x v="1"/>
    <x v="0"/>
    <x v="0"/>
    <x v="0"/>
    <n v="1204433"/>
    <n v="0"/>
    <n v="0"/>
    <n v="126748"/>
    <n v="46304.25"/>
    <x v="593"/>
    <n v="3.8444853304417929E-2"/>
    <n v="3.8444853304417929E-2"/>
    <x v="1"/>
    <m/>
    <m/>
    <m/>
    <m/>
    <m/>
    <m/>
    <m/>
    <m/>
    <m/>
    <m/>
  </r>
  <r>
    <s v="Agustín M"/>
    <n v="723"/>
    <x v="721"/>
    <x v="722"/>
    <s v="CHOTA"/>
    <x v="3"/>
    <s v="OPI DE LA REGION CAJAMARCA"/>
    <x v="13"/>
    <d v="2010-02-23T00:00:00"/>
    <x v="4"/>
    <s v="CHOTA"/>
    <x v="1"/>
    <n v="730"/>
    <d v="2010-12-01T00:00:00"/>
    <d v="2016-02-01T00:00:00"/>
    <d v="2017-04-19T00:00:00"/>
    <n v="6.3863013698630136"/>
    <x v="7"/>
    <n v="1.2136986301369863"/>
    <x v="8"/>
    <x v="1"/>
    <x v="0"/>
    <x v="0"/>
    <x v="1"/>
    <n v="9123236"/>
    <n v="0"/>
    <n v="0"/>
    <n v="20159965"/>
    <n v="9112078.8000000007"/>
    <x v="594"/>
    <n v="0.99877705673732442"/>
    <n v="0.99877705673732442"/>
    <x v="3"/>
    <m/>
    <m/>
    <m/>
    <m/>
    <m/>
    <m/>
    <m/>
    <m/>
    <m/>
    <s v="DEFICIENTE PROGRAMACIÓN"/>
  </r>
  <r>
    <s v="Agustín M"/>
    <n v="724"/>
    <x v="722"/>
    <x v="723"/>
    <s v="CHOTA"/>
    <x v="3"/>
    <s v="OPI DE LA REGION CAJAMARCA"/>
    <x v="13"/>
    <d v="2008-11-06T00:00:00"/>
    <x v="7"/>
    <s v="HUALGAYOC"/>
    <x v="3"/>
    <n v="730"/>
    <d v="2010-10-01T00:00:00"/>
    <d v="2016-04-01T00:00:00"/>
    <d v="2017-04-19T00:00:00"/>
    <n v="6.5534246575342463"/>
    <x v="7"/>
    <n v="1.0493150684931507"/>
    <x v="8"/>
    <x v="1"/>
    <x v="1"/>
    <x v="0"/>
    <x v="1"/>
    <n v="2345759.14"/>
    <n v="0"/>
    <n v="0"/>
    <n v="6573889"/>
    <n v="2313167.73"/>
    <x v="595"/>
    <n v="0.98610624192217788"/>
    <n v="0.98610624192217788"/>
    <x v="3"/>
    <m/>
    <m/>
    <m/>
    <m/>
    <m/>
    <m/>
    <m/>
    <m/>
    <m/>
    <s v="PIP VIABLE CON REGISTROS EN LA FASE DE INVERSIÓN"/>
  </r>
  <r>
    <s v="Agustín M"/>
    <n v="725"/>
    <x v="723"/>
    <x v="724"/>
    <s v="AGRICULTURA "/>
    <x v="9"/>
    <s v="OPI DE LA REGION CAJAMARCA"/>
    <x v="13"/>
    <d v="2009-12-22T00:00:00"/>
    <x v="10"/>
    <s v="MULTIPROVINCIAL Y MULTIDISTRITAL"/>
    <x v="3"/>
    <n v="1080"/>
    <d v="2011-10-01T00:00:00"/>
    <d v="2016-08-01T00:00:00"/>
    <d v="2017-04-19T00:00:00"/>
    <n v="5.5534246575342463"/>
    <x v="3"/>
    <n v="0.71506849315068488"/>
    <x v="8"/>
    <x v="1"/>
    <x v="1"/>
    <x v="0"/>
    <x v="1"/>
    <n v="10225257"/>
    <n v="0"/>
    <n v="0"/>
    <n v="7752502"/>
    <n v="6701984.1299999999"/>
    <x v="596"/>
    <n v="0.65543429666364372"/>
    <n v="0.65543429666364372"/>
    <x v="2"/>
    <m/>
    <m/>
    <m/>
    <m/>
    <m/>
    <m/>
    <m/>
    <m/>
    <m/>
    <s v="PIP VIABLE CON FACTIBILIDAD Y REGISTROS EN LA FASE DE INVERSIÓN"/>
  </r>
  <r>
    <s v="Agustín M"/>
    <n v="726"/>
    <x v="724"/>
    <x v="725"/>
    <s v="AGRICULTURA "/>
    <x v="9"/>
    <s v="OPI DE LA REGION CAJAMARCA"/>
    <x v="13"/>
    <d v="2014-08-25T00:00:00"/>
    <x v="14"/>
    <s v="CAJAMARCA"/>
    <x v="3"/>
    <n v="180"/>
    <d v="2014-11-01T00:00:00"/>
    <d v="2016-07-01T00:00:00"/>
    <d v="2017-04-19T00:00:00"/>
    <n v="2.4657534246575343"/>
    <x v="11"/>
    <n v="0.8"/>
    <x v="8"/>
    <x v="1"/>
    <x v="1"/>
    <x v="0"/>
    <x v="1"/>
    <n v="885594.53"/>
    <n v="0"/>
    <n v="0"/>
    <n v="1280367"/>
    <n v="823127.75"/>
    <x v="597"/>
    <n v="0.92946345321261181"/>
    <n v="0.92946345321261181"/>
    <x v="3"/>
    <m/>
    <m/>
    <m/>
    <m/>
    <m/>
    <m/>
    <m/>
    <m/>
    <m/>
    <s v="PIP VIABLE CON REGISTROS EN LA FASE DE INVERSIÓN"/>
  </r>
  <r>
    <s v="Agustín M"/>
    <n v="727"/>
    <x v="725"/>
    <x v="726"/>
    <s v="CHOTA"/>
    <x v="3"/>
    <s v="OPI MUNICIPALIDAD PROVINCIAL DE CHOTA"/>
    <x v="13"/>
    <d v="2012-03-20T00:00:00"/>
    <x v="11"/>
    <s v="CHOTA"/>
    <x v="0"/>
    <n v="240"/>
    <d v="2013-10-01T00:00:00"/>
    <d v="2013-12-01T00:00:00"/>
    <d v="2017-04-19T00:00:00"/>
    <n v="3.5506849315068494"/>
    <x v="9"/>
    <n v="3.3835616438356166"/>
    <x v="9"/>
    <x v="1"/>
    <x v="1"/>
    <x v="0"/>
    <x v="0"/>
    <n v="16254815"/>
    <n v="0"/>
    <n v="0"/>
    <n v="136000"/>
    <n v="114210"/>
    <x v="598"/>
    <n v="7.0262257675648724E-3"/>
    <n v="7.0262257675648724E-3"/>
    <x v="1"/>
    <m/>
    <m/>
    <m/>
    <m/>
    <m/>
    <m/>
    <m/>
    <m/>
    <m/>
    <s v="DEFICIENTE EJECUCIÓN, PIP VIABLE VERIFICADO CON REGISTROS EN LA FASE DE INVERSIÓN"/>
  </r>
  <r>
    <s v="Agustín M"/>
    <n v="728"/>
    <x v="726"/>
    <x v="727"/>
    <s v="AGRICULTURA "/>
    <x v="9"/>
    <s v="OPI DE LA REGION CAJAMARCA"/>
    <x v="13"/>
    <d v="2012-08-27T00:00:00"/>
    <x v="11"/>
    <s v="SOROCHUCO"/>
    <x v="3"/>
    <n v="360"/>
    <d v="2013-04-01T00:00:00"/>
    <d v="2016-12-01T00:00:00"/>
    <d v="2017-04-19T00:00:00"/>
    <n v="4.0520547945205481"/>
    <x v="8"/>
    <n v="0.38082191780821917"/>
    <x v="12"/>
    <x v="2"/>
    <x v="1"/>
    <x v="0"/>
    <x v="1"/>
    <n v="6638268"/>
    <n v="0"/>
    <n v="0"/>
    <n v="8405815"/>
    <n v="6209583.0300000003"/>
    <x v="599"/>
    <n v="0.93542216584205407"/>
    <n v="0.93542216584205407"/>
    <x v="3"/>
    <m/>
    <m/>
    <m/>
    <m/>
    <m/>
    <m/>
    <m/>
    <m/>
    <m/>
    <s v="PIP VIABLE VERIFICADO CON REGISTROS EN LA FASE DE INVERSIÓN"/>
  </r>
  <r>
    <s v="Agustín M"/>
    <n v="729"/>
    <x v="727"/>
    <x v="728"/>
    <s v="CHOTA"/>
    <x v="3"/>
    <s v="OPI DE LA REGION CAJAMARCA"/>
    <x v="13"/>
    <d v="2013-12-26T00:00:00"/>
    <x v="13"/>
    <s v="CHALAMARCA"/>
    <x v="4"/>
    <n v="270"/>
    <d v="2014-11-01T00:00:00"/>
    <d v="2016-03-01T00:00:00"/>
    <d v="2017-04-19T00:00:00"/>
    <n v="2.4657534246575343"/>
    <x v="11"/>
    <n v="1.1342465753424658"/>
    <x v="8"/>
    <x v="1"/>
    <x v="1"/>
    <x v="0"/>
    <x v="1"/>
    <n v="3711806"/>
    <n v="0"/>
    <n v="0"/>
    <n v="3648048"/>
    <n v="3459258.15"/>
    <x v="600"/>
    <n v="0.93196092414312603"/>
    <n v="0.93196092414312603"/>
    <x v="3"/>
    <m/>
    <m/>
    <m/>
    <m/>
    <m/>
    <m/>
    <m/>
    <m/>
    <m/>
    <m/>
  </r>
  <r>
    <s v="Agustín M"/>
    <n v="730"/>
    <x v="728"/>
    <x v="729"/>
    <s v="CHOTA"/>
    <x v="3"/>
    <s v="OPI DE LA REGION CAJAMARCA"/>
    <x v="13"/>
    <d v="2014-10-13T00:00:00"/>
    <x v="14"/>
    <s v="CHOTA"/>
    <x v="4"/>
    <n v="180"/>
    <d v="2015-10-01T00:00:00"/>
    <d v="2016-08-01T00:00:00"/>
    <d v="2017-04-19T00:00:00"/>
    <n v="1.5506849315068494"/>
    <x v="12"/>
    <n v="0.71506849315068488"/>
    <x v="8"/>
    <x v="1"/>
    <x v="1"/>
    <x v="0"/>
    <x v="1"/>
    <n v="7622187.1900000004"/>
    <n v="0"/>
    <n v="0"/>
    <n v="156000"/>
    <n v="104000"/>
    <x v="601"/>
    <n v="1.3644377579239168E-2"/>
    <n v="1.3644377579239168E-2"/>
    <x v="1"/>
    <m/>
    <m/>
    <m/>
    <m/>
    <m/>
    <m/>
    <m/>
    <m/>
    <m/>
    <m/>
  </r>
  <r>
    <s v="Maria Rosa A."/>
    <n v="731"/>
    <x v="729"/>
    <x v="681"/>
    <s v="PROREGION"/>
    <x v="10"/>
    <s v="OPI DE LA REGION CAJAMARCA"/>
    <x v="13"/>
    <d v="2013-08-27T00:00:00"/>
    <x v="13"/>
    <s v="SITACOCHA "/>
    <x v="10"/>
    <n v="360"/>
    <d v="2014-11-01T00:00:00"/>
    <d v="2015-08-01T00:00:00"/>
    <d v="2017-04-19T00:00:00"/>
    <n v="2.4657534246575343"/>
    <x v="11"/>
    <n v="1.7178082191780821"/>
    <x v="8"/>
    <x v="1"/>
    <x v="0"/>
    <x v="0"/>
    <x v="0"/>
    <n v="2155332"/>
    <n v="0"/>
    <n v="0"/>
    <n v="332074"/>
    <n v="101191.34"/>
    <x v="602"/>
    <n v="4.6949305257844264E-2"/>
    <n v="4.6949305257844264E-2"/>
    <x v="1"/>
    <m/>
    <m/>
    <m/>
    <m/>
    <m/>
    <m/>
    <m/>
    <m/>
    <m/>
    <m/>
  </r>
  <r>
    <s v="Maria Rosa A."/>
    <n v="732"/>
    <x v="730"/>
    <x v="730"/>
    <s v="SEDE CENTRAL - GRI - MEM"/>
    <x v="0"/>
    <s v="OPI ENERGIA"/>
    <x v="14"/>
    <d v="2005-04-13T00:00:00"/>
    <x v="2"/>
    <s v="MULTIPROVINCIAL Y MULTIDISTRITAL"/>
    <x v="10"/>
    <n v="365"/>
    <d v="2003-03-01T00:00:00"/>
    <d v="2017-03-01T00:00:00"/>
    <d v="2017-04-19T00:00:00"/>
    <n v="14.145205479452056"/>
    <x v="13"/>
    <n v="0.13424657534246576"/>
    <x v="12"/>
    <x v="2"/>
    <x v="0"/>
    <x v="0"/>
    <x v="1"/>
    <n v="8727588"/>
    <n v="0"/>
    <n v="45000"/>
    <n v="14111366"/>
    <n v="6011068.0999999996"/>
    <x v="603"/>
    <n v="0.68874333893854744"/>
    <n v="0.68874333893854744"/>
    <x v="2"/>
    <m/>
    <s v="NO"/>
    <m/>
    <m/>
    <m/>
    <m/>
    <m/>
    <m/>
    <m/>
    <s v="HAY DOS UNIDADES EJECUTORAS, LA GRI ES LA QUE EJECUTA LA MAYOR PARTE"/>
  </r>
  <r>
    <s v="Maria Rosa A."/>
    <n v="733"/>
    <x v="731"/>
    <x v="731"/>
    <s v="SEDE CENTRAL - GRI"/>
    <x v="0"/>
    <s v="OPI ENERGIA"/>
    <x v="14"/>
    <d v="2005-06-30T00:00:00"/>
    <x v="2"/>
    <s v="CONTUMAZÁ - MULTIDISTRITAL"/>
    <x v="10"/>
    <n v="1370"/>
    <d v="2006-11-01T00:00:00"/>
    <d v="2016-12-01T00:00:00"/>
    <d v="2017-04-19T00:00:00"/>
    <n v="10.471232876712328"/>
    <x v="2"/>
    <n v="0.38082191780821917"/>
    <x v="12"/>
    <x v="2"/>
    <x v="0"/>
    <x v="0"/>
    <x v="1"/>
    <n v="3444463.28"/>
    <n v="0"/>
    <n v="1087"/>
    <n v="10238013"/>
    <n v="3443252.81"/>
    <x v="604"/>
    <n v="0.99964857514753369"/>
    <n v="0.99964857514753369"/>
    <x v="3"/>
    <m/>
    <s v="NO"/>
    <m/>
    <m/>
    <m/>
    <m/>
    <m/>
    <m/>
    <m/>
    <m/>
  </r>
  <r>
    <s v="Maria Rosa A."/>
    <n v="734"/>
    <x v="732"/>
    <x v="732"/>
    <s v="SEDE CENTRAL - GRI - MEM - MD SOCOTA"/>
    <x v="0"/>
    <s v="OPI MUNICIPALIDAD DISTRITAL DE SOCOTA"/>
    <x v="14"/>
    <d v="2005-02-27T00:00:00"/>
    <x v="2"/>
    <s v="SÓCOTA"/>
    <x v="10"/>
    <n v="30"/>
    <d v="2007-04-01T00:00:00"/>
    <d v="2017-02-01T00:00:00"/>
    <d v="2017-04-19T00:00:00"/>
    <n v="10.057534246575342"/>
    <x v="2"/>
    <n v="0.21095890410958903"/>
    <x v="12"/>
    <x v="2"/>
    <x v="0"/>
    <x v="0"/>
    <x v="0"/>
    <n v="330878"/>
    <n v="0"/>
    <n v="5040"/>
    <n v="627912"/>
    <n v="257044.36"/>
    <x v="605"/>
    <n v="0.7768553968532208"/>
    <n v="0.7768553968532208"/>
    <x v="3"/>
    <m/>
    <m/>
    <m/>
    <m/>
    <m/>
    <m/>
    <m/>
    <m/>
    <m/>
    <m/>
  </r>
  <r>
    <s v="Maria Rosa A."/>
    <n v="735"/>
    <x v="733"/>
    <x v="733"/>
    <s v="SEDE CENTRAL - GRI - MEM - MD SOCOTA"/>
    <x v="0"/>
    <s v="OPI MUNICIPALIDAD DISTRITAL DE SOCOTA"/>
    <x v="14"/>
    <d v="2005-02-27T00:00:00"/>
    <x v="2"/>
    <s v="CUTERVO"/>
    <x v="10"/>
    <n v="30"/>
    <d v="2007-04-01T00:00:00"/>
    <d v="2017-03-01T00:00:00"/>
    <d v="2017-04-19T00:00:00"/>
    <n v="10.057534246575342"/>
    <x v="2"/>
    <n v="0.13424657534246576"/>
    <x v="12"/>
    <x v="2"/>
    <x v="0"/>
    <x v="0"/>
    <x v="0"/>
    <n v="219919"/>
    <n v="0"/>
    <n v="5040"/>
    <n v="456765"/>
    <n v="151306.59"/>
    <x v="606"/>
    <n v="0.6880105402443627"/>
    <n v="0.6880105402443627"/>
    <x v="2"/>
    <m/>
    <m/>
    <m/>
    <m/>
    <m/>
    <m/>
    <m/>
    <m/>
    <m/>
    <m/>
  </r>
  <r>
    <s v="Maria Rosa A."/>
    <n v="736"/>
    <x v="734"/>
    <x v="734"/>
    <s v="SEDE CENTRAL - GRI - PROREGION"/>
    <x v="0"/>
    <s v="OPI DE LA REGION CAJAMARCA"/>
    <x v="14"/>
    <d v="2005-05-16T00:00:00"/>
    <x v="2"/>
    <s v="CACHACHI"/>
    <x v="10"/>
    <n v="120"/>
    <d v="2006-03-01T00:00:00"/>
    <d v="2016-10-01T00:00:00"/>
    <d v="2017-04-19T00:00:00"/>
    <n v="11.142465753424657"/>
    <x v="1"/>
    <n v="0.54794520547945202"/>
    <x v="12"/>
    <x v="2"/>
    <x v="0"/>
    <x v="0"/>
    <x v="0"/>
    <n v="3880881.68"/>
    <n v="0"/>
    <n v="0"/>
    <n v="8883343"/>
    <n v="3403646.27"/>
    <x v="607"/>
    <n v="0.87702912653600917"/>
    <n v="0.87702912653600917"/>
    <x v="3"/>
    <m/>
    <m/>
    <m/>
    <m/>
    <m/>
    <m/>
    <m/>
    <m/>
    <m/>
    <m/>
  </r>
  <r>
    <s v="Maria Rosa A."/>
    <n v="737"/>
    <x v="735"/>
    <x v="735"/>
    <s v="SEDE CENTRAL - GRI"/>
    <x v="0"/>
    <s v="OPI DE LA REGION CAJAMARCA"/>
    <x v="14"/>
    <d v="2005-05-16T00:00:00"/>
    <x v="2"/>
    <s v="CAJABAMBA - MULTIDISTRITAL"/>
    <x v="10"/>
    <n v="120"/>
    <d v="2006-03-01T00:00:00"/>
    <d v="2014-12-01T00:00:00"/>
    <d v="2017-04-19T00:00:00"/>
    <n v="11.142465753424657"/>
    <x v="1"/>
    <n v="2.3835616438356166"/>
    <x v="4"/>
    <x v="1"/>
    <x v="0"/>
    <x v="0"/>
    <x v="0"/>
    <n v="1344154"/>
    <n v="0"/>
    <n v="37540"/>
    <n v="1220138"/>
    <n v="674003.67"/>
    <x v="608"/>
    <n v="0.50143336998587962"/>
    <n v="0.50143336998587962"/>
    <x v="2"/>
    <m/>
    <m/>
    <m/>
    <m/>
    <m/>
    <m/>
    <m/>
    <m/>
    <m/>
    <m/>
  </r>
  <r>
    <s v="Maria Rosa A."/>
    <n v="738"/>
    <x v="736"/>
    <x v="736"/>
    <s v="SEDE CENTRAL - GRI - PROREGION"/>
    <x v="0"/>
    <s v="OPI DE LA REGION CAJAMARCA"/>
    <x v="14"/>
    <d v="2005-06-21T00:00:00"/>
    <x v="2"/>
    <s v="CONDEBAMBA"/>
    <x v="10"/>
    <n v="180"/>
    <d v="2006-03-01T00:00:00"/>
    <d v="2013-12-01T00:00:00"/>
    <d v="2017-04-19T00:00:00"/>
    <n v="11.142465753424657"/>
    <x v="1"/>
    <n v="3.3835616438356166"/>
    <x v="9"/>
    <x v="1"/>
    <x v="0"/>
    <x v="0"/>
    <x v="0"/>
    <n v="5047312.1900000004"/>
    <n v="0"/>
    <n v="110500"/>
    <n v="3426195"/>
    <n v="2821307.32"/>
    <x v="609"/>
    <n v="0.55897222398680269"/>
    <n v="0.55897222398680269"/>
    <x v="2"/>
    <m/>
    <m/>
    <m/>
    <m/>
    <m/>
    <m/>
    <m/>
    <m/>
    <m/>
    <m/>
  </r>
  <r>
    <s v="Maria Rosa A."/>
    <n v="739"/>
    <x v="737"/>
    <x v="737"/>
    <s v="SEDE CENTRAL - GRI"/>
    <x v="0"/>
    <s v="OPI DE LA REGION CAJAMARCA"/>
    <x v="14"/>
    <d v="2005-06-07T00:00:00"/>
    <x v="2"/>
    <s v="SAN BENITO"/>
    <x v="10"/>
    <n v="150"/>
    <d v="2006-03-01T00:00:00"/>
    <d v="2009-11-01T00:00:00"/>
    <d v="2017-04-19T00:00:00"/>
    <n v="11.142465753424657"/>
    <x v="1"/>
    <n v="7.4684931506849317"/>
    <x v="5"/>
    <x v="1"/>
    <x v="0"/>
    <x v="0"/>
    <x v="0"/>
    <n v="1291278"/>
    <n v="0"/>
    <n v="25820"/>
    <n v="4283154"/>
    <n v="1627794.29"/>
    <x v="610"/>
    <n v="1.2606071581797258"/>
    <n v="1.2606071581797258"/>
    <x v="3"/>
    <m/>
    <m/>
    <m/>
    <m/>
    <m/>
    <m/>
    <m/>
    <m/>
    <m/>
    <m/>
  </r>
  <r>
    <s v="Maria Rosa A."/>
    <n v="740"/>
    <x v="738"/>
    <x v="738"/>
    <s v="SEDE CENTRAL - GRI"/>
    <x v="0"/>
    <s v="OPI DE LA REGION CAJAMARCA"/>
    <x v="14"/>
    <d v="2005-06-09T00:00:00"/>
    <x v="2"/>
    <s v="CELENDÍN"/>
    <x v="4"/>
    <n v="30"/>
    <d v="2006-04-01T00:00:00"/>
    <d v="2007-11-01T00:00:00"/>
    <d v="2017-04-19T00:00:00"/>
    <n v="11.057534246575342"/>
    <x v="1"/>
    <n v="9.4712328767123282"/>
    <x v="3"/>
    <x v="1"/>
    <x v="0"/>
    <x v="0"/>
    <x v="0"/>
    <n v="54827.3"/>
    <n v="0"/>
    <n v="0"/>
    <n v="66844"/>
    <n v="548273"/>
    <x v="611"/>
    <n v="10"/>
    <n v="10"/>
    <x v="3"/>
    <m/>
    <m/>
    <m/>
    <m/>
    <m/>
    <m/>
    <m/>
    <m/>
    <m/>
    <m/>
  </r>
  <r>
    <s v="Maria Rosa A."/>
    <n v="741"/>
    <x v="739"/>
    <x v="739"/>
    <s v="SEDE CENTRAL - GRI"/>
    <x v="0"/>
    <s v="OPI DE LA REGION CAJAMARCA"/>
    <x v="14"/>
    <d v="2006-06-22T00:00:00"/>
    <x v="5"/>
    <s v="PIÓN"/>
    <x v="0"/>
    <n v="210"/>
    <d v="2007-04-01T00:00:00"/>
    <d v="2015-07-01T00:00:00"/>
    <d v="2017-04-19T00:00:00"/>
    <n v="10.057534246575342"/>
    <x v="2"/>
    <n v="1.8027397260273972"/>
    <x v="8"/>
    <x v="1"/>
    <x v="0"/>
    <x v="0"/>
    <x v="1"/>
    <n v="7152770"/>
    <n v="0"/>
    <n v="2591769"/>
    <n v="20713200"/>
    <n v="4561001.21"/>
    <x v="612"/>
    <n v="0.63765523146976621"/>
    <n v="0.63765523146976621"/>
    <x v="2"/>
    <m/>
    <m/>
    <m/>
    <m/>
    <m/>
    <m/>
    <m/>
    <m/>
    <m/>
    <m/>
  </r>
  <r>
    <s v="Maria Rosa A."/>
    <n v="742"/>
    <x v="740"/>
    <x v="740"/>
    <s v="SEDE CENTRAL - GRI"/>
    <x v="0"/>
    <s v="OPI DE LA REGION CAJAMARCA"/>
    <x v="14"/>
    <d v="2005-11-17T00:00:00"/>
    <x v="2"/>
    <s v="CAJABAMBA"/>
    <x v="10"/>
    <n v="150"/>
    <d v="2006-05-01T00:00:00"/>
    <d v="2015-12-01T00:00:00"/>
    <d v="2017-04-19T00:00:00"/>
    <n v="10.975342465753425"/>
    <x v="1"/>
    <n v="1.3835616438356164"/>
    <x v="8"/>
    <x v="1"/>
    <x v="0"/>
    <x v="0"/>
    <x v="1"/>
    <n v="1560521.08"/>
    <n v="0"/>
    <n v="11061"/>
    <n v="3481563"/>
    <n v="1549460.48"/>
    <x v="613"/>
    <n v="0.99291223928868677"/>
    <n v="0.99291223928868677"/>
    <x v="3"/>
    <m/>
    <m/>
    <m/>
    <m/>
    <m/>
    <m/>
    <m/>
    <m/>
    <m/>
    <m/>
  </r>
  <r>
    <s v="Maria Rosa A."/>
    <n v="743"/>
    <x v="741"/>
    <x v="741"/>
    <s v="SEDE CENTRAL - GRI"/>
    <x v="0"/>
    <s v="OPI DE LA REGION CAJAMARCA"/>
    <x v="14"/>
    <d v="2007-04-03T00:00:00"/>
    <x v="3"/>
    <s v="TUMBADÉN"/>
    <x v="3"/>
    <n v="240"/>
    <d v="2007-12-01T00:00:00"/>
    <d v="2015-06-01T00:00:00"/>
    <d v="2017-04-19T00:00:00"/>
    <n v="9.3890410958904109"/>
    <x v="5"/>
    <n v="1.8849315068493151"/>
    <x v="8"/>
    <x v="1"/>
    <x v="0"/>
    <x v="0"/>
    <x v="0"/>
    <n v="2222825"/>
    <n v="0"/>
    <n v="126823"/>
    <n v="3236755"/>
    <n v="1037668.07"/>
    <x v="614"/>
    <n v="0.46682400548851122"/>
    <n v="0.46682400548851122"/>
    <x v="2"/>
    <m/>
    <m/>
    <m/>
    <m/>
    <m/>
    <m/>
    <m/>
    <m/>
    <m/>
    <m/>
  </r>
  <r>
    <s v="Ronal"/>
    <n v="744"/>
    <x v="742"/>
    <x v="742"/>
    <s v="CUTERVO - MD DE SOCOTA"/>
    <x v="1"/>
    <s v="OPI MUNICIPALIDAD DISTRITAL DE SOCOTA"/>
    <x v="14"/>
    <d v="2006-08-09T00:00:00"/>
    <x v="5"/>
    <s v="SÓCOTA"/>
    <x v="4"/>
    <n v="30"/>
    <d v="2007-11-01T00:00:00"/>
    <d v="2010-12-01T00:00:00"/>
    <d v="2017-04-19T00:00:00"/>
    <n v="9.4712328767123282"/>
    <x v="5"/>
    <n v="6.3863013698630136"/>
    <x v="7"/>
    <x v="1"/>
    <x v="0"/>
    <x v="1"/>
    <x v="0"/>
    <n v="306787.46999999997"/>
    <n v="0"/>
    <n v="0"/>
    <n v="634174"/>
    <n v="306787"/>
    <x v="615"/>
    <n v="0.99999846799479797"/>
    <n v="0.99999846799479797"/>
    <x v="3"/>
    <s v="PROYECTO CONCLUIDO"/>
    <m/>
    <m/>
    <m/>
    <m/>
    <m/>
    <m/>
    <m/>
    <m/>
    <s v="El proyecto ha sido declarado viable por la OPI de la Municiplidad distrital de Socota, cuenta con gasto por parte de 2 ues, la Municiplidad de Socota y la Gerencia Sub Regional de cutervo. El registro de cierre ha sido realizado por S/. 306,787, sin embargo en el SOSEM, registra un devengado de S/. 479,333.89"/>
  </r>
  <r>
    <s v="Ronal"/>
    <n v="745"/>
    <x v="743"/>
    <x v="743"/>
    <s v="CUTERVO"/>
    <x v="1"/>
    <s v="OPI DE LA REGION CAJAMARCA"/>
    <x v="14"/>
    <d v="2007-05-17T00:00:00"/>
    <x v="3"/>
    <s v="CHOROS"/>
    <x v="0"/>
    <n v="255"/>
    <d v="2010-06-01T00:00:00"/>
    <d v="2016-11-01T00:00:00"/>
    <d v="2017-04-19T00:00:00"/>
    <n v="6.8876712328767127"/>
    <x v="7"/>
    <n v="0.46301369863013697"/>
    <x v="12"/>
    <x v="2"/>
    <x v="1"/>
    <x v="0"/>
    <x v="1"/>
    <n v="8797343.7899999991"/>
    <n v="0"/>
    <n v="0"/>
    <n v="9417976"/>
    <n v="8787720.0600000005"/>
    <x v="616"/>
    <n v="0.99890606412233907"/>
    <n v="0.99890606412233907"/>
    <x v="3"/>
    <m/>
    <m/>
    <m/>
    <m/>
    <m/>
    <m/>
    <m/>
    <m/>
    <m/>
    <s v="El proyecto registra 2 unidades ejecutoras (Jaén- Cutervo), sólo cutervo ha realizado gasto. El Proyecto adicionalmente  presenta 2 registros complementarios en la fase de inversión (Gastos derivados al proceso arbitral), por un monto total de S/. 60,000 soles."/>
  </r>
  <r>
    <s v="Ronal"/>
    <n v="746"/>
    <x v="744"/>
    <x v="744"/>
    <s v="CUTERVO"/>
    <x v="1"/>
    <s v="OPI DE LA REGION CAJAMARCA"/>
    <x v="14"/>
    <d v="2010-06-09T00:00:00"/>
    <x v="4"/>
    <s v="CUTERVO - MULTIDISTRITAL"/>
    <x v="7"/>
    <n v="1440"/>
    <d v="2013-08-01T00:00:00"/>
    <d v="2017-03-01T00:00:00"/>
    <d v="2017-04-19T00:00:00"/>
    <n v="3.7178082191780821"/>
    <x v="9"/>
    <n v="0.13424657534246576"/>
    <x v="12"/>
    <x v="2"/>
    <x v="0"/>
    <x v="0"/>
    <x v="1"/>
    <n v="87186942"/>
    <n v="0"/>
    <n v="23089680"/>
    <n v="111760775"/>
    <n v="17696497.190000001"/>
    <x v="617"/>
    <n v="0.20297187610961284"/>
    <n v="0.20297187610961284"/>
    <x v="1"/>
    <m/>
    <m/>
    <m/>
    <m/>
    <m/>
    <m/>
    <m/>
    <m/>
    <m/>
    <s v="En enero del 2017 Se ha aprobado la verificatoria de viabilidad por un monto de S/. 87,186,942"/>
  </r>
  <r>
    <s v="Ronal"/>
    <n v="747"/>
    <x v="745"/>
    <x v="745"/>
    <s v="CUTERVO"/>
    <x v="1"/>
    <s v="OPI MUNICIPALIDAD DISTRITAL DE SAN ANDRES DE CUTERVO"/>
    <x v="14"/>
    <d v="2011-04-06T00:00:00"/>
    <x v="12"/>
    <s v="SANTO TOMÁS"/>
    <x v="4"/>
    <n v="240"/>
    <d v="2013-04-01T00:00:00"/>
    <d v="2016-12-01T00:00:00"/>
    <d v="2017-04-19T00:00:00"/>
    <n v="4.0520547945205481"/>
    <x v="8"/>
    <n v="0.38082191780821917"/>
    <x v="12"/>
    <x v="2"/>
    <x v="1"/>
    <x v="0"/>
    <x v="1"/>
    <n v="3910342.75"/>
    <n v="0"/>
    <n v="9264"/>
    <n v="4087449"/>
    <n v="3907036.88"/>
    <x v="618"/>
    <n v="0.99915458306052585"/>
    <n v="0.99915458306052585"/>
    <x v="3"/>
    <m/>
    <m/>
    <m/>
    <m/>
    <m/>
    <m/>
    <m/>
    <m/>
    <m/>
    <s v="El último gasto con cargo al proyecto, es en diciembre del año 2016."/>
  </r>
  <r>
    <s v="Ronal"/>
    <n v="748"/>
    <x v="746"/>
    <x v="746"/>
    <s v="CUTERVO"/>
    <x v="1"/>
    <s v="OPI MUNICIPALIDAD DISTRITAL DE SANTO DOMINGO DE LA CAPILLA"/>
    <x v="14"/>
    <d v="2012-01-10T00:00:00"/>
    <x v="11"/>
    <s v="SANTO DOMINGO DE LA CAPILLA"/>
    <x v="1"/>
    <n v="1080"/>
    <d v="2012-05-01T00:00:00"/>
    <d v="2017-03-01T00:00:00"/>
    <d v="2017-04-19T00:00:00"/>
    <n v="4.9698630136986299"/>
    <x v="3"/>
    <n v="0.13424657534246576"/>
    <x v="12"/>
    <x v="2"/>
    <x v="1"/>
    <x v="0"/>
    <x v="1"/>
    <n v="1747925.62"/>
    <n v="0"/>
    <n v="67382"/>
    <n v="1888762"/>
    <n v="1689903.62"/>
    <x v="619"/>
    <n v="0.96680522366849908"/>
    <n v="0.96680522366849908"/>
    <x v="3"/>
    <m/>
    <m/>
    <m/>
    <m/>
    <m/>
    <m/>
    <m/>
    <m/>
    <m/>
    <s v="El último gasto con cargo al proyecto, es en marzo del año 2017."/>
  </r>
  <r>
    <s v="Ronal"/>
    <n v="749"/>
    <x v="747"/>
    <x v="747"/>
    <s v="CUTERVO"/>
    <x v="1"/>
    <s v="OPI DE LA REGION CAJAMARCA"/>
    <x v="14"/>
    <d v="2013-08-13T00:00:00"/>
    <x v="13"/>
    <s v="CUTERVO"/>
    <x v="4"/>
    <n v="240"/>
    <d v="2013-12-01T00:00:00"/>
    <d v="2017-03-01T00:00:00"/>
    <d v="2017-04-19T00:00:00"/>
    <n v="3.3835616438356166"/>
    <x v="9"/>
    <n v="0.13424657534246576"/>
    <x v="12"/>
    <x v="2"/>
    <x v="1"/>
    <x v="0"/>
    <x v="1"/>
    <n v="4634006.22"/>
    <n v="0"/>
    <n v="781275"/>
    <n v="5642348"/>
    <n v="4344599.59"/>
    <x v="620"/>
    <n v="0.93754720726291996"/>
    <n v="0.93754720726291996"/>
    <x v="3"/>
    <m/>
    <m/>
    <m/>
    <m/>
    <m/>
    <m/>
    <m/>
    <m/>
    <m/>
    <s v="El Proyecto registra como último  gasto en el mes de Marzo del año 2017. Tiene aprobado un Registro sin evaluación en el mes de febrero del año 2017."/>
  </r>
  <r>
    <s v="Ronal"/>
    <n v="750"/>
    <x v="748"/>
    <x v="748"/>
    <s v="CUTERVO"/>
    <x v="1"/>
    <s v="OPI MUNICIPALIDAD PROVINCIAL DE CUTERVO"/>
    <x v="14"/>
    <d v="2012-10-16T00:00:00"/>
    <x v="11"/>
    <s v="CUTERVO"/>
    <x v="4"/>
    <n v="120"/>
    <d v="2014-03-01T00:00:00"/>
    <d v="2017-03-01T00:00:00"/>
    <d v="2017-04-19T00:00:00"/>
    <n v="3.1369863013698631"/>
    <x v="9"/>
    <n v="0.13424657534246576"/>
    <x v="12"/>
    <x v="2"/>
    <x v="1"/>
    <x v="0"/>
    <x v="1"/>
    <n v="3255718.06"/>
    <n v="0"/>
    <n v="801926"/>
    <n v="3819167"/>
    <n v="2728172.74"/>
    <x v="621"/>
    <n v="0.83796345068037004"/>
    <n v="0.83796345068037004"/>
    <x v="3"/>
    <m/>
    <m/>
    <m/>
    <m/>
    <m/>
    <m/>
    <m/>
    <m/>
    <m/>
    <s v="El Proyecto registra como último  gasto en el mes de Marzo del año 2017. Tiene aprobado una verificatoria de viabilidad en el mes de enero del año 2017."/>
  </r>
  <r>
    <s v="Ronal"/>
    <n v="751"/>
    <x v="749"/>
    <x v="749"/>
    <s v="CUTERVO"/>
    <x v="1"/>
    <s v="OPI MUNICIPALIDAD PROVINCIAL DE CUTERVO"/>
    <x v="14"/>
    <d v="2012-12-20T00:00:00"/>
    <x v="11"/>
    <s v="PIMPINGOS"/>
    <x v="9"/>
    <n v="210"/>
    <d v="2013-11-01T00:00:00"/>
    <d v="2016-12-01T00:00:00"/>
    <d v="2017-04-19T00:00:00"/>
    <n v="3.4657534246575343"/>
    <x v="9"/>
    <n v="0.38082191780821917"/>
    <x v="12"/>
    <x v="2"/>
    <x v="1"/>
    <x v="0"/>
    <x v="1"/>
    <n v="1656420.85"/>
    <n v="0"/>
    <n v="30153"/>
    <n v="2377399"/>
    <n v="1626267.62"/>
    <x v="622"/>
    <n v="0.98179615403899323"/>
    <n v="0.98179615403899323"/>
    <x v="3"/>
    <m/>
    <m/>
    <m/>
    <m/>
    <m/>
    <m/>
    <m/>
    <m/>
    <m/>
    <s v="El Proyecto registra como último  gasto en el mes de Diciembre del año 2016."/>
  </r>
  <r>
    <s v="Ronal"/>
    <n v="752"/>
    <x v="750"/>
    <x v="750"/>
    <s v="CUTERVO"/>
    <x v="1"/>
    <s v="OPI MUNICIPALIDAD DISTRITAL DE QUEROCOTILLO"/>
    <x v="14"/>
    <d v="2014-10-24T00:00:00"/>
    <x v="14"/>
    <s v="QUEROCOTILLO"/>
    <x v="0"/>
    <n v="240"/>
    <d v="2013-06-01T00:00:00"/>
    <d v="2017-03-01T00:00:00"/>
    <d v="2017-04-19T00:00:00"/>
    <n v="3.8849315068493149"/>
    <x v="9"/>
    <n v="0.13424657534246576"/>
    <x v="12"/>
    <x v="2"/>
    <x v="1"/>
    <x v="0"/>
    <x v="1"/>
    <n v="4547804.1100000003"/>
    <n v="642000"/>
    <n v="2598027"/>
    <n v="12097034"/>
    <n v="5107624.71"/>
    <x v="623"/>
    <n v="1.1230969026939903"/>
    <n v="1.1230969026939903"/>
    <x v="3"/>
    <m/>
    <m/>
    <m/>
    <m/>
    <m/>
    <m/>
    <m/>
    <m/>
    <m/>
    <s v=" El Proyecto presenta un gasto mayor al último registro realizado en el aplicativo del Banco de Proyectos. El último devengado fué realizado en Marzo del año 2017."/>
  </r>
  <r>
    <s v="Ronal"/>
    <n v="753"/>
    <x v="751"/>
    <x v="751"/>
    <s v="CUTERVO"/>
    <x v="1"/>
    <s v="OPI MUNICIPALIDAD DISTRITAL DE SANTO DOMINGO DE LA CAPILLA"/>
    <x v="14"/>
    <d v="2013-09-10T00:00:00"/>
    <x v="13"/>
    <s v="LA RAMADA"/>
    <x v="1"/>
    <n v="1080"/>
    <d v="2013-10-01T00:00:00"/>
    <d v="2017-03-01T00:00:00"/>
    <d v="2017-04-19T00:00:00"/>
    <n v="3.5506849315068494"/>
    <x v="9"/>
    <n v="0.13424657534246576"/>
    <x v="12"/>
    <x v="2"/>
    <x v="0"/>
    <x v="0"/>
    <x v="1"/>
    <n v="1527959.18"/>
    <n v="0"/>
    <n v="101560"/>
    <n v="1587866"/>
    <n v="1322575.79"/>
    <x v="624"/>
    <n v="0.86558319575003317"/>
    <n v="0.86558319575003317"/>
    <x v="3"/>
    <m/>
    <m/>
    <m/>
    <m/>
    <m/>
    <m/>
    <m/>
    <m/>
    <m/>
    <s v="Se ha programado PIM en el año 2017 para el presente proyecto."/>
  </r>
  <r>
    <s v="Ronal"/>
    <n v="754"/>
    <x v="752"/>
    <x v="752"/>
    <s v="CUTERVO"/>
    <x v="1"/>
    <s v="OPI MUNICIPALIDAD DISTRITAL DE SANTO TOMAS"/>
    <x v="14"/>
    <d v="2013-12-31T00:00:00"/>
    <x v="13"/>
    <s v="CUTERVO"/>
    <x v="11"/>
    <n v="1095"/>
    <d v="2014-05-01T00:00:00"/>
    <d v="2017-03-01T00:00:00"/>
    <d v="2017-04-19T00:00:00"/>
    <n v="2.9698630136986299"/>
    <x v="9"/>
    <n v="0.13424657534246576"/>
    <x v="12"/>
    <x v="2"/>
    <x v="1"/>
    <x v="0"/>
    <x v="1"/>
    <n v="1837389.49"/>
    <n v="374369"/>
    <n v="460371"/>
    <n v="1950083"/>
    <n v="1386719.8"/>
    <x v="625"/>
    <n v="0.75472283233752469"/>
    <n v="0.75472283233752469"/>
    <x v="3"/>
    <m/>
    <m/>
    <m/>
    <m/>
    <m/>
    <m/>
    <m/>
    <m/>
    <m/>
    <s v="El Proyecto registra gasto en marzo del año 2017 y tiene asignado PIM para el año 2017"/>
  </r>
  <r>
    <s v="Ronal"/>
    <n v="755"/>
    <x v="753"/>
    <x v="753"/>
    <s v="CUTERVO"/>
    <x v="1"/>
    <s v="OPI DE LA REGION CAJAMARCA"/>
    <x v="14"/>
    <d v="2015-04-17T00:00:00"/>
    <x v="6"/>
    <s v="CUTERVO"/>
    <x v="9"/>
    <n v="360"/>
    <d v="2016-11-01T00:00:00"/>
    <d v="2016-11-01T00:00:00"/>
    <d v="2017-04-19T00:00:00"/>
    <n v="0.46301369863013697"/>
    <x v="14"/>
    <n v="0.46301369863013697"/>
    <x v="12"/>
    <x v="2"/>
    <x v="0"/>
    <x v="0"/>
    <x v="0"/>
    <n v="39705864"/>
    <n v="0"/>
    <n v="800000"/>
    <n v="1790000"/>
    <n v="190000"/>
    <x v="626"/>
    <n v="4.7851873970051377E-3"/>
    <n v="4.7851873970051377E-3"/>
    <x v="1"/>
    <m/>
    <m/>
    <m/>
    <m/>
    <m/>
    <m/>
    <m/>
    <m/>
    <m/>
    <s v="El Proyecto registra gasto desde noviembre del año 2016 y tiene asignado PIM para el año 2017"/>
  </r>
  <r>
    <s v="Ronal"/>
    <n v="756"/>
    <x v="754"/>
    <x v="754"/>
    <s v="CUTERVO"/>
    <x v="1"/>
    <s v="OPI DE LA REGION CAJAMARCA"/>
    <x v="14"/>
    <d v="2014-11-17T00:00:00"/>
    <x v="14"/>
    <s v="CUTERVO - MULTIDISTRITAL"/>
    <x v="4"/>
    <n v="255"/>
    <d v="2015-12-01T00:00:00"/>
    <d v="2017-03-01T00:00:00"/>
    <d v="2017-04-19T00:00:00"/>
    <n v="1.3835616438356164"/>
    <x v="12"/>
    <n v="0.13424657534246576"/>
    <x v="12"/>
    <x v="2"/>
    <x v="1"/>
    <x v="0"/>
    <x v="1"/>
    <n v="7226013.6699999999"/>
    <n v="0"/>
    <n v="2858102"/>
    <n v="9216631"/>
    <n v="3893908.72"/>
    <x v="627"/>
    <n v="0.53887369963970744"/>
    <n v="0.53887369963970744"/>
    <x v="2"/>
    <m/>
    <m/>
    <m/>
    <m/>
    <m/>
    <m/>
    <m/>
    <m/>
    <m/>
    <s v="Se ha registrado un registro en fase de inversión  en el mes de marzo del 2017."/>
  </r>
  <r>
    <s v="Ronal"/>
    <n v="757"/>
    <x v="755"/>
    <x v="755"/>
    <s v="CUTERVO"/>
    <x v="1"/>
    <s v="OPI DE LA REGION CAJAMARCA"/>
    <x v="14"/>
    <d v="2014-11-17T00:00:00"/>
    <x v="14"/>
    <s v="CUTERVO - MULTIDISTRITAL"/>
    <x v="4"/>
    <n v="390"/>
    <d v="2015-12-01T00:00:00"/>
    <d v="2017-03-01T00:00:00"/>
    <d v="2017-04-19T00:00:00"/>
    <n v="1.3835616438356164"/>
    <x v="12"/>
    <n v="0.13424657534246576"/>
    <x v="12"/>
    <x v="2"/>
    <x v="1"/>
    <x v="0"/>
    <x v="1"/>
    <n v="7855288.8300000001"/>
    <n v="0"/>
    <n v="3167495"/>
    <n v="10660656"/>
    <n v="5769729.7199999997"/>
    <x v="628"/>
    <n v="0.7345025555222009"/>
    <n v="0.7345025555222009"/>
    <x v="2"/>
    <m/>
    <m/>
    <m/>
    <m/>
    <m/>
    <m/>
    <m/>
    <m/>
    <m/>
    <s v="Se ha registrado una verificatoria de viabilidad en el mes de marzo del 2017."/>
  </r>
  <r>
    <s v="Ronal"/>
    <n v="758"/>
    <x v="756"/>
    <x v="756"/>
    <s v="CUTERVO"/>
    <x v="1"/>
    <s v="OPI MUNICIPALIDAD DISTRITAL DE SOCOTA"/>
    <x v="14"/>
    <d v="2014-12-07T00:00:00"/>
    <x v="14"/>
    <s v="SÓCOTA"/>
    <x v="3"/>
    <n v="210"/>
    <s v="NPI"/>
    <s v="NPI"/>
    <d v="2017-04-19T00:00:00"/>
    <s v="NPI"/>
    <x v="0"/>
    <s v="NPI"/>
    <x v="0"/>
    <x v="0"/>
    <x v="0"/>
    <x v="0"/>
    <x v="0"/>
    <n v="5694195"/>
    <n v="0"/>
    <n v="139785"/>
    <n v="279570"/>
    <n v="0"/>
    <x v="629"/>
    <n v="0"/>
    <n v="0"/>
    <x v="1"/>
    <m/>
    <m/>
    <m/>
    <m/>
    <m/>
    <m/>
    <m/>
    <m/>
    <m/>
    <s v="Se ha programado PIM en el año 2017 para el presente proyecto, sin embargo a la fecha no registra devengado alguno."/>
  </r>
  <r>
    <s v="Ronal"/>
    <n v="759"/>
    <x v="757"/>
    <x v="757"/>
    <s v="CUTERVO"/>
    <x v="1"/>
    <s v="OPI MUNICIPALIDAD PROVINCIAL DE CUTERVO"/>
    <x v="14"/>
    <d v="2015-11-05T00:00:00"/>
    <x v="6"/>
    <s v="CUTERVO"/>
    <x v="4"/>
    <n v="210"/>
    <d v="2017-03-01T00:00:00"/>
    <d v="2017-03-01T00:00:00"/>
    <d v="2017-04-19T00:00:00"/>
    <n v="0.13424657534246576"/>
    <x v="15"/>
    <n v="0.13424657534246576"/>
    <x v="12"/>
    <x v="2"/>
    <x v="0"/>
    <x v="0"/>
    <x v="0"/>
    <n v="2946767"/>
    <n v="2884817"/>
    <n v="2884817"/>
    <n v="2946767"/>
    <n v="12390"/>
    <x v="630"/>
    <n v="4.2046079652717705E-3"/>
    <n v="4.2046079652717705E-3"/>
    <x v="1"/>
    <m/>
    <m/>
    <m/>
    <m/>
    <m/>
    <m/>
    <m/>
    <m/>
    <m/>
    <s v="El Proyecto ha empezado a registrar gasto con cargo al mismo, en marzo del año 2017."/>
  </r>
  <r>
    <s v="Ronal"/>
    <n v="760"/>
    <x v="758"/>
    <x v="758"/>
    <s v="CUTERVO"/>
    <x v="1"/>
    <s v="OPI MUNICIPALIDAD DISTRITAL DE SAN JUAN DE CUTERVO"/>
    <x v="14"/>
    <d v="2016-12-29T00:00:00"/>
    <x v="8"/>
    <s v="SAN JUAN DE CUTERVO"/>
    <x v="7"/>
    <n v="240"/>
    <s v="NPI"/>
    <s v="NPI"/>
    <d v="2017-04-19T00:00:00"/>
    <s v="NPI"/>
    <x v="0"/>
    <s v="NPI"/>
    <x v="0"/>
    <x v="0"/>
    <x v="0"/>
    <x v="0"/>
    <x v="0"/>
    <n v="3047762"/>
    <n v="0"/>
    <n v="39862"/>
    <n v="79724"/>
    <n v="0"/>
    <x v="631"/>
    <n v="0"/>
    <n v="0"/>
    <x v="1"/>
    <m/>
    <m/>
    <m/>
    <m/>
    <m/>
    <m/>
    <m/>
    <m/>
    <m/>
    <s v="El Proyecto ha sido aprobado el 12/11/2015 y luego deshabilitado; se ha declarado viable nuevamente el 29-12-2016."/>
  </r>
  <r>
    <s v="Gladys R."/>
    <n v="761"/>
    <x v="759"/>
    <x v="759"/>
    <s v="SEDE CENTRAL - GRI"/>
    <x v="0"/>
    <s v="OPI DE LA REGION CAJAMARCA"/>
    <x v="14"/>
    <d v="2006-09-13T00:00:00"/>
    <x v="5"/>
    <s v="JOSÉ MANUEL QUIRÓZ"/>
    <x v="0"/>
    <n v="720"/>
    <d v="2007-05-01T00:00:00"/>
    <d v="2016-06-01T00:00:00"/>
    <d v="2017-04-19T00:00:00"/>
    <n v="9.9753424657534246"/>
    <x v="2"/>
    <n v="0.88219178082191785"/>
    <x v="8"/>
    <x v="1"/>
    <x v="1"/>
    <x v="0"/>
    <x v="0"/>
    <n v="4363423.66"/>
    <n v="0"/>
    <n v="2000"/>
    <n v="12229712"/>
    <n v="4202084.45"/>
    <x v="632"/>
    <n v="0.96302462869259875"/>
    <n v="0.96302462869259875"/>
    <x v="3"/>
    <m/>
    <m/>
    <m/>
    <m/>
    <m/>
    <m/>
    <m/>
    <m/>
    <m/>
    <s v="Una mala programación desde el 2007 al 2017 han generado un PIP acumulado de más de 12 milllones para un PIP viable por 4 millones. A la fecha la UE ha informado 02 registros en fase de inversión: F15 y F16, éste último en octubre del 2013."/>
  </r>
  <r>
    <s v="Gladys R."/>
    <n v="762"/>
    <x v="760"/>
    <x v="760"/>
    <s v="SEDE CENTRAL - GRI"/>
    <x v="0"/>
    <s v="OPI DE LA REGION CAJAMARCA"/>
    <x v="14"/>
    <d v="2011-04-07T00:00:00"/>
    <x v="12"/>
    <s v="SAN JUAN"/>
    <x v="3"/>
    <n v="210"/>
    <d v="2008-06-01T00:00:00"/>
    <d v="2011-06-01T00:00:00"/>
    <d v="2017-04-19T00:00:00"/>
    <n v="8.8876712328767127"/>
    <x v="4"/>
    <n v="5.8876712328767127"/>
    <x v="10"/>
    <x v="1"/>
    <x v="1"/>
    <x v="0"/>
    <x v="0"/>
    <n v="2266403.35"/>
    <n v="0"/>
    <n v="0"/>
    <n v="561058"/>
    <n v="10000"/>
    <x v="633"/>
    <n v="4.4122772762403475E-3"/>
    <n v="4.4122772762403475E-3"/>
    <x v="1"/>
    <m/>
    <m/>
    <m/>
    <m/>
    <m/>
    <m/>
    <m/>
    <m/>
    <m/>
    <s v="El PIP tiene 03 registros en la ficha del BP, a la fecha el Estudio definitivo ha perdido vigencia (Art. 41 de la D.G. del SNIP), tiene casi 09 años de  ejecución y 6 años desde su último devengado, la UE solamente ha registrado actualizaciones del E.T. más no ha programado su ejecución en todo estos años y tampoco registra PIA ni PIM para el presente año 2017."/>
  </r>
  <r>
    <s v="Gladys R."/>
    <n v="763"/>
    <x v="761"/>
    <x v="761"/>
    <s v="SEDE CENTRAL - GRI"/>
    <x v="0"/>
    <s v="OPI DE LA REGION CAJAMARCA"/>
    <x v="14"/>
    <d v="2008-05-15T00:00:00"/>
    <x v="7"/>
    <s v="MULTIPROVINCIAL Y MULTIDISTRITAL"/>
    <x v="10"/>
    <n v="360"/>
    <d v="2009-02-01T00:00:00"/>
    <d v="2016-12-01T00:00:00"/>
    <d v="2017-04-19T00:00:00"/>
    <n v="8.2164383561643834"/>
    <x v="4"/>
    <n v="0.38082191780821917"/>
    <x v="12"/>
    <x v="2"/>
    <x v="1"/>
    <x v="0"/>
    <x v="1"/>
    <n v="8539050"/>
    <n v="0"/>
    <n v="26766"/>
    <n v="19388934"/>
    <n v="184006"/>
    <x v="634"/>
    <n v="2.1548767134517307E-2"/>
    <n v="2.1548767134517307E-2"/>
    <x v="1"/>
    <m/>
    <m/>
    <m/>
    <m/>
    <m/>
    <m/>
    <m/>
    <m/>
    <m/>
    <s v="PIP ejecutado financieramente el 2.15%, el último devengado ha sido en 2016, tiene programado PIM para el año 2017. El ültimo registro ha sido el F15 en noviembre del 2014. Han realizado una mala programación asignándole un PIP de más de 19 millones."/>
  </r>
  <r>
    <s v="Gladys R."/>
    <n v="764"/>
    <x v="762"/>
    <x v="762"/>
    <s v="SEDE CENTRAL - GRI"/>
    <x v="0"/>
    <s v="OPI DE LA REGION CAJAMARCA"/>
    <x v="14"/>
    <d v="2009-05-20T00:00:00"/>
    <x v="10"/>
    <s v="MULTIPROVINCIAL Y MULTIDISTRITAL"/>
    <x v="0"/>
    <n v="730"/>
    <d v="2012-08-01T00:00:00"/>
    <d v="2016-12-01T00:00:00"/>
    <d v="2017-04-19T00:00:00"/>
    <n v="4.7178082191780826"/>
    <x v="8"/>
    <n v="0.38082191780821917"/>
    <x v="12"/>
    <x v="2"/>
    <x v="0"/>
    <x v="0"/>
    <x v="1"/>
    <n v="48056258"/>
    <n v="0"/>
    <n v="348597"/>
    <n v="6526631"/>
    <n v="1209569.6499999999"/>
    <x v="635"/>
    <n v="2.5169867574791192E-2"/>
    <n v="2.5169867574791192E-2"/>
    <x v="1"/>
    <m/>
    <m/>
    <m/>
    <m/>
    <m/>
    <m/>
    <m/>
    <m/>
    <m/>
    <s v="PIP en ejecución, tiene su último devengado en diciembre del 2016 y tiene programado un PIP para el año 2017."/>
  </r>
  <r>
    <s v="Olga F."/>
    <n v="765"/>
    <x v="763"/>
    <x v="763"/>
    <s v="SEDE CENTRAL - GRI"/>
    <x v="0"/>
    <s v="OPI DE LA REGION CAJAMARCA"/>
    <x v="14"/>
    <d v="2015-03-24T00:00:00"/>
    <x v="6"/>
    <s v="MULTIPROVINCIAL Y MULTIDISTRITAL"/>
    <x v="0"/>
    <n v="645"/>
    <d v="2016-04-01T00:00:00"/>
    <d v="2017-03-01T00:00:00"/>
    <d v="2017-04-19T00:00:00"/>
    <n v="1.0493150684931507"/>
    <x v="12"/>
    <n v="0.13424657534246576"/>
    <x v="12"/>
    <x v="2"/>
    <x v="1"/>
    <x v="0"/>
    <x v="1"/>
    <n v="89593943.260000005"/>
    <n v="49445192"/>
    <n v="49729957"/>
    <n v="123148109"/>
    <n v="37956254.009999998"/>
    <x v="636"/>
    <n v="0.42364754389536841"/>
    <n v="0.42364754389536841"/>
    <x v="2"/>
    <m/>
    <m/>
    <m/>
    <m/>
    <m/>
    <m/>
    <m/>
    <m/>
    <m/>
    <m/>
  </r>
  <r>
    <s v="Gladys R."/>
    <n v="766"/>
    <x v="764"/>
    <x v="764"/>
    <s v="SEDE CENTRAL - GRI"/>
    <x v="0"/>
    <s v="OPI DE LA REGION CAJAMARCA"/>
    <x v="14"/>
    <d v="2010-12-20T00:00:00"/>
    <x v="4"/>
    <s v="SAN BENITO"/>
    <x v="0"/>
    <n v="270"/>
    <d v="2012-10-01T00:00:00"/>
    <d v="2016-11-01T00:00:00"/>
    <d v="2017-04-19T00:00:00"/>
    <n v="4.5506849315068489"/>
    <x v="8"/>
    <n v="0.46301369863013697"/>
    <x v="12"/>
    <x v="2"/>
    <x v="1"/>
    <x v="0"/>
    <x v="1"/>
    <n v="9498274"/>
    <n v="0"/>
    <n v="2302748"/>
    <n v="18703790"/>
    <n v="5895305.0899999999"/>
    <x v="637"/>
    <n v="0.62067119668268145"/>
    <n v="0.62067119668268145"/>
    <x v="2"/>
    <m/>
    <m/>
    <m/>
    <m/>
    <m/>
    <m/>
    <m/>
    <m/>
    <m/>
    <s v="PIP en ejecución, último devengado en diciembre 2016, hay una mala programación en PIA y PIM desde el 2011 al 2017, le asignaron un PIM de casi 19 millones para un PIP que su últma actualización no supera los 10 millones."/>
  </r>
  <r>
    <s v="Gladys R."/>
    <n v="767"/>
    <x v="765"/>
    <x v="765"/>
    <s v="SEDE CENTRAL - GRI"/>
    <x v="0"/>
    <s v="OPI DE LA REGION CAJAMARCA"/>
    <x v="14"/>
    <d v="2010-01-12T00:00:00"/>
    <x v="4"/>
    <s v="CAJABAMBA "/>
    <x v="4"/>
    <n v="180"/>
    <d v="2015-12-01T00:00:00"/>
    <d v="2016-04-01T00:00:00"/>
    <d v="2017-04-19T00:00:00"/>
    <n v="1.3835616438356164"/>
    <x v="12"/>
    <n v="1.0493150684931507"/>
    <x v="8"/>
    <x v="1"/>
    <x v="1"/>
    <x v="0"/>
    <x v="0"/>
    <n v="2907111"/>
    <n v="2857722"/>
    <n v="2873927"/>
    <n v="2942532"/>
    <n v="23070"/>
    <x v="638"/>
    <n v="7.9357134970078538E-3"/>
    <n v="7.9357134970078538E-3"/>
    <x v="1"/>
    <m/>
    <m/>
    <m/>
    <m/>
    <m/>
    <m/>
    <m/>
    <m/>
    <m/>
    <s v="PIP en ejecución. Ha transcurrido 01 año desde su último devengado, tiene 03 registros en Fase de Inversión, el último en en marzo 2016."/>
  </r>
  <r>
    <s v="Gladys R."/>
    <n v="768"/>
    <x v="766"/>
    <x v="766"/>
    <s v="SEDE CENTRAL - GRDE"/>
    <x v="0"/>
    <s v="OPI DE LA REGION CAJAMARCA"/>
    <x v="14"/>
    <d v="2010-09-06T00:00:00"/>
    <x v="4"/>
    <s v="SITACOCHA "/>
    <x v="3"/>
    <n v="180"/>
    <d v="2011-10-01T00:00:00"/>
    <d v="2015-11-01T00:00:00"/>
    <d v="2017-04-19T00:00:00"/>
    <n v="5.5534246575342463"/>
    <x v="3"/>
    <n v="1.4657534246575343"/>
    <x v="8"/>
    <x v="1"/>
    <x v="1"/>
    <x v="0"/>
    <x v="1"/>
    <n v="2393631"/>
    <n v="0"/>
    <n v="323409"/>
    <n v="2711821"/>
    <n v="2070223.02"/>
    <x v="639"/>
    <n v="0.86488812185336839"/>
    <n v="0.86488812185336839"/>
    <x v="3"/>
    <m/>
    <m/>
    <m/>
    <m/>
    <m/>
    <m/>
    <m/>
    <m/>
    <m/>
    <s v="Se han realizado dos cambios de UE (MP Cajabamba y GR-GRDE), Todo el monto devengado que muestra el SOSEM están a cargo de la UE Sede Central-GRDE del GR Regional, tiene programado un PIA de 323,409 para el 2017. "/>
  </r>
  <r>
    <s v="Gladys R."/>
    <n v="769"/>
    <x v="767"/>
    <x v="767"/>
    <s v="SEDE CENTRAL - GR. RENAMA"/>
    <x v="0"/>
    <s v="OPI DE LA REGION CAJAMARCA"/>
    <x v="14"/>
    <d v="2013-09-06T00:00:00"/>
    <x v="13"/>
    <s v="MULTIPROVINCIAL Y MULTIDISTRITAL"/>
    <x v="5"/>
    <n v="990"/>
    <d v="2013-12-01T00:00:00"/>
    <d v="2017-03-01T00:00:00"/>
    <d v="2017-04-19T00:00:00"/>
    <n v="3.3835616438356166"/>
    <x v="9"/>
    <n v="0.13424657534246576"/>
    <x v="12"/>
    <x v="2"/>
    <x v="1"/>
    <x v="0"/>
    <x v="0"/>
    <n v="1032366.21"/>
    <n v="0"/>
    <n v="12600"/>
    <n v="2012180"/>
    <n v="1031872.21"/>
    <x v="640"/>
    <n v="0.99952148763179682"/>
    <n v="0.99952148763179682"/>
    <x v="3"/>
    <m/>
    <m/>
    <m/>
    <m/>
    <m/>
    <m/>
    <m/>
    <m/>
    <m/>
    <s v="El PIP tiene 05 registros en fase de inversión, tiene un PIM programado para el 2017, su último devengado se ha realizado en marzo 2017 (en ejecución - al 99.95% respecto al último monto actualizado). "/>
  </r>
  <r>
    <s v="Gladys R."/>
    <n v="770"/>
    <x v="768"/>
    <x v="768"/>
    <s v="SEDE CENTRAL - GRI"/>
    <x v="0"/>
    <s v="OPI DE LA REGION CAJAMARCA"/>
    <x v="14"/>
    <d v="2010-03-19T00:00:00"/>
    <x v="4"/>
    <s v="CAJAMARCA"/>
    <x v="1"/>
    <n v="210"/>
    <d v="2010-12-01T00:00:00"/>
    <d v="2012-06-01T00:00:00"/>
    <d v="2017-04-19T00:00:00"/>
    <n v="6.3863013698630136"/>
    <x v="7"/>
    <n v="4.8849315068493153"/>
    <x v="11"/>
    <x v="1"/>
    <x v="0"/>
    <x v="0"/>
    <x v="0"/>
    <n v="4557480"/>
    <n v="0"/>
    <n v="0"/>
    <n v="6039558"/>
    <n v="45500"/>
    <x v="641"/>
    <n v="9.9835874211186889E-3"/>
    <n v="9.9835874211186889E-3"/>
    <x v="1"/>
    <m/>
    <m/>
    <m/>
    <m/>
    <m/>
    <m/>
    <m/>
    <m/>
    <m/>
    <s v="A la fecha han transcurrido más de 04 años, y según el SOSEM reporta ejecuciín de 1% respecto al monto viable. No registra información posterior a declaraciçon de viabilidad."/>
  </r>
  <r>
    <s v="Ronal"/>
    <n v="771"/>
    <x v="769"/>
    <x v="769"/>
    <s v="SEDE CENTRAL - GRI"/>
    <x v="0"/>
    <s v="OPI DE LA REGION CAJAMARCA"/>
    <x v="14"/>
    <d v="2014-12-04T00:00:00"/>
    <x v="14"/>
    <s v="SAN BERNARDINO"/>
    <x v="10"/>
    <n v="102"/>
    <d v="2015-07-01T00:00:00"/>
    <d v="2015-08-01T00:00:00"/>
    <d v="2017-04-19T00:00:00"/>
    <n v="1.8027397260273972"/>
    <x v="12"/>
    <n v="1.7178082191780821"/>
    <x v="8"/>
    <x v="1"/>
    <x v="1"/>
    <x v="0"/>
    <x v="0"/>
    <n v="785583"/>
    <n v="0"/>
    <n v="13940"/>
    <n v="876827"/>
    <n v="13940"/>
    <x v="642"/>
    <n v="1.7744783173770307E-2"/>
    <n v="1.7744783173770307E-2"/>
    <x v="1"/>
    <m/>
    <m/>
    <m/>
    <m/>
    <m/>
    <m/>
    <m/>
    <m/>
    <m/>
    <s v="El proyecto registra PIM programado para el año 2017."/>
  </r>
  <r>
    <s v="Ronal"/>
    <n v="772"/>
    <x v="770"/>
    <x v="770"/>
    <s v="SEDE CENTRAL - GRI"/>
    <x v="0"/>
    <s v="OPI DE LA REGION CAJAMARCA"/>
    <x v="14"/>
    <d v="2009-12-09T00:00:00"/>
    <x v="10"/>
    <s v="YONÁN"/>
    <x v="0"/>
    <n v="90"/>
    <d v="2013-09-01T00:00:00"/>
    <d v="2016-10-01T00:00:00"/>
    <d v="2017-04-19T00:00:00"/>
    <n v="3.6328767123287671"/>
    <x v="9"/>
    <n v="0.54794520547945202"/>
    <x v="12"/>
    <x v="2"/>
    <x v="1"/>
    <x v="0"/>
    <x v="1"/>
    <n v="684490.86"/>
    <n v="0"/>
    <n v="1925"/>
    <n v="2222728"/>
    <n v="637687.78"/>
    <x v="643"/>
    <n v="0.93162351357036388"/>
    <n v="0.93162351357036388"/>
    <x v="3"/>
    <m/>
    <m/>
    <m/>
    <m/>
    <m/>
    <m/>
    <m/>
    <m/>
    <m/>
    <s v="El plazo de ejecucíon de obra es 90 días, sin embargo se tomo 180 días para la elaboración del Expediente Técnico. El proyecto registra PIM programado para el año 2017."/>
  </r>
  <r>
    <s v="Ronal"/>
    <n v="773"/>
    <x v="771"/>
    <x v="771"/>
    <s v="SEDE CENTRAL - RENAMA"/>
    <x v="0"/>
    <s v="OPI MUNICIPALIDAD DISTRITAL DE CHIRINOS"/>
    <x v="14"/>
    <d v="2011-06-30T00:00:00"/>
    <x v="12"/>
    <s v="CHIRINOS"/>
    <x v="5"/>
    <n v="1440"/>
    <d v="2013-04-01T00:00:00"/>
    <d v="2017-04-01T00:00:00"/>
    <d v="2017-04-19T00:00:00"/>
    <n v="4.0520547945205481"/>
    <x v="8"/>
    <n v="4.9315068493150684E-2"/>
    <x v="12"/>
    <x v="2"/>
    <x v="1"/>
    <x v="0"/>
    <x v="0"/>
    <n v="3999500"/>
    <n v="457377"/>
    <n v="832106"/>
    <n v="7016858"/>
    <n v="3428177.9199999999"/>
    <x v="644"/>
    <n v="0.85715162395299416"/>
    <n v="0.85715162395299416"/>
    <x v="3"/>
    <m/>
    <m/>
    <m/>
    <m/>
    <m/>
    <m/>
    <m/>
    <m/>
    <m/>
    <s v="El proyecto registra PIM programado para el año 2017."/>
  </r>
  <r>
    <s v="Ronal"/>
    <n v="774"/>
    <x v="772"/>
    <x v="772"/>
    <s v="SEDE CENTRAL - GRI"/>
    <x v="0"/>
    <s v="OPI DE LA REGION CAJAMARCA"/>
    <x v="14"/>
    <d v="2010-04-29T00:00:00"/>
    <x v="4"/>
    <s v="LA LIBERTAD DE PALLÁN"/>
    <x v="4"/>
    <n v="180"/>
    <d v="2010-11-01T00:00:00"/>
    <d v="2017-03-01T00:00:00"/>
    <d v="2017-04-19T00:00:00"/>
    <n v="6.4684931506849317"/>
    <x v="7"/>
    <n v="0.13424657534246576"/>
    <x v="12"/>
    <x v="2"/>
    <x v="0"/>
    <x v="0"/>
    <x v="0"/>
    <n v="648012.6"/>
    <n v="0"/>
    <n v="33699"/>
    <n v="1642000"/>
    <n v="656888.30000000005"/>
    <x v="645"/>
    <n v="1.0136968015745373"/>
    <n v="1.0136968015745373"/>
    <x v="3"/>
    <m/>
    <m/>
    <m/>
    <m/>
    <m/>
    <m/>
    <m/>
    <m/>
    <m/>
    <s v="El monto ejecutado supera al monto registrado en el Banco de Inversiones. El proyecto registra PIM programado para el año 2017."/>
  </r>
  <r>
    <s v="Ronal"/>
    <n v="775"/>
    <x v="773"/>
    <x v="773"/>
    <s v="SEDE CENTRAL - GRI"/>
    <x v="0"/>
    <s v="-"/>
    <x v="14"/>
    <s v="Con solicitud de retiro de viabilidad"/>
    <x v="15"/>
    <s v="CAJAMARCA"/>
    <x v="4"/>
    <n v="540"/>
    <d v="2015-11-01T00:00:00"/>
    <d v="2015-12-01T00:00:00"/>
    <d v="2017-04-19T00:00:00"/>
    <n v="1.4657534246575343"/>
    <x v="12"/>
    <n v="1.3835616438356164"/>
    <x v="8"/>
    <x v="1"/>
    <x v="0"/>
    <x v="0"/>
    <x v="0"/>
    <n v="5801522"/>
    <n v="0"/>
    <n v="51798"/>
    <n v="122273"/>
    <n v="60829.07"/>
    <x v="646"/>
    <n v="1.04850192759762E-2"/>
    <n v="1.04850192759762E-2"/>
    <x v="1"/>
    <m/>
    <m/>
    <m/>
    <m/>
    <m/>
    <m/>
    <m/>
    <m/>
    <m/>
    <s v="Proyecto viable y que fue deshabilitado en agosto del año 2016, a la fecha se encuentra en reformulación por parte de la UF de Desarrollo Social."/>
  </r>
  <r>
    <s v="Ronal"/>
    <n v="776"/>
    <x v="774"/>
    <x v="774"/>
    <s v="SEDE CENTRAL - GRI"/>
    <x v="0"/>
    <s v="OPI DE LA REGION CAJAMARCA"/>
    <x v="14"/>
    <d v="2012-11-21T00:00:00"/>
    <x v="11"/>
    <s v="CHETILLA"/>
    <x v="4"/>
    <n v="240"/>
    <d v="2015-05-01T00:00:00"/>
    <d v="2016-04-01T00:00:00"/>
    <d v="2017-04-19T00:00:00"/>
    <n v="1.9698630136986301"/>
    <x v="11"/>
    <n v="1.0493150684931507"/>
    <x v="8"/>
    <x v="1"/>
    <x v="1"/>
    <x v="0"/>
    <x v="0"/>
    <n v="3553474.34"/>
    <n v="0"/>
    <n v="0"/>
    <n v="36320"/>
    <n v="36319.54"/>
    <x v="647"/>
    <n v="1.022085331844552E-2"/>
    <n v="1.022085331844552E-2"/>
    <x v="1"/>
    <m/>
    <m/>
    <m/>
    <m/>
    <m/>
    <m/>
    <m/>
    <m/>
    <m/>
    <s v="El Registro del formato SNIP 15 fue realizado en febrero del año 2016, para el año 2017 no tiene asignado ni PIA ni PIM."/>
  </r>
  <r>
    <s v="Ronal"/>
    <n v="777"/>
    <x v="775"/>
    <x v="775"/>
    <s v="SEDE CENTRAL - GRI"/>
    <x v="0"/>
    <s v="OPI DE LA REGION CAJAMARCA"/>
    <x v="14"/>
    <d v="2013-01-09T00:00:00"/>
    <x v="13"/>
    <s v="GREGORIO PITA "/>
    <x v="4"/>
    <n v="270"/>
    <d v="2015-06-01T00:00:00"/>
    <d v="2015-07-01T00:00:00"/>
    <d v="2017-04-19T00:00:00"/>
    <n v="1.8849315068493151"/>
    <x v="12"/>
    <n v="1.8027397260273972"/>
    <x v="8"/>
    <x v="1"/>
    <x v="0"/>
    <x v="0"/>
    <x v="0"/>
    <n v="1191840"/>
    <n v="0"/>
    <n v="38683"/>
    <n v="117631"/>
    <n v="58023"/>
    <x v="648"/>
    <n v="4.8683548127265407E-2"/>
    <n v="4.8683548127265407E-2"/>
    <x v="1"/>
    <m/>
    <m/>
    <m/>
    <m/>
    <m/>
    <m/>
    <m/>
    <m/>
    <m/>
    <s v="No tiene registro de Formato SNIP 15, para el año 2017 se ha programado un PIM de S/.  38,683"/>
  </r>
  <r>
    <s v="Ronal"/>
    <n v="778"/>
    <x v="776"/>
    <x v="776"/>
    <s v="SEDE CENTRAL - GRI"/>
    <x v="0"/>
    <s v="OPI MUNICIPALIDAD DISTRITAL DE SAN JOSE DEL ALTO"/>
    <x v="14"/>
    <d v="2016-10-05T00:00:00"/>
    <x v="8"/>
    <s v="SAN JOSÉ DEL ALTO"/>
    <x v="4"/>
    <n v="300"/>
    <s v="NPI"/>
    <s v="NPI"/>
    <d v="2017-04-19T00:00:00"/>
    <s v="NPI"/>
    <x v="0"/>
    <s v="NPI"/>
    <x v="0"/>
    <x v="0"/>
    <x v="1"/>
    <x v="0"/>
    <x v="0"/>
    <n v="10004231.68"/>
    <n v="0"/>
    <n v="46248"/>
    <n v="65404"/>
    <n v="0"/>
    <x v="649"/>
    <n v="0"/>
    <n v="0"/>
    <x v="1"/>
    <m/>
    <m/>
    <m/>
    <m/>
    <m/>
    <m/>
    <m/>
    <m/>
    <m/>
    <s v="Proyecto que fue deshabilitado el 15-09-16, volviéndose a declarar viable en octubre del año 2016, a la fecha se ha programado PIM para el año 2017."/>
  </r>
  <r>
    <s v="Ronal"/>
    <n v="779"/>
    <x v="777"/>
    <x v="777"/>
    <s v="SEDE CENTRAL - GRI"/>
    <x v="0"/>
    <s v="OPI MUNICIPALIDAD PROVINCIAL DE CAJAMARCA"/>
    <x v="14"/>
    <d v="2015-09-29T00:00:00"/>
    <x v="6"/>
    <s v="CAJAMARCA"/>
    <x v="4"/>
    <n v="120"/>
    <s v="NPI"/>
    <s v="NPI"/>
    <d v="2017-04-19T00:00:00"/>
    <s v="NPI"/>
    <x v="0"/>
    <s v="NPI"/>
    <x v="0"/>
    <x v="0"/>
    <x v="1"/>
    <x v="0"/>
    <x v="0"/>
    <n v="1844459.75"/>
    <n v="0"/>
    <n v="25943"/>
    <n v="30423"/>
    <n v="0"/>
    <x v="650"/>
    <n v="0"/>
    <n v="0"/>
    <x v="1"/>
    <m/>
    <m/>
    <m/>
    <m/>
    <m/>
    <m/>
    <m/>
    <m/>
    <m/>
    <s v="El Registro del formato SNIP 15 fue realizado en Noviembre del año 2015, para el año 2017 tiene asignado un PIM de de S/. 25,943"/>
  </r>
  <r>
    <s v="Ronal"/>
    <n v="780"/>
    <x v="778"/>
    <x v="778"/>
    <s v="SEDE CENTRAL - GRDE"/>
    <x v="0"/>
    <s v="OPI MUNICIPALIDAD DISTRITAL DE CACHACHI"/>
    <x v="14"/>
    <d v="2011-11-16T00:00:00"/>
    <x v="12"/>
    <s v="SITACOCHA "/>
    <x v="3"/>
    <n v="960"/>
    <d v="2012-08-01T00:00:00"/>
    <d v="2017-03-01T00:00:00"/>
    <d v="2017-04-19T00:00:00"/>
    <n v="4.7178082191780826"/>
    <x v="8"/>
    <n v="0.13424657534246576"/>
    <x v="12"/>
    <x v="2"/>
    <x v="1"/>
    <x v="0"/>
    <x v="1"/>
    <n v="3126359.79"/>
    <n v="0"/>
    <n v="67521"/>
    <n v="4994888"/>
    <n v="2596186.4"/>
    <x v="651"/>
    <n v="0.83041830575744446"/>
    <n v="0.83041830575744446"/>
    <x v="3"/>
    <m/>
    <m/>
    <m/>
    <m/>
    <m/>
    <m/>
    <m/>
    <m/>
    <m/>
    <s v="El proyecto registra PIM en el año 2017, el último devengado con cargo al proyecto fue en Marzo del 2017."/>
  </r>
  <r>
    <s v="Wilmer Ch"/>
    <n v="781"/>
    <x v="779"/>
    <x v="779"/>
    <s v="SEDE CENTRAL - AGRICULTURA"/>
    <x v="0"/>
    <s v="OPI DE LA REGION CAJAMARCA"/>
    <x v="14"/>
    <d v="2012-07-10T00:00:00"/>
    <x v="11"/>
    <s v="JOSÉ SABOGAL"/>
    <x v="3"/>
    <n v="120"/>
    <d v="2014-02-01T00:00:00"/>
    <d v="2017-03-01T00:00:00"/>
    <d v="2017-04-19T00:00:00"/>
    <n v="3.2136986301369861"/>
    <x v="9"/>
    <n v="0.13424657534246576"/>
    <x v="12"/>
    <x v="2"/>
    <x v="1"/>
    <x v="0"/>
    <x v="1"/>
    <n v="2311773.4900000002"/>
    <n v="0"/>
    <n v="459288"/>
    <n v="3113112"/>
    <n v="1958835.02"/>
    <x v="652"/>
    <n v="0.84732999511989382"/>
    <n v="0.84732999511989382"/>
    <x v="3"/>
    <m/>
    <m/>
    <m/>
    <m/>
    <m/>
    <m/>
    <m/>
    <m/>
    <m/>
    <s v="DE ACUERDO AL SOSEM EXISTEN 2 UNIDADES EJECUTORAS:  AGRICULTURA  Y LA SEDE CENTRAL, DE LAS CUALES HAN REALIZADO GASTO CON CARGO AL PROYECTO."/>
  </r>
  <r>
    <s v="Wilmer Ch"/>
    <n v="782"/>
    <x v="780"/>
    <x v="780"/>
    <s v="SEDE CENTRAL - GRI"/>
    <x v="0"/>
    <s v="OPI DE LA REGION CAJAMARCA"/>
    <x v="14"/>
    <d v="2014-03-21T00:00:00"/>
    <x v="14"/>
    <s v=" CUPISNIQUE "/>
    <x v="3"/>
    <n v="495"/>
    <d v="2013-09-01T00:00:00"/>
    <d v="2017-03-01T00:00:00"/>
    <d v="2017-04-19T00:00:00"/>
    <n v="3.6328767123287671"/>
    <x v="9"/>
    <n v="0.13424657534246576"/>
    <x v="12"/>
    <x v="2"/>
    <x v="1"/>
    <x v="0"/>
    <x v="1"/>
    <n v="5571603.5"/>
    <n v="0"/>
    <n v="1602887"/>
    <n v="7145159"/>
    <n v="3531235.89"/>
    <x v="653"/>
    <n v="0.63379167056665109"/>
    <n v="0.63379167056665109"/>
    <x v="2"/>
    <m/>
    <m/>
    <m/>
    <m/>
    <m/>
    <m/>
    <m/>
    <m/>
    <m/>
    <m/>
  </r>
  <r>
    <s v="Wilmer Ch"/>
    <n v="783"/>
    <x v="781"/>
    <x v="781"/>
    <s v="SEDE CENTRAL - GRI"/>
    <x v="0"/>
    <s v="OPI DE LA REGION CAJAMARCA"/>
    <x v="14"/>
    <d v="2015-08-11T00:00:00"/>
    <x v="6"/>
    <s v="ICHOCÁN"/>
    <x v="0"/>
    <n v="210"/>
    <d v="2016-07-01T00:00:00"/>
    <d v="2016-07-01T00:00:00"/>
    <d v="2017-04-19T00:00:00"/>
    <n v="0.8"/>
    <x v="14"/>
    <n v="0.8"/>
    <x v="8"/>
    <x v="1"/>
    <x v="1"/>
    <x v="0"/>
    <x v="0"/>
    <n v="1592088"/>
    <n v="0"/>
    <n v="1563598"/>
    <n v="3057809"/>
    <n v="28490.31"/>
    <x v="654"/>
    <n v="1.7894934199617109E-2"/>
    <n v="1.7894934199617109E-2"/>
    <x v="1"/>
    <m/>
    <m/>
    <m/>
    <m/>
    <m/>
    <m/>
    <m/>
    <m/>
    <m/>
    <m/>
  </r>
  <r>
    <s v="Wilmer Ch"/>
    <n v="784"/>
    <x v="782"/>
    <x v="782"/>
    <s v="SEDE CENTRAL - GRI"/>
    <x v="0"/>
    <s v="OPI DE LA REGION CAJAMARCA"/>
    <x v="14"/>
    <d v="2012-11-21T00:00:00"/>
    <x v="11"/>
    <s v="MULTIPROVINCIAL Y MULTIDISTRITAL"/>
    <x v="10"/>
    <n v="240"/>
    <d v="2015-10-01T00:00:00"/>
    <d v="2016-12-01T00:00:00"/>
    <d v="2017-04-19T00:00:00"/>
    <n v="1.5506849315068494"/>
    <x v="12"/>
    <n v="0.38082191780821917"/>
    <x v="12"/>
    <x v="2"/>
    <x v="1"/>
    <x v="0"/>
    <x v="0"/>
    <n v="3277007.4"/>
    <n v="0"/>
    <n v="0"/>
    <n v="56229"/>
    <n v="54107.17"/>
    <x v="655"/>
    <n v="1.6511152828034503E-2"/>
    <n v="1.6511152828034503E-2"/>
    <x v="1"/>
    <m/>
    <m/>
    <m/>
    <m/>
    <m/>
    <m/>
    <m/>
    <m/>
    <m/>
    <m/>
  </r>
  <r>
    <s v="Wilmer Ch"/>
    <n v="785"/>
    <x v="783"/>
    <x v="783"/>
    <s v="SEDE CENTRAL - GRI"/>
    <x v="0"/>
    <s v="OPI DE LA REGION CAJAMARCA"/>
    <x v="14"/>
    <d v="2012-09-18T00:00:00"/>
    <x v="11"/>
    <s v=" EL PRADO "/>
    <x v="3"/>
    <n v="270"/>
    <d v="2013-09-01T00:00:00"/>
    <d v="2014-12-01T00:00:00"/>
    <d v="2017-04-19T00:00:00"/>
    <n v="3.6328767123287671"/>
    <x v="9"/>
    <n v="2.3835616438356166"/>
    <x v="4"/>
    <x v="1"/>
    <x v="1"/>
    <x v="0"/>
    <x v="0"/>
    <n v="5331106.8"/>
    <n v="0"/>
    <n v="0"/>
    <n v="211913"/>
    <n v="103544.25"/>
    <x v="656"/>
    <n v="1.9422655348041423E-2"/>
    <n v="1.9422655348041423E-2"/>
    <x v="1"/>
    <m/>
    <m/>
    <m/>
    <m/>
    <m/>
    <m/>
    <m/>
    <m/>
    <m/>
    <m/>
  </r>
  <r>
    <s v="Wilmer Ch"/>
    <n v="786"/>
    <x v="784"/>
    <x v="784"/>
    <s v="SEDE CENTRAL - GRI"/>
    <x v="0"/>
    <s v="OPI DE LA REGION CAJAMARCA"/>
    <x v="14"/>
    <d v="2014-03-21T00:00:00"/>
    <x v="14"/>
    <s v=" CORTEGANA "/>
    <x v="3"/>
    <n v="240"/>
    <d v="2014-03-01T00:00:00"/>
    <d v="2014-08-01T00:00:00"/>
    <d v="2017-04-19T00:00:00"/>
    <n v="3.1369863013698631"/>
    <x v="9"/>
    <n v="2.7178082191780821"/>
    <x v="4"/>
    <x v="1"/>
    <x v="1"/>
    <x v="0"/>
    <x v="0"/>
    <n v="4522513.49"/>
    <n v="0"/>
    <n v="0"/>
    <n v="218159"/>
    <n v="98171.49"/>
    <x v="657"/>
    <n v="2.170728516721351E-2"/>
    <n v="2.170728516721351E-2"/>
    <x v="1"/>
    <m/>
    <m/>
    <m/>
    <m/>
    <m/>
    <m/>
    <m/>
    <m/>
    <m/>
    <m/>
  </r>
  <r>
    <s v="Wilmer Ch"/>
    <n v="787"/>
    <x v="785"/>
    <x v="785"/>
    <s v="SEDE CENTRAL - GRI"/>
    <x v="0"/>
    <s v="OPI DE LA REGION CAJAMARCA"/>
    <x v="14"/>
    <d v="2012-10-22T00:00:00"/>
    <x v="11"/>
    <s v=" GREGORIO PITA "/>
    <x v="0"/>
    <n v="450"/>
    <d v="2014-04-01T00:00:00"/>
    <d v="2014-10-01T00:00:00"/>
    <d v="2017-04-19T00:00:00"/>
    <n v="3.0520547945205481"/>
    <x v="9"/>
    <n v="2.5506849315068494"/>
    <x v="4"/>
    <x v="1"/>
    <x v="0"/>
    <x v="0"/>
    <x v="0"/>
    <n v="8790431"/>
    <n v="0"/>
    <n v="48255"/>
    <n v="357675"/>
    <n v="273610"/>
    <x v="658"/>
    <n v="3.1125891324327557E-2"/>
    <n v="3.1125891324327557E-2"/>
    <x v="1"/>
    <m/>
    <m/>
    <m/>
    <m/>
    <m/>
    <m/>
    <m/>
    <m/>
    <m/>
    <m/>
  </r>
  <r>
    <s v="Wilmer Ch"/>
    <n v="788"/>
    <x v="786"/>
    <x v="786"/>
    <s v="SEDE CENTRAL - GRI"/>
    <x v="0"/>
    <s v="OPI DE LA REGION CAJAMARCA"/>
    <x v="14"/>
    <d v="2012-10-22T00:00:00"/>
    <x v="11"/>
    <s v="JAÉN - MULTIDISTRITAL"/>
    <x v="5"/>
    <n v="720"/>
    <d v="2013-08-01T00:00:00"/>
    <d v="2014-12-01T00:00:00"/>
    <d v="2017-04-19T00:00:00"/>
    <n v="3.7178082191780821"/>
    <x v="9"/>
    <n v="2.3835616438356166"/>
    <x v="4"/>
    <x v="1"/>
    <x v="0"/>
    <x v="0"/>
    <x v="0"/>
    <n v="4852591"/>
    <n v="1000000"/>
    <n v="1000000"/>
    <n v="1634705"/>
    <n v="97700"/>
    <x v="659"/>
    <n v="2.0133574002012534E-2"/>
    <n v="2.0133574002012534E-2"/>
    <x v="1"/>
    <m/>
    <m/>
    <m/>
    <m/>
    <m/>
    <m/>
    <m/>
    <m/>
    <m/>
    <m/>
  </r>
  <r>
    <s v="Wilmer Ch"/>
    <n v="789"/>
    <x v="787"/>
    <x v="787"/>
    <s v="SEDE CENTRAL - GRI"/>
    <x v="0"/>
    <s v="OPI MUNICIPALIDAD PROVINCIAL DE CAJAMARCA"/>
    <x v="14"/>
    <d v="2016-12-13T00:00:00"/>
    <x v="8"/>
    <s v=" ENCAÑADA "/>
    <x v="11"/>
    <n v="330"/>
    <d v="2015-05-01T00:00:00"/>
    <d v="2015-06-01T00:00:00"/>
    <d v="2017-04-19T00:00:00"/>
    <n v="1.9698630136986301"/>
    <x v="11"/>
    <n v="1.8849315068493151"/>
    <x v="8"/>
    <x v="1"/>
    <x v="1"/>
    <x v="0"/>
    <x v="0"/>
    <n v="8068693"/>
    <n v="0"/>
    <n v="83239"/>
    <n v="182421"/>
    <n v="99179.03"/>
    <x v="660"/>
    <n v="1.2291833386150645E-2"/>
    <n v="1.2291833386150645E-2"/>
    <x v="1"/>
    <m/>
    <m/>
    <m/>
    <m/>
    <m/>
    <m/>
    <m/>
    <m/>
    <m/>
    <m/>
  </r>
  <r>
    <s v="Wilmer Ch"/>
    <n v="790"/>
    <x v="788"/>
    <x v="788"/>
    <s v="SEDE CENTRAL - GRI"/>
    <x v="0"/>
    <s v="OPI DE LA REGION CAJAMARCA"/>
    <x v="14"/>
    <d v="2013-01-04T00:00:00"/>
    <x v="13"/>
    <s v="JOSÉ SABOGAL"/>
    <x v="4"/>
    <n v="210"/>
    <d v="2016-04-01T00:00:00"/>
    <d v="2016-12-01T00:00:00"/>
    <d v="2017-04-19T00:00:00"/>
    <n v="1.0493150684931507"/>
    <x v="12"/>
    <n v="0.38082191780821917"/>
    <x v="12"/>
    <x v="2"/>
    <x v="1"/>
    <x v="0"/>
    <x v="0"/>
    <n v="3808309.37"/>
    <n v="3323974"/>
    <n v="3558100"/>
    <n v="5516106"/>
    <n v="32221.919999999998"/>
    <x v="661"/>
    <n v="8.4609512698281646E-3"/>
    <n v="8.4609512698281646E-3"/>
    <x v="1"/>
    <m/>
    <m/>
    <m/>
    <m/>
    <m/>
    <m/>
    <m/>
    <m/>
    <m/>
    <m/>
  </r>
  <r>
    <s v="Wilmer Ch"/>
    <n v="791"/>
    <x v="789"/>
    <x v="789"/>
    <s v="SEDE CENTRAL - GRI"/>
    <x v="0"/>
    <s v="OPI DE LA REGION CAJAMARCA"/>
    <x v="14"/>
    <d v="2013-03-27T00:00:00"/>
    <x v="13"/>
    <s v="TUMBADÉN"/>
    <x v="4"/>
    <n v="330"/>
    <s v="NPI"/>
    <s v="NPI"/>
    <d v="2017-04-19T00:00:00"/>
    <s v="NPI"/>
    <x v="0"/>
    <s v="NPI"/>
    <x v="0"/>
    <x v="0"/>
    <x v="0"/>
    <x v="0"/>
    <x v="0"/>
    <n v="5744071"/>
    <n v="0"/>
    <n v="137894"/>
    <n v="138280"/>
    <n v="0"/>
    <x v="662"/>
    <n v="0"/>
    <n v="0"/>
    <x v="1"/>
    <m/>
    <m/>
    <m/>
    <m/>
    <m/>
    <m/>
    <m/>
    <m/>
    <m/>
    <s v="DE ACUERDO AL SOSEM ESTA UNIDAD EJECUTORA (SEDE CENTRAL) NO HA REALIZADO GASTO ALGUNO CON RESPECTO AL PROYECTO."/>
  </r>
  <r>
    <s v="Wilmer Ch"/>
    <n v="792"/>
    <x v="790"/>
    <x v="790"/>
    <s v="SEDE CENTRAL - GRI"/>
    <x v="0"/>
    <s v="OPI DE LA REGION CAJAMARCA"/>
    <x v="14"/>
    <d v="2014-11-10T00:00:00"/>
    <x v="14"/>
    <s v="SAN IGNACIO - MULTIDISTRITAL"/>
    <x v="5"/>
    <n v="900"/>
    <d v="2015-12-01T00:00:00"/>
    <d v="2017-03-01T00:00:00"/>
    <d v="2017-04-19T00:00:00"/>
    <n v="1.3835616438356164"/>
    <x v="12"/>
    <n v="0.13424657534246576"/>
    <x v="12"/>
    <x v="2"/>
    <x v="1"/>
    <x v="0"/>
    <x v="0"/>
    <n v="4474916.17"/>
    <n v="655444"/>
    <n v="655444"/>
    <n v="855944"/>
    <n v="119557"/>
    <x v="663"/>
    <n v="2.6717148535991459E-2"/>
    <n v="2.6717148535991459E-2"/>
    <x v="1"/>
    <m/>
    <m/>
    <m/>
    <m/>
    <m/>
    <m/>
    <m/>
    <m/>
    <m/>
    <m/>
  </r>
  <r>
    <s v="Maria Rosa A."/>
    <n v="793"/>
    <x v="791"/>
    <x v="791"/>
    <s v="SEDE CENTRAL - RENAMA"/>
    <x v="0"/>
    <s v="OPI DE LA REGION CAJAMARCA"/>
    <x v="14"/>
    <d v="2013-08-06T00:00:00"/>
    <x v="13"/>
    <s v="QUEROCOTO"/>
    <x v="5"/>
    <n v="1080"/>
    <d v="2014-08-01T00:00:00"/>
    <d v="2017-04-01T00:00:00"/>
    <d v="2017-04-19T00:00:00"/>
    <n v="2.7178082191780821"/>
    <x v="11"/>
    <n v="4.9315068493150684E-2"/>
    <x v="12"/>
    <x v="2"/>
    <x v="1"/>
    <x v="0"/>
    <x v="0"/>
    <n v="3951149.1"/>
    <n v="1254794"/>
    <n v="1415708"/>
    <n v="3395225"/>
    <n v="1582560.19"/>
    <x v="664"/>
    <n v="0.40053163015285853"/>
    <n v="0.40053163015285853"/>
    <x v="2"/>
    <m/>
    <m/>
    <m/>
    <m/>
    <m/>
    <m/>
    <m/>
    <m/>
    <m/>
    <m/>
  </r>
  <r>
    <s v="Maria Rosa A."/>
    <n v="794"/>
    <x v="792"/>
    <x v="792"/>
    <s v="SEDE CENTRAL - GRI"/>
    <x v="0"/>
    <s v="OPI DE LA REGION CAJAMARCA"/>
    <x v="14"/>
    <d v="2012-12-11T00:00:00"/>
    <x v="11"/>
    <s v="HUALGAYOC - MULTIDISTRITAL"/>
    <x v="4"/>
    <n v="300"/>
    <d v="2015-05-01T00:00:00"/>
    <d v="2015-05-01T00:00:00"/>
    <d v="2017-04-19T00:00:00"/>
    <n v="1.9698630136986301"/>
    <x v="11"/>
    <n v="1.9698630136986301"/>
    <x v="4"/>
    <x v="1"/>
    <x v="0"/>
    <x v="0"/>
    <x v="0"/>
    <n v="6691210"/>
    <n v="0"/>
    <n v="183586"/>
    <n v="292972"/>
    <n v="109385"/>
    <x v="665"/>
    <n v="1.6347566434172595E-2"/>
    <n v="1.6347566434172595E-2"/>
    <x v="1"/>
    <m/>
    <m/>
    <m/>
    <m/>
    <m/>
    <m/>
    <m/>
    <m/>
    <m/>
    <m/>
  </r>
  <r>
    <s v="Maria Rosa A."/>
    <n v="795"/>
    <x v="793"/>
    <x v="793"/>
    <s v="SEDE CENTRAL - GRI"/>
    <x v="0"/>
    <s v="OPI DE LA REGION CAJAMARCA"/>
    <x v="14"/>
    <d v="2013-06-26T00:00:00"/>
    <x v="13"/>
    <s v="CAJABAMBA - MULTIDISTRITAL"/>
    <x v="4"/>
    <n v="210"/>
    <d v="2014-10-01T00:00:00"/>
    <d v="2016-07-01T00:00:00"/>
    <d v="2017-04-19T00:00:00"/>
    <n v="2.5506849315068494"/>
    <x v="11"/>
    <n v="0.8"/>
    <x v="8"/>
    <x v="1"/>
    <x v="1"/>
    <x v="1"/>
    <x v="1"/>
    <n v="7733728"/>
    <n v="0"/>
    <n v="431371"/>
    <n v="16711644"/>
    <n v="7302357.1900000004"/>
    <x v="666"/>
    <n v="0.94422213840466074"/>
    <n v="0.94422213840466074"/>
    <x v="3"/>
    <s v="PROYECTO CONCLUIDO"/>
    <m/>
    <m/>
    <m/>
    <m/>
    <m/>
    <m/>
    <m/>
    <m/>
    <s v="PIP cerrado en el 2016 y recibió PIM en el 2017"/>
  </r>
  <r>
    <s v="Maria Rosa A."/>
    <n v="796"/>
    <x v="794"/>
    <x v="794"/>
    <s v="SEDE CENTRAL - GRI"/>
    <x v="0"/>
    <s v="OPI DE LA REGION CAJAMARCA"/>
    <x v="14"/>
    <d v="2013-06-21T00:00:00"/>
    <x v="13"/>
    <s v="MULTIPROVINCIAL Y MULTIDISTRITAL"/>
    <x v="4"/>
    <n v="240"/>
    <d v="2015-04-01T00:00:00"/>
    <d v="2017-02-01T00:00:00"/>
    <d v="2017-04-19T00:00:00"/>
    <n v="2.0520547945205481"/>
    <x v="11"/>
    <n v="0.21095890410958903"/>
    <x v="12"/>
    <x v="2"/>
    <x v="1"/>
    <x v="0"/>
    <x v="1"/>
    <n v="8334396"/>
    <n v="0"/>
    <n v="121180"/>
    <n v="952982"/>
    <n v="5089137.3099999996"/>
    <x v="667"/>
    <n v="0.61061861111471061"/>
    <n v="0.61061861111471061"/>
    <x v="2"/>
    <m/>
    <m/>
    <m/>
    <m/>
    <m/>
    <m/>
    <m/>
    <m/>
    <m/>
    <m/>
  </r>
  <r>
    <s v="Maria Rosa A."/>
    <n v="797"/>
    <x v="795"/>
    <x v="795"/>
    <s v="SEDE CENTRAL - GRDS"/>
    <x v="0"/>
    <s v="OPI DE LA REGION CAJAMARCA"/>
    <x v="14"/>
    <d v="2013-11-04T00:00:00"/>
    <x v="13"/>
    <s v="CHOTA - MULTIDISTRITAL"/>
    <x v="7"/>
    <n v="1095"/>
    <d v="2015-06-01T00:00:00"/>
    <d v="2017-01-01T00:00:00"/>
    <d v="2017-04-19T00:00:00"/>
    <n v="1.8849315068493151"/>
    <x v="12"/>
    <n v="0.29589041095890412"/>
    <x v="12"/>
    <x v="2"/>
    <x v="1"/>
    <x v="0"/>
    <x v="0"/>
    <n v="11347216"/>
    <n v="80000"/>
    <n v="80000"/>
    <n v="517667"/>
    <n v="95420.35"/>
    <x v="668"/>
    <n v="8.4091419428342605E-3"/>
    <n v="8.4091419428342605E-3"/>
    <x v="1"/>
    <m/>
    <m/>
    <m/>
    <m/>
    <m/>
    <m/>
    <m/>
    <m/>
    <m/>
    <m/>
  </r>
  <r>
    <s v="Maria Rosa A."/>
    <n v="798"/>
    <x v="796"/>
    <x v="796"/>
    <s v="AGRICULTURA "/>
    <x v="9"/>
    <s v="OPI DE LA REGION CAJAMARCA"/>
    <x v="14"/>
    <d v="2014-03-20T00:00:00"/>
    <x v="14"/>
    <s v="SAN BERNARDINO"/>
    <x v="3"/>
    <n v="3000"/>
    <s v="NPI"/>
    <s v="NPI"/>
    <d v="2017-04-19T00:00:00"/>
    <s v="NPI"/>
    <x v="0"/>
    <s v="NPI"/>
    <x v="0"/>
    <x v="0"/>
    <x v="0"/>
    <x v="0"/>
    <x v="0"/>
    <n v="7619728"/>
    <n v="0"/>
    <n v="0"/>
    <n v="87813"/>
    <n v="0"/>
    <x v="669"/>
    <n v="0"/>
    <n v="0"/>
    <x v="1"/>
    <m/>
    <m/>
    <m/>
    <m/>
    <m/>
    <m/>
    <m/>
    <m/>
    <m/>
    <m/>
  </r>
  <r>
    <s v="Maria Rosa A."/>
    <n v="799"/>
    <x v="797"/>
    <x v="797"/>
    <s v="AGRICULTURA "/>
    <x v="9"/>
    <s v="OPI DE LA REGION CAJAMARCA"/>
    <x v="14"/>
    <d v="2013-06-21T00:00:00"/>
    <x v="13"/>
    <s v="CAJAMARCA"/>
    <x v="3"/>
    <n v="450"/>
    <d v="2014-08-01T00:00:00"/>
    <d v="2015-10-01T00:00:00"/>
    <d v="2017-04-19T00:00:00"/>
    <n v="2.7178082191780821"/>
    <x v="11"/>
    <n v="1.5506849315068494"/>
    <x v="8"/>
    <x v="1"/>
    <x v="1"/>
    <x v="0"/>
    <x v="1"/>
    <n v="2274387.79"/>
    <n v="0"/>
    <n v="0"/>
    <n v="148654"/>
    <n v="78154.679999999993"/>
    <x v="670"/>
    <n v="3.4362952678355693E-2"/>
    <n v="3.4362952678355693E-2"/>
    <x v="1"/>
    <m/>
    <m/>
    <m/>
    <m/>
    <m/>
    <m/>
    <m/>
    <m/>
    <m/>
    <m/>
  </r>
  <r>
    <s v="Maria Rosa A."/>
    <n v="800"/>
    <x v="798"/>
    <x v="798"/>
    <s v="SEDE CENTRAL - GRI"/>
    <x v="0"/>
    <s v="OPI DE LA REGION CAJAMARCA"/>
    <x v="14"/>
    <d v="2013-06-17T00:00:00"/>
    <x v="13"/>
    <s v="CORTEGANA"/>
    <x v="0"/>
    <n v="365"/>
    <d v="2014-05-01T00:00:00"/>
    <d v="2015-11-01T00:00:00"/>
    <d v="2017-04-19T00:00:00"/>
    <n v="2.9698630136986299"/>
    <x v="9"/>
    <n v="1.4657534246575343"/>
    <x v="8"/>
    <x v="1"/>
    <x v="1"/>
    <x v="0"/>
    <x v="0"/>
    <n v="14764638.26"/>
    <n v="0"/>
    <n v="0"/>
    <n v="6335787"/>
    <n v="263526"/>
    <x v="671"/>
    <n v="1.7848456247921647E-2"/>
    <n v="1.7848456247921647E-2"/>
    <x v="1"/>
    <m/>
    <m/>
    <m/>
    <m/>
    <m/>
    <m/>
    <m/>
    <m/>
    <m/>
    <m/>
  </r>
  <r>
    <s v="Maria Rosa A."/>
    <n v="801"/>
    <x v="799"/>
    <x v="799"/>
    <s v="AGRICULTURA "/>
    <x v="9"/>
    <s v="OPI DE LA REGION CAJAMARCA"/>
    <x v="14"/>
    <d v="2013-10-31T00:00:00"/>
    <x v="13"/>
    <s v="BAMBAMARCA "/>
    <x v="3"/>
    <n v="360"/>
    <d v="2017-02-01T00:00:00"/>
    <s v="NPI"/>
    <d v="2017-04-19T00:00:00"/>
    <n v="0.21095890410958903"/>
    <x v="15"/>
    <e v="#VALUE!"/>
    <x v="0"/>
    <x v="0"/>
    <x v="0"/>
    <x v="0"/>
    <x v="0"/>
    <n v="4773784"/>
    <n v="0"/>
    <n v="0"/>
    <n v="597500"/>
    <n v="18532"/>
    <x v="672"/>
    <n v="3.8820357184154121E-3"/>
    <n v="3.8820357184154121E-3"/>
    <x v="1"/>
    <m/>
    <m/>
    <m/>
    <m/>
    <m/>
    <m/>
    <m/>
    <m/>
    <m/>
    <m/>
  </r>
  <r>
    <s v="Maria Rosa A."/>
    <n v="802"/>
    <x v="800"/>
    <x v="800"/>
    <s v="SEDE CENTRAL - GRI"/>
    <x v="0"/>
    <s v="OPI MUNICIPALIDAD DISTRITAL DE JESÚS"/>
    <x v="14"/>
    <d v="2013-10-24T00:00:00"/>
    <x v="13"/>
    <s v="JESÚS"/>
    <x v="4"/>
    <n v="330"/>
    <d v="2016-03-01T00:00:00"/>
    <d v="2017-02-01T00:00:00"/>
    <d v="2017-04-19T00:00:00"/>
    <n v="1.1342465753424658"/>
    <x v="12"/>
    <n v="0.21095890410958903"/>
    <x v="12"/>
    <x v="2"/>
    <x v="1"/>
    <x v="0"/>
    <x v="1"/>
    <n v="5980342.7199999997"/>
    <n v="0"/>
    <n v="1396427"/>
    <n v="8368911"/>
    <n v="5158815.62"/>
    <x v="673"/>
    <n v="0.86262875917586213"/>
    <n v="0.86262875917586213"/>
    <x v="3"/>
    <m/>
    <m/>
    <m/>
    <m/>
    <m/>
    <m/>
    <m/>
    <m/>
    <m/>
    <s v="NO registra cambio de UE, en la ficha del banco la MD de Jesus figura como UE, sin embargo en el SIAF quien reporta gasto es la Sede Central"/>
  </r>
  <r>
    <s v="Maria Rosa A."/>
    <n v="803"/>
    <x v="801"/>
    <x v="801"/>
    <s v="SEDE CENTRAL - RENAMA"/>
    <x v="0"/>
    <s v="OPI DE LA REGION CAJAMARCA"/>
    <x v="14"/>
    <d v="2014-12-19T00:00:00"/>
    <x v="14"/>
    <s v="MULTIPROVINCIAL Y MULTIDISTRITAL"/>
    <x v="5"/>
    <n v="810"/>
    <d v="2015-07-01T00:00:00"/>
    <d v="2017-03-01T00:00:00"/>
    <d v="2017-04-19T00:00:00"/>
    <n v="1.8027397260273972"/>
    <x v="12"/>
    <n v="0.13424657534246576"/>
    <x v="12"/>
    <x v="2"/>
    <x v="1"/>
    <x v="0"/>
    <x v="0"/>
    <n v="3621709.87"/>
    <n v="2111705"/>
    <n v="1765809"/>
    <n v="2324804"/>
    <n v="117340.62"/>
    <x v="674"/>
    <n v="3.2399232465299597E-2"/>
    <n v="3.2399232465299597E-2"/>
    <x v="1"/>
    <m/>
    <m/>
    <m/>
    <m/>
    <m/>
    <m/>
    <m/>
    <m/>
    <m/>
    <m/>
  </r>
  <r>
    <s v="Maria Rosa A."/>
    <n v="804"/>
    <x v="802"/>
    <x v="802"/>
    <s v="SEDE CENTRAL - GRI"/>
    <x v="0"/>
    <s v="OPI DE LA REGION CAJAMARCA"/>
    <x v="14"/>
    <d v="2014-11-17T00:00:00"/>
    <x v="14"/>
    <s v="CAJABAMBA - MULTIDISTRITAL"/>
    <x v="4"/>
    <n v="330"/>
    <d v="2016-08-01T00:00:00"/>
    <d v="2016-04-01T00:00:00"/>
    <d v="2017-04-19T00:00:00"/>
    <n v="0.71506849315068488"/>
    <x v="14"/>
    <n v="1.0493150684931507"/>
    <x v="8"/>
    <x v="1"/>
    <x v="0"/>
    <x v="0"/>
    <x v="1"/>
    <n v="3521864"/>
    <n v="0"/>
    <n v="97670"/>
    <n v="328002"/>
    <n v="60867.31"/>
    <x v="675"/>
    <n v="1.7282697457937046E-2"/>
    <n v="1.7282697457937046E-2"/>
    <x v="1"/>
    <m/>
    <m/>
    <m/>
    <m/>
    <m/>
    <m/>
    <m/>
    <m/>
    <m/>
    <m/>
  </r>
  <r>
    <s v="Maria Rosa A."/>
    <n v="805"/>
    <x v="803"/>
    <x v="803"/>
    <s v="SEDE CENTRAL - GRI"/>
    <x v="0"/>
    <s v="OPI DE LA REGION CAJAMARCA"/>
    <x v="14"/>
    <d v="2014-12-17T00:00:00"/>
    <x v="14"/>
    <s v="SAN PABLO - MULTIDISTRITAL"/>
    <x v="4"/>
    <n v="330"/>
    <s v="NPI"/>
    <s v="NPI"/>
    <d v="2017-04-19T00:00:00"/>
    <s v="NPI"/>
    <x v="0"/>
    <s v="NPI"/>
    <x v="0"/>
    <x v="0"/>
    <x v="0"/>
    <x v="0"/>
    <x v="0"/>
    <n v="3360766"/>
    <n v="0"/>
    <n v="107000"/>
    <n v="165000"/>
    <n v="0"/>
    <x v="676"/>
    <n v="0"/>
    <n v="0"/>
    <x v="1"/>
    <m/>
    <m/>
    <m/>
    <m/>
    <m/>
    <m/>
    <m/>
    <m/>
    <m/>
    <m/>
  </r>
  <r>
    <s v="Jovanna"/>
    <n v="806"/>
    <x v="804"/>
    <x v="804"/>
    <s v="JAÉN"/>
    <x v="2"/>
    <s v="OPI DE LA REGION CAJAMARCA"/>
    <x v="14"/>
    <d v="2015-06-23T00:00:00"/>
    <x v="6"/>
    <s v="JAÉN"/>
    <x v="4"/>
    <n v="900"/>
    <d v="2015-12-01T00:00:00"/>
    <d v="2016-12-01T00:00:00"/>
    <d v="2017-04-19T00:00:00"/>
    <n v="1.3835616438356164"/>
    <x v="12"/>
    <n v="0.38082191780821917"/>
    <x v="12"/>
    <x v="2"/>
    <x v="1"/>
    <x v="0"/>
    <x v="0"/>
    <n v="13487073.67"/>
    <n v="0"/>
    <n v="4495691"/>
    <n v="4672789"/>
    <n v="136228.47"/>
    <x v="677"/>
    <n v="1.0100669228419807E-2"/>
    <n v="1.0100669228419807E-2"/>
    <x v="1"/>
    <m/>
    <m/>
    <m/>
    <m/>
    <m/>
    <m/>
    <m/>
    <m/>
    <m/>
    <m/>
  </r>
  <r>
    <s v="Jovanna"/>
    <n v="807"/>
    <x v="805"/>
    <x v="805"/>
    <s v="JAÉN"/>
    <x v="2"/>
    <s v="OPI DE LA REGION CAJAMARCA"/>
    <x v="14"/>
    <d v="2015-08-17T00:00:00"/>
    <x v="6"/>
    <s v="BELLAVISTA"/>
    <x v="4"/>
    <n v="240"/>
    <d v="2016-08-01T00:00:00"/>
    <d v="2016-12-01T00:00:00"/>
    <d v="2017-04-19T00:00:00"/>
    <n v="0.71506849315068488"/>
    <x v="14"/>
    <n v="0.38082191780821917"/>
    <x v="12"/>
    <x v="2"/>
    <x v="1"/>
    <x v="0"/>
    <x v="0"/>
    <n v="5369788.6100000003"/>
    <n v="0"/>
    <n v="0"/>
    <n v="4443183"/>
    <n v="58500"/>
    <x v="678"/>
    <n v="1.0894283601975906E-2"/>
    <n v="1.0894283601975906E-2"/>
    <x v="1"/>
    <m/>
    <m/>
    <m/>
    <m/>
    <m/>
    <m/>
    <m/>
    <m/>
    <m/>
    <m/>
  </r>
  <r>
    <s v="Jovanna"/>
    <n v="808"/>
    <x v="806"/>
    <x v="806"/>
    <s v="JAÉN"/>
    <x v="2"/>
    <s v="OPI DE LA REGION CAJAMARCA"/>
    <x v="14"/>
    <d v="2014-07-01T00:00:00"/>
    <x v="14"/>
    <s v="JAÉN"/>
    <x v="4"/>
    <n v="670"/>
    <d v="2015-10-01T00:00:00"/>
    <d v="2015-12-01T00:00:00"/>
    <d v="2017-04-19T00:00:00"/>
    <n v="1.5506849315068494"/>
    <x v="12"/>
    <n v="1.3835616438356164"/>
    <x v="8"/>
    <x v="1"/>
    <x v="1"/>
    <x v="0"/>
    <x v="0"/>
    <n v="3714063.41"/>
    <n v="0"/>
    <n v="0"/>
    <n v="4365451"/>
    <n v="62000"/>
    <x v="679"/>
    <n v="1.6693306805981536E-2"/>
    <n v="1.6693306805981536E-2"/>
    <x v="1"/>
    <m/>
    <m/>
    <m/>
    <m/>
    <m/>
    <m/>
    <m/>
    <m/>
    <m/>
    <m/>
  </r>
  <r>
    <s v="Jovanna"/>
    <n v="809"/>
    <x v="807"/>
    <x v="807"/>
    <s v="JAÉN"/>
    <x v="2"/>
    <s v="OPI DE LA REGION CAJAMARCA"/>
    <x v="14"/>
    <d v="2014-11-10T00:00:00"/>
    <x v="14"/>
    <s v="JAÉN"/>
    <x v="4"/>
    <n v="240"/>
    <d v="2014-12-01T00:00:00"/>
    <d v="2015-07-01T00:00:00"/>
    <d v="2017-04-19T00:00:00"/>
    <n v="2.3835616438356166"/>
    <x v="11"/>
    <n v="1.8027397260273972"/>
    <x v="8"/>
    <x v="1"/>
    <x v="1"/>
    <x v="0"/>
    <x v="0"/>
    <n v="4481453.12"/>
    <n v="0"/>
    <n v="0"/>
    <n v="4554617"/>
    <n v="82879.66"/>
    <x v="680"/>
    <n v="1.8493925470317092E-2"/>
    <n v="1.8493925470317092E-2"/>
    <x v="1"/>
    <m/>
    <m/>
    <m/>
    <m/>
    <m/>
    <m/>
    <m/>
    <m/>
    <m/>
    <m/>
  </r>
  <r>
    <s v="Jovanna"/>
    <n v="810"/>
    <x v="808"/>
    <x v="808"/>
    <s v="JAÉN"/>
    <x v="2"/>
    <s v="OPI DE LA REGION CAJAMARCA"/>
    <x v="14"/>
    <d v="2014-09-08T00:00:00"/>
    <x v="14"/>
    <s v="JAÉN"/>
    <x v="4"/>
    <n v="180"/>
    <d v="2014-12-01T00:00:00"/>
    <d v="2014-12-01T00:00:00"/>
    <d v="2017-04-19T00:00:00"/>
    <n v="2.3835616438356166"/>
    <x v="11"/>
    <n v="2.3835616438356166"/>
    <x v="4"/>
    <x v="1"/>
    <x v="1"/>
    <x v="0"/>
    <x v="0"/>
    <n v="4094965.41"/>
    <n v="0"/>
    <n v="0"/>
    <n v="4098853"/>
    <n v="95344.92"/>
    <x v="681"/>
    <n v="2.3283449419906087E-2"/>
    <n v="2.3283449419906087E-2"/>
    <x v="1"/>
    <m/>
    <m/>
    <m/>
    <m/>
    <m/>
    <m/>
    <m/>
    <m/>
    <m/>
    <m/>
  </r>
  <r>
    <s v="Wilmer Ch"/>
    <n v="811"/>
    <x v="809"/>
    <x v="809"/>
    <s v="PROREGION"/>
    <x v="10"/>
    <s v="DGPM - MEF"/>
    <x v="14"/>
    <d v="2010-05-28T00:00:00"/>
    <x v="4"/>
    <s v="MULTIPROVINCIAL Y MULTIDISTRITAL"/>
    <x v="10"/>
    <n v="449"/>
    <d v="2010-06-01T00:00:00"/>
    <d v="2017-03-01T00:00:00"/>
    <d v="2017-04-19T00:00:00"/>
    <n v="6.8876712328767127"/>
    <x v="7"/>
    <n v="0.13424657534246576"/>
    <x v="12"/>
    <x v="2"/>
    <x v="0"/>
    <x v="0"/>
    <x v="1"/>
    <n v="29556657.02"/>
    <n v="0"/>
    <n v="291484"/>
    <n v="44489545"/>
    <n v="29180632.600000001"/>
    <x v="682"/>
    <n v="0.98727784337228819"/>
    <n v="0.98727784337228819"/>
    <x v="3"/>
    <m/>
    <m/>
    <m/>
    <m/>
    <m/>
    <m/>
    <m/>
    <m/>
    <m/>
    <m/>
  </r>
  <r>
    <s v="Wilmer Ch"/>
    <n v="812"/>
    <x v="810"/>
    <x v="810"/>
    <s v="PROREGION"/>
    <x v="10"/>
    <s v="DGPM - MEF"/>
    <x v="14"/>
    <d v="2010-05-27T00:00:00"/>
    <x v="4"/>
    <s v="MULTIPROVINCIAL Y MULTIDISTRITAL"/>
    <x v="10"/>
    <n v="449"/>
    <d v="2010-06-01T00:00:00"/>
    <d v="2017-03-01T00:00:00"/>
    <d v="2017-04-19T00:00:00"/>
    <n v="6.8876712328767127"/>
    <x v="7"/>
    <n v="0.13424657534246576"/>
    <x v="12"/>
    <x v="2"/>
    <x v="0"/>
    <x v="0"/>
    <x v="0"/>
    <n v="35604147.090000004"/>
    <n v="0"/>
    <n v="290000"/>
    <n v="45684424"/>
    <n v="35211604.259999998"/>
    <x v="683"/>
    <n v="0.98897480035098895"/>
    <n v="0.98897480035098895"/>
    <x v="3"/>
    <m/>
    <m/>
    <m/>
    <m/>
    <m/>
    <m/>
    <m/>
    <m/>
    <m/>
    <m/>
  </r>
  <r>
    <s v="Wilmer Ch"/>
    <n v="813"/>
    <x v="811"/>
    <x v="811"/>
    <s v="PROREGION"/>
    <x v="10"/>
    <s v="DGPM - MEF"/>
    <x v="14"/>
    <d v="2010-04-16T00:00:00"/>
    <x v="4"/>
    <s v="SAN IGNACIO - MULTIDISTRITAL"/>
    <x v="10"/>
    <n v="450"/>
    <d v="2010-06-01T00:00:00"/>
    <d v="2016-06-01T00:00:00"/>
    <d v="2017-04-19T00:00:00"/>
    <n v="6.8876712328767127"/>
    <x v="7"/>
    <n v="0.88219178082191785"/>
    <x v="8"/>
    <x v="1"/>
    <x v="1"/>
    <x v="0"/>
    <x v="0"/>
    <n v="10951620.060000001"/>
    <n v="0"/>
    <n v="10000"/>
    <n v="14845212"/>
    <n v="10314416.279999999"/>
    <x v="684"/>
    <n v="0.94181648226390347"/>
    <n v="0.94181648226390347"/>
    <x v="3"/>
    <m/>
    <m/>
    <m/>
    <m/>
    <m/>
    <m/>
    <m/>
    <m/>
    <m/>
    <m/>
  </r>
  <r>
    <s v="Wilmer Ch"/>
    <n v="814"/>
    <x v="812"/>
    <x v="812"/>
    <s v="PROREGION"/>
    <x v="10"/>
    <s v="DGPM - MEF"/>
    <x v="14"/>
    <d v="2010-04-16T00:00:00"/>
    <x v="4"/>
    <s v="MULTIPROVINCIAL Y MULTIDISTRITAL"/>
    <x v="10"/>
    <n v="450"/>
    <d v="2010-06-01T00:00:00"/>
    <d v="2016-12-01T00:00:00"/>
    <d v="2017-04-19T00:00:00"/>
    <n v="6.8876712328767127"/>
    <x v="7"/>
    <n v="0.38082191780821917"/>
    <x v="12"/>
    <x v="2"/>
    <x v="1"/>
    <x v="0"/>
    <x v="1"/>
    <n v="12107524.029999999"/>
    <n v="0"/>
    <n v="20000"/>
    <n v="17503095"/>
    <n v="11716211.960000001"/>
    <x v="685"/>
    <n v="0.967680256588349"/>
    <n v="0.967680256588349"/>
    <x v="3"/>
    <m/>
    <m/>
    <m/>
    <m/>
    <m/>
    <m/>
    <m/>
    <m/>
    <m/>
    <m/>
  </r>
  <r>
    <s v="Wilmer Ch"/>
    <n v="815"/>
    <x v="813"/>
    <x v="813"/>
    <s v="PROREGION"/>
    <x v="10"/>
    <s v="DGPM - MEF"/>
    <x v="14"/>
    <d v="2010-09-22T00:00:00"/>
    <x v="4"/>
    <s v="MULTIPROVINCIAL Y MULTIDISTRITAL"/>
    <x v="10"/>
    <n v="451"/>
    <d v="2010-11-01T00:00:00"/>
    <d v="2017-02-01T00:00:00"/>
    <d v="2017-04-19T00:00:00"/>
    <n v="6.4684931506849317"/>
    <x v="7"/>
    <n v="0.21095890410958903"/>
    <x v="12"/>
    <x v="2"/>
    <x v="0"/>
    <x v="0"/>
    <x v="1"/>
    <n v="10132554.73"/>
    <n v="0"/>
    <n v="30000"/>
    <n v="14802667"/>
    <n v="9815378.4700000007"/>
    <x v="686"/>
    <n v="0.96869730601494619"/>
    <n v="0.96869730601494619"/>
    <x v="3"/>
    <m/>
    <m/>
    <m/>
    <m/>
    <m/>
    <m/>
    <m/>
    <m/>
    <m/>
    <m/>
  </r>
  <r>
    <s v="Wilmer Ch"/>
    <n v="816"/>
    <x v="814"/>
    <x v="814"/>
    <s v="PROREGION"/>
    <x v="10"/>
    <s v="DGPM - MEF"/>
    <x v="14"/>
    <d v="2010-06-18T00:00:00"/>
    <x v="4"/>
    <s v="MULTIPROVINCIAL Y MULTIDISTRITAL"/>
    <x v="10"/>
    <n v="450"/>
    <d v="2010-06-01T00:00:00"/>
    <d v="2016-12-01T00:00:00"/>
    <d v="2017-04-19T00:00:00"/>
    <n v="6.8876712328767127"/>
    <x v="7"/>
    <n v="0.38082191780821917"/>
    <x v="12"/>
    <x v="2"/>
    <x v="1"/>
    <x v="0"/>
    <x v="1"/>
    <n v="25489159.850000001"/>
    <n v="0"/>
    <n v="25000"/>
    <n v="36702049"/>
    <n v="25345594.629999999"/>
    <x v="687"/>
    <n v="0.99436759701595256"/>
    <n v="0.99436759701595256"/>
    <x v="3"/>
    <m/>
    <m/>
    <m/>
    <m/>
    <m/>
    <m/>
    <m/>
    <m/>
    <m/>
    <m/>
  </r>
  <r>
    <s v="Wilmer Ch"/>
    <n v="817"/>
    <x v="815"/>
    <x v="815"/>
    <s v="PROREGION"/>
    <x v="10"/>
    <s v="DGPM - MEF"/>
    <x v="14"/>
    <d v="2010-06-18T00:00:00"/>
    <x v="4"/>
    <s v="MULTIPROVINCIAL Y MULTIDISTRITAL"/>
    <x v="10"/>
    <n v="451"/>
    <d v="2010-08-01T00:00:00"/>
    <d v="2016-12-01T00:00:00"/>
    <d v="2017-04-19T00:00:00"/>
    <n v="6.720547945205479"/>
    <x v="7"/>
    <n v="0.38082191780821917"/>
    <x v="12"/>
    <x v="2"/>
    <x v="1"/>
    <x v="0"/>
    <x v="1"/>
    <n v="34440124.149999999"/>
    <n v="0"/>
    <n v="0"/>
    <n v="46884897"/>
    <n v="33746924.07"/>
    <x v="688"/>
    <n v="0.97987231181337076"/>
    <n v="0.97987231181337076"/>
    <x v="3"/>
    <m/>
    <m/>
    <m/>
    <m/>
    <m/>
    <m/>
    <m/>
    <m/>
    <m/>
    <m/>
  </r>
  <r>
    <s v="Wilmer Ch"/>
    <n v="818"/>
    <x v="816"/>
    <x v="816"/>
    <s v="PROREGION"/>
    <x v="10"/>
    <s v="DGPM - MEF"/>
    <x v="14"/>
    <d v="2010-06-08T00:00:00"/>
    <x v="4"/>
    <s v="SAN IGNACIO - MULTIDISTRITAL"/>
    <x v="10"/>
    <n v="450"/>
    <d v="2010-06-01T00:00:00"/>
    <d v="2015-09-01T00:00:00"/>
    <d v="2017-04-19T00:00:00"/>
    <n v="6.8876712328767127"/>
    <x v="7"/>
    <n v="1.6328767123287671"/>
    <x v="8"/>
    <x v="1"/>
    <x v="1"/>
    <x v="0"/>
    <x v="0"/>
    <n v="10249125.119999999"/>
    <n v="0"/>
    <n v="20000"/>
    <n v="24670615"/>
    <n v="10072490.039999999"/>
    <x v="689"/>
    <n v="0.98276583826112951"/>
    <n v="0.98276583826112951"/>
    <x v="3"/>
    <m/>
    <m/>
    <m/>
    <m/>
    <m/>
    <m/>
    <m/>
    <m/>
    <m/>
    <s v="DE ACUERDO CON EL SOSEM EXISTEN DOS UNIDADES EJECUTORAS: EL MINISTERIO DE ENERGIA Y MINAS Y PROREGION, DE LAS CUALES LA PRIMERA NO HA REALIZADO NINGUN GASTO Y LA SEGUNDA ES LA QUE HA REALIZADO GASTO CON CARGO AL PROYECTO."/>
  </r>
  <r>
    <s v="Wilmer Ch"/>
    <n v="819"/>
    <x v="817"/>
    <x v="817"/>
    <s v="PROREGION"/>
    <x v="10"/>
    <s v="DGPM - MEF"/>
    <x v="14"/>
    <d v="2009-09-07T00:00:00"/>
    <x v="10"/>
    <s v="BAMBAMARCA"/>
    <x v="9"/>
    <n v="330"/>
    <d v="2010-03-01T00:00:00"/>
    <d v="2017-03-01T00:00:00"/>
    <d v="2017-04-19T00:00:00"/>
    <n v="7.13972602739726"/>
    <x v="6"/>
    <n v="0.13424657534246576"/>
    <x v="12"/>
    <x v="2"/>
    <x v="1"/>
    <x v="0"/>
    <x v="1"/>
    <n v="46197902"/>
    <n v="0"/>
    <n v="1378970"/>
    <n v="59226811"/>
    <n v="43195721.18"/>
    <x v="690"/>
    <n v="0.93501478010841266"/>
    <n v="0.93501478010841266"/>
    <x v="3"/>
    <m/>
    <m/>
    <m/>
    <m/>
    <m/>
    <m/>
    <m/>
    <m/>
    <m/>
    <m/>
  </r>
  <r>
    <s v="Wilmer Ch"/>
    <n v="820"/>
    <x v="818"/>
    <x v="818"/>
    <s v="PROREGION - MD BAÑOS DEL INCA"/>
    <x v="10"/>
    <s v="OPI MUNICIPALIDAD DISTRITAL DE LOS BAÑOS DEL INCA"/>
    <x v="14"/>
    <d v="2007-10-02T00:00:00"/>
    <x v="3"/>
    <s v="LOS BAÑOS DEL INCA"/>
    <x v="10"/>
    <n v="235"/>
    <d v="2009-11-01T00:00:00"/>
    <d v="2016-12-01T00:00:00"/>
    <d v="2017-04-19T00:00:00"/>
    <n v="7.4684931506849317"/>
    <x v="6"/>
    <n v="0.38082191780821917"/>
    <x v="12"/>
    <x v="2"/>
    <x v="1"/>
    <x v="0"/>
    <x v="0"/>
    <n v="554956.19999999995"/>
    <n v="0"/>
    <n v="0"/>
    <n v="1806876"/>
    <n v="546434.72"/>
    <x v="691"/>
    <n v="0.98464477016384355"/>
    <n v="0.98464477016384355"/>
    <x v="3"/>
    <m/>
    <m/>
    <m/>
    <m/>
    <m/>
    <m/>
    <m/>
    <m/>
    <m/>
    <s v="DE ACUERDO AL SOSEM EXISTEN 2 UNIDADES EJECUTORAS QUE HAN REALIZADO GASTO CON CARGO AL PROYECTO"/>
  </r>
  <r>
    <s v="Wilmer Ch"/>
    <n v="821"/>
    <x v="819"/>
    <x v="819"/>
    <s v="PROREGION"/>
    <x v="10"/>
    <s v="DGPM - MEF"/>
    <x v="14"/>
    <d v="2009-06-23T00:00:00"/>
    <x v="10"/>
    <s v="CAJABAMBA"/>
    <x v="9"/>
    <n v="360"/>
    <d v="2010-03-01T00:00:00"/>
    <d v="2017-03-01T00:00:00"/>
    <d v="2017-04-19T00:00:00"/>
    <n v="7.13972602739726"/>
    <x v="6"/>
    <n v="0.13424657534246576"/>
    <x v="12"/>
    <x v="2"/>
    <x v="1"/>
    <x v="0"/>
    <x v="1"/>
    <n v="58476522"/>
    <n v="0"/>
    <n v="615000"/>
    <n v="67745303"/>
    <n v="55318014.380000003"/>
    <x v="692"/>
    <n v="0.94598673943022815"/>
    <n v="0.94598673943022815"/>
    <x v="3"/>
    <m/>
    <m/>
    <m/>
    <m/>
    <m/>
    <m/>
    <m/>
    <m/>
    <m/>
    <m/>
  </r>
  <r>
    <s v="Wilmer Ch"/>
    <n v="822"/>
    <x v="820"/>
    <x v="820"/>
    <s v="PROREGION"/>
    <x v="10"/>
    <s v="DGPM - MEF"/>
    <x v="14"/>
    <d v="2009-06-15T00:00:00"/>
    <x v="10"/>
    <s v="PEDRO GÁLVEZ"/>
    <x v="9"/>
    <n v="330"/>
    <d v="2010-03-01T00:00:00"/>
    <d v="2017-03-01T00:00:00"/>
    <d v="2017-04-19T00:00:00"/>
    <n v="7.13972602739726"/>
    <x v="6"/>
    <n v="0.13424657534246576"/>
    <x v="12"/>
    <x v="2"/>
    <x v="1"/>
    <x v="0"/>
    <x v="1"/>
    <n v="27673027"/>
    <n v="0"/>
    <n v="809173"/>
    <n v="36158727"/>
    <n v="26652100.079999998"/>
    <x v="693"/>
    <n v="0.96310750826066116"/>
    <n v="0.96310750826066116"/>
    <x v="3"/>
    <m/>
    <m/>
    <m/>
    <m/>
    <m/>
    <m/>
    <m/>
    <m/>
    <m/>
    <s v="el proyecto ha sido ejecutado por  Programa de desarrollo productivo agrario rural agrorural agricultura - M. de Agricultura y RiegoAgricultura Cajamarca con 54,076,226.81 soles y Region Cajamarca-Sede Central Cajamarca con 0.00 soles "/>
  </r>
  <r>
    <s v="Wilmer Ch"/>
    <n v="823"/>
    <x v="821"/>
    <x v="821"/>
    <s v="PROREGION"/>
    <x v="10"/>
    <s v="DGPM - MEF"/>
    <x v="14"/>
    <d v="2009-02-05T00:00:00"/>
    <x v="10"/>
    <s v="SAN PABLO "/>
    <x v="9"/>
    <n v="270"/>
    <d v="2009-10-01T00:00:00"/>
    <d v="2017-03-01T00:00:00"/>
    <d v="2017-04-19T00:00:00"/>
    <n v="7.5534246575342463"/>
    <x v="6"/>
    <n v="0.13424657534246576"/>
    <x v="12"/>
    <x v="2"/>
    <x v="1"/>
    <x v="0"/>
    <x v="1"/>
    <n v="18106148.350000001"/>
    <n v="0"/>
    <n v="781301"/>
    <n v="27154779"/>
    <n v="17333493.390000001"/>
    <x v="694"/>
    <n v="0.95732637637424411"/>
    <n v="0.95732637637424411"/>
    <x v="3"/>
    <m/>
    <m/>
    <m/>
    <m/>
    <m/>
    <m/>
    <m/>
    <m/>
    <m/>
    <m/>
  </r>
  <r>
    <s v="Wilmer Ch"/>
    <n v="824"/>
    <x v="822"/>
    <x v="822"/>
    <s v="PROREGION"/>
    <x v="10"/>
    <s v="DGPM - MEF"/>
    <x v="14"/>
    <d v="2009-05-28T00:00:00"/>
    <x v="10"/>
    <s v="CONTUMAZÁ"/>
    <x v="9"/>
    <n v="270"/>
    <d v="2010-03-01T00:00:00"/>
    <d v="2017-03-01T00:00:00"/>
    <d v="2017-04-19T00:00:00"/>
    <n v="7.13972602739726"/>
    <x v="6"/>
    <n v="0.13424657534246576"/>
    <x v="12"/>
    <x v="2"/>
    <x v="1"/>
    <x v="0"/>
    <x v="1"/>
    <n v="17144000"/>
    <n v="0"/>
    <n v="550000"/>
    <n v="23570909"/>
    <n v="16225470.24"/>
    <x v="695"/>
    <n v="0.94642266915538964"/>
    <n v="0.94642266915538964"/>
    <x v="3"/>
    <m/>
    <m/>
    <m/>
    <m/>
    <m/>
    <m/>
    <m/>
    <m/>
    <m/>
    <s v="el proyecto ha sido ejecutado por  Region Cajamarca-Sede Central Cajamarca con 2,881.13 soles y Region Cajamarca - Programas Regionales- Pro Region Cajamarca con 29,531,027.86 soles"/>
  </r>
  <r>
    <s v="Wilmer Ch"/>
    <n v="825"/>
    <x v="823"/>
    <x v="823"/>
    <s v="PROREGION"/>
    <x v="10"/>
    <s v="DGPM - MEF"/>
    <x v="14"/>
    <d v="2009-02-12T00:00:00"/>
    <x v="10"/>
    <s v="CELENDÍN"/>
    <x v="9"/>
    <n v="420"/>
    <d v="2009-10-01T00:00:00"/>
    <d v="2017-03-01T00:00:00"/>
    <d v="2017-04-19T00:00:00"/>
    <n v="7.5534246575342463"/>
    <x v="6"/>
    <n v="0.13424657534246576"/>
    <x v="12"/>
    <x v="2"/>
    <x v="1"/>
    <x v="0"/>
    <x v="1"/>
    <n v="67246910"/>
    <n v="0"/>
    <n v="140000"/>
    <n v="76452761"/>
    <n v="60482306.850000001"/>
    <x v="696"/>
    <n v="0.8994064835097999"/>
    <n v="0.8994064835097999"/>
    <x v="3"/>
    <m/>
    <m/>
    <m/>
    <m/>
    <m/>
    <m/>
    <m/>
    <m/>
    <m/>
    <m/>
  </r>
  <r>
    <s v="Wilmer Ch"/>
    <n v="826"/>
    <x v="824"/>
    <x v="824"/>
    <s v="PROREGION"/>
    <x v="10"/>
    <s v="DGPM - MEF"/>
    <x v="14"/>
    <d v="2009-01-28T00:00:00"/>
    <x v="10"/>
    <s v="CHOTA"/>
    <x v="9"/>
    <n v="420"/>
    <d v="2009-10-01T00:00:00"/>
    <d v="2017-03-01T00:00:00"/>
    <d v="2017-04-19T00:00:00"/>
    <n v="7.5534246575342463"/>
    <x v="6"/>
    <n v="0.13424657534246576"/>
    <x v="12"/>
    <x v="2"/>
    <x v="1"/>
    <x v="0"/>
    <x v="1"/>
    <n v="69409724"/>
    <n v="0"/>
    <n v="1975000"/>
    <n v="82224434"/>
    <n v="60258699.740000002"/>
    <x v="697"/>
    <n v="0.86815933369797005"/>
    <n v="0.86815933369797005"/>
    <x v="3"/>
    <m/>
    <m/>
    <m/>
    <m/>
    <m/>
    <m/>
    <m/>
    <m/>
    <m/>
    <s v="el proyecto ha sido ejecutado por Municipalidad Distrital de Los Baños del Inca   Cajamarca - Cajamarca con 28,500 soles y Region Cajamarca-Programas Regionales - Pro Region Cajamarca con 2,722,716.52 soles "/>
  </r>
  <r>
    <s v="Wilmer Ch"/>
    <n v="827"/>
    <x v="825"/>
    <x v="825"/>
    <s v="PROREGION"/>
    <x v="10"/>
    <s v="DGPM - MEF"/>
    <x v="14"/>
    <d v="2009-08-12T00:00:00"/>
    <x v="10"/>
    <s v=" HUALGAYOC "/>
    <x v="9"/>
    <n v="270"/>
    <d v="2012-01-01T00:00:00"/>
    <d v="2015-12-01T00:00:00"/>
    <d v="2017-04-19T00:00:00"/>
    <n v="5.3013698630136989"/>
    <x v="3"/>
    <n v="1.3835616438356164"/>
    <x v="8"/>
    <x v="1"/>
    <x v="1"/>
    <x v="0"/>
    <x v="1"/>
    <n v="12350762.34"/>
    <n v="0"/>
    <n v="1090000"/>
    <n v="16500336"/>
    <n v="10746422.039999999"/>
    <x v="698"/>
    <n v="0.87010192117420337"/>
    <n v="0.87010192117420337"/>
    <x v="3"/>
    <m/>
    <m/>
    <m/>
    <m/>
    <m/>
    <m/>
    <m/>
    <m/>
    <m/>
    <m/>
  </r>
  <r>
    <s v="Wilmer Ch"/>
    <n v="828"/>
    <x v="826"/>
    <x v="826"/>
    <s v="PROREGION"/>
    <x v="10"/>
    <s v="DGPM - MEF"/>
    <x v="14"/>
    <d v="2009-01-28T00:00:00"/>
    <x v="10"/>
    <s v="CUTERVO "/>
    <x v="9"/>
    <n v="360"/>
    <d v="2009-10-01T00:00:00"/>
    <d v="2017-03-01T00:00:00"/>
    <d v="2017-04-19T00:00:00"/>
    <n v="7.5534246575342463"/>
    <x v="6"/>
    <n v="0.13424657534246576"/>
    <x v="12"/>
    <x v="2"/>
    <x v="1"/>
    <x v="0"/>
    <x v="1"/>
    <n v="72055116"/>
    <n v="0"/>
    <n v="749962"/>
    <n v="97771684"/>
    <n v="71516506.150000006"/>
    <x v="699"/>
    <n v="0.99252502972863166"/>
    <n v="0.99252502972863166"/>
    <x v="3"/>
    <m/>
    <m/>
    <m/>
    <m/>
    <m/>
    <m/>
    <m/>
    <m/>
    <m/>
    <m/>
  </r>
  <r>
    <s v="Wilmer Ch"/>
    <n v="829"/>
    <x v="827"/>
    <x v="827"/>
    <s v="PROREGION - MD BAÑOS DEL INCA"/>
    <x v="10"/>
    <s v="OPI MUNICIPALIDAD DISTRITAL DE LOS BAÑOS DEL INCA"/>
    <x v="14"/>
    <d v="2008-11-24T00:00:00"/>
    <x v="7"/>
    <s v="LOS BAÑOS DEL INCA"/>
    <x v="10"/>
    <n v="150"/>
    <d v="2010-10-01T00:00:00"/>
    <d v="2016-12-01T00:00:00"/>
    <d v="2017-04-19T00:00:00"/>
    <n v="6.5534246575342463"/>
    <x v="7"/>
    <n v="0.38082191780821917"/>
    <x v="12"/>
    <x v="2"/>
    <x v="1"/>
    <x v="0"/>
    <x v="0"/>
    <n v="2791989.46"/>
    <n v="0"/>
    <n v="2659"/>
    <n v="2926578"/>
    <n v="2788904.27"/>
    <x v="700"/>
    <n v="0.99889498508350383"/>
    <n v="0.99889498508350383"/>
    <x v="3"/>
    <m/>
    <m/>
    <m/>
    <m/>
    <m/>
    <m/>
    <m/>
    <m/>
    <m/>
    <s v="DE ACUERDO AL SOSEM EXISTEN 2 UNIDADES EJECUTORAS QUE HAN REALIZADO GASTO CON CARGO AL PROYECTO"/>
  </r>
  <r>
    <s v="Wilmer Ch"/>
    <n v="830"/>
    <x v="828"/>
    <x v="828"/>
    <s v="PROREGION - MD BAÑOS DEL INCA"/>
    <x v="10"/>
    <s v="OPI MUNICIPALIDAD DISTRITAL DE LOS BAÑOS DEL INCA"/>
    <x v="14"/>
    <d v="2008-06-16T00:00:00"/>
    <x v="7"/>
    <s v="LOS BAÑOS DEL INCA"/>
    <x v="10"/>
    <n v="120"/>
    <d v="2009-11-01T00:00:00"/>
    <d v="2016-12-01T00:00:00"/>
    <d v="2017-04-19T00:00:00"/>
    <n v="7.4684931506849317"/>
    <x v="6"/>
    <n v="0.38082191780821917"/>
    <x v="12"/>
    <x v="2"/>
    <x v="1"/>
    <x v="0"/>
    <x v="1"/>
    <n v="1315486.31"/>
    <n v="0"/>
    <n v="0"/>
    <n v="1410893"/>
    <n v="1300220.56"/>
    <x v="701"/>
    <n v="0.98839535623901709"/>
    <n v="0.98839535623901709"/>
    <x v="3"/>
    <m/>
    <m/>
    <m/>
    <m/>
    <m/>
    <m/>
    <m/>
    <m/>
    <m/>
    <s v="DE ACUERDO AL SOSEM EXISTEN 2 UNIDADES EJECUTORAS QUE HAN REALIZADO GASTO CON CARGO AL PROYECTO"/>
  </r>
  <r>
    <s v="Wilmer Ch"/>
    <n v="831"/>
    <x v="829"/>
    <x v="829"/>
    <s v="PROREGION"/>
    <x v="10"/>
    <s v="DGPM - MEF"/>
    <x v="14"/>
    <d v="2009-02-04T00:00:00"/>
    <x v="10"/>
    <s v="MULTIPROVINCIAL Y MULTIDISTRITAL"/>
    <x v="10"/>
    <n v="450"/>
    <d v="2009-08-01T00:00:00"/>
    <d v="2013-12-01T00:00:00"/>
    <d v="2017-04-19T00:00:00"/>
    <n v="7.720547945205479"/>
    <x v="6"/>
    <n v="3.3835616438356166"/>
    <x v="9"/>
    <x v="1"/>
    <x v="0"/>
    <x v="0"/>
    <x v="1"/>
    <n v="9157862.2599999998"/>
    <n v="0"/>
    <n v="0"/>
    <n v="16426052"/>
    <n v="9157862.2599999998"/>
    <x v="105"/>
    <n v="1"/>
    <n v="1"/>
    <x v="3"/>
    <m/>
    <m/>
    <m/>
    <m/>
    <m/>
    <m/>
    <m/>
    <m/>
    <m/>
    <m/>
  </r>
  <r>
    <s v="Wilmer Ch"/>
    <n v="832"/>
    <x v="830"/>
    <x v="830"/>
    <s v="PROREGION"/>
    <x v="10"/>
    <s v="OPI DE LA REGION CAJAMARCA"/>
    <x v="14"/>
    <d v="2010-03-01T00:00:00"/>
    <x v="4"/>
    <s v="JAÉN - MULTIDISTRITAL"/>
    <x v="7"/>
    <n v="420"/>
    <d v="2013-03-01T00:00:00"/>
    <d v="2017-03-01T00:00:00"/>
    <d v="2017-04-19T00:00:00"/>
    <n v="4.1369863013698627"/>
    <x v="8"/>
    <n v="0.13424657534246576"/>
    <x v="12"/>
    <x v="2"/>
    <x v="1"/>
    <x v="0"/>
    <x v="1"/>
    <n v="115956177.26000001"/>
    <n v="0"/>
    <n v="14121450"/>
    <n v="176632329"/>
    <n v="91632034.900000006"/>
    <x v="702"/>
    <n v="0.79022987015638013"/>
    <n v="0.79022987015638013"/>
    <x v="3"/>
    <m/>
    <m/>
    <m/>
    <m/>
    <m/>
    <m/>
    <m/>
    <m/>
    <m/>
    <s v="DE ACUERDO CON EL SOSEM EXISTEN TRES UNIDADES EJECUTORAS: EL MINSA, LA SEDE CENTRAL Y PROREGION, DE LAS CUALES LAS DOS PRIMERA NO HA REALIZADO NINGUN GASTO Y LA TERCERA ES LA QUE HA REALIZADO GASTO CON CARGO AL PROYECTO."/>
  </r>
  <r>
    <s v="Wilmer Ch"/>
    <n v="833"/>
    <x v="831"/>
    <x v="831"/>
    <s v="PROREGION"/>
    <x v="10"/>
    <s v="OPI DE LA REGION CAJAMARCA"/>
    <x v="14"/>
    <d v="2010-08-06T00:00:00"/>
    <x v="4"/>
    <s v=" SAN IGNACIO "/>
    <x v="7"/>
    <n v="930"/>
    <d v="2013-09-01T00:00:00"/>
    <d v="2017-03-01T00:00:00"/>
    <d v="2017-04-19T00:00:00"/>
    <n v="3.6328767123287671"/>
    <x v="9"/>
    <n v="0.13424657534246576"/>
    <x v="12"/>
    <x v="2"/>
    <x v="1"/>
    <x v="0"/>
    <x v="0"/>
    <n v="79071579.829999998"/>
    <n v="0"/>
    <n v="190591"/>
    <n v="33063789"/>
    <n v="1585119.21"/>
    <x v="703"/>
    <n v="2.0046636394617741E-2"/>
    <n v="2.0046636394617741E-2"/>
    <x v="1"/>
    <m/>
    <m/>
    <m/>
    <m/>
    <m/>
    <m/>
    <m/>
    <m/>
    <m/>
    <s v="DE ACUERDO CON EL SOSEM EXISTEN DOS UNIDADES EJECUTORAS: LA SEDE CENTRAL Y PROREGION, DE LAS CUALES LA PRIMERA NO HA REALIZADO NINGUN GASTO Y LA SEGUNDA ES LA QUE HA REALIZADO GASTO CON CARGO AL PROYECTO."/>
  </r>
  <r>
    <s v="Wilmer Ch"/>
    <n v="834"/>
    <x v="832"/>
    <x v="832"/>
    <s v="PROREGION"/>
    <x v="10"/>
    <s v="OPI DE LA REGION CAJAMARCA"/>
    <x v="14"/>
    <d v="2010-02-12T00:00:00"/>
    <x v="4"/>
    <s v="CAJABAMBA - MULTIDISTRITAL"/>
    <x v="7"/>
    <n v="630"/>
    <d v="2012-06-01T00:00:00"/>
    <d v="2017-03-01T00:00:00"/>
    <d v="2017-04-19T00:00:00"/>
    <n v="4.8849315068493153"/>
    <x v="8"/>
    <n v="0.13424657534246576"/>
    <x v="12"/>
    <x v="2"/>
    <x v="1"/>
    <x v="0"/>
    <x v="1"/>
    <n v="51980030.420000002"/>
    <n v="0"/>
    <n v="2863867"/>
    <n v="90583558"/>
    <n v="38857213.619999997"/>
    <x v="704"/>
    <n v="0.74754118660633129"/>
    <n v="0.74754118660633129"/>
    <x v="2"/>
    <m/>
    <m/>
    <m/>
    <m/>
    <m/>
    <m/>
    <m/>
    <m/>
    <m/>
    <s v="DE ACUERDO CON EL SOSEM EXISTEN TRES UNIDADES EJECUTORAS: EL MINSA, LA SEDE CENTRAL Y PROREGION, DE LAS CUALES LAS DOS PRIMERA NO HA REALIZADO NINGUN GASTO Y LA TERCERA ES LA QUE HA REALIZADO GASTO CON CARGO AL PROYECTO."/>
  </r>
  <r>
    <s v="Wilmer Ch"/>
    <n v="835"/>
    <x v="833"/>
    <x v="833"/>
    <s v="PROREGION - MD BAÑOS DEL INCA"/>
    <x v="10"/>
    <s v="OPI MUNICIPALIDAD DISTRITAL DE LOS BAÑOS DEL INCA"/>
    <x v="14"/>
    <d v="2010-09-09T00:00:00"/>
    <x v="4"/>
    <s v="LOS BAÑOS DEL INCA"/>
    <x v="10"/>
    <n v="201"/>
    <d v="2010-12-01T00:00:00"/>
    <d v="2017-02-01T00:00:00"/>
    <d v="2017-04-19T00:00:00"/>
    <n v="6.3863013698630136"/>
    <x v="7"/>
    <n v="0.21095890410958903"/>
    <x v="12"/>
    <x v="2"/>
    <x v="1"/>
    <x v="0"/>
    <x v="0"/>
    <n v="1970772.11"/>
    <n v="0"/>
    <n v="5971"/>
    <n v="2025340"/>
    <n v="1970599.76"/>
    <x v="705"/>
    <n v="0.99991254696617349"/>
    <n v="0.99991254696617349"/>
    <x v="3"/>
    <m/>
    <m/>
    <m/>
    <m/>
    <m/>
    <m/>
    <m/>
    <m/>
    <m/>
    <m/>
  </r>
  <r>
    <s v="Wilmer Ch"/>
    <n v="836"/>
    <x v="834"/>
    <x v="834"/>
    <s v="PROREGION"/>
    <x v="10"/>
    <s v="OPI MUNICIPALIDAD PROVINCIAL DE JAÉN"/>
    <x v="14"/>
    <d v="2010-12-13T00:00:00"/>
    <x v="4"/>
    <s v="SAN JOSÉ DEL ALTO"/>
    <x v="10"/>
    <n v="414"/>
    <d v="2011-12-01T00:00:00"/>
    <d v="2016-08-01T00:00:00"/>
    <d v="2017-04-19T00:00:00"/>
    <n v="5.3863013698630136"/>
    <x v="3"/>
    <n v="0.71506849315068488"/>
    <x v="8"/>
    <x v="1"/>
    <x v="0"/>
    <x v="0"/>
    <x v="1"/>
    <n v="6106202.8300000001"/>
    <n v="0"/>
    <n v="0"/>
    <n v="8898421"/>
    <n v="6105990.7699999996"/>
    <x v="706"/>
    <n v="0.99996527137962754"/>
    <n v="0.99996527137962754"/>
    <x v="3"/>
    <m/>
    <m/>
    <m/>
    <m/>
    <m/>
    <m/>
    <m/>
    <m/>
    <m/>
    <m/>
  </r>
  <r>
    <s v="Wilmer Ch"/>
    <n v="837"/>
    <x v="835"/>
    <x v="835"/>
    <s v="PROREGION"/>
    <x v="10"/>
    <s v="OPI MUNICIPALIDAD PROVINCIAL DE JAÉN"/>
    <x v="14"/>
    <d v="2011-08-31T00:00:00"/>
    <x v="12"/>
    <s v="JAÉN"/>
    <x v="10"/>
    <n v="414"/>
    <d v="2011-12-01T00:00:00"/>
    <d v="2016-08-01T00:00:00"/>
    <d v="2017-04-19T00:00:00"/>
    <n v="5.3863013698630136"/>
    <x v="3"/>
    <n v="0.71506849315068488"/>
    <x v="8"/>
    <x v="1"/>
    <x v="0"/>
    <x v="0"/>
    <x v="1"/>
    <n v="3764318.33"/>
    <n v="0"/>
    <n v="0"/>
    <n v="5604008"/>
    <n v="3763401.18"/>
    <x v="707"/>
    <n v="0.99975635694975884"/>
    <n v="0.99975635694975884"/>
    <x v="3"/>
    <m/>
    <m/>
    <m/>
    <m/>
    <m/>
    <m/>
    <m/>
    <m/>
    <m/>
    <m/>
  </r>
  <r>
    <s v="Wilmer Ch"/>
    <n v="838"/>
    <x v="836"/>
    <x v="836"/>
    <s v="PROREGION"/>
    <x v="10"/>
    <s v="OPI MUNICIPALIDAD PROVINCIAL DE JAÉN"/>
    <x v="14"/>
    <d v="2011-04-12T00:00:00"/>
    <x v="12"/>
    <s v="LAS PIRIAS "/>
    <x v="10"/>
    <n v="414"/>
    <d v="2011-12-01T00:00:00"/>
    <d v="2016-06-01T00:00:00"/>
    <d v="2017-04-19T00:00:00"/>
    <n v="5.3863013698630136"/>
    <x v="3"/>
    <n v="0.88219178082191785"/>
    <x v="8"/>
    <x v="1"/>
    <x v="0"/>
    <x v="0"/>
    <x v="1"/>
    <n v="3614880.76"/>
    <n v="0"/>
    <n v="0"/>
    <n v="5556870"/>
    <n v="3583828.81"/>
    <x v="708"/>
    <n v="0.99140996562221329"/>
    <n v="0.99140996562221329"/>
    <x v="3"/>
    <m/>
    <m/>
    <m/>
    <m/>
    <m/>
    <m/>
    <m/>
    <m/>
    <m/>
    <m/>
  </r>
  <r>
    <s v="Wilmer Ch"/>
    <n v="839"/>
    <x v="837"/>
    <x v="837"/>
    <s v="PROREGION"/>
    <x v="10"/>
    <s v="OPI MUNICIPALIDAD DISTRITAL DE CHIRINOS"/>
    <x v="14"/>
    <d v="2011-06-13T00:00:00"/>
    <x v="12"/>
    <s v=" CHIRINOS"/>
    <x v="10"/>
    <n v="180"/>
    <d v="2011-12-01T00:00:00"/>
    <d v="2016-11-01T00:00:00"/>
    <d v="2017-04-19T00:00:00"/>
    <n v="5.3863013698630136"/>
    <x v="3"/>
    <n v="0.46301369863013697"/>
    <x v="12"/>
    <x v="2"/>
    <x v="1"/>
    <x v="0"/>
    <x v="1"/>
    <n v="3093361.24"/>
    <n v="0"/>
    <n v="0"/>
    <n v="4912665"/>
    <n v="3073240.05"/>
    <x v="709"/>
    <n v="0.99349536363880975"/>
    <n v="0.99349536363880975"/>
    <x v="3"/>
    <m/>
    <m/>
    <m/>
    <m/>
    <m/>
    <m/>
    <m/>
    <m/>
    <m/>
    <m/>
  </r>
  <r>
    <s v="Wilmer Ch"/>
    <n v="840"/>
    <x v="838"/>
    <x v="838"/>
    <s v="PROREGION"/>
    <x v="10"/>
    <s v="OPI MUNICIPALIDAD DISTRITAL DE CATACHE"/>
    <x v="14"/>
    <d v="2012-02-17T00:00:00"/>
    <x v="11"/>
    <s v="UTICYACU"/>
    <x v="10"/>
    <n v="120"/>
    <d v="2013-09-01T00:00:00"/>
    <d v="2016-12-01T00:00:00"/>
    <d v="2017-04-19T00:00:00"/>
    <n v="3.6328767123287671"/>
    <x v="9"/>
    <n v="0.38082191780821917"/>
    <x v="12"/>
    <x v="2"/>
    <x v="1"/>
    <x v="0"/>
    <x v="0"/>
    <n v="1401817.49"/>
    <n v="0"/>
    <n v="0"/>
    <n v="2116894"/>
    <n v="1320787.6499999999"/>
    <x v="710"/>
    <n v="0.94219658366511028"/>
    <n v="0.94219658366511028"/>
    <x v="3"/>
    <m/>
    <m/>
    <m/>
    <m/>
    <m/>
    <m/>
    <m/>
    <m/>
    <m/>
    <m/>
  </r>
  <r>
    <s v="Wilmer Ch"/>
    <n v="841"/>
    <x v="839"/>
    <x v="839"/>
    <s v="PROREGION - JAEN"/>
    <x v="10"/>
    <s v="OPI MUNICIPALIDAD PROVINCIAL DE JAÉN"/>
    <x v="14"/>
    <d v="2012-05-15T00:00:00"/>
    <x v="11"/>
    <s v="JAÉN"/>
    <x v="9"/>
    <n v="150"/>
    <d v="2013-08-01T00:00:00"/>
    <d v="2017-02-01T00:00:00"/>
    <d v="2017-04-19T00:00:00"/>
    <n v="3.7178082191780821"/>
    <x v="9"/>
    <n v="0.21095890410958903"/>
    <x v="12"/>
    <x v="2"/>
    <x v="1"/>
    <x v="0"/>
    <x v="0"/>
    <n v="4034808.57"/>
    <n v="0"/>
    <n v="1534365"/>
    <n v="3236533"/>
    <n v="1460992.03"/>
    <x v="711"/>
    <n v="0.36209698791236583"/>
    <n v="0.36209698791236583"/>
    <x v="2"/>
    <m/>
    <m/>
    <m/>
    <m/>
    <m/>
    <m/>
    <m/>
    <m/>
    <m/>
    <s v="DE ACUERDO AL SOSEM EXISTEN 2 UNIDADES EJECUTORAS QUE HAN REALIZADO GASTO CON CARGO AL PROYECTO"/>
  </r>
  <r>
    <s v="Wilmer Ch"/>
    <n v="842"/>
    <x v="840"/>
    <x v="840"/>
    <s v="PROREGION"/>
    <x v="10"/>
    <s v="OPI DE LA REGION CAJAMARCA"/>
    <x v="14"/>
    <d v="2012-05-24T00:00:00"/>
    <x v="11"/>
    <s v=" CACHACHI"/>
    <x v="10"/>
    <n v="240"/>
    <d v="2012-09-01T00:00:00"/>
    <d v="2016-04-01T00:00:00"/>
    <d v="2017-04-19T00:00:00"/>
    <n v="4.6328767123287671"/>
    <x v="8"/>
    <n v="1.0493150684931507"/>
    <x v="8"/>
    <x v="1"/>
    <x v="1"/>
    <x v="0"/>
    <x v="1"/>
    <n v="1284934.3700000001"/>
    <n v="0"/>
    <n v="0"/>
    <n v="1380364"/>
    <n v="1271332.33"/>
    <x v="712"/>
    <n v="0.98941421420613096"/>
    <n v="0.98941421420613096"/>
    <x v="3"/>
    <m/>
    <m/>
    <m/>
    <m/>
    <m/>
    <m/>
    <m/>
    <m/>
    <m/>
    <m/>
  </r>
  <r>
    <s v="Wilmer Ch"/>
    <n v="843"/>
    <x v="841"/>
    <x v="841"/>
    <s v="PROREGION"/>
    <x v="10"/>
    <s v="OPI DE LA REGION CAJAMARCA"/>
    <x v="14"/>
    <d v="2012-05-24T00:00:00"/>
    <x v="11"/>
    <s v="CACHACHI"/>
    <x v="10"/>
    <n v="240"/>
    <d v="2012-09-01T00:00:00"/>
    <d v="2015-12-01T00:00:00"/>
    <d v="2017-04-19T00:00:00"/>
    <n v="4.6328767123287671"/>
    <x v="8"/>
    <n v="1.3835616438356164"/>
    <x v="8"/>
    <x v="1"/>
    <x v="1"/>
    <x v="0"/>
    <x v="1"/>
    <n v="1307182.03"/>
    <n v="0"/>
    <n v="0"/>
    <n v="1375250"/>
    <n v="1268345.95"/>
    <x v="713"/>
    <n v="0.97029022805645515"/>
    <n v="0.97029022805645515"/>
    <x v="3"/>
    <m/>
    <m/>
    <m/>
    <m/>
    <m/>
    <m/>
    <m/>
    <m/>
    <m/>
    <m/>
  </r>
  <r>
    <s v="Wilmer Ch"/>
    <n v="844"/>
    <x v="842"/>
    <x v="842"/>
    <s v="PROREGION"/>
    <x v="10"/>
    <s v="OPI DE LA REGION CAJAMARCA"/>
    <x v="14"/>
    <d v="2012-05-22T00:00:00"/>
    <x v="11"/>
    <s v="CACHACHI"/>
    <x v="10"/>
    <n v="240"/>
    <d v="2012-09-01T00:00:00"/>
    <d v="2016-10-01T00:00:00"/>
    <d v="2017-04-19T00:00:00"/>
    <n v="4.6328767123287671"/>
    <x v="8"/>
    <n v="0.54794520547945202"/>
    <x v="12"/>
    <x v="2"/>
    <x v="1"/>
    <x v="0"/>
    <x v="1"/>
    <n v="1321364.1499999999"/>
    <n v="0"/>
    <n v="0"/>
    <n v="1344063"/>
    <n v="1286942.8700000001"/>
    <x v="714"/>
    <n v="0.97395019382053027"/>
    <n v="0.97395019382053027"/>
    <x v="3"/>
    <m/>
    <m/>
    <m/>
    <m/>
    <m/>
    <m/>
    <m/>
    <m/>
    <m/>
    <m/>
  </r>
  <r>
    <s v="Wilmer Ch"/>
    <n v="845"/>
    <x v="843"/>
    <x v="843"/>
    <s v="PROREGION"/>
    <x v="10"/>
    <s v="OPI DE LA REGION CAJAMARCA"/>
    <x v="14"/>
    <d v="2012-05-24T00:00:00"/>
    <x v="11"/>
    <s v="CACHACHI"/>
    <x v="10"/>
    <n v="240"/>
    <d v="2012-09-01T00:00:00"/>
    <d v="2015-10-01T00:00:00"/>
    <d v="2017-04-19T00:00:00"/>
    <n v="4.6328767123287671"/>
    <x v="8"/>
    <n v="1.5506849315068494"/>
    <x v="8"/>
    <x v="1"/>
    <x v="1"/>
    <x v="0"/>
    <x v="1"/>
    <n v="1203153.94"/>
    <n v="0"/>
    <n v="0"/>
    <n v="1237647"/>
    <n v="1203060.58"/>
    <x v="715"/>
    <n v="0.99992240394441967"/>
    <n v="0.99992240394441967"/>
    <x v="3"/>
    <m/>
    <m/>
    <m/>
    <m/>
    <m/>
    <m/>
    <m/>
    <m/>
    <m/>
    <s v="ejecutado por Region Cajamarca Agricultura Cajamarca 268,902.93 soles"/>
  </r>
  <r>
    <s v="Wilmer Ch"/>
    <n v="846"/>
    <x v="844"/>
    <x v="844"/>
    <s v="PROREGION"/>
    <x v="10"/>
    <s v="OPI DE LA REGION CAJAMARCA"/>
    <x v="14"/>
    <d v="2012-05-22T00:00:00"/>
    <x v="11"/>
    <s v="CACHACHI"/>
    <x v="10"/>
    <n v="240"/>
    <d v="2012-09-01T00:00:00"/>
    <d v="2013-09-01T00:00:00"/>
    <d v="2017-04-19T00:00:00"/>
    <n v="4.6328767123287671"/>
    <x v="8"/>
    <n v="3.6328767123287671"/>
    <x v="9"/>
    <x v="1"/>
    <x v="1"/>
    <x v="0"/>
    <x v="1"/>
    <n v="1087045.3799999999"/>
    <n v="0"/>
    <n v="0"/>
    <n v="1247932"/>
    <n v="1148585.51"/>
    <x v="716"/>
    <n v="1.0566122915678093"/>
    <n v="1.0566122915678093"/>
    <x v="3"/>
    <m/>
    <m/>
    <m/>
    <m/>
    <m/>
    <m/>
    <m/>
    <m/>
    <m/>
    <m/>
  </r>
  <r>
    <s v="Wilmer Ch"/>
    <n v="847"/>
    <x v="845"/>
    <x v="845"/>
    <s v="PROREGION"/>
    <x v="10"/>
    <s v="OPI DE LA REGION CAJAMARCA"/>
    <x v="14"/>
    <d v="2012-05-08T00:00:00"/>
    <x v="11"/>
    <s v="CAJABAMBA - MULTIDISTRITAL"/>
    <x v="10"/>
    <n v="240"/>
    <d v="2012-08-01T00:00:00"/>
    <d v="2016-12-01T00:00:00"/>
    <d v="2017-04-19T00:00:00"/>
    <n v="4.7178082191780826"/>
    <x v="8"/>
    <n v="0.38082191780821917"/>
    <x v="12"/>
    <x v="2"/>
    <x v="1"/>
    <x v="0"/>
    <x v="0"/>
    <n v="1134404.22"/>
    <n v="0"/>
    <n v="0"/>
    <n v="1546041"/>
    <n v="916018.82"/>
    <x v="717"/>
    <n v="0.80748890373486093"/>
    <n v="0.80748890373486093"/>
    <x v="3"/>
    <m/>
    <m/>
    <m/>
    <m/>
    <m/>
    <m/>
    <m/>
    <m/>
    <m/>
    <m/>
  </r>
  <r>
    <s v="Wilmer Ch"/>
    <n v="848"/>
    <x v="846"/>
    <x v="846"/>
    <s v="PROREGION"/>
    <x v="10"/>
    <s v="OPI DE LA REGION CAJAMARCA"/>
    <x v="14"/>
    <d v="2013-11-05T00:00:00"/>
    <x v="13"/>
    <s v="CAJABAMBA"/>
    <x v="9"/>
    <n v="226"/>
    <d v="2014-05-01T00:00:00"/>
    <d v="2016-11-01T00:00:00"/>
    <d v="2017-04-19T00:00:00"/>
    <n v="2.9698630136986299"/>
    <x v="9"/>
    <n v="0.46301369863013697"/>
    <x v="12"/>
    <x v="2"/>
    <x v="0"/>
    <x v="0"/>
    <x v="1"/>
    <n v="851882.57"/>
    <n v="0"/>
    <n v="13814"/>
    <n v="1498805"/>
    <n v="811915.14"/>
    <x v="718"/>
    <n v="0.95308340444153006"/>
    <n v="0.95308340444153006"/>
    <x v="3"/>
    <m/>
    <m/>
    <m/>
    <m/>
    <m/>
    <m/>
    <m/>
    <m/>
    <m/>
    <m/>
  </r>
  <r>
    <s v="Agustín M"/>
    <n v="849"/>
    <x v="847"/>
    <x v="847"/>
    <s v="AGRICULTURA "/>
    <x v="9"/>
    <s v="OPI DE LA REGION CAJAMARCA"/>
    <x v="14"/>
    <d v="2009-08-25T00:00:00"/>
    <x v="10"/>
    <s v="TUMBADEN"/>
    <x v="3"/>
    <n v="90"/>
    <d v="2012-06-01T00:00:00"/>
    <d v="2017-03-01T00:00:00"/>
    <d v="2017-04-19T00:00:00"/>
    <n v="4.8849315068493153"/>
    <x v="8"/>
    <n v="0.13424657534246576"/>
    <x v="12"/>
    <x v="2"/>
    <x v="1"/>
    <x v="0"/>
    <x v="1"/>
    <n v="1153170"/>
    <n v="0"/>
    <n v="1133825"/>
    <n v="1164475"/>
    <n v="1133824.51"/>
    <x v="719"/>
    <n v="0.9832240779763608"/>
    <n v="0.9832240779763608"/>
    <x v="3"/>
    <m/>
    <m/>
    <m/>
    <m/>
    <m/>
    <m/>
    <m/>
    <m/>
    <m/>
    <s v="el proyecto ha sido ejecutado por Municipalidad Distrital de Tongod Cajamarca-San Miguel con 299,474.47 soles y Region Cajamarca sede Central Cajamarca con o.oo soles "/>
  </r>
  <r>
    <s v="Agustín M"/>
    <n v="850"/>
    <x v="848"/>
    <x v="848"/>
    <s v="AGRICULTURA "/>
    <x v="9"/>
    <s v="OPI DE LA REGION CAJAMARCA"/>
    <x v="14"/>
    <d v="2012-07-11T00:00:00"/>
    <x v="11"/>
    <s v="MULTIPROVINCIAL Y MULTIDISTRITAL"/>
    <x v="3"/>
    <n v="720"/>
    <d v="2013-10-01T00:00:00"/>
    <d v="2017-04-01T00:00:00"/>
    <d v="2017-04-19T00:00:00"/>
    <n v="3.5506849315068494"/>
    <x v="9"/>
    <n v="4.9315068493150684E-2"/>
    <x v="12"/>
    <x v="2"/>
    <x v="1"/>
    <x v="0"/>
    <x v="0"/>
    <n v="10230435"/>
    <n v="0"/>
    <n v="1477493"/>
    <n v="10936181"/>
    <n v="7958035.7800000003"/>
    <x v="720"/>
    <n v="0.77787853400173113"/>
    <n v="0.77787853400173113"/>
    <x v="3"/>
    <m/>
    <m/>
    <m/>
    <m/>
    <m/>
    <m/>
    <m/>
    <m/>
    <m/>
    <s v="PIP VIABLE CON REGISTROS EN LA FASE DE INVERSIÓN"/>
  </r>
  <r>
    <s v="Agustín M"/>
    <n v="851"/>
    <x v="849"/>
    <x v="849"/>
    <s v="AGRICULTURA "/>
    <x v="9"/>
    <s v="OPI DE LA REGION CAJAMARCA"/>
    <x v="14"/>
    <d v="2014-07-31T00:00:00"/>
    <x v="14"/>
    <s v="MAGDALENA"/>
    <x v="3"/>
    <n v="180"/>
    <d v="2013-03-01T00:00:00"/>
    <d v="2015-08-01T00:00:00"/>
    <d v="2017-04-19T00:00:00"/>
    <n v="4.1369863013698627"/>
    <x v="8"/>
    <n v="1.7178082191780821"/>
    <x v="8"/>
    <x v="1"/>
    <x v="1"/>
    <x v="0"/>
    <x v="0"/>
    <n v="5247333"/>
    <n v="0"/>
    <n v="4963843"/>
    <n v="5267886"/>
    <n v="112243.44"/>
    <x v="721"/>
    <n v="2.1390569266330154E-2"/>
    <n v="2.1390569266330154E-2"/>
    <x v="1"/>
    <m/>
    <m/>
    <m/>
    <m/>
    <m/>
    <m/>
    <m/>
    <m/>
    <m/>
    <s v="DEFICIENTE EJECUCIÓN, PIP VIABLE VERIFICADO CON REGISTROS EN LA FASE DE INVERSIÓN"/>
  </r>
  <r>
    <s v="Agustín M"/>
    <n v="852"/>
    <x v="850"/>
    <x v="850"/>
    <s v="AGRICULTURA "/>
    <x v="9"/>
    <s v="OPI DE LA REGION CAJAMARCA"/>
    <x v="14"/>
    <d v="2016-08-26T00:00:00"/>
    <x v="8"/>
    <s v="MULTIPROVINCIAL Y MULTIDISTRITAL"/>
    <x v="3"/>
    <n v="1260"/>
    <d v="2014-11-01T00:00:00"/>
    <d v="2016-12-01T00:00:00"/>
    <d v="2017-04-19T00:00:00"/>
    <n v="2.4657534246575343"/>
    <x v="11"/>
    <n v="0.38082191780821917"/>
    <x v="12"/>
    <x v="2"/>
    <x v="1"/>
    <x v="0"/>
    <x v="0"/>
    <n v="57258741"/>
    <n v="0"/>
    <n v="500000"/>
    <n v="735000"/>
    <n v="208900"/>
    <x v="722"/>
    <n v="3.6483512622116506E-3"/>
    <n v="3.6483512622116506E-3"/>
    <x v="1"/>
    <m/>
    <m/>
    <m/>
    <m/>
    <m/>
    <m/>
    <m/>
    <m/>
    <m/>
    <s v="DEFICIENTE EJECUCIÓN, PIP VIABLE CON REGISTROS EN LA FASE DE INVERSIÓN, CON FACTIBILIDAD"/>
  </r>
  <r>
    <s v="Agustín M"/>
    <n v="853"/>
    <x v="851"/>
    <x v="851"/>
    <s v="AGRICULTURA "/>
    <x v="9"/>
    <s v="OPI MUNICIPALIDAD DISTRITAL DE BAÑOS DEL INCA"/>
    <x v="14"/>
    <d v="2012-09-05T00:00:00"/>
    <x v="11"/>
    <s v="LOS BAÑOS DEL INCA"/>
    <x v="0"/>
    <n v="180"/>
    <d v="2013-12-01T00:00:00"/>
    <d v="2017-03-01T00:00:00"/>
    <d v="2017-04-19T00:00:00"/>
    <n v="3.3835616438356166"/>
    <x v="9"/>
    <n v="0.13424657534246576"/>
    <x v="12"/>
    <x v="2"/>
    <x v="1"/>
    <x v="0"/>
    <x v="1"/>
    <n v="8701246"/>
    <n v="0"/>
    <n v="1877081"/>
    <n v="12493017"/>
    <n v="6769428.4500000002"/>
    <x v="723"/>
    <n v="0.77798380254965782"/>
    <n v="0.77798380254965782"/>
    <x v="3"/>
    <m/>
    <m/>
    <m/>
    <m/>
    <m/>
    <m/>
    <m/>
    <m/>
    <m/>
    <s v="La Municipalidad distrital de Baños del Inca ha invertido: S/. 129,485.80 y la Región Cajamarca: S/. 6,639,942.65"/>
  </r>
  <r>
    <s v="Agustín M"/>
    <n v="854"/>
    <x v="852"/>
    <x v="852"/>
    <s v="AGRICULTURA "/>
    <x v="9"/>
    <s v="OPI DE LA REGION CAJAMARCA"/>
    <x v="14"/>
    <d v="2013-10-04T00:00:00"/>
    <x v="13"/>
    <s v="MULTIPROVINCIAL Y MULTIDISTRITAL"/>
    <x v="1"/>
    <n v="1440"/>
    <d v="2014-03-01T00:00:00"/>
    <d v="2017-03-01T00:00:00"/>
    <d v="2017-04-19T00:00:00"/>
    <n v="3.1369863013698631"/>
    <x v="9"/>
    <n v="0.13424657534246576"/>
    <x v="12"/>
    <x v="2"/>
    <x v="1"/>
    <x v="0"/>
    <x v="0"/>
    <n v="10569933"/>
    <n v="0"/>
    <n v="0"/>
    <n v="9709409"/>
    <n v="6065658.5999999996"/>
    <x v="724"/>
    <n v="0.5738597018543069"/>
    <n v="0.5738597018543069"/>
    <x v="2"/>
    <m/>
    <m/>
    <m/>
    <m/>
    <m/>
    <m/>
    <m/>
    <m/>
    <m/>
    <m/>
  </r>
  <r>
    <s v="Agustín M"/>
    <n v="855"/>
    <x v="853"/>
    <x v="853"/>
    <s v="CHOTA"/>
    <x v="3"/>
    <s v="OPI MUNICIPALIDAD PROVINCIAL DE HUALGAYOC"/>
    <x v="14"/>
    <d v="2014-11-27T00:00:00"/>
    <x v="14"/>
    <s v="BAMBAMARCA"/>
    <x v="9"/>
    <n v="270"/>
    <d v="2016-06-01T00:00:00"/>
    <d v="2016-08-01T00:00:00"/>
    <d v="2017-04-19T00:00:00"/>
    <n v="0.88219178082191785"/>
    <x v="14"/>
    <n v="0.71506849315068488"/>
    <x v="8"/>
    <x v="1"/>
    <x v="1"/>
    <x v="0"/>
    <x v="1"/>
    <n v="4724675.58"/>
    <n v="0"/>
    <n v="0"/>
    <n v="206498"/>
    <n v="95748.800000000003"/>
    <x v="725"/>
    <n v="2.0265687744850408E-2"/>
    <n v="2.0265687744850408E-2"/>
    <x v="1"/>
    <m/>
    <m/>
    <m/>
    <m/>
    <m/>
    <m/>
    <m/>
    <m/>
    <m/>
    <m/>
  </r>
  <r>
    <s v="Agustín M"/>
    <n v="856"/>
    <x v="854"/>
    <x v="854"/>
    <s v="CHOTA"/>
    <x v="3"/>
    <s v="OPI DE LA REGION CAJAMARCA"/>
    <x v="14"/>
    <d v="2014-12-11T00:00:00"/>
    <x v="14"/>
    <s v="BAMBAMARCA"/>
    <x v="4"/>
    <n v="150"/>
    <d v="2016-03-01T00:00:00"/>
    <d v="2016-08-01T00:00:00"/>
    <d v="2017-04-19T00:00:00"/>
    <n v="1.1342465753424658"/>
    <x v="12"/>
    <n v="0.71506849315068488"/>
    <x v="8"/>
    <x v="1"/>
    <x v="1"/>
    <x v="0"/>
    <x v="0"/>
    <n v="3016757.2"/>
    <n v="0"/>
    <n v="0"/>
    <n v="125000"/>
    <n v="60000"/>
    <x v="726"/>
    <n v="1.9888905875487757E-2"/>
    <n v="1.9888905875487757E-2"/>
    <x v="1"/>
    <m/>
    <m/>
    <m/>
    <m/>
    <m/>
    <m/>
    <m/>
    <m/>
    <m/>
    <m/>
  </r>
  <r>
    <s v="Agustín M"/>
    <n v="857"/>
    <x v="855"/>
    <x v="855"/>
    <s v="CHOTA"/>
    <x v="3"/>
    <s v="OPI DE LA REGION CAJAMARCA"/>
    <x v="14"/>
    <d v="2015-05-13T00:00:00"/>
    <x v="6"/>
    <s v="BAMBAMARCA"/>
    <x v="4"/>
    <n v="240"/>
    <d v="2016-02-01T00:00:00"/>
    <d v="2016-08-01T00:00:00"/>
    <d v="2017-04-19T00:00:00"/>
    <n v="1.2136986301369863"/>
    <x v="12"/>
    <n v="0.71506849315068488"/>
    <x v="8"/>
    <x v="1"/>
    <x v="0"/>
    <x v="0"/>
    <x v="0"/>
    <n v="10674322.75"/>
    <n v="0"/>
    <n v="0"/>
    <n v="4975564"/>
    <n v="50400"/>
    <x v="727"/>
    <n v="4.7216110267979299E-3"/>
    <n v="4.7216110267979299E-3"/>
    <x v="1"/>
    <m/>
    <m/>
    <m/>
    <m/>
    <m/>
    <m/>
    <m/>
    <m/>
    <m/>
    <m/>
  </r>
  <r>
    <s v="Gladys R."/>
    <n v="858"/>
    <x v="856"/>
    <x v="856"/>
    <s v="PROREGION"/>
    <x v="10"/>
    <s v="DIRECCION GENERAL DE PROGRAMACION MULTIANUAL DEL SECTOR PUBLICO"/>
    <x v="14"/>
    <d v="2010-05-26T00:00:00"/>
    <x v="4"/>
    <s v="MULTIPROVINCIAL Y MULTIDISTRITAL"/>
    <x v="10"/>
    <n v="210"/>
    <d v="2010-06-01T00:00:00"/>
    <d v="2017-04-01T00:00:00"/>
    <d v="2017-04-19T00:00:00"/>
    <n v="6.8876712328767127"/>
    <x v="7"/>
    <n v="4.9315068493150684E-2"/>
    <x v="12"/>
    <x v="2"/>
    <x v="1"/>
    <x v="0"/>
    <x v="0"/>
    <n v="8038394.7199999997"/>
    <n v="0"/>
    <n v="237124"/>
    <n v="12829467"/>
    <n v="7983818.9699999997"/>
    <x v="728"/>
    <n v="0.99321061581310355"/>
    <n v="0.99321061581310355"/>
    <x v="3"/>
    <m/>
    <m/>
    <m/>
    <m/>
    <m/>
    <m/>
    <m/>
    <m/>
    <m/>
    <s v="En ejecución."/>
  </r>
  <r>
    <s v="Gladys R."/>
    <n v="859"/>
    <x v="857"/>
    <x v="857"/>
    <s v="PROREGION"/>
    <x v="10"/>
    <s v="DIRECCION GENERAL DE PROGRAMACION MULTIANUAL DEL SECTOR PUBLICO"/>
    <x v="14"/>
    <d v="2010-06-14T00:00:00"/>
    <x v="4"/>
    <s v="MULTIPROVINCIAL Y MULTIDISTRITAL"/>
    <x v="10"/>
    <n v="210"/>
    <d v="2010-06-01T00:00:00"/>
    <d v="2016-06-01T00:00:00"/>
    <d v="2017-04-19T00:00:00"/>
    <n v="6.8876712328767127"/>
    <x v="7"/>
    <n v="0.88219178082191785"/>
    <x v="8"/>
    <x v="1"/>
    <x v="1"/>
    <x v="0"/>
    <x v="0"/>
    <n v="7456791.3200000003"/>
    <n v="0"/>
    <n v="20000"/>
    <n v="10246516"/>
    <n v="7023544.04"/>
    <x v="729"/>
    <n v="0.94189896680654328"/>
    <n v="0.94189896680654328"/>
    <x v="3"/>
    <m/>
    <m/>
    <m/>
    <m/>
    <m/>
    <m/>
    <m/>
    <m/>
    <m/>
    <s v="Tiene asignado un PIM de S/. 20,000 pero no registra devengado en este año"/>
  </r>
  <r>
    <s v="Gladys R."/>
    <n v="860"/>
    <x v="858"/>
    <x v="858"/>
    <s v="SEDE CENTRAL - RENAMA"/>
    <x v="0"/>
    <s v="OPI DE LA REGION CAJAMARCA"/>
    <x v="14"/>
    <d v="2013-12-27T00:00:00"/>
    <x v="13"/>
    <s v="MULTIPROVINCIAL Y MULTIDISTRITAL"/>
    <x v="5"/>
    <n v="1460"/>
    <s v="NPI"/>
    <s v="NPI"/>
    <d v="2017-04-19T00:00:00"/>
    <s v="NPI"/>
    <x v="0"/>
    <s v="NPI"/>
    <x v="0"/>
    <x v="0"/>
    <x v="0"/>
    <x v="0"/>
    <x v="0"/>
    <n v="9750113"/>
    <n v="0"/>
    <n v="150000"/>
    <n v="240000"/>
    <n v="0"/>
    <x v="730"/>
    <n v="0"/>
    <n v="0"/>
    <x v="1"/>
    <m/>
    <m/>
    <m/>
    <m/>
    <m/>
    <m/>
    <m/>
    <m/>
    <m/>
    <s v="Mala programación, en el 2016 se asignó un PIM de 90, 000 y no registra devengado, para el 2017 se ha programado un PIM de 150, 000 a la fecha no registra devengado y según la ficha del BI el ET costaría 223, 366. El estudio de preinversión a la fecha HA PERDIDO VIGENCIA (27/12/2016)."/>
  </r>
  <r>
    <s v="Gladys R."/>
    <n v="861"/>
    <x v="859"/>
    <x v="859"/>
    <s v="JAÉN"/>
    <x v="2"/>
    <s v="OPI DE LA REGION CAJAMARCA"/>
    <x v="14"/>
    <d v="2016-11-23T00:00:00"/>
    <x v="8"/>
    <s v="JAÉN"/>
    <x v="4"/>
    <n v="270"/>
    <s v="NPI"/>
    <s v="NPI"/>
    <d v="2017-04-19T00:00:00"/>
    <s v="NPI"/>
    <x v="0"/>
    <s v="NPI"/>
    <x v="0"/>
    <x v="0"/>
    <x v="0"/>
    <x v="0"/>
    <x v="0"/>
    <n v="4243445"/>
    <n v="0"/>
    <n v="118975"/>
    <n v="118975"/>
    <n v="0"/>
    <x v="731"/>
    <n v="0"/>
    <n v="0"/>
    <x v="1"/>
    <m/>
    <m/>
    <m/>
    <m/>
    <m/>
    <m/>
    <m/>
    <m/>
    <m/>
    <s v="Se asume que se ha programado el costo de la elaboración del ET, el monto por este rubro es igual al que muestra en el BI."/>
  </r>
  <r>
    <s v="Gladys R."/>
    <n v="862"/>
    <x v="860"/>
    <x v="860"/>
    <s v="SEDE CENTRAL - GRI"/>
    <x v="0"/>
    <s v="OPI MUNICIPALIDAD PROVINCIAL DE SAN PABLO"/>
    <x v="14"/>
    <d v="2011-11-17T00:00:00"/>
    <x v="12"/>
    <s v="SAN PABLO"/>
    <x v="4"/>
    <n v="210"/>
    <d v="2016-09-01T00:00:00"/>
    <d v="2016-09-01T00:00:00"/>
    <d v="2017-04-19T00:00:00"/>
    <n v="0.63013698630136983"/>
    <x v="14"/>
    <n v="0.63013698630136983"/>
    <x v="8"/>
    <x v="1"/>
    <x v="1"/>
    <x v="0"/>
    <x v="0"/>
    <n v="1793516.91"/>
    <n v="0"/>
    <n v="1793517"/>
    <n v="18926917"/>
    <n v="16700"/>
    <x v="732"/>
    <n v="9.3113144943807648E-3"/>
    <n v="9.3113144943807648E-3"/>
    <x v="1"/>
    <m/>
    <m/>
    <m/>
    <m/>
    <m/>
    <m/>
    <m/>
    <m/>
    <m/>
    <s v="El monto asignado en el PIM es igual al último monto registrado en el BI, se asume que se está considerando la ejecución total del PIP. Adicionalmente se ha devengado 16, 700 en el 2016."/>
  </r>
  <r>
    <s v="Gladys R."/>
    <n v="863"/>
    <x v="861"/>
    <x v="861"/>
    <s v="SEDE CENTRAL - GRI"/>
    <x v="0"/>
    <s v="OPI MUNICIPALIDAD DISTRITAL DE JESÚS"/>
    <x v="14"/>
    <d v="2011-12-20T00:00:00"/>
    <x v="12"/>
    <s v="JESÚS"/>
    <x v="10"/>
    <n v="120"/>
    <d v="2016-10-01T00:00:00"/>
    <d v="2017-02-01T00:00:00"/>
    <d v="2017-04-19T00:00:00"/>
    <n v="0.54794520547945202"/>
    <x v="14"/>
    <n v="0.21095890410958903"/>
    <x v="12"/>
    <x v="2"/>
    <x v="1"/>
    <x v="0"/>
    <x v="1"/>
    <n v="810769.45"/>
    <n v="0"/>
    <n v="240006"/>
    <n v="1004394"/>
    <n v="635634.16"/>
    <x v="733"/>
    <n v="0.78398878990815457"/>
    <n v="0.78398878990815457"/>
    <x v="3"/>
    <m/>
    <m/>
    <m/>
    <m/>
    <m/>
    <m/>
    <m/>
    <m/>
    <m/>
    <s v="PIP ene jecución, PIM+Devengados=Ult.Monto registrado en el BI."/>
  </r>
  <r>
    <s v="Gladys R."/>
    <n v="864"/>
    <x v="862"/>
    <x v="862"/>
    <s v="SEDE CENTRAL - GRI"/>
    <x v="0"/>
    <s v="OPI DE LA REGION CAJAMARCA"/>
    <x v="14"/>
    <d v="2011-09-15T00:00:00"/>
    <x v="12"/>
    <s v="CAJABAMBA"/>
    <x v="4"/>
    <n v="300"/>
    <s v="NPI"/>
    <s v="NPI"/>
    <d v="2017-04-19T00:00:00"/>
    <s v="NPI"/>
    <x v="0"/>
    <s v="NPI"/>
    <x v="0"/>
    <x v="0"/>
    <x v="1"/>
    <x v="0"/>
    <x v="0"/>
    <n v="5045325.33"/>
    <n v="0"/>
    <n v="5045325"/>
    <n v="5045325"/>
    <n v="0"/>
    <x v="734"/>
    <n v="0"/>
    <n v="0"/>
    <x v="1"/>
    <m/>
    <m/>
    <m/>
    <m/>
    <m/>
    <m/>
    <m/>
    <m/>
    <m/>
    <s v="El monto asignado en el PIM es igual al último monto registrado en el BI, se asume que se está considerando la ejecución total del PIP."/>
  </r>
  <r>
    <s v="Gladys R."/>
    <n v="865"/>
    <x v="863"/>
    <x v="863"/>
    <s v="SEDE CENTRAL - GRI"/>
    <x v="0"/>
    <s v="OPI DE LA REGION CAJAMARCA"/>
    <x v="14"/>
    <d v="2013-05-21T00:00:00"/>
    <x v="13"/>
    <s v="MULTIPROVINCIAL Y MULTIDISTRITAL"/>
    <x v="4"/>
    <n v="365"/>
    <s v="NPI"/>
    <s v="NPI"/>
    <d v="2017-04-19T00:00:00"/>
    <s v="NPI"/>
    <x v="0"/>
    <s v="NPI"/>
    <x v="0"/>
    <x v="0"/>
    <x v="0"/>
    <x v="0"/>
    <x v="0"/>
    <n v="6566052"/>
    <n v="328303"/>
    <n v="328303"/>
    <n v="328303"/>
    <n v="0"/>
    <x v="735"/>
    <n v="0"/>
    <n v="0"/>
    <x v="1"/>
    <m/>
    <m/>
    <m/>
    <m/>
    <m/>
    <m/>
    <m/>
    <m/>
    <m/>
    <s v="Se realizó una mala programación en el PIM, le asignaron ppto a un PIP que a la fecha HA PERDIDO VIGENCIA (25/11/2016). El monto de ET = 125, 067.00 (asignación mayor a lo que requiere para ET)."/>
  </r>
  <r>
    <s v="Gladys R."/>
    <n v="866"/>
    <x v="864"/>
    <x v="864"/>
    <s v="AGRICULTURA "/>
    <x v="9"/>
    <s v="OPI DE LA REGION CAJAMARCA"/>
    <x v="14"/>
    <d v="2015-05-06T00:00:00"/>
    <x v="6"/>
    <s v="MULTIPROVINCIAL Y MULTIDISTRITAL"/>
    <x v="5"/>
    <n v="1275"/>
    <d v="2016-12-01T00:00:00"/>
    <d v="2017-03-01T00:00:00"/>
    <d v="2017-04-19T00:00:00"/>
    <n v="0.38082191780821917"/>
    <x v="15"/>
    <n v="0.13424657534246576"/>
    <x v="12"/>
    <x v="2"/>
    <x v="0"/>
    <x v="0"/>
    <x v="0"/>
    <n v="8369318"/>
    <n v="0"/>
    <n v="109217"/>
    <n v="265240"/>
    <n v="93600"/>
    <x v="736"/>
    <n v="1.1183706963936607E-2"/>
    <n v="1.1183706963936607E-2"/>
    <x v="1"/>
    <m/>
    <m/>
    <m/>
    <m/>
    <m/>
    <m/>
    <m/>
    <m/>
    <m/>
    <s v="Se asume que se ha programado el costo para culminar el ET, en el SOSEM reporta que tiene un contrato para el ET por 156, 000."/>
  </r>
  <r>
    <s v="Gladys R."/>
    <n v="867"/>
    <x v="865"/>
    <x v="865"/>
    <s v="SEDE CENTRAL - GRI"/>
    <x v="0"/>
    <s v="OPI MUNICIPALIDAD PROVINCIAL DE CAJAMARCA"/>
    <x v="14"/>
    <d v="2010-08-20T00:00:00"/>
    <x v="4"/>
    <s v="CAJAMARCA"/>
    <x v="6"/>
    <n v="180"/>
    <d v="2014-02-01T00:00:00"/>
    <d v="2016-09-01T00:00:00"/>
    <d v="2017-04-19T00:00:00"/>
    <n v="3.2136986301369861"/>
    <x v="9"/>
    <n v="0.63013698630136983"/>
    <x v="8"/>
    <x v="1"/>
    <x v="1"/>
    <x v="0"/>
    <x v="0"/>
    <n v="532919.44999999995"/>
    <n v="0"/>
    <n v="511420"/>
    <n v="532920"/>
    <n v="21500"/>
    <x v="737"/>
    <n v="4.0343808055795301E-2"/>
    <n v="4.0343808055795301E-2"/>
    <x v="1"/>
    <m/>
    <m/>
    <m/>
    <m/>
    <m/>
    <m/>
    <m/>
    <m/>
    <m/>
    <s v="La MPC ha devengado 11,100 en el año 2014 y la UE Sede Central del GR.Cajamarca ha devengado 10,400 en el año 2016 y ha incluído en el PIM del 2017 511, 420 de los cuales aún no registra devengado. SOSEM no reporta Contrataciones."/>
  </r>
  <r>
    <s v="Gladys R."/>
    <n v="868"/>
    <x v="866"/>
    <x v="866"/>
    <s v="SEDE CENTRAL - GRI"/>
    <x v="0"/>
    <s v="OPI DE LA REGION CAJAMARCA"/>
    <x v="14"/>
    <d v="2010-12-06T00:00:00"/>
    <x v="4"/>
    <s v="LLACANORA"/>
    <x v="4"/>
    <n v="120"/>
    <d v="2010-06-01T00:00:00"/>
    <d v="2016-06-01T00:00:00"/>
    <d v="2017-04-19T00:00:00"/>
    <n v="6.8876712328767127"/>
    <x v="7"/>
    <n v="0.88219178082191785"/>
    <x v="8"/>
    <x v="1"/>
    <x v="0"/>
    <x v="0"/>
    <x v="0"/>
    <n v="914639.22"/>
    <n v="0"/>
    <n v="914639"/>
    <n v="914639"/>
    <n v="0"/>
    <x v="738"/>
    <n v="0"/>
    <n v="0"/>
    <x v="1"/>
    <m/>
    <m/>
    <m/>
    <m/>
    <m/>
    <m/>
    <m/>
    <m/>
    <m/>
    <s v="Se ha programado un PIM igual al último monto registrado en el BI sin discriminar el gasto que se ha realizado por concepto de ET= 46, 092.86. "/>
  </r>
  <r>
    <s v="Gladys R."/>
    <n v="869"/>
    <x v="867"/>
    <x v="867"/>
    <s v="SEDE CENTRAL - RENAMA"/>
    <x v="0"/>
    <s v="OPI DE LA REGION CAJAMARCA"/>
    <x v="14"/>
    <d v="2014-09-26T00:00:00"/>
    <x v="14"/>
    <s v="MULTIPROVINCIAL Y MULTIDISTRITAL"/>
    <x v="5"/>
    <n v="910"/>
    <d v="2017-03-01T00:00:00"/>
    <d v="2017-03-01T00:00:00"/>
    <d v="2017-04-19T00:00:00"/>
    <n v="0.13424657534246576"/>
    <x v="15"/>
    <n v="0.13424657534246576"/>
    <x v="12"/>
    <x v="2"/>
    <x v="0"/>
    <x v="0"/>
    <x v="0"/>
    <n v="3686180"/>
    <n v="700000"/>
    <n v="700000"/>
    <n v="700000"/>
    <n v="36240"/>
    <x v="739"/>
    <n v="9.8313158879924471E-3"/>
    <n v="9.8313158879924471E-3"/>
    <x v="1"/>
    <m/>
    <m/>
    <m/>
    <m/>
    <m/>
    <m/>
    <m/>
    <m/>
    <m/>
    <s v="SOSEM reporta una Contratación para elaborar ET por 103, 000 y se ha programado un PIA de 700, 000."/>
  </r>
  <r>
    <s v="Gladys R."/>
    <n v="870"/>
    <x v="868"/>
    <x v="868"/>
    <s v="CHOTA"/>
    <x v="3"/>
    <s v="OPI MUNICIPALIDAD DISTRITAL CHANCAY BAÑOS"/>
    <x v="14"/>
    <d v="2014-02-20T00:00:00"/>
    <x v="14"/>
    <s v="CHANCAY BAÑOS"/>
    <x v="8"/>
    <n v="330"/>
    <d v="2016-08-01T00:00:00"/>
    <d v="2016-09-01T00:00:00"/>
    <d v="2017-04-19T00:00:00"/>
    <n v="0.71506849315068488"/>
    <x v="14"/>
    <n v="0.63013698630136983"/>
    <x v="8"/>
    <x v="1"/>
    <x v="1"/>
    <x v="0"/>
    <x v="0"/>
    <n v="8840405"/>
    <n v="2453338"/>
    <n v="7806415"/>
    <n v="7836415"/>
    <n v="10848"/>
    <x v="740"/>
    <n v="1.2270931026350036E-3"/>
    <n v="1.2270931026350036E-3"/>
    <x v="1"/>
    <m/>
    <m/>
    <m/>
    <m/>
    <m/>
    <m/>
    <m/>
    <m/>
    <m/>
    <s v="El SOSEM no reporta Contrataciones, la GSR Chota ha devengado en el 2016: 10,848, el PIP ya tiene ET (F15) y 02 F16 por lo tanto para el PIP se ha ejecutado gastos para elaborar el ET."/>
  </r>
  <r>
    <s v="Gladys R."/>
    <n v="871"/>
    <x v="869"/>
    <x v="869"/>
    <s v="SEDE CENTRAL - GRDE"/>
    <x v="0"/>
    <s v="OPI DE LA REGION CAJAMARCA"/>
    <x v="14"/>
    <d v="2013-10-04T00:00:00"/>
    <x v="13"/>
    <s v="PEDRO GÁLVEZ"/>
    <x v="3"/>
    <n v="900"/>
    <s v="NPI"/>
    <s v="NPI"/>
    <d v="2017-04-19T00:00:00"/>
    <s v="NPI"/>
    <x v="0"/>
    <s v="NPI"/>
    <x v="0"/>
    <x v="0"/>
    <x v="0"/>
    <x v="0"/>
    <x v="0"/>
    <n v="3313190"/>
    <n v="0"/>
    <n v="77000"/>
    <n v="131000"/>
    <n v="0"/>
    <x v="741"/>
    <n v="0"/>
    <n v="0"/>
    <x v="1"/>
    <m/>
    <m/>
    <m/>
    <m/>
    <m/>
    <m/>
    <m/>
    <m/>
    <m/>
    <s v="El monto asignado en el PIM es igual al monto que según SOSEM se ha realizado una Contratación para la elaboración del ET."/>
  </r>
  <r>
    <s v="Gladys R."/>
    <n v="872"/>
    <x v="870"/>
    <x v="870"/>
    <s v="SEDE CENTRAL - GRI"/>
    <x v="0"/>
    <s v="OPI DE LA REGION CAJAMARCA"/>
    <x v="14"/>
    <d v="2013-06-18T00:00:00"/>
    <x v="13"/>
    <s v="CELENDÍN"/>
    <x v="4"/>
    <n v="365"/>
    <s v="NPI"/>
    <s v="NPI"/>
    <d v="2017-04-19T00:00:00"/>
    <s v="NPI"/>
    <x v="0"/>
    <s v="NPI"/>
    <x v="0"/>
    <x v="0"/>
    <x v="0"/>
    <x v="0"/>
    <x v="0"/>
    <n v="5667216"/>
    <n v="0"/>
    <n v="114698"/>
    <n v="114698"/>
    <n v="0"/>
    <x v="742"/>
    <n v="0"/>
    <n v="0"/>
    <x v="1"/>
    <m/>
    <m/>
    <m/>
    <m/>
    <m/>
    <m/>
    <m/>
    <m/>
    <m/>
    <s v="Mala programación, en el 2017 le han asignado un PIM de 114, 698 y no registra Contrataciones. El estudio de preinversión a la fecha HA PERDIDO VIGENCIA (18/06/2016) y se encuentra INACTIVO en el BI. "/>
  </r>
  <r>
    <s v="Gladys R."/>
    <n v="873"/>
    <x v="871"/>
    <x v="871"/>
    <s v="JAÉN"/>
    <x v="2"/>
    <s v="OPI DE LA REGION CAJAMARCA"/>
    <x v="14"/>
    <d v="2013-12-16T00:00:00"/>
    <x v="13"/>
    <s v="SAN JOSÉ DE LOURDES"/>
    <x v="4"/>
    <n v="300"/>
    <s v="NPI"/>
    <s v="NPI"/>
    <d v="2017-04-19T00:00:00"/>
    <s v="NPI"/>
    <x v="0"/>
    <s v="NPI"/>
    <x v="0"/>
    <x v="0"/>
    <x v="0"/>
    <x v="0"/>
    <x v="0"/>
    <n v="2889714"/>
    <n v="0"/>
    <n v="40000"/>
    <n v="85000"/>
    <n v="0"/>
    <x v="743"/>
    <n v="0"/>
    <n v="0"/>
    <x v="1"/>
    <m/>
    <m/>
    <m/>
    <m/>
    <m/>
    <m/>
    <m/>
    <m/>
    <m/>
    <s v="Mala programación, el perfil a la fecha HA PERDIDO VIGENCIA (16/12/2016), el SOSEM no reporta contrataciones, no tiene F15 por lo tanto aún no tendría ET, según la ficha del BI el ET tiene un costo aprox.de 81, 020 y se programa un PIM de 40,000 y tienen Certificación por 6,560.00"/>
  </r>
  <r>
    <s v="Gladys R."/>
    <n v="874"/>
    <x v="872"/>
    <x v="872"/>
    <s v="JAÉN"/>
    <x v="2"/>
    <s v="OPI DE LA REGION CAJAMARCA"/>
    <x v="14"/>
    <d v="2013-11-29T00:00:00"/>
    <x v="13"/>
    <s v="SAN JOSÉ DE LOURDES"/>
    <x v="4"/>
    <n v="330"/>
    <d v="2017-04-01T00:00:00"/>
    <d v="2017-04-01T00:00:00"/>
    <d v="2017-04-19T00:00:00"/>
    <n v="4.9315068493150684E-2"/>
    <x v="15"/>
    <n v="4.9315068493150684E-2"/>
    <x v="12"/>
    <x v="2"/>
    <x v="0"/>
    <x v="0"/>
    <x v="0"/>
    <n v="3454562"/>
    <n v="0"/>
    <n v="40000"/>
    <n v="85000"/>
    <n v="5000"/>
    <x v="744"/>
    <n v="1.4473614889528687E-3"/>
    <n v="1.4473614889528687E-3"/>
    <x v="1"/>
    <m/>
    <m/>
    <m/>
    <m/>
    <m/>
    <m/>
    <m/>
    <m/>
    <m/>
    <s v="Registra un devengado de 5, 000 (abril-2017), pero el SOSEM no reporta contrataciones, el esrudio de preinversión a la fecha HA PERDIDO VIGENCIA (29/11/2016)."/>
  </r>
  <r>
    <s v="Gladys R."/>
    <n v="875"/>
    <x v="873"/>
    <x v="873"/>
    <s v="CHOTA"/>
    <x v="3"/>
    <s v="OPI DE LA REGION CAJAMARCA"/>
    <x v="14"/>
    <d v="2013-12-13T00:00:00"/>
    <x v="13"/>
    <s v="QUEROCOTO"/>
    <x v="8"/>
    <n v="910"/>
    <d v="2017-03-01T00:00:00"/>
    <d v="2017-03-01T00:00:00"/>
    <d v="2017-04-19T00:00:00"/>
    <n v="0.13424657534246576"/>
    <x v="15"/>
    <n v="0.13424657534246576"/>
    <x v="12"/>
    <x v="2"/>
    <x v="0"/>
    <x v="0"/>
    <x v="0"/>
    <n v="9998393"/>
    <n v="0"/>
    <n v="491500"/>
    <n v="601500"/>
    <n v="157716"/>
    <x v="745"/>
    <n v="1.5774134903478988E-2"/>
    <n v="1.5774134903478988E-2"/>
    <x v="1"/>
    <m/>
    <m/>
    <m/>
    <m/>
    <m/>
    <m/>
    <m/>
    <m/>
    <m/>
    <s v="PIP en ejecución, Registra Contratación por Consultoría de Obra por 394, 290.00, de los cuales ya se han devengado 157, 716. "/>
  </r>
  <r>
    <s v="Gladys R."/>
    <n v="876"/>
    <x v="874"/>
    <x v="874"/>
    <s v="AGRICULTURA "/>
    <x v="9"/>
    <s v="OPI DE LA REGION CAJAMARCA"/>
    <x v="14"/>
    <d v="2014-06-20T00:00:00"/>
    <x v="14"/>
    <s v="JOSÉ SABOGAL"/>
    <x v="3"/>
    <n v="730"/>
    <s v="NPI"/>
    <s v="NPI"/>
    <d v="2017-04-19T00:00:00"/>
    <s v="NPI"/>
    <x v="0"/>
    <s v="NPI"/>
    <x v="0"/>
    <x v="0"/>
    <x v="0"/>
    <x v="0"/>
    <x v="0"/>
    <n v="2406605"/>
    <n v="0"/>
    <n v="0"/>
    <n v="0"/>
    <n v="0"/>
    <x v="746"/>
    <n v="0"/>
    <n v="0"/>
    <x v="1"/>
    <m/>
    <m/>
    <m/>
    <m/>
    <m/>
    <m/>
    <m/>
    <m/>
    <m/>
    <s v="PIP no registra Contrataciones, el 20/06/2017 PERDERÁ SU VIGENCIA, se le asignó un PIM de 0 para el 2017. "/>
  </r>
  <r>
    <s v="Gladys R."/>
    <n v="877"/>
    <x v="875"/>
    <x v="875"/>
    <s v="CHOTA"/>
    <x v="3"/>
    <s v="OPI DE LA REGION CAJAMARCA"/>
    <x v="14"/>
    <d v="2014-05-29T00:00:00"/>
    <x v="14"/>
    <s v="CATACHE"/>
    <x v="3"/>
    <n v="180"/>
    <s v="NPI"/>
    <s v="NPI"/>
    <d v="2017-04-19T00:00:00"/>
    <s v="NPI"/>
    <x v="0"/>
    <s v="NPI"/>
    <x v="0"/>
    <x v="0"/>
    <x v="0"/>
    <x v="0"/>
    <x v="0"/>
    <n v="4886509"/>
    <n v="0"/>
    <n v="148000"/>
    <n v="209200"/>
    <n v="0"/>
    <x v="747"/>
    <n v="0"/>
    <n v="0"/>
    <x v="1"/>
    <m/>
    <m/>
    <m/>
    <m/>
    <m/>
    <m/>
    <m/>
    <m/>
    <m/>
    <s v="PIP registra Contrataciones POR 127, 400."/>
  </r>
  <r>
    <s v="Gladys R."/>
    <n v="878"/>
    <x v="876"/>
    <x v="876"/>
    <s v="CHOTA"/>
    <x v="3"/>
    <s v="OPI DE LA REGION CAJAMARCA"/>
    <x v="14"/>
    <d v="2014-10-21T00:00:00"/>
    <x v="14"/>
    <s v="HUAMBOS"/>
    <x v="3"/>
    <n v="330"/>
    <s v="NPI"/>
    <s v="NPI"/>
    <d v="2017-04-19T00:00:00"/>
    <s v="NPI"/>
    <x v="0"/>
    <s v="NPI"/>
    <x v="0"/>
    <x v="0"/>
    <x v="0"/>
    <x v="0"/>
    <x v="0"/>
    <n v="2944538"/>
    <n v="0"/>
    <n v="2944538"/>
    <n v="2944538"/>
    <n v="0"/>
    <x v="748"/>
    <n v="0"/>
    <n v="0"/>
    <x v="1"/>
    <m/>
    <m/>
    <m/>
    <m/>
    <m/>
    <m/>
    <m/>
    <m/>
    <m/>
    <s v="SOSEM no reporta Contratación, el 21/10/2017 PERDERÁ VIGENCIA. PIM ha considerado el total del monto viable."/>
  </r>
  <r>
    <s v="Jovanna"/>
    <n v="879"/>
    <x v="877"/>
    <x v="877"/>
    <s v="SEDE CENTRAL - DRA"/>
    <x v="0"/>
    <s v="OPI DE LA REGION CAJAMARCA"/>
    <x v="14"/>
    <d v="2014-01-17T00:00:00"/>
    <x v="14"/>
    <s v="NIEPOS"/>
    <x v="3"/>
    <n v="360"/>
    <s v="NPI"/>
    <s v="NPI"/>
    <d v="2017-04-19T00:00:00"/>
    <s v="NPI"/>
    <x v="0"/>
    <s v="NPI"/>
    <x v="0"/>
    <x v="0"/>
    <x v="0"/>
    <x v="0"/>
    <x v="0"/>
    <n v="2857014"/>
    <n v="0"/>
    <n v="123997"/>
    <n v="123997"/>
    <n v="0"/>
    <x v="749"/>
    <n v="0"/>
    <n v="0"/>
    <x v="1"/>
    <m/>
    <m/>
    <m/>
    <m/>
    <m/>
    <m/>
    <m/>
    <m/>
    <m/>
    <m/>
  </r>
  <r>
    <s v="Jovanna"/>
    <n v="880"/>
    <x v="878"/>
    <x v="878"/>
    <s v="CHOTA"/>
    <x v="3"/>
    <s v="OPI DE LA REGION CAJAMARCA"/>
    <x v="14"/>
    <d v="2014-08-06T00:00:00"/>
    <x v="14"/>
    <s v="CHOTA"/>
    <x v="3"/>
    <n v="360"/>
    <s v="NPI"/>
    <s v="NPI"/>
    <d v="2017-04-19T00:00:00"/>
    <s v="NPI"/>
    <x v="0"/>
    <s v="NPI"/>
    <x v="0"/>
    <x v="0"/>
    <x v="0"/>
    <x v="0"/>
    <x v="0"/>
    <n v="4941368"/>
    <n v="0"/>
    <n v="4941368"/>
    <n v="4941368"/>
    <n v="0"/>
    <x v="750"/>
    <n v="0"/>
    <n v="0"/>
    <x v="1"/>
    <m/>
    <m/>
    <m/>
    <m/>
    <m/>
    <m/>
    <m/>
    <m/>
    <m/>
    <m/>
  </r>
  <r>
    <s v="Jovanna"/>
    <n v="881"/>
    <x v="879"/>
    <x v="879"/>
    <s v="CHOTA"/>
    <x v="3"/>
    <s v="OPI DE LA REGION CAJAMARCA"/>
    <x v="14"/>
    <d v="2014-10-03T00:00:00"/>
    <x v="14"/>
    <s v="BAMBAMARCA"/>
    <x v="4"/>
    <n v="240"/>
    <d v="2016-08-01T00:00:00"/>
    <d v="2016-08-01T00:00:00"/>
    <d v="2017-04-19T00:00:00"/>
    <n v="0.71506849315068488"/>
    <x v="14"/>
    <n v="0.71506849315068488"/>
    <x v="8"/>
    <x v="1"/>
    <x v="1"/>
    <x v="0"/>
    <x v="0"/>
    <n v="3980800"/>
    <n v="0"/>
    <n v="3995751"/>
    <n v="4027251"/>
    <n v="31500"/>
    <x v="751"/>
    <n v="7.9129823151125409E-3"/>
    <n v="7.9129823151125409E-3"/>
    <x v="1"/>
    <m/>
    <m/>
    <m/>
    <m/>
    <m/>
    <m/>
    <m/>
    <m/>
    <m/>
    <m/>
  </r>
  <r>
    <s v="Jovanna"/>
    <n v="882"/>
    <x v="880"/>
    <x v="880"/>
    <s v="SEDE CENTRAL - GRI"/>
    <x v="0"/>
    <s v="OPI DE LA REGION CAJAMARCA"/>
    <x v="14"/>
    <d v="2014-05-02T00:00:00"/>
    <x v="14"/>
    <s v="CAJAMARCA"/>
    <x v="14"/>
    <n v="300"/>
    <s v="NPI"/>
    <s v="NPI"/>
    <d v="2017-04-19T00:00:00"/>
    <s v="NPI"/>
    <x v="0"/>
    <s v="NPI"/>
    <x v="0"/>
    <x v="0"/>
    <x v="1"/>
    <x v="0"/>
    <x v="0"/>
    <n v="9838705.9800000004"/>
    <n v="0"/>
    <n v="9838705"/>
    <n v="9838705"/>
    <n v="0"/>
    <x v="752"/>
    <n v="0"/>
    <n v="0"/>
    <x v="1"/>
    <m/>
    <m/>
    <m/>
    <m/>
    <m/>
    <m/>
    <m/>
    <m/>
    <m/>
    <m/>
  </r>
  <r>
    <s v="Jovanna"/>
    <n v="883"/>
    <x v="881"/>
    <x v="881"/>
    <s v="SEDE CENTRAL - DRA"/>
    <x v="0"/>
    <s v="OPI DE LA REGION CAJAMARCA"/>
    <x v="14"/>
    <d v="2014-09-30T00:00:00"/>
    <x v="14"/>
    <s v="PEDRO GÁLVEZ"/>
    <x v="3"/>
    <n v="360"/>
    <s v="NPI"/>
    <s v="NPI"/>
    <d v="2017-04-19T00:00:00"/>
    <s v="NPI"/>
    <x v="0"/>
    <s v="NPI"/>
    <x v="0"/>
    <x v="0"/>
    <x v="0"/>
    <x v="0"/>
    <x v="0"/>
    <n v="4985720"/>
    <n v="0"/>
    <n v="120000"/>
    <n v="192000"/>
    <n v="0"/>
    <x v="753"/>
    <n v="0"/>
    <n v="0"/>
    <x v="1"/>
    <m/>
    <m/>
    <m/>
    <m/>
    <m/>
    <m/>
    <m/>
    <m/>
    <m/>
    <m/>
  </r>
  <r>
    <s v="Jovanna"/>
    <n v="884"/>
    <x v="882"/>
    <x v="882"/>
    <s v="CHOTA"/>
    <x v="3"/>
    <s v="OPI DE LA REGION CAJAMARCA"/>
    <x v="14"/>
    <d v="2014-12-15T00:00:00"/>
    <x v="14"/>
    <s v="CHOTA - MULTIDISTRITAL"/>
    <x v="4"/>
    <n v="360"/>
    <d v="2017-03-01T00:00:00"/>
    <d v="2017-03-01T00:00:00"/>
    <d v="2017-04-19T00:00:00"/>
    <n v="0.13424657534246576"/>
    <x v="15"/>
    <n v="0.13424657534246576"/>
    <x v="12"/>
    <x v="2"/>
    <x v="0"/>
    <x v="0"/>
    <x v="0"/>
    <n v="6372247"/>
    <n v="0"/>
    <n v="188055"/>
    <n v="269055"/>
    <n v="72222"/>
    <x v="754"/>
    <n v="1.133383561559996E-2"/>
    <n v="1.133383561559996E-2"/>
    <x v="1"/>
    <m/>
    <m/>
    <m/>
    <m/>
    <m/>
    <m/>
    <m/>
    <m/>
    <m/>
    <m/>
  </r>
  <r>
    <s v="Jovanna"/>
    <n v="885"/>
    <x v="883"/>
    <x v="883"/>
    <s v="CHOTA"/>
    <x v="3"/>
    <s v="OPI DE LA REGION CAJAMARCA"/>
    <x v="14"/>
    <d v="2014-09-03T00:00:00"/>
    <x v="14"/>
    <s v="PACCHA"/>
    <x v="0"/>
    <n v="720"/>
    <s v="NPI"/>
    <s v="NPI"/>
    <d v="2017-04-19T00:00:00"/>
    <s v="NPI"/>
    <x v="0"/>
    <s v="NPI"/>
    <x v="0"/>
    <x v="0"/>
    <x v="0"/>
    <x v="0"/>
    <x v="0"/>
    <n v="9444160"/>
    <n v="0"/>
    <n v="170745"/>
    <n v="242245"/>
    <n v="0"/>
    <x v="755"/>
    <n v="0"/>
    <n v="0"/>
    <x v="1"/>
    <m/>
    <m/>
    <m/>
    <m/>
    <m/>
    <m/>
    <m/>
    <m/>
    <m/>
    <m/>
  </r>
  <r>
    <s v="Jovanna"/>
    <n v="886"/>
    <x v="884"/>
    <x v="884"/>
    <s v="SEDE CENTRAL - GRI"/>
    <x v="0"/>
    <s v="OPI DE LA REGION CAJAMARCA"/>
    <x v="14"/>
    <d v="2015-01-30T00:00:00"/>
    <x v="6"/>
    <s v="CELENDÍN - MULTIDISTRITAL"/>
    <x v="4"/>
    <n v="300"/>
    <s v="NPI"/>
    <s v="NPI"/>
    <d v="2017-04-19T00:00:00"/>
    <s v="NPI"/>
    <x v="0"/>
    <s v="NPI"/>
    <x v="0"/>
    <x v="0"/>
    <x v="0"/>
    <x v="0"/>
    <x v="0"/>
    <n v="6435537"/>
    <n v="0"/>
    <n v="190000"/>
    <n v="190000"/>
    <n v="0"/>
    <x v="756"/>
    <n v="0"/>
    <n v="0"/>
    <x v="1"/>
    <m/>
    <m/>
    <m/>
    <m/>
    <m/>
    <m/>
    <m/>
    <m/>
    <m/>
    <m/>
  </r>
  <r>
    <s v="Jovanna"/>
    <n v="887"/>
    <x v="885"/>
    <x v="885"/>
    <s v="CHOTA"/>
    <x v="3"/>
    <s v="OPI DE LA REGION CAJAMARCA"/>
    <x v="14"/>
    <d v="2014-12-16T00:00:00"/>
    <x v="14"/>
    <s v="CHOTA"/>
    <x v="4"/>
    <n v="180"/>
    <d v="2016-11-01T00:00:00"/>
    <d v="2017-03-01T00:00:00"/>
    <d v="2017-04-19T00:00:00"/>
    <n v="0.32876712328767121"/>
    <x v="15"/>
    <n v="0.13424657534246576"/>
    <x v="12"/>
    <x v="2"/>
    <x v="1"/>
    <x v="0"/>
    <x v="0"/>
    <n v="4142398.6"/>
    <n v="2344501"/>
    <n v="2344501"/>
    <n v="2429501"/>
    <n v="66640"/>
    <x v="757"/>
    <n v="1.6087297827881653E-2"/>
    <n v="1.6087297827881653E-2"/>
    <x v="1"/>
    <m/>
    <m/>
    <m/>
    <m/>
    <m/>
    <m/>
    <m/>
    <m/>
    <m/>
    <m/>
  </r>
  <r>
    <s v="Jovanna"/>
    <n v="888"/>
    <x v="886"/>
    <x v="886"/>
    <s v="SEDE CENTRAL - GRI"/>
    <x v="0"/>
    <s v="OPI DE LA REGION CAJAMARCA"/>
    <x v="14"/>
    <d v="2014-09-25T00:00:00"/>
    <x v="14"/>
    <s v="CAJAMARCA"/>
    <x v="10"/>
    <n v="360"/>
    <s v="NPI"/>
    <s v="NPI"/>
    <d v="2017-04-19T00:00:00"/>
    <s v="NPI"/>
    <x v="0"/>
    <s v="NPI"/>
    <x v="0"/>
    <x v="0"/>
    <x v="0"/>
    <x v="0"/>
    <x v="0"/>
    <n v="519784"/>
    <n v="0"/>
    <n v="519584"/>
    <n v="519584"/>
    <n v="0"/>
    <x v="758"/>
    <n v="0"/>
    <n v="0"/>
    <x v="1"/>
    <m/>
    <m/>
    <m/>
    <m/>
    <m/>
    <m/>
    <m/>
    <m/>
    <m/>
    <m/>
  </r>
  <r>
    <s v="Jovanna"/>
    <n v="889"/>
    <x v="887"/>
    <x v="887"/>
    <s v="SEDE CENTRAL - GRI"/>
    <x v="0"/>
    <s v="OPI DE LA REGION CAJAMARCA"/>
    <x v="14"/>
    <d v="2015-05-19T00:00:00"/>
    <x v="6"/>
    <s v="CAJAMARCA - MULTIDISTRITAL"/>
    <x v="4"/>
    <n v="540"/>
    <s v="NPI"/>
    <s v="NPI"/>
    <d v="2017-04-19T00:00:00"/>
    <s v="NPI"/>
    <x v="0"/>
    <s v="NPI"/>
    <x v="0"/>
    <x v="0"/>
    <x v="0"/>
    <x v="0"/>
    <x v="0"/>
    <n v="3984063"/>
    <n v="0"/>
    <n v="112000"/>
    <n v="144800"/>
    <n v="0"/>
    <x v="759"/>
    <n v="0"/>
    <n v="0"/>
    <x v="1"/>
    <m/>
    <m/>
    <m/>
    <m/>
    <m/>
    <m/>
    <m/>
    <m/>
    <m/>
    <m/>
  </r>
  <r>
    <s v="Jovanna"/>
    <n v="890"/>
    <x v="888"/>
    <x v="888"/>
    <s v="SEDE CENTRAL - GRI"/>
    <x v="0"/>
    <s v="OPI DE LA REGION CAJAMARCA"/>
    <x v="14"/>
    <d v="2015-01-22T00:00:00"/>
    <x v="6"/>
    <s v="CAJAMARCA - MULTIDISTRITAL"/>
    <x v="4"/>
    <n v="330"/>
    <s v="NPI"/>
    <s v="NPI"/>
    <d v="2017-04-19T00:00:00"/>
    <s v="NPI"/>
    <x v="0"/>
    <s v="NPI"/>
    <x v="0"/>
    <x v="0"/>
    <x v="0"/>
    <x v="0"/>
    <x v="0"/>
    <n v="5988042"/>
    <n v="0"/>
    <n v="6183002"/>
    <n v="6183002"/>
    <n v="0"/>
    <x v="760"/>
    <n v="0"/>
    <n v="0"/>
    <x v="1"/>
    <m/>
    <m/>
    <m/>
    <m/>
    <m/>
    <m/>
    <m/>
    <m/>
    <m/>
    <m/>
  </r>
  <r>
    <s v="Jovanna"/>
    <n v="891"/>
    <x v="889"/>
    <x v="889"/>
    <s v="SEDE CENTRAL - GRI"/>
    <x v="0"/>
    <s v="OPI DE LA REGION CAJAMARCA"/>
    <x v="14"/>
    <d v="2015-01-26T00:00:00"/>
    <x v="6"/>
    <s v="CELENDÍN - MULTIDISTRITAL"/>
    <x v="4"/>
    <n v="300"/>
    <s v="NPI"/>
    <s v="NPI"/>
    <d v="2017-04-19T00:00:00"/>
    <s v="NPI"/>
    <x v="0"/>
    <s v="NPI"/>
    <x v="0"/>
    <x v="0"/>
    <x v="0"/>
    <x v="0"/>
    <x v="0"/>
    <n v="6030585"/>
    <n v="0"/>
    <n v="140000"/>
    <n v="215000"/>
    <n v="0"/>
    <x v="761"/>
    <n v="0"/>
    <n v="0"/>
    <x v="1"/>
    <m/>
    <m/>
    <m/>
    <m/>
    <m/>
    <m/>
    <m/>
    <m/>
    <m/>
    <m/>
  </r>
  <r>
    <s v="Jovanna"/>
    <n v="892"/>
    <x v="890"/>
    <x v="890"/>
    <s v="CHOTA"/>
    <x v="3"/>
    <s v="OPI DE LA REGION CAJAMARCA"/>
    <x v="14"/>
    <d v="2015-09-02T00:00:00"/>
    <x v="6"/>
    <s v="CHOTA - MULTIDISTRITAL"/>
    <x v="4"/>
    <n v="180"/>
    <d v="2016-08-01T00:00:00"/>
    <d v="2016-12-01T00:00:00"/>
    <d v="2017-04-19T00:00:00"/>
    <n v="0.33424657534246577"/>
    <x v="15"/>
    <n v="0.38082191780821917"/>
    <x v="12"/>
    <x v="2"/>
    <x v="1"/>
    <x v="0"/>
    <x v="0"/>
    <n v="5328000"/>
    <n v="0"/>
    <n v="20000"/>
    <n v="120000"/>
    <n v="80000"/>
    <x v="762"/>
    <n v="1.5015015015015015E-2"/>
    <n v="1.5015015015015015E-2"/>
    <x v="1"/>
    <m/>
    <m/>
    <m/>
    <m/>
    <m/>
    <m/>
    <m/>
    <m/>
    <m/>
    <m/>
  </r>
  <r>
    <s v="Jovanna"/>
    <n v="893"/>
    <x v="891"/>
    <x v="891"/>
    <s v="CHOTA"/>
    <x v="3"/>
    <s v="OPI DE LA REGION CAJAMARCA"/>
    <x v="14"/>
    <d v="2015-09-09T00:00:00"/>
    <x v="6"/>
    <s v="BAMBAMARCA"/>
    <x v="4"/>
    <n v="450"/>
    <d v="2016-07-01T00:00:00"/>
    <d v="2017-03-01T00:00:00"/>
    <d v="2017-04-19T00:00:00"/>
    <n v="0.66575342465753429"/>
    <x v="14"/>
    <n v="0.13424657534246576"/>
    <x v="12"/>
    <x v="2"/>
    <x v="1"/>
    <x v="0"/>
    <x v="0"/>
    <n v="8119508.8099999996"/>
    <n v="0"/>
    <n v="24080"/>
    <n v="144080"/>
    <n v="118920"/>
    <x v="763"/>
    <n v="1.4646206166256996E-2"/>
    <n v="1.4646206166256996E-2"/>
    <x v="1"/>
    <m/>
    <m/>
    <m/>
    <m/>
    <m/>
    <m/>
    <m/>
    <m/>
    <m/>
    <m/>
  </r>
  <r>
    <s v="Jovanna"/>
    <n v="894"/>
    <x v="892"/>
    <x v="892"/>
    <s v="SEDE CENTRAL - GRI"/>
    <x v="0"/>
    <s v="OPI DE LA REGION CAJAMARCA"/>
    <x v="14"/>
    <d v="2015-12-31T00:00:00"/>
    <x v="6"/>
    <s v="TONGOD"/>
    <x v="4"/>
    <n v="270"/>
    <s v="NPI"/>
    <s v="NPI"/>
    <d v="2017-04-19T00:00:00"/>
    <s v="NPI"/>
    <x v="0"/>
    <s v="NPI"/>
    <x v="0"/>
    <x v="0"/>
    <x v="0"/>
    <x v="0"/>
    <x v="0"/>
    <n v="2768241"/>
    <n v="0"/>
    <n v="56019"/>
    <n v="56019"/>
    <n v="0"/>
    <x v="764"/>
    <n v="0"/>
    <n v="0"/>
    <x v="1"/>
    <m/>
    <m/>
    <m/>
    <m/>
    <m/>
    <m/>
    <m/>
    <m/>
    <m/>
    <m/>
  </r>
  <r>
    <s v="Jovanna"/>
    <n v="895"/>
    <x v="893"/>
    <x v="893"/>
    <s v="SEDE CENTRAL - DRA"/>
    <x v="0"/>
    <s v="OPI DE LA REGION CAJAMARCA"/>
    <x v="14"/>
    <d v="2015-10-02T00:00:00"/>
    <x v="6"/>
    <s v="CACHACHI"/>
    <x v="3"/>
    <n v="540"/>
    <s v="NPI"/>
    <s v="NPI"/>
    <d v="2017-04-19T00:00:00"/>
    <s v="NPI"/>
    <x v="0"/>
    <s v="NPI"/>
    <x v="0"/>
    <x v="0"/>
    <x v="0"/>
    <x v="0"/>
    <x v="0"/>
    <n v="67018272"/>
    <n v="0"/>
    <n v="1700"/>
    <n v="1730"/>
    <n v="0"/>
    <x v="765"/>
    <n v="0"/>
    <n v="0"/>
    <x v="1"/>
    <m/>
    <m/>
    <m/>
    <m/>
    <m/>
    <m/>
    <m/>
    <m/>
    <m/>
    <m/>
  </r>
  <r>
    <s v="Jovanna"/>
    <n v="896"/>
    <x v="894"/>
    <x v="894"/>
    <s v="SEDE CENTRAL - DRA"/>
    <x v="0"/>
    <s v="OPI DE LA REGION CAJAMARCA"/>
    <x v="14"/>
    <d v="2016-06-08T00:00:00"/>
    <x v="8"/>
    <s v="SUCRE"/>
    <x v="3"/>
    <n v="240"/>
    <s v="NPI"/>
    <s v="NPI"/>
    <d v="2017-04-19T00:00:00"/>
    <s v="NPI"/>
    <x v="0"/>
    <s v="NPI"/>
    <x v="0"/>
    <x v="0"/>
    <x v="0"/>
    <x v="0"/>
    <x v="0"/>
    <n v="3321391"/>
    <n v="0"/>
    <n v="0"/>
    <n v="0"/>
    <n v="0"/>
    <x v="766"/>
    <n v="0"/>
    <n v="0"/>
    <x v="1"/>
    <m/>
    <m/>
    <m/>
    <m/>
    <m/>
    <m/>
    <m/>
    <m/>
    <m/>
    <m/>
  </r>
  <r>
    <s v="Jovanna"/>
    <n v="897"/>
    <x v="895"/>
    <x v="895"/>
    <s v="CHOTA"/>
    <x v="3"/>
    <s v="OPI DE LA REGION CAJAMARCA"/>
    <x v="14"/>
    <d v="2015-05-04T00:00:00"/>
    <x v="6"/>
    <s v="CHOTA - MULTIDISTRITAL"/>
    <x v="4"/>
    <n v="540"/>
    <d v="2016-12-01T00:00:00"/>
    <d v="2017-03-01T00:00:00"/>
    <d v="2017-04-19T00:00:00"/>
    <s v="NPI"/>
    <x v="0"/>
    <s v="NPI"/>
    <x v="0"/>
    <x v="0"/>
    <x v="0"/>
    <x v="0"/>
    <x v="0"/>
    <n v="7648970"/>
    <n v="0"/>
    <n v="73000"/>
    <n v="163000"/>
    <n v="68000"/>
    <x v="767"/>
    <n v="8.8900858546967759E-3"/>
    <n v="8.8900858546967759E-3"/>
    <x v="1"/>
    <m/>
    <m/>
    <m/>
    <m/>
    <m/>
    <m/>
    <m/>
    <m/>
    <m/>
    <m/>
  </r>
  <r>
    <s v="Jovanna"/>
    <n v="898"/>
    <x v="896"/>
    <x v="896"/>
    <s v="CHOTA"/>
    <x v="3"/>
    <s v="OPI DE LA REGION CAJAMARCA"/>
    <x v="14"/>
    <d v="2015-07-14T00:00:00"/>
    <x v="6"/>
    <s v="MIRACOSTA"/>
    <x v="3"/>
    <n v="270"/>
    <s v="NPI"/>
    <s v="NPI"/>
    <d v="2017-04-19T00:00:00"/>
    <s v="NPI"/>
    <x v="0"/>
    <s v="NPI"/>
    <x v="0"/>
    <x v="0"/>
    <x v="0"/>
    <x v="0"/>
    <x v="0"/>
    <n v="4352029"/>
    <n v="0"/>
    <n v="4352029"/>
    <n v="4352029"/>
    <n v="0"/>
    <x v="768"/>
    <n v="0"/>
    <n v="0"/>
    <x v="1"/>
    <m/>
    <m/>
    <m/>
    <m/>
    <m/>
    <m/>
    <m/>
    <m/>
    <m/>
    <m/>
  </r>
  <r>
    <s v="Jovanna"/>
    <n v="899"/>
    <x v="897"/>
    <x v="897"/>
    <s v="CHOTA"/>
    <x v="3"/>
    <s v="OPI DE LA REGION CAJAMARCA"/>
    <x v="14"/>
    <d v="2016-06-13T00:00:00"/>
    <x v="8"/>
    <s v="SANTA CRUZ - MULTIDISTRITAL"/>
    <x v="4"/>
    <n v="720"/>
    <s v="NPI"/>
    <s v="NPI"/>
    <d v="2017-04-19T00:00:00"/>
    <s v="NPI"/>
    <x v="0"/>
    <s v="NPI"/>
    <x v="0"/>
    <x v="0"/>
    <x v="0"/>
    <x v="0"/>
    <x v="0"/>
    <n v="1207637"/>
    <n v="0"/>
    <n v="1207637"/>
    <n v="1207637"/>
    <n v="0"/>
    <x v="769"/>
    <n v="0"/>
    <n v="0"/>
    <x v="1"/>
    <m/>
    <m/>
    <m/>
    <m/>
    <m/>
    <m/>
    <m/>
    <m/>
    <m/>
    <m/>
  </r>
  <r>
    <s v="Ronal"/>
    <n v="900"/>
    <x v="898"/>
    <x v="898"/>
    <s v="CHOTA"/>
    <x v="3"/>
    <s v="OPI DE LA REGION CAJAMARCA"/>
    <x v="14"/>
    <d v="2015-12-31T00:00:00"/>
    <x v="6"/>
    <s v="MULTIPROVINCIAL Y MULTIDISTRITAL"/>
    <x v="0"/>
    <n v="360"/>
    <d v="2017-03-01T00:00:00"/>
    <d v="2017-03-01T00:00:00"/>
    <d v="2017-04-19T00:00:00"/>
    <n v="0.13424657534246576"/>
    <x v="15"/>
    <n v="0.13424657534246576"/>
    <x v="12"/>
    <x v="2"/>
    <x v="0"/>
    <x v="0"/>
    <x v="0"/>
    <n v="4775175"/>
    <n v="0"/>
    <n v="172125"/>
    <n v="240625"/>
    <n v="42637.5"/>
    <x v="770"/>
    <n v="8.9289921311784381E-3"/>
    <n v="8.9289921311784381E-3"/>
    <x v="1"/>
    <m/>
    <m/>
    <m/>
    <m/>
    <m/>
    <m/>
    <m/>
    <m/>
    <m/>
    <s v="El Proyecto ha sido declarado viable en Diciembre del año 2015, no cuenta con registro de Formato SNIP 15, cuenta con PIM programado para el año 2017."/>
  </r>
  <r>
    <s v="Ronal"/>
    <n v="901"/>
    <x v="899"/>
    <x v="899"/>
    <s v="CUTERVO"/>
    <x v="1"/>
    <s v="OPI MUNICIPALIDAD DISTRITAL DE CHOROS"/>
    <x v="14"/>
    <d v="2015-05-21T00:00:00"/>
    <x v="6"/>
    <s v="PIMPINGOS"/>
    <x v="4"/>
    <n v="120"/>
    <s v="NPI"/>
    <s v="NPI"/>
    <d v="2017-04-19T00:00:00"/>
    <s v="NPI"/>
    <x v="0"/>
    <s v="NPI"/>
    <x v="0"/>
    <x v="0"/>
    <x v="1"/>
    <x v="0"/>
    <x v="0"/>
    <n v="1697204.81"/>
    <n v="0"/>
    <n v="0"/>
    <s v="NPI"/>
    <s v="NPI"/>
    <x v="0"/>
    <s v="NPI"/>
    <s v="NPI"/>
    <x v="0"/>
    <m/>
    <m/>
    <m/>
    <m/>
    <m/>
    <m/>
    <m/>
    <m/>
    <m/>
    <s v="El Proyecto no registra Devengado alguno con cargo al proyecto, en febrero del año 2017, se ha realizado el cambio de Unidad Ejecutora en favor de la Gerencia Sub Regional de Cutervo."/>
  </r>
  <r>
    <s v="Ronal"/>
    <n v="902"/>
    <x v="900"/>
    <x v="900"/>
    <s v="CUTERVO"/>
    <x v="1"/>
    <s v="OPI DE LA REGION CAJAMARCA"/>
    <x v="14"/>
    <d v="2015-07-08T00:00:00"/>
    <x v="6"/>
    <s v="CUTERVO "/>
    <x v="4"/>
    <n v="330"/>
    <s v="NPI"/>
    <s v="NPI"/>
    <d v="2017-04-19T00:00:00"/>
    <s v="NPI"/>
    <x v="0"/>
    <s v="NPI"/>
    <x v="0"/>
    <x v="0"/>
    <x v="0"/>
    <x v="0"/>
    <x v="0"/>
    <n v="3594467"/>
    <n v="0"/>
    <n v="122484"/>
    <n v="122484"/>
    <n v="0"/>
    <x v="771"/>
    <n v="0"/>
    <n v="0"/>
    <x v="1"/>
    <m/>
    <m/>
    <m/>
    <m/>
    <m/>
    <m/>
    <m/>
    <m/>
    <m/>
    <s v="No presenta registra de Formato SNIP 15, se ha programado PIM para el año 2017."/>
  </r>
  <r>
    <s v="Ronal"/>
    <n v="903"/>
    <x v="901"/>
    <x v="901"/>
    <s v="SEDE CENTRAL - GRI"/>
    <x v="0"/>
    <s v="OPI DE LA REGION CAJAMARCA"/>
    <x v="14"/>
    <d v="2015-07-06T00:00:00"/>
    <x v="6"/>
    <s v="MULTIDISTRITAL"/>
    <x v="4"/>
    <n v="330"/>
    <s v="NPI"/>
    <s v="NPI"/>
    <d v="2017-04-19T00:00:00"/>
    <s v="NPI"/>
    <x v="0"/>
    <s v="NPI"/>
    <x v="0"/>
    <x v="0"/>
    <x v="0"/>
    <x v="0"/>
    <x v="0"/>
    <n v="3026503"/>
    <n v="0"/>
    <n v="140000"/>
    <n v="140000"/>
    <n v="0"/>
    <x v="772"/>
    <n v="0"/>
    <n v="0"/>
    <x v="1"/>
    <m/>
    <m/>
    <m/>
    <m/>
    <m/>
    <m/>
    <m/>
    <m/>
    <m/>
    <s v="El Proyecto ha sido declarado viable en Julio del año 2015, no cuenta con registro de Formato SNIP 15, cuenta con PIM programado para el año 2017."/>
  </r>
  <r>
    <s v="Ronal"/>
    <n v="904"/>
    <x v="902"/>
    <x v="902"/>
    <s v="JAÉN"/>
    <x v="2"/>
    <s v="OPI DE LA REGION CAJAMARCA"/>
    <x v="14"/>
    <d v="2015-07-07T00:00:00"/>
    <x v="6"/>
    <s v="SAN IGNACIO"/>
    <x v="4"/>
    <n v="330"/>
    <s v="NPI"/>
    <s v="NPI"/>
    <d v="2017-04-19T00:00:00"/>
    <s v="NPI"/>
    <x v="0"/>
    <s v="NPI"/>
    <x v="0"/>
    <x v="0"/>
    <x v="0"/>
    <x v="0"/>
    <x v="0"/>
    <n v="4536744"/>
    <n v="0"/>
    <n v="4536744"/>
    <n v="4536744"/>
    <n v="0"/>
    <x v="773"/>
    <n v="0"/>
    <n v="0"/>
    <x v="1"/>
    <m/>
    <m/>
    <m/>
    <m/>
    <m/>
    <m/>
    <m/>
    <m/>
    <m/>
    <s v="El Proyecto ha sido declarado viable en Julio del año 2015, no cuenta con registro de Formato SNIP 15, cuenta con PIM programado para el año 2017."/>
  </r>
  <r>
    <s v="Ronal"/>
    <n v="905"/>
    <x v="903"/>
    <x v="903"/>
    <s v="SEDE CENTRAL - GRI"/>
    <x v="0"/>
    <s v="OPI DE LA REGION CAJAMARCA"/>
    <x v="14"/>
    <d v="2015-07-06T00:00:00"/>
    <x v="6"/>
    <s v="MULTIDISTRITAL"/>
    <x v="4"/>
    <n v="330"/>
    <s v="NPI"/>
    <s v="NPI"/>
    <d v="2017-04-19T00:00:00"/>
    <s v="NPI"/>
    <x v="0"/>
    <s v="NPI"/>
    <x v="0"/>
    <x v="0"/>
    <x v="0"/>
    <x v="0"/>
    <x v="0"/>
    <n v="2931571"/>
    <n v="0"/>
    <n v="150000"/>
    <n v="204000"/>
    <n v="0"/>
    <x v="774"/>
    <n v="0"/>
    <n v="0"/>
    <x v="1"/>
    <m/>
    <m/>
    <m/>
    <m/>
    <m/>
    <m/>
    <m/>
    <m/>
    <m/>
    <s v="El Proyecto ha sido declarado viable en Julio del año 2015, no cuenta con registro de Formato SNIP 15, cuenta con PIM programado para el año 2017."/>
  </r>
  <r>
    <s v="Ronal"/>
    <n v="906"/>
    <x v="904"/>
    <x v="904"/>
    <s v="CHOTA"/>
    <x v="3"/>
    <s v="OPI DE LA REGION CAJAMARCA"/>
    <x v="14"/>
    <d v="2016-01-26T00:00:00"/>
    <x v="8"/>
    <s v="LAJAS"/>
    <x v="4"/>
    <n v="540"/>
    <s v="NPI"/>
    <s v="NPI"/>
    <d v="2017-04-19T00:00:00"/>
    <s v="NPI"/>
    <x v="0"/>
    <s v="NPI"/>
    <x v="0"/>
    <x v="0"/>
    <x v="0"/>
    <x v="0"/>
    <x v="0"/>
    <n v="3098621"/>
    <n v="0"/>
    <n v="67000"/>
    <n v="98140"/>
    <n v="0"/>
    <x v="775"/>
    <n v="0"/>
    <n v="0"/>
    <x v="1"/>
    <m/>
    <m/>
    <m/>
    <m/>
    <m/>
    <m/>
    <m/>
    <m/>
    <m/>
    <s v="El Proyecto ha sido declarado viable en enero del año 2016, no cuenta con registro de Formato SNIP 15, cuenta con PIM programado para el año 2017."/>
  </r>
  <r>
    <s v="Ronal"/>
    <n v="907"/>
    <x v="905"/>
    <x v="905"/>
    <s v="CHOTA"/>
    <x v="3"/>
    <s v="OPI DE LA REGION CAJAMARCA"/>
    <x v="14"/>
    <d v="2016-04-15T00:00:00"/>
    <x v="8"/>
    <s v="CHOTA"/>
    <x v="9"/>
    <n v="360"/>
    <d v="2017-03-01T00:00:00"/>
    <d v="2017-03-01T00:00:00"/>
    <d v="2017-04-19T00:00:00"/>
    <n v="0.13424657534246576"/>
    <x v="15"/>
    <n v="0.13424657534246576"/>
    <x v="12"/>
    <x v="2"/>
    <x v="0"/>
    <x v="0"/>
    <x v="0"/>
    <n v="4670138"/>
    <n v="0"/>
    <n v="108000"/>
    <n v="169408"/>
    <n v="36000"/>
    <x v="776"/>
    <n v="7.7085516530774898E-3"/>
    <n v="7.7085516530774898E-3"/>
    <x v="1"/>
    <m/>
    <m/>
    <m/>
    <m/>
    <m/>
    <m/>
    <m/>
    <m/>
    <m/>
    <s v="El Proyecto ha sido declarado viable en abril del año 2016, no cuenta con registro de Formato SNIP 15, cuenta con PIM programado para el año 2017."/>
  </r>
  <r>
    <s v="Ronal"/>
    <n v="908"/>
    <x v="906"/>
    <x v="906"/>
    <s v="CHOTA"/>
    <x v="3"/>
    <s v="OPI DE LA REGION CAJAMARCA"/>
    <x v="14"/>
    <d v="2016-08-23T00:00:00"/>
    <x v="8"/>
    <s v="CHOTA"/>
    <x v="9"/>
    <n v="360"/>
    <s v="NPI"/>
    <s v="NPI"/>
    <d v="2017-04-19T00:00:00"/>
    <s v="NPI"/>
    <x v="0"/>
    <s v="NPI"/>
    <x v="0"/>
    <x v="0"/>
    <x v="0"/>
    <x v="0"/>
    <x v="0"/>
    <n v="13234051"/>
    <n v="0"/>
    <n v="280342"/>
    <n v="413542"/>
    <n v="0"/>
    <x v="777"/>
    <n v="0"/>
    <n v="0"/>
    <x v="1"/>
    <m/>
    <m/>
    <m/>
    <m/>
    <m/>
    <m/>
    <m/>
    <m/>
    <m/>
    <s v="El Proyecto ha sido declarado viable en agosto del año 2016, no cuenta con registro de Formato SNIP 15, cuenta con PIM programado para el año 2017."/>
  </r>
  <r>
    <s v="Ronal"/>
    <n v="909"/>
    <x v="907"/>
    <x v="907"/>
    <s v="CHOTA"/>
    <x v="3"/>
    <s v="OPI DE LA REGION CAJAMARCA"/>
    <x v="14"/>
    <d v="2016-05-06T00:00:00"/>
    <x v="8"/>
    <s v="MULTIDISTRITAL"/>
    <x v="4"/>
    <n v="270"/>
    <d v="2017-03-01T00:00:00"/>
    <d v="2017-03-01T00:00:00"/>
    <d v="2017-04-19T00:00:00"/>
    <n v="0.13424657534246576"/>
    <x v="15"/>
    <n v="0.13424657534246576"/>
    <x v="12"/>
    <x v="2"/>
    <x v="0"/>
    <x v="0"/>
    <x v="0"/>
    <n v="4479799"/>
    <n v="0"/>
    <n v="72400"/>
    <n v="103240"/>
    <n v="24160"/>
    <x v="778"/>
    <n v="5.3930991100270345E-3"/>
    <n v="5.3930991100270345E-3"/>
    <x v="1"/>
    <m/>
    <m/>
    <m/>
    <m/>
    <m/>
    <m/>
    <m/>
    <m/>
    <m/>
    <s v="El Proyecto ha sido declarado viable en mayo del año 2016, no cuenta con registro de Formato SNIP 15, cuenta con PIM programado para el año 2017."/>
  </r>
  <r>
    <s v="Ronal"/>
    <n v="910"/>
    <x v="908"/>
    <x v="908"/>
    <s v="SEDE CENTRAL - GRI"/>
    <x v="0"/>
    <s v="OPI DE LA REGION CAJAMARCA"/>
    <x v="14"/>
    <d v="2016-11-08T00:00:00"/>
    <x v="8"/>
    <s v="CAJAMARCA"/>
    <x v="4"/>
    <n v="540"/>
    <s v="NPI"/>
    <s v="NPI"/>
    <d v="2017-04-19T00:00:00"/>
    <s v="NPI"/>
    <x v="0"/>
    <s v="NPI"/>
    <x v="0"/>
    <x v="0"/>
    <x v="0"/>
    <x v="0"/>
    <x v="0"/>
    <n v="3427056"/>
    <n v="0"/>
    <n v="121020"/>
    <n v="121020"/>
    <n v="0"/>
    <x v="779"/>
    <n v="0"/>
    <n v="0"/>
    <x v="1"/>
    <m/>
    <m/>
    <m/>
    <m/>
    <m/>
    <m/>
    <m/>
    <m/>
    <m/>
    <s v="El Proyecto ha sido declarado viable en noviembre del año 2016, no cuenta con registro de Formato SNIP 15, cuenta con PIM programado para el año 2017."/>
  </r>
  <r>
    <s v="Ronal"/>
    <n v="911"/>
    <x v="909"/>
    <x v="909"/>
    <s v="CHOTA"/>
    <x v="3"/>
    <s v="OPI DE LA REGION CAJAMARCA"/>
    <x v="14"/>
    <d v="2016-03-29T00:00:00"/>
    <x v="8"/>
    <s v="MULTIPROVINCIAL Y MULTIDISTRITAL"/>
    <x v="3"/>
    <n v="420"/>
    <d v="2017-04-01T00:00:00"/>
    <d v="2017-04-01T00:00:00"/>
    <d v="2017-04-19T00:00:00"/>
    <n v="4.9315068493150684E-2"/>
    <x v="15"/>
    <n v="4.9315068493150684E-2"/>
    <x v="12"/>
    <x v="2"/>
    <x v="0"/>
    <x v="0"/>
    <x v="0"/>
    <n v="7853740"/>
    <n v="0"/>
    <n v="175948"/>
    <n v="310948"/>
    <n v="58379.199999999997"/>
    <x v="780"/>
    <n v="7.4332992943489341E-3"/>
    <n v="7.4332992943489341E-3"/>
    <x v="1"/>
    <m/>
    <m/>
    <m/>
    <m/>
    <m/>
    <m/>
    <m/>
    <m/>
    <m/>
    <s v="El Proyecto ha sido declarado viable en marzo del año 2016, en septiembre del año 2016, se realizó el cambio de UE en favor de la gerencia Sub Regional de Chota, no cuenta con registro de Formato SNIP 15, cuenta con PIM programado para el año 2017."/>
  </r>
  <r>
    <s v="Ronal"/>
    <n v="912"/>
    <x v="910"/>
    <x v="910"/>
    <s v="JAÉN"/>
    <x v="2"/>
    <s v="OPI DE LA REGION CAJAMARCA"/>
    <x v="14"/>
    <d v="2015-03-09T00:00:00"/>
    <x v="6"/>
    <s v="COLASAY"/>
    <x v="4"/>
    <n v="240"/>
    <s v="NPI"/>
    <s v="NPI"/>
    <d v="2017-04-19T00:00:00"/>
    <s v="NPI"/>
    <x v="0"/>
    <s v="NPI"/>
    <x v="0"/>
    <x v="0"/>
    <x v="0"/>
    <x v="0"/>
    <x v="0"/>
    <n v="4906503"/>
    <n v="0"/>
    <n v="100792"/>
    <n v="169292"/>
    <n v="0"/>
    <x v="781"/>
    <n v="0"/>
    <n v="0"/>
    <x v="1"/>
    <m/>
    <m/>
    <m/>
    <m/>
    <m/>
    <m/>
    <m/>
    <m/>
    <m/>
    <s v="El Proyecto ha sido declarado viable en marzo del año 2015, no cuenta con registro de Formato SNIP 15, cuenta con PIM programado para el año 2017."/>
  </r>
  <r>
    <s v="Ronal"/>
    <n v="913"/>
    <x v="911"/>
    <x v="911"/>
    <s v="SEDE CENTRAL - GRI"/>
    <x v="0"/>
    <s v="OPI DE LA REGION CAJAMARCA"/>
    <x v="14"/>
    <d v="2016-01-29T00:00:00"/>
    <x v="8"/>
    <s v="MULTIDISTRITAL"/>
    <x v="4"/>
    <n v="540"/>
    <s v="NPI"/>
    <s v="NPI"/>
    <d v="2017-04-19T00:00:00"/>
    <s v="NPI"/>
    <x v="0"/>
    <s v="NPI"/>
    <x v="0"/>
    <x v="0"/>
    <x v="0"/>
    <x v="0"/>
    <x v="0"/>
    <n v="6022510"/>
    <n v="0"/>
    <n v="6022510"/>
    <n v="6022510"/>
    <n v="0"/>
    <x v="782"/>
    <n v="0"/>
    <n v="0"/>
    <x v="1"/>
    <m/>
    <m/>
    <m/>
    <m/>
    <m/>
    <m/>
    <m/>
    <m/>
    <m/>
    <s v="El Proyecto ha sido declarado viable en enero del año 2016, no cuenta con registro de Formato SNIP 15, cuenta con PIM programado para el año 2017."/>
  </r>
  <r>
    <s v="Ronal"/>
    <n v="914"/>
    <x v="912"/>
    <x v="912"/>
    <s v="CHOTA"/>
    <x v="3"/>
    <s v="OPI DE LA REGION CAJAMARCA"/>
    <x v="14"/>
    <d v="2016-08-19T00:00:00"/>
    <x v="8"/>
    <s v="MULTIPROVINCIAL Y MULTIDISTRITAL"/>
    <x v="0"/>
    <n v="540"/>
    <d v="2017-04-01T00:00:00"/>
    <d v="2017-04-01T00:00:00"/>
    <d v="2017-04-19T00:00:00"/>
    <n v="4.9315068493150684E-2"/>
    <x v="15"/>
    <n v="4.9315068493150684E-2"/>
    <x v="12"/>
    <x v="2"/>
    <x v="0"/>
    <x v="0"/>
    <x v="0"/>
    <n v="7983293"/>
    <n v="0"/>
    <n v="258606"/>
    <n v="326106"/>
    <n v="91442.4"/>
    <x v="783"/>
    <n v="1.1454220708171427E-2"/>
    <n v="1.1454220708171427E-2"/>
    <x v="1"/>
    <m/>
    <m/>
    <m/>
    <m/>
    <m/>
    <m/>
    <m/>
    <m/>
    <m/>
    <s v="El Proyecto ha sido declarado viable en agosto del año 2016, no cuenta con registro de Formato SNIP 15, cuenta con PIM programado para el año 2017."/>
  </r>
  <r>
    <s v="Ronal"/>
    <n v="915"/>
    <x v="913"/>
    <x v="913"/>
    <s v="SEDE CENTRAL - GRI"/>
    <x v="0"/>
    <s v="OPI DE LA REGION CAJAMARCA"/>
    <x v="14"/>
    <d v="2016-03-23T00:00:00"/>
    <x v="8"/>
    <s v="BAÑOS DEL INCA"/>
    <x v="4"/>
    <n v="540"/>
    <s v="NPI"/>
    <s v="NPI"/>
    <d v="2017-04-19T00:00:00"/>
    <s v="NPI"/>
    <x v="0"/>
    <s v="NPI"/>
    <x v="0"/>
    <x v="0"/>
    <x v="0"/>
    <x v="0"/>
    <x v="0"/>
    <n v="2348494"/>
    <n v="0"/>
    <n v="2348994"/>
    <n v="2348994"/>
    <n v="0"/>
    <x v="784"/>
    <n v="0"/>
    <n v="0"/>
    <x v="1"/>
    <m/>
    <m/>
    <m/>
    <m/>
    <m/>
    <m/>
    <m/>
    <m/>
    <m/>
    <s v="El Proyecto ha sido declarado viable en marzo del año 2016, no cuenta con registro de Formato SNIP 15, cuenta con PIM programado para el año 2017."/>
  </r>
  <r>
    <s v="Ronal"/>
    <n v="916"/>
    <x v="914"/>
    <x v="914"/>
    <s v="JAÉN"/>
    <x v="2"/>
    <s v="OPI DE LA REGION CAJAMARCA"/>
    <x v="14"/>
    <d v="2016-03-30T00:00:00"/>
    <x v="8"/>
    <s v="MULTIPROVINCIAL Y MULTIDISTRITAL"/>
    <x v="10"/>
    <n v="720"/>
    <s v="NPI"/>
    <s v="NPI"/>
    <d v="2017-04-19T00:00:00"/>
    <s v="NPI"/>
    <x v="0"/>
    <s v="NPI"/>
    <x v="0"/>
    <x v="0"/>
    <x v="0"/>
    <x v="0"/>
    <x v="0"/>
    <n v="19534864"/>
    <n v="0"/>
    <n v="610000"/>
    <n v="854000"/>
    <n v="0"/>
    <x v="785"/>
    <n v="0"/>
    <n v="0"/>
    <x v="1"/>
    <m/>
    <m/>
    <m/>
    <m/>
    <m/>
    <m/>
    <m/>
    <m/>
    <m/>
    <s v="El Proyecto ha sido declarado viable en marzo del año 2016, no cuenta con registro de Formato SNIP 15, cuenta con PIM programado para el año 2017."/>
  </r>
  <r>
    <s v="Ronal"/>
    <n v="917"/>
    <x v="915"/>
    <x v="915"/>
    <s v="SEDE CENTRAL - GRI"/>
    <x v="0"/>
    <s v="OPI DE LA REGION CAJAMARCA"/>
    <x v="14"/>
    <d v="2016-02-24T00:00:00"/>
    <x v="8"/>
    <s v="BAÑOS DEL INCA"/>
    <x v="7"/>
    <n v="120"/>
    <d v="2016-10-01T00:00:00"/>
    <d v="2017-04-01T00:00:00"/>
    <d v="2017-04-19T00:00:00"/>
    <n v="0.54794520547945202"/>
    <x v="14"/>
    <n v="4.9315068493150684E-2"/>
    <x v="12"/>
    <x v="2"/>
    <x v="1"/>
    <x v="0"/>
    <x v="0"/>
    <n v="264293"/>
    <n v="0"/>
    <n v="177672"/>
    <n v="440965"/>
    <n v="166013.92000000001"/>
    <x v="786"/>
    <n v="0.62814346199104787"/>
    <n v="0.62814346199104787"/>
    <x v="2"/>
    <m/>
    <m/>
    <m/>
    <m/>
    <m/>
    <m/>
    <m/>
    <m/>
    <m/>
    <s v="Se ha registrado en el mes de abril del año 2017, el útimo devengado con cargo del proyecto."/>
  </r>
  <r>
    <s v="Ronal"/>
    <n v="918"/>
    <x v="916"/>
    <x v="916"/>
    <s v="SEDE CENTRAL - GRI"/>
    <x v="0"/>
    <s v="OPI DE LA REGION CAJAMARCA"/>
    <x v="14"/>
    <d v="2016-02-24T00:00:00"/>
    <x v="8"/>
    <s v="CELENDÍN"/>
    <x v="7"/>
    <n v="120"/>
    <d v="2016-10-01T00:00:00"/>
    <d v="2017-03-01T00:00:00"/>
    <d v="2017-04-19T00:00:00"/>
    <n v="0.54794520547945202"/>
    <x v="14"/>
    <n v="0.13424657534246576"/>
    <x v="12"/>
    <x v="2"/>
    <x v="1"/>
    <x v="0"/>
    <x v="0"/>
    <n v="241252"/>
    <n v="0"/>
    <n v="117357"/>
    <n v="357609"/>
    <n v="164787.34"/>
    <x v="787"/>
    <n v="0.68305066900999778"/>
    <n v="0.68305066900999778"/>
    <x v="2"/>
    <m/>
    <m/>
    <m/>
    <m/>
    <m/>
    <m/>
    <m/>
    <m/>
    <m/>
    <s v="Se ha registrado en el mes de marzo del año 2017, el útimo devengado con cargo del proyecto."/>
  </r>
  <r>
    <s v="Ronal"/>
    <n v="919"/>
    <x v="917"/>
    <x v="917"/>
    <s v="SEDE CENTRAL - GRI"/>
    <x v="0"/>
    <s v="OPI DE LA REGION CAJAMARCA"/>
    <x v="14"/>
    <d v="2016-02-24T00:00:00"/>
    <x v="8"/>
    <s v="CACHACHI"/>
    <x v="7"/>
    <n v="120"/>
    <d v="2016-10-01T00:00:00"/>
    <d v="2017-03-01T00:00:00"/>
    <d v="2017-04-19T00:00:00"/>
    <n v="0.54794520547945202"/>
    <x v="14"/>
    <n v="0.13424657534246576"/>
    <x v="12"/>
    <x v="2"/>
    <x v="1"/>
    <x v="0"/>
    <x v="0"/>
    <n v="243930"/>
    <n v="0"/>
    <n v="173519"/>
    <n v="416449"/>
    <n v="228568.6"/>
    <x v="788"/>
    <n v="0.93702537613249703"/>
    <n v="0.93702537613249703"/>
    <x v="3"/>
    <m/>
    <m/>
    <m/>
    <m/>
    <m/>
    <m/>
    <m/>
    <m/>
    <m/>
    <s v="Se ha registrado en el mes de marzo del año 2017, el útimo devengado con cargo del proyecto."/>
  </r>
  <r>
    <s v="Maria Rosa A."/>
    <n v="920"/>
    <x v="918"/>
    <x v="918"/>
    <s v="SEDE CENTRAL - GRI"/>
    <x v="0"/>
    <s v="OPI DE LA REGION CAJAMARCA"/>
    <x v="14"/>
    <d v="2016-02-24T00:00:00"/>
    <x v="8"/>
    <s v="CAJAMARCA"/>
    <x v="7"/>
    <n v="120"/>
    <d v="2016-10-01T00:00:00"/>
    <d v="2017-03-01T00:00:00"/>
    <d v="2017-04-19T00:00:00"/>
    <n v="0.54794520547945202"/>
    <x v="14"/>
    <n v="0.13424657534246576"/>
    <x v="12"/>
    <x v="2"/>
    <x v="1"/>
    <x v="0"/>
    <x v="0"/>
    <n v="305309"/>
    <n v="0"/>
    <n v="244021"/>
    <n v="548330"/>
    <n v="209995.5"/>
    <x v="789"/>
    <n v="0.68781300256461486"/>
    <n v="0.68781300256461486"/>
    <x v="2"/>
    <m/>
    <m/>
    <m/>
    <m/>
    <m/>
    <m/>
    <m/>
    <m/>
    <m/>
    <m/>
  </r>
  <r>
    <s v="Maria Rosa A."/>
    <n v="921"/>
    <x v="919"/>
    <x v="919"/>
    <s v="CUTERVO"/>
    <x v="1"/>
    <s v="OPI MUNICIPALIDAD DISTRITAL DE SANTO DOMINGO DE LA CAPILLA"/>
    <x v="14"/>
    <d v="2015-11-12T00:00:00"/>
    <x v="6"/>
    <s v="SANTO DOMINGO DE LA CAPILLA"/>
    <x v="4"/>
    <n v="210"/>
    <s v="NPI"/>
    <s v="NPI"/>
    <d v="2017-04-19T00:00:00"/>
    <s v="NPI"/>
    <x v="0"/>
    <s v="NPI"/>
    <x v="0"/>
    <x v="0"/>
    <x v="0"/>
    <x v="0"/>
    <x v="0"/>
    <n v="2572958"/>
    <n v="0"/>
    <n v="48546"/>
    <n v="48546"/>
    <n v="0"/>
    <x v="790"/>
    <n v="0"/>
    <n v="0"/>
    <x v="1"/>
    <m/>
    <m/>
    <m/>
    <m/>
    <m/>
    <m/>
    <m/>
    <m/>
    <m/>
    <m/>
  </r>
  <r>
    <s v="Maria Rosa A."/>
    <n v="922"/>
    <x v="920"/>
    <x v="920"/>
    <s v="SEDE CENTRAL - GRI"/>
    <x v="0"/>
    <s v="OPI DE LA REGION CAJAMARCA"/>
    <x v="14"/>
    <d v="2016-02-24T00:00:00"/>
    <x v="8"/>
    <s v="SAN PABLO"/>
    <x v="7"/>
    <n v="180"/>
    <d v="2016-10-01T00:00:00"/>
    <d v="2017-03-01T00:00:00"/>
    <d v="2017-04-19T00:00:00"/>
    <n v="0.54794520547945202"/>
    <x v="14"/>
    <n v="0.13424657534246576"/>
    <x v="12"/>
    <x v="2"/>
    <x v="0"/>
    <x v="1"/>
    <x v="0"/>
    <n v="196823"/>
    <n v="0"/>
    <n v="123681"/>
    <n v="314503"/>
    <n v="98633.62"/>
    <x v="791"/>
    <n v="0.50112852664576801"/>
    <n v="0.50112852664576801"/>
    <x v="2"/>
    <s v="PROYECTO CONCLUIDO"/>
    <m/>
    <m/>
    <m/>
    <m/>
    <m/>
    <m/>
    <m/>
    <m/>
    <m/>
  </r>
  <r>
    <s v="Maria Rosa A."/>
    <n v="923"/>
    <x v="921"/>
    <x v="921"/>
    <s v="SEDE CENTRAL - GRI"/>
    <x v="0"/>
    <s v="OPI DE LA REGION CAJAMARCA"/>
    <x v="14"/>
    <d v="2016-02-24T00:00:00"/>
    <x v="8"/>
    <s v="LA RAMADA"/>
    <x v="7"/>
    <n v="180"/>
    <d v="2016-10-01T00:00:00"/>
    <d v="2017-03-01T00:00:00"/>
    <d v="2017-04-19T00:00:00"/>
    <n v="0.54794520547945202"/>
    <x v="14"/>
    <n v="0.13424657534246576"/>
    <x v="12"/>
    <x v="2"/>
    <x v="0"/>
    <x v="1"/>
    <x v="0"/>
    <n v="302589"/>
    <n v="0"/>
    <n v="241726"/>
    <n v="543315"/>
    <n v="209570.42"/>
    <x v="792"/>
    <n v="0.69259100628244918"/>
    <n v="0.69259100628244918"/>
    <x v="2"/>
    <s v="PROYECTO CONCLUIDO"/>
    <m/>
    <m/>
    <m/>
    <m/>
    <m/>
    <m/>
    <m/>
    <m/>
    <m/>
  </r>
  <r>
    <s v="Maria Rosa A."/>
    <n v="924"/>
    <x v="922"/>
    <x v="922"/>
    <s v="SEDE CENTRAL - GRI"/>
    <x v="0"/>
    <s v="OPI DE LA REGION CAJAMARCA"/>
    <x v="14"/>
    <d v="2016-02-24T00:00:00"/>
    <x v="8"/>
    <s v="CHOTA"/>
    <x v="7"/>
    <n v="180"/>
    <d v="2016-10-01T00:00:00"/>
    <d v="2017-03-01T00:00:00"/>
    <d v="2017-04-19T00:00:00"/>
    <n v="0.54794520547945202"/>
    <x v="14"/>
    <n v="0.13424657534246576"/>
    <x v="12"/>
    <x v="2"/>
    <x v="0"/>
    <x v="1"/>
    <x v="0"/>
    <n v="303712"/>
    <n v="0"/>
    <n v="236159"/>
    <n v="538873"/>
    <n v="216263.12"/>
    <x v="793"/>
    <n v="0.71206643135602143"/>
    <n v="0.71206643135602143"/>
    <x v="2"/>
    <s v="PROYECTO CONCLUIDO"/>
    <m/>
    <m/>
    <m/>
    <m/>
    <m/>
    <m/>
    <m/>
    <m/>
    <m/>
  </r>
  <r>
    <s v="Maria Rosa A."/>
    <n v="925"/>
    <x v="923"/>
    <x v="923"/>
    <s v="SEDE CENTRAL - GRI"/>
    <x v="0"/>
    <s v="OPI DE LA REGION CAJAMARCA"/>
    <x v="14"/>
    <d v="2015-12-13T00:00:00"/>
    <x v="6"/>
    <s v="SAN MIGUEL - MULTIDISTRITAL"/>
    <x v="10"/>
    <n v="720"/>
    <s v="NPI"/>
    <s v="NPI"/>
    <d v="2017-04-19T00:00:00"/>
    <s v="NPI"/>
    <x v="0"/>
    <s v="NPI"/>
    <x v="0"/>
    <x v="0"/>
    <x v="0"/>
    <x v="0"/>
    <x v="0"/>
    <n v="28516623"/>
    <n v="0"/>
    <n v="882000"/>
    <n v="882000"/>
    <n v="0"/>
    <x v="794"/>
    <n v="0"/>
    <n v="0"/>
    <x v="1"/>
    <m/>
    <m/>
    <m/>
    <m/>
    <m/>
    <m/>
    <m/>
    <m/>
    <m/>
    <m/>
  </r>
  <r>
    <s v="Maria Rosa A."/>
    <n v="926"/>
    <x v="924"/>
    <x v="924"/>
    <s v="AGRICULTURA "/>
    <x v="9"/>
    <s v="OPI DE LA REGION CAJAMARCA"/>
    <x v="14"/>
    <d v="2016-04-05T00:00:00"/>
    <x v="8"/>
    <s v="JAÉN - MULTIDISTRITAL"/>
    <x v="3"/>
    <n v="420"/>
    <d v="2016-10-01T00:00:00"/>
    <d v="2016-12-01T00:00:00"/>
    <d v="2017-04-19T00:00:00"/>
    <n v="0.54794520547945202"/>
    <x v="14"/>
    <n v="0.38082191780821917"/>
    <x v="12"/>
    <x v="2"/>
    <x v="0"/>
    <x v="1"/>
    <x v="0"/>
    <n v="3850569.3"/>
    <n v="0"/>
    <n v="37736"/>
    <n v="132075"/>
    <n v="56603.4"/>
    <x v="795"/>
    <n v="1.4700008126071125E-2"/>
    <n v="1.4700008126071125E-2"/>
    <x v="1"/>
    <s v="PROYECTO CONCLUIDO"/>
    <m/>
    <m/>
    <m/>
    <m/>
    <m/>
    <m/>
    <m/>
    <m/>
    <m/>
  </r>
  <r>
    <s v="Maria Rosa A."/>
    <n v="927"/>
    <x v="925"/>
    <x v="925"/>
    <s v="SEDE CENTRAL - GRI"/>
    <x v="0"/>
    <s v="OPI DE LA REGION CAJAMARCA"/>
    <x v="14"/>
    <d v="2016-01-21T00:00:00"/>
    <x v="8"/>
    <s v="SAN MARCOS - MUTIDISTRITAL"/>
    <x v="10"/>
    <n v="540"/>
    <s v="NPI"/>
    <s v="NPI"/>
    <d v="2017-04-19T00:00:00"/>
    <s v="NPI"/>
    <x v="0"/>
    <s v="NPI"/>
    <x v="0"/>
    <x v="0"/>
    <x v="0"/>
    <x v="0"/>
    <x v="0"/>
    <n v="17584340"/>
    <n v="0"/>
    <n v="545000"/>
    <n v="545000"/>
    <n v="0"/>
    <x v="796"/>
    <n v="0"/>
    <n v="0"/>
    <x v="1"/>
    <m/>
    <m/>
    <m/>
    <m/>
    <m/>
    <m/>
    <m/>
    <m/>
    <m/>
    <m/>
  </r>
  <r>
    <s v="Maria Rosa A."/>
    <n v="928"/>
    <x v="926"/>
    <x v="926"/>
    <s v="SEDE CENTRAL - GRI"/>
    <x v="0"/>
    <s v="OPI DE LA REGION CAJAMARCA"/>
    <x v="14"/>
    <d v="2016-12-17T00:00:00"/>
    <x v="8"/>
    <s v="CAJAMARCA"/>
    <x v="4"/>
    <n v="240"/>
    <s v="NPI"/>
    <s v="NPI"/>
    <d v="2017-04-19T00:00:00"/>
    <s v="NPI"/>
    <x v="0"/>
    <s v="NPI"/>
    <x v="0"/>
    <x v="0"/>
    <x v="0"/>
    <x v="0"/>
    <x v="0"/>
    <n v="1903037"/>
    <n v="0"/>
    <n v="1903037"/>
    <n v="1903037"/>
    <n v="0"/>
    <x v="797"/>
    <n v="0"/>
    <n v="0"/>
    <x v="1"/>
    <m/>
    <m/>
    <m/>
    <m/>
    <m/>
    <m/>
    <m/>
    <m/>
    <m/>
    <m/>
  </r>
  <r>
    <s v="Maria Rosa A."/>
    <n v="929"/>
    <x v="927"/>
    <x v="927"/>
    <s v="SEDE CENTRAL - GRI - MD SAN JOSÉ DEL ALTO"/>
    <x v="0"/>
    <s v="OPI MUNICIPALIDAD DISTRITAL DE SAN JOSE DEL ALTO"/>
    <x v="14"/>
    <d v="2015-11-10T00:00:00"/>
    <x v="6"/>
    <s v="SAN JOSÉ DEL ALTO"/>
    <x v="10"/>
    <n v="180"/>
    <d v="2016-04-01T00:00:00"/>
    <d v="2016-05-01T00:00:00"/>
    <d v="2017-04-19T00:00:00"/>
    <n v="1.0493150684931507"/>
    <x v="12"/>
    <n v="0.9671232876712329"/>
    <x v="8"/>
    <x v="1"/>
    <x v="0"/>
    <x v="1"/>
    <x v="0"/>
    <n v="1812248.37"/>
    <n v="0"/>
    <n v="1801249"/>
    <n v="1812248.37"/>
    <n v="11000"/>
    <x v="798"/>
    <n v="6.0698081908055462E-3"/>
    <n v="6.0698081908055462E-3"/>
    <x v="1"/>
    <s v="PROYECTO CONCLUIDO"/>
    <m/>
    <m/>
    <m/>
    <m/>
    <m/>
    <m/>
    <m/>
    <m/>
    <m/>
  </r>
  <r>
    <s v="Maria Rosa A."/>
    <n v="930"/>
    <x v="928"/>
    <x v="928"/>
    <s v="SEDE CENTRAL - GRI"/>
    <x v="0"/>
    <s v="OPI DE LA REGION CAJAMARCA"/>
    <x v="14"/>
    <d v="2016-08-01T00:00:00"/>
    <x v="8"/>
    <s v="CAJAMARCA"/>
    <x v="5"/>
    <n v="180"/>
    <s v="NPI"/>
    <s v="NPI"/>
    <d v="2017-04-19T00:00:00"/>
    <s v="NPI"/>
    <x v="0"/>
    <s v="NPI"/>
    <x v="0"/>
    <x v="0"/>
    <x v="0"/>
    <x v="0"/>
    <x v="0"/>
    <n v="1152446.1499999999"/>
    <n v="0"/>
    <n v="37909"/>
    <n v="37709"/>
    <n v="0"/>
    <x v="799"/>
    <n v="0"/>
    <n v="0"/>
    <x v="1"/>
    <m/>
    <m/>
    <m/>
    <m/>
    <m/>
    <m/>
    <m/>
    <m/>
    <m/>
    <m/>
  </r>
  <r>
    <s v="Maria Rosa A."/>
    <n v="931"/>
    <x v="929"/>
    <x v="929"/>
    <s v="JAÉN"/>
    <x v="2"/>
    <s v="OPI DE LA REGION CAJAMARCA"/>
    <x v="14"/>
    <d v="2016-08-24T00:00:00"/>
    <x v="8"/>
    <s v="JAÉN - MULTIDISTRITAL"/>
    <x v="10"/>
    <n v="540"/>
    <s v="NPI"/>
    <s v="NPI"/>
    <d v="2017-04-19T00:00:00"/>
    <s v="NPI"/>
    <x v="0"/>
    <s v="NPI"/>
    <x v="0"/>
    <x v="0"/>
    <x v="0"/>
    <x v="0"/>
    <x v="0"/>
    <n v="6563167"/>
    <n v="0"/>
    <n v="270000"/>
    <n v="370000"/>
    <n v="0"/>
    <x v="800"/>
    <n v="0"/>
    <n v="0"/>
    <x v="1"/>
    <m/>
    <m/>
    <m/>
    <m/>
    <m/>
    <m/>
    <m/>
    <m/>
    <m/>
    <m/>
  </r>
  <r>
    <s v="Maria Rosa A."/>
    <n v="932"/>
    <x v="930"/>
    <x v="930"/>
    <s v="AGRICULTURA "/>
    <x v="9"/>
    <s v="OPI DE LA REGION CAJAMARCA"/>
    <x v="14"/>
    <d v="2016-09-20T00:00:00"/>
    <x v="8"/>
    <s v="MULTIPROVINCIAL Y MULTIDISTRITAL"/>
    <x v="3"/>
    <n v="1080"/>
    <s v="NPI"/>
    <s v="NPI"/>
    <d v="2017-04-19T00:00:00"/>
    <s v="NPI"/>
    <x v="0"/>
    <s v="NPI"/>
    <x v="0"/>
    <x v="0"/>
    <x v="0"/>
    <x v="0"/>
    <x v="0"/>
    <n v="6543843"/>
    <n v="0"/>
    <n v="215888"/>
    <n v="215888"/>
    <n v="0"/>
    <x v="801"/>
    <n v="0"/>
    <n v="0"/>
    <x v="1"/>
    <m/>
    <m/>
    <m/>
    <m/>
    <m/>
    <m/>
    <m/>
    <m/>
    <m/>
    <m/>
  </r>
  <r>
    <s v="Maria Rosa A."/>
    <n v="933"/>
    <x v="931"/>
    <x v="931"/>
    <s v="CUTERVO"/>
    <x v="1"/>
    <s v="OPI MUNICIPALIDAD DISTRITAL DE PIMPINGOS "/>
    <x v="14"/>
    <d v="2016-06-06T00:00:00"/>
    <x v="8"/>
    <s v="PIMPINGOS"/>
    <x v="4"/>
    <n v="180"/>
    <d v="2017-04-01T00:00:00"/>
    <d v="2017-04-01T00:00:00"/>
    <d v="2017-04-19T00:00:00"/>
    <n v="4.9315068493150684E-2"/>
    <x v="15"/>
    <n v="4.9315068493150684E-2"/>
    <x v="12"/>
    <x v="2"/>
    <x v="1"/>
    <x v="0"/>
    <x v="0"/>
    <n v="1869790.87"/>
    <n v="0"/>
    <n v="1869791"/>
    <n v="1869791"/>
    <n v="558.4"/>
    <x v="802"/>
    <n v="2.9864302417949014E-4"/>
    <n v="2.9864302417949014E-4"/>
    <x v="1"/>
    <m/>
    <m/>
    <m/>
    <m/>
    <m/>
    <m/>
    <m/>
    <m/>
    <m/>
    <m/>
  </r>
  <r>
    <s v="Maria Rosa A."/>
    <n v="934"/>
    <x v="932"/>
    <x v="932"/>
    <s v="CUTERVO"/>
    <x v="1"/>
    <s v="OPI MUNICIPALIDAD DISTRITAL DE SANTO DOMINGO DE LA CAPILLA"/>
    <x v="14"/>
    <d v="2016-08-12T00:00:00"/>
    <x v="8"/>
    <s v="SANTO DOMINGO DE LA CAPILLA"/>
    <x v="4"/>
    <n v="330"/>
    <d v="2016-12-01T00:00:00"/>
    <d v="2016-12-01T00:00:00"/>
    <d v="2017-04-19T00:00:00"/>
    <n v="0.38082191780821917"/>
    <x v="15"/>
    <n v="0.38082191780821917"/>
    <x v="12"/>
    <x v="2"/>
    <x v="0"/>
    <x v="0"/>
    <x v="0"/>
    <n v="5417064"/>
    <n v="0"/>
    <n v="80147"/>
    <n v="203449"/>
    <n v="43155.7"/>
    <x v="803"/>
    <n v="7.9666217714983601E-3"/>
    <n v="7.9666217714983601E-3"/>
    <x v="1"/>
    <m/>
    <m/>
    <m/>
    <m/>
    <m/>
    <m/>
    <m/>
    <m/>
    <m/>
    <m/>
  </r>
  <r>
    <s v="Maria Rosa A."/>
    <n v="935"/>
    <x v="933"/>
    <x v="933"/>
    <s v="CUTERVO"/>
    <x v="1"/>
    <s v="OPI MUNICIPALIDAD DISTRITAL DE SANTO DOMINGO DE LA CAPILLA"/>
    <x v="14"/>
    <d v="2016-08-12T00:00:00"/>
    <x v="8"/>
    <s v="SANTO DOMINGO DE LA CAPILLA"/>
    <x v="4"/>
    <n v="330"/>
    <s v="NPI"/>
    <s v="NPI"/>
    <d v="2017-04-19T00:00:00"/>
    <s v="NPI"/>
    <x v="0"/>
    <s v="NPI"/>
    <x v="0"/>
    <x v="0"/>
    <x v="0"/>
    <x v="0"/>
    <x v="0"/>
    <n v="7743592"/>
    <n v="0"/>
    <n v="176882"/>
    <n v="353764"/>
    <n v="0"/>
    <x v="804"/>
    <n v="0"/>
    <n v="0"/>
    <x v="1"/>
    <m/>
    <m/>
    <m/>
    <m/>
    <m/>
    <m/>
    <m/>
    <m/>
    <m/>
    <m/>
  </r>
  <r>
    <s v="Maria Rosa A."/>
    <n v="936"/>
    <x v="934"/>
    <x v="934"/>
    <s v="SEDE CENTRAL - GRI"/>
    <x v="0"/>
    <s v="OPI DE LA REGION CAJAMARCA"/>
    <x v="14"/>
    <d v="2015-02-11T00:00:00"/>
    <x v="6"/>
    <s v="NAMORA"/>
    <x v="4"/>
    <n v="360"/>
    <s v="NPI"/>
    <s v="NPI"/>
    <d v="2017-04-19T00:00:00"/>
    <s v="NPI"/>
    <x v="0"/>
    <s v="NPI"/>
    <x v="0"/>
    <x v="0"/>
    <x v="0"/>
    <x v="0"/>
    <x v="0"/>
    <n v="970051.06"/>
    <n v="0"/>
    <n v="39000"/>
    <n v="67000"/>
    <n v="0"/>
    <x v="805"/>
    <n v="0"/>
    <n v="0"/>
    <x v="1"/>
    <m/>
    <m/>
    <m/>
    <m/>
    <m/>
    <m/>
    <m/>
    <m/>
    <m/>
    <m/>
  </r>
  <r>
    <s v="Maria Rosa A."/>
    <n v="937"/>
    <x v="935"/>
    <x v="935"/>
    <s v="CUTERVO"/>
    <x v="1"/>
    <s v="OPI DE LA REGION CAJAMARCA"/>
    <x v="14"/>
    <d v="2016-11-30T00:00:00"/>
    <x v="8"/>
    <s v="CUTERVO "/>
    <x v="4"/>
    <n v="540"/>
    <s v="NPI"/>
    <s v="NPI"/>
    <d v="2017-04-19T00:00:00"/>
    <s v="NPI"/>
    <x v="0"/>
    <s v="NPI"/>
    <x v="0"/>
    <x v="0"/>
    <x v="0"/>
    <x v="0"/>
    <x v="0"/>
    <n v="6342717"/>
    <n v="0"/>
    <n v="265581"/>
    <n v="265581"/>
    <n v="0"/>
    <x v="806"/>
    <n v="0"/>
    <n v="0"/>
    <x v="1"/>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8" cacheId="0"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Programa de Inversión">
  <location ref="G2:H19" firstHeaderRow="1" firstDataRow="1" firstDataCol="1"/>
  <pivotFields count="43">
    <pivotField showAll="0"/>
    <pivotField showAll="0"/>
    <pivotField dataField="1" showAll="0" countASubtotal="1"/>
    <pivotField showAll="0"/>
    <pivotField showAll="0"/>
    <pivotField showAll="0" defaultSubtotal="0"/>
    <pivotField showAll="0"/>
    <pivotField showAll="0">
      <items count="16">
        <item x="0"/>
        <item x="1"/>
        <item x="2"/>
        <item x="3"/>
        <item x="4"/>
        <item x="5"/>
        <item x="6"/>
        <item x="7"/>
        <item x="8"/>
        <item x="9"/>
        <item x="10"/>
        <item x="11"/>
        <item x="12"/>
        <item x="13"/>
        <item x="14"/>
        <item t="default"/>
      </items>
    </pivotField>
    <pivotField showAll="0"/>
    <pivotField showAll="0" defaultSubtotal="0"/>
    <pivotField showAll="0"/>
    <pivotField axis="axisRow" showAll="0" sortType="descending">
      <items count="17">
        <item x="1"/>
        <item x="2"/>
        <item x="15"/>
        <item x="11"/>
        <item x="8"/>
        <item x="3"/>
        <item x="13"/>
        <item x="10"/>
        <item x="0"/>
        <item x="5"/>
        <item x="9"/>
        <item x="12"/>
        <item x="7"/>
        <item x="6"/>
        <item x="4"/>
        <item x="14"/>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7" showAl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11"/>
  </rowFields>
  <rowItems count="17">
    <i>
      <x v="14"/>
    </i>
    <i>
      <x v="7"/>
    </i>
    <i>
      <x v="5"/>
    </i>
    <i>
      <x v="8"/>
    </i>
    <i>
      <x v="12"/>
    </i>
    <i>
      <x v="10"/>
    </i>
    <i>
      <x/>
    </i>
    <i>
      <x v="9"/>
    </i>
    <i>
      <x v="13"/>
    </i>
    <i>
      <x v="4"/>
    </i>
    <i>
      <x v="11"/>
    </i>
    <i>
      <x v="1"/>
    </i>
    <i>
      <x v="3"/>
    </i>
    <i>
      <x v="2"/>
    </i>
    <i>
      <x v="6"/>
    </i>
    <i>
      <x v="15"/>
    </i>
    <i t="grand">
      <x/>
    </i>
  </rowItems>
  <colItems count="1">
    <i/>
  </colItems>
  <dataFields count="1">
    <dataField name="Nro de Proyectos" fld="2" subtotal="count" baseField="0" baseItem="0"/>
  </dataFields>
  <formats count="21">
    <format dxfId="20">
      <pivotArea field="7" type="button" dataOnly="0" labelOnly="1" outline="0"/>
    </format>
    <format dxfId="19">
      <pivotArea dataOnly="0" labelOnly="1" outline="0" axis="axisValues" fieldPosition="0"/>
    </format>
    <format dxfId="18">
      <pivotArea type="all" dataOnly="0" outline="0" fieldPosition="0"/>
    </format>
    <format dxfId="17">
      <pivotArea dataOnly="0" labelOnly="1" grandRow="1" outline="0" fieldPosition="0"/>
    </format>
    <format dxfId="16">
      <pivotArea field="7" type="button" dataOnly="0" labelOnly="1" outline="0"/>
    </format>
    <format dxfId="15">
      <pivotArea dataOnly="0" labelOnly="1" outline="0" axis="axisValues" fieldPosition="0"/>
    </format>
    <format dxfId="14">
      <pivotArea field="7" type="button" dataOnly="0" labelOnly="1" outline="0"/>
    </format>
    <format dxfId="13">
      <pivotArea dataOnly="0" labelOnly="1" outline="0" axis="axisValues" fieldPosition="0"/>
    </format>
    <format dxfId="12">
      <pivotArea field="7" type="button" dataOnly="0" labelOnly="1" outline="0"/>
    </format>
    <format dxfId="11">
      <pivotArea dataOnly="0" labelOnly="1" outline="0" axis="axisValues" fieldPosition="0"/>
    </format>
    <format dxfId="10">
      <pivotArea grandRow="1" outline="0" collapsedLevelsAreSubtotals="1" fieldPosition="0"/>
    </format>
    <format dxfId="9">
      <pivotArea dataOnly="0" labelOnly="1" grandRow="1" outline="0" fieldPosition="0"/>
    </format>
    <format dxfId="8">
      <pivotArea field="7" type="button" dataOnly="0" labelOnly="1" outline="0"/>
    </format>
    <format dxfId="7">
      <pivotArea dataOnly="0" labelOnly="1" outline="0" axis="axisValues" fieldPosition="0"/>
    </format>
    <format dxfId="6">
      <pivotArea field="7" type="button" dataOnly="0" labelOnly="1" outline="0"/>
    </format>
    <format dxfId="5">
      <pivotArea dataOnly="0" labelOnly="1" outline="0" axis="axisValues" fieldPosition="0"/>
    </format>
    <format dxfId="4">
      <pivotArea outline="0" collapsedLevelsAreSubtotals="1" fieldPosition="0"/>
    </format>
    <format dxfId="3">
      <pivotArea type="all" dataOnly="0" outline="0" fieldPosition="0"/>
    </format>
    <format dxfId="2">
      <pivotArea field="11" type="button" dataOnly="0" labelOnly="1" outline="0" axis="axisRow" fieldPosition="0"/>
    </format>
    <format dxfId="1">
      <pivotArea dataOnly="0" labelOnly="1" fieldPosition="0">
        <references count="1">
          <reference field="11" count="0"/>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rowHeaderCaption="Unidades Ejecutoras">
  <location ref="D2:E14" firstHeaderRow="1" firstDataRow="1" firstDataCol="1"/>
  <pivotFields count="43">
    <pivotField showAll="0"/>
    <pivotField showAll="0"/>
    <pivotField dataField="1" showAll="0"/>
    <pivotField showAll="0"/>
    <pivotField showAll="0"/>
    <pivotField axis="axisRow" showAll="0" sortType="ascending">
      <items count="12">
        <item x="5"/>
        <item x="6"/>
        <item x="9"/>
        <item x="3"/>
        <item x="1"/>
        <item x="2"/>
        <item x="8"/>
        <item x="4"/>
        <item x="7"/>
        <item x="10"/>
        <item x="0"/>
        <item t="default"/>
      </items>
    </pivotField>
    <pivotField showAll="0"/>
    <pivotField showAll="0"/>
    <pivotField showAll="0"/>
    <pivotField showAll="0" defaultSubtotal="0"/>
    <pivotField showAll="0"/>
    <pivotField showAll="0"/>
    <pivotField showAll="0"/>
    <pivotField showAll="0"/>
    <pivotField showAll="0"/>
    <pivotField numFmtId="17"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5"/>
  </rowFields>
  <rowItems count="12">
    <i>
      <x/>
    </i>
    <i>
      <x v="1"/>
    </i>
    <i>
      <x v="2"/>
    </i>
    <i>
      <x v="3"/>
    </i>
    <i>
      <x v="4"/>
    </i>
    <i>
      <x v="5"/>
    </i>
    <i>
      <x v="6"/>
    </i>
    <i>
      <x v="7"/>
    </i>
    <i>
      <x v="8"/>
    </i>
    <i>
      <x v="9"/>
    </i>
    <i>
      <x v="10"/>
    </i>
    <i t="grand">
      <x/>
    </i>
  </rowItems>
  <colItems count="1">
    <i/>
  </colItems>
  <dataFields count="1">
    <dataField name="Número de Proyectos" fld="2" subtotal="count" baseField="0" baseItem="0"/>
  </dataFields>
  <formats count="3">
    <format dxfId="209">
      <pivotArea type="all" dataOnly="0" outline="0" fieldPosition="0"/>
    </format>
    <format dxfId="208">
      <pivotArea field="5" type="button" dataOnly="0" labelOnly="1" outline="0" axis="axisRow" fieldPosition="0"/>
    </format>
    <format dxfId="207">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 dinámica11" cacheId="0" applyNumberFormats="0" applyBorderFormats="0" applyFontFormats="0" applyPatternFormats="0" applyAlignmentFormats="0" applyWidthHeightFormats="1" dataCaption="Valores" updatedVersion="4" minRefreshableVersion="3" useAutoFormatting="1" colGrandTotals="0" itemPrintTitles="1" createdVersion="4" indent="0" outline="1" outlineData="1" multipleFieldFilters="0" rowHeaderCaption="Unidades Ejecutoras" colHeaderCaption="Nro de Proyectos">
  <location ref="A161:C175" firstHeaderRow="1" firstDataRow="3" firstDataCol="1"/>
  <pivotFields count="43">
    <pivotField showAll="0"/>
    <pivotField showAll="0"/>
    <pivotField dataField="1" showAll="0"/>
    <pivotField showAll="0"/>
    <pivotField showAll="0"/>
    <pivotField axis="axisRow" showAll="0">
      <items count="12">
        <item x="5"/>
        <item x="9"/>
        <item x="3"/>
        <item x="1"/>
        <item x="2"/>
        <item x="8"/>
        <item x="4"/>
        <item x="7"/>
        <item x="10"/>
        <item x="0"/>
        <item x="6"/>
        <item t="default"/>
      </items>
    </pivotField>
    <pivotField showAll="0"/>
    <pivotField showAll="0"/>
    <pivotField showAll="0"/>
    <pivotField showAll="0" defaultSubtotal="0"/>
    <pivotField showAll="0"/>
    <pivotField showAll="0"/>
    <pivotField showAll="0"/>
    <pivotField showAll="0"/>
    <pivotField showAll="0"/>
    <pivotField numFmtId="17" showAll="0"/>
    <pivotField showAll="0"/>
    <pivotField showAll="0"/>
    <pivotField showAll="0"/>
    <pivotField showAll="0"/>
    <pivotField showAll="0" defaultSubtotal="0">
      <items count="4">
        <item x="1"/>
        <item h="1" x="2"/>
        <item h="1" x="0"/>
        <item m="1" x="3"/>
      </items>
    </pivotField>
    <pivotField showAll="0"/>
    <pivotField axis="axisCol" multipleItemSelectionAllowed="1" showAll="0">
      <items count="4">
        <item n="No cuenta con F14" x="0"/>
        <item m="1" x="2"/>
        <item h="1" x="1"/>
        <item t="default"/>
      </items>
    </pivotField>
    <pivotField showAll="0"/>
    <pivotField showAll="0"/>
    <pivotField showAll="0"/>
    <pivotField showAll="0"/>
    <pivotField showAll="0"/>
    <pivotField showAll="0"/>
    <pivotField dataField="1" showAll="0" sumSubtotal="1">
      <items count="808">
        <item x="471"/>
        <item x="354"/>
        <item x="293"/>
        <item x="297"/>
        <item x="547"/>
        <item x="298"/>
        <item x="326"/>
        <item x="282"/>
        <item x="303"/>
        <item x="210"/>
        <item x="194"/>
        <item x="289"/>
        <item x="447"/>
        <item x="445"/>
        <item x="427"/>
        <item x="281"/>
        <item x="382"/>
        <item x="196"/>
        <item x="469"/>
        <item x="299"/>
        <item x="307"/>
        <item x="623"/>
        <item x="187"/>
        <item x="237"/>
        <item x="244"/>
        <item x="611"/>
        <item x="429"/>
        <item x="393"/>
        <item x="302"/>
        <item x="391"/>
        <item x="285"/>
        <item x="211"/>
        <item x="158"/>
        <item x="610"/>
        <item x="407"/>
        <item x="231"/>
        <item x="292"/>
        <item x="102"/>
        <item x="168"/>
        <item x="355"/>
        <item x="304"/>
        <item x="419"/>
        <item x="123"/>
        <item x="275"/>
        <item x="408"/>
        <item x="98"/>
        <item x="410"/>
        <item x="173"/>
        <item x="172"/>
        <item x="431"/>
        <item x="301"/>
        <item x="458"/>
        <item x="277"/>
        <item x="207"/>
        <item x="311"/>
        <item x="383"/>
        <item x="177"/>
        <item x="200"/>
        <item x="358"/>
        <item x="412"/>
        <item x="444"/>
        <item x="265"/>
        <item x="74"/>
        <item x="309"/>
        <item x="467"/>
        <item x="321"/>
        <item x="331"/>
        <item x="174"/>
        <item x="209"/>
        <item x="101"/>
        <item x="357"/>
        <item x="372"/>
        <item x="359"/>
        <item x="142"/>
        <item x="212"/>
        <item x="129"/>
        <item x="356"/>
        <item x="368"/>
        <item x="373"/>
        <item x="346"/>
        <item x="463"/>
        <item x="411"/>
        <item x="716"/>
        <item x="448"/>
        <item x="459"/>
        <item x="387"/>
        <item x="306"/>
        <item x="305"/>
        <item x="206"/>
        <item x="378"/>
        <item x="243"/>
        <item x="96"/>
        <item x="533"/>
        <item x="135"/>
        <item x="144"/>
        <item x="460"/>
        <item x="176"/>
        <item x="145"/>
        <item x="132"/>
        <item x="394"/>
        <item x="434"/>
        <item x="137"/>
        <item x="417"/>
        <item x="151"/>
        <item x="163"/>
        <item x="409"/>
        <item x="153"/>
        <item x="224"/>
        <item x="365"/>
        <item x="175"/>
        <item x="238"/>
        <item x="376"/>
        <item x="103"/>
        <item x="161"/>
        <item x="295"/>
        <item x="218"/>
        <item x="251"/>
        <item x="122"/>
        <item x="406"/>
        <item x="455"/>
        <item x="398"/>
        <item x="347"/>
        <item x="214"/>
        <item x="477"/>
        <item x="242"/>
        <item x="476"/>
        <item x="645"/>
        <item x="92"/>
        <item x="104"/>
        <item x="513"/>
        <item x="568"/>
        <item x="121"/>
        <item x="451"/>
        <item x="475"/>
        <item x="453"/>
        <item x="320"/>
        <item x="450"/>
        <item x="160"/>
        <item x="397"/>
        <item x="204"/>
        <item x="152"/>
        <item x="205"/>
        <item x="208"/>
        <item x="213"/>
        <item x="247"/>
        <item x="395"/>
        <item x="180"/>
        <item x="230"/>
        <item x="348"/>
        <item x="250"/>
        <item x="229"/>
        <item x="165"/>
        <item x="570"/>
        <item x="390"/>
        <item x="385"/>
        <item x="105"/>
        <item x="493"/>
        <item x="482"/>
        <item x="95"/>
        <item x="97"/>
        <item x="615"/>
        <item x="257"/>
        <item x="108"/>
        <item x="715"/>
        <item x="705"/>
        <item x="323"/>
        <item x="706"/>
        <item x="318"/>
        <item x="57"/>
        <item x="319"/>
        <item x="328"/>
        <item x="325"/>
        <item x="156"/>
        <item x="324"/>
        <item x="640"/>
        <item x="569"/>
        <item x="523"/>
        <item x="388"/>
        <item x="58"/>
        <item x="707"/>
        <item x="266"/>
        <item x="604"/>
        <item x="507"/>
        <item x="62"/>
        <item x="519"/>
        <item x="588"/>
        <item x="560"/>
        <item x="508"/>
        <item x="377"/>
        <item x="566"/>
        <item x="220"/>
        <item x="700"/>
        <item x="545"/>
        <item x="618"/>
        <item x="221"/>
        <item x="197"/>
        <item x="521"/>
        <item x="109"/>
        <item x="509"/>
        <item x="374"/>
        <item x="473"/>
        <item x="516"/>
        <item x="541"/>
        <item x="171"/>
        <item x="517"/>
        <item x="590"/>
        <item x="571"/>
        <item x="691"/>
        <item x="564"/>
        <item x="481"/>
        <item x="439"/>
        <item x="192"/>
        <item x="616"/>
        <item x="404"/>
        <item x="403"/>
        <item x="327"/>
        <item x="520"/>
        <item x="167"/>
        <item x="526"/>
        <item x="155"/>
        <item x="510"/>
        <item x="6"/>
        <item x="613"/>
        <item x="594"/>
        <item x="414"/>
        <item x="254"/>
        <item x="565"/>
        <item x="456"/>
        <item x="586"/>
        <item x="576"/>
        <item x="574"/>
        <item x="480"/>
        <item x="712"/>
        <item x="364"/>
        <item x="478"/>
        <item x="701"/>
        <item x="788"/>
        <item x="573"/>
        <item x="146"/>
        <item x="524"/>
        <item x="542"/>
        <item x="349"/>
        <item x="559"/>
        <item x="719"/>
        <item x="286"/>
        <item x="563"/>
        <item x="709"/>
        <item x="188"/>
        <item x="369"/>
        <item x="558"/>
        <item x="202"/>
        <item x="483"/>
        <item x="375"/>
        <item x="484"/>
        <item x="567"/>
        <item x="379"/>
        <item x="622"/>
        <item x="708"/>
        <item x="352"/>
        <item x="595"/>
        <item x="714"/>
        <item x="527"/>
        <item x="461"/>
        <item x="9"/>
        <item x="405"/>
        <item x="713"/>
        <item x="435"/>
        <item x="485"/>
        <item x="718"/>
        <item x="8"/>
        <item x="432"/>
        <item x="215"/>
        <item x="562"/>
        <item x="147"/>
        <item x="548"/>
        <item x="89"/>
        <item x="380"/>
        <item x="399"/>
        <item x="643"/>
        <item x="24"/>
        <item x="310"/>
        <item x="61"/>
        <item x="492"/>
        <item x="10"/>
        <item x="345"/>
        <item x="117"/>
        <item x="442"/>
        <item x="114"/>
        <item x="225"/>
        <item x="728"/>
        <item x="619"/>
        <item x="125"/>
        <item x="436"/>
        <item x="597"/>
        <item x="99"/>
        <item x="490"/>
        <item x="486"/>
        <item x="425"/>
        <item x="42"/>
        <item x="201"/>
        <item x="606"/>
        <item x="420"/>
        <item x="53"/>
        <item x="185"/>
        <item x="474"/>
        <item x="605"/>
        <item x="499"/>
        <item x="787"/>
        <item x="546"/>
        <item x="418"/>
        <item x="438"/>
        <item x="530"/>
        <item x="120"/>
        <item x="710"/>
        <item x="454"/>
        <item x="462"/>
        <item x="497"/>
        <item x="381"/>
        <item x="793"/>
        <item x="59"/>
        <item x="93"/>
        <item x="792"/>
        <item x="360"/>
        <item x="789"/>
        <item x="396"/>
        <item x="591"/>
        <item x="791"/>
        <item x="786"/>
        <item x="512"/>
        <item x="515"/>
        <item x="134"/>
        <item x="577"/>
        <item x="561"/>
        <item x="235"/>
        <item x="154"/>
        <item x="217"/>
        <item x="496"/>
        <item x="34"/>
        <item x="5"/>
        <item x="488"/>
        <item x="49"/>
        <item x="366"/>
        <item x="322"/>
        <item x="179"/>
        <item x="25"/>
        <item x="20"/>
        <item x="30"/>
        <item x="514"/>
        <item x="245"/>
        <item x="587"/>
        <item x="300"/>
        <item x="557"/>
        <item x="4"/>
        <item x="52"/>
        <item x="687"/>
        <item x="115"/>
        <item x="21"/>
        <item x="31"/>
        <item x="248"/>
        <item x="361"/>
        <item x="27"/>
        <item x="279"/>
        <item x="116"/>
        <item x="63"/>
        <item x="505"/>
        <item x="264"/>
        <item x="632"/>
        <item x="43"/>
        <item x="40"/>
        <item x="449"/>
        <item x="440"/>
        <item x="48"/>
        <item x="33"/>
        <item x="66"/>
        <item x="367"/>
        <item x="733"/>
        <item x="41"/>
        <item x="689"/>
        <item x="256"/>
        <item x="1"/>
        <item x="131"/>
        <item x="7"/>
        <item x="126"/>
        <item x="82"/>
        <item x="199"/>
        <item x="71"/>
        <item x="278"/>
        <item x="56"/>
        <item x="22"/>
        <item x="64"/>
        <item x="624"/>
        <item x="139"/>
        <item x="3"/>
        <item x="46"/>
        <item x="717"/>
        <item x="73"/>
        <item x="2"/>
        <item x="36"/>
        <item x="55"/>
        <item x="413"/>
        <item x="37"/>
        <item x="29"/>
        <item x="60"/>
        <item x="150"/>
        <item x="138"/>
        <item x="528"/>
        <item x="335"/>
        <item x="81"/>
        <item x="532"/>
        <item x="371"/>
        <item x="600"/>
        <item x="216"/>
        <item x="110"/>
        <item x="544"/>
        <item x="44"/>
        <item x="159"/>
        <item x="133"/>
        <item x="45"/>
        <item x="261"/>
        <item x="494"/>
        <item x="75"/>
        <item x="314"/>
        <item x="620"/>
        <item x="518"/>
        <item x="100"/>
        <item x="479"/>
        <item x="35"/>
        <item x="16"/>
        <item x="262"/>
        <item x="424"/>
        <item x="500"/>
        <item x="433"/>
        <item x="38"/>
        <item x="86"/>
        <item x="336"/>
        <item x="164"/>
        <item x="686"/>
        <item x="639"/>
        <item x="65"/>
        <item x="443"/>
        <item x="26"/>
        <item x="76"/>
        <item x="501"/>
        <item x="107"/>
        <item x="270"/>
        <item x="232"/>
        <item x="652"/>
        <item x="466"/>
        <item x="219"/>
        <item x="338"/>
        <item x="334"/>
        <item x="51"/>
        <item x="682"/>
        <item x="252"/>
        <item x="87"/>
        <item x="426"/>
        <item x="343"/>
        <item x="592"/>
        <item x="685"/>
        <item x="683"/>
        <item x="189"/>
        <item x="85"/>
        <item x="80"/>
        <item x="83"/>
        <item x="236"/>
        <item x="169"/>
        <item x="130"/>
        <item x="88"/>
        <item x="599"/>
        <item x="666"/>
        <item x="72"/>
        <item x="729"/>
        <item x="119"/>
        <item x="625"/>
        <item x="67"/>
        <item x="47"/>
        <item x="19"/>
        <item x="13"/>
        <item x="384"/>
        <item x="353"/>
        <item x="607"/>
        <item x="317"/>
        <item x="246"/>
        <item x="17"/>
        <item x="23"/>
        <item x="470"/>
        <item x="421"/>
        <item x="337"/>
        <item x="737"/>
        <item x="280"/>
        <item x="18"/>
        <item x="341"/>
        <item x="758"/>
        <item x="468"/>
        <item x="621"/>
        <item x="651"/>
        <item x="350"/>
        <item x="340"/>
        <item x="699"/>
        <item x="386"/>
        <item x="15"/>
        <item x="249"/>
        <item x="315"/>
        <item x="233"/>
        <item x="644"/>
        <item x="234"/>
        <item x="529"/>
        <item x="539"/>
        <item x="191"/>
        <item x="143"/>
        <item x="351"/>
        <item x="166"/>
        <item x="79"/>
        <item x="290"/>
        <item x="370"/>
        <item x="684"/>
        <item x="14"/>
        <item x="271"/>
        <item x="288"/>
        <item x="77"/>
        <item x="54"/>
        <item x="608"/>
        <item x="362"/>
        <item x="273"/>
        <item x="274"/>
        <item x="239"/>
        <item x="333"/>
        <item x="260"/>
        <item x="489"/>
        <item x="255"/>
        <item x="688"/>
        <item x="464"/>
        <item x="267"/>
        <item x="422"/>
        <item x="68"/>
        <item x="84"/>
        <item x="182"/>
        <item x="181"/>
        <item x="330"/>
        <item x="642"/>
        <item x="694"/>
        <item x="578"/>
        <item x="39"/>
        <item x="94"/>
        <item x="287"/>
        <item x="525"/>
        <item x="283"/>
        <item x="313"/>
        <item x="543"/>
        <item x="140"/>
        <item x="673"/>
        <item x="128"/>
        <item x="582"/>
        <item x="342"/>
        <item x="170"/>
        <item x="50"/>
        <item x="269"/>
        <item x="400"/>
        <item x="263"/>
        <item x="738"/>
        <item x="695"/>
        <item x="446"/>
        <item x="416"/>
        <item x="223"/>
        <item x="78"/>
        <item x="531"/>
        <item x="91"/>
        <item x="805"/>
        <item x="32"/>
        <item x="178"/>
        <item x="693"/>
        <item x="28"/>
        <item x="12"/>
        <item x="70"/>
        <item x="294"/>
        <item x="648"/>
        <item x="339"/>
        <item x="118"/>
        <item x="799"/>
        <item x="593"/>
        <item x="452"/>
        <item x="614"/>
        <item x="149"/>
        <item x="259"/>
        <item x="769"/>
        <item x="162"/>
        <item x="291"/>
        <item x="136"/>
        <item x="69"/>
        <item x="258"/>
        <item x="186"/>
        <item x="506"/>
        <item x="112"/>
        <item x="272"/>
        <item x="502"/>
        <item x="195"/>
        <item x="111"/>
        <item x="90"/>
        <item x="11"/>
        <item x="654"/>
        <item x="401"/>
        <item x="698"/>
        <item x="106"/>
        <item x="127"/>
        <item x="227"/>
        <item x="193"/>
        <item x="190"/>
        <item x="312"/>
        <item x="732"/>
        <item x="798"/>
        <item x="141"/>
        <item x="650"/>
        <item x="423"/>
        <item x="802"/>
        <item x="797"/>
        <item x="113"/>
        <item x="723"/>
        <item x="392"/>
        <item x="363"/>
        <item x="316"/>
        <item x="653"/>
        <item x="602"/>
        <item x="556"/>
        <item x="183"/>
        <item x="308"/>
        <item x="241"/>
        <item x="628"/>
        <item x="276"/>
        <item x="124"/>
        <item x="415"/>
        <item x="670"/>
        <item x="609"/>
        <item x="633"/>
        <item x="720"/>
        <item x="540"/>
        <item x="222"/>
        <item x="495"/>
        <item x="784"/>
        <item x="664"/>
        <item x="228"/>
        <item x="430"/>
        <item x="746"/>
        <item x="268"/>
        <item x="534"/>
        <item x="535"/>
        <item x="284"/>
        <item x="790"/>
        <item x="711"/>
        <item x="612"/>
        <item x="603"/>
        <item x="764"/>
        <item x="580"/>
        <item x="749"/>
        <item x="638"/>
        <item x="389"/>
        <item x="743"/>
        <item x="344"/>
        <item x="402"/>
        <item x="774"/>
        <item x="630"/>
        <item x="748"/>
        <item x="726"/>
        <item x="253"/>
        <item x="690"/>
        <item x="772"/>
        <item x="631"/>
        <item x="184"/>
        <item x="491"/>
        <item x="157"/>
        <item x="775"/>
        <item x="692"/>
        <item x="536"/>
        <item x="655"/>
        <item x="667"/>
        <item x="741"/>
        <item x="766"/>
        <item x="627"/>
        <item x="198"/>
        <item x="676"/>
        <item x="779"/>
        <item x="744"/>
        <item x="675"/>
        <item x="296"/>
        <item x="674"/>
        <item x="647"/>
        <item x="596"/>
        <item x="771"/>
        <item x="637"/>
        <item x="203"/>
        <item x="739"/>
        <item x="679"/>
        <item x="661"/>
        <item x="795"/>
        <item x="575"/>
        <item x="751"/>
        <item x="437"/>
        <item x="759"/>
        <item x="681"/>
        <item x="457"/>
        <item x="757"/>
        <item x="731"/>
        <item x="579"/>
        <item x="768"/>
        <item x="663"/>
        <item x="680"/>
        <item x="657"/>
        <item x="778"/>
        <item x="724"/>
        <item x="641"/>
        <item x="773"/>
        <item x="725"/>
        <item x="776"/>
        <item x="148"/>
        <item x="770"/>
        <item x="659"/>
        <item x="672"/>
        <item x="537"/>
        <item x="747"/>
        <item x="584"/>
        <item x="781"/>
        <item x="750"/>
        <item x="504"/>
        <item x="753"/>
        <item x="465"/>
        <item x="734"/>
        <item x="721"/>
        <item x="656"/>
        <item x="762"/>
        <item x="498"/>
        <item x="678"/>
        <item x="803"/>
        <item x="742"/>
        <item x="629"/>
        <item x="646"/>
        <item x="662"/>
        <item x="760"/>
        <item x="782"/>
        <item x="761"/>
        <item x="754"/>
        <item x="806"/>
        <item x="756"/>
        <item x="581"/>
        <item x="801"/>
        <item x="800"/>
        <item x="735"/>
        <item x="665"/>
        <item x="696"/>
        <item x="538"/>
        <item x="329"/>
        <item x="522"/>
        <item x="585"/>
        <item x="601"/>
        <item x="767"/>
        <item x="669"/>
        <item x="804"/>
        <item x="780"/>
        <item x="783"/>
        <item x="660"/>
        <item x="763"/>
        <item x="472"/>
        <item x="736"/>
        <item x="583"/>
        <item x="634"/>
        <item x="658"/>
        <item x="740"/>
        <item x="332"/>
        <item x="697"/>
        <item x="755"/>
        <item x="511"/>
        <item x="730"/>
        <item x="752"/>
        <item x="745"/>
        <item x="503"/>
        <item x="649"/>
        <item x="589"/>
        <item x="240"/>
        <item x="727"/>
        <item x="668"/>
        <item x="555"/>
        <item x="704"/>
        <item x="777"/>
        <item x="677"/>
        <item x="550"/>
        <item x="671"/>
        <item x="226"/>
        <item x="441"/>
        <item x="598"/>
        <item x="549"/>
        <item x="796"/>
        <item x="552"/>
        <item x="572"/>
        <item x="785"/>
        <item x="553"/>
        <item x="554"/>
        <item x="702"/>
        <item x="551"/>
        <item x="794"/>
        <item x="428"/>
        <item x="626"/>
        <item x="487"/>
        <item x="635"/>
        <item x="636"/>
        <item x="722"/>
        <item x="765"/>
        <item x="617"/>
        <item x="703"/>
        <item x="0"/>
        <item t="sum"/>
      </items>
    </pivotField>
    <pivotField showAll="0"/>
    <pivotField showAll="0"/>
    <pivotField showAll="0" defaultSubtotal="0">
      <items count="6">
        <item x="2"/>
        <item x="3"/>
        <item x="1"/>
        <item m="1" x="4"/>
        <item m="1" x="5"/>
        <item x="0"/>
      </items>
    </pivotField>
    <pivotField showAll="0"/>
    <pivotField showAll="0"/>
    <pivotField showAll="0"/>
    <pivotField showAll="0"/>
    <pivotField showAll="0"/>
    <pivotField showAll="0"/>
    <pivotField showAll="0"/>
    <pivotField showAll="0"/>
    <pivotField showAll="0"/>
    <pivotField showAll="0"/>
  </pivotFields>
  <rowFields count="1">
    <field x="5"/>
  </rowFields>
  <rowItems count="12">
    <i>
      <x/>
    </i>
    <i>
      <x v="1"/>
    </i>
    <i>
      <x v="2"/>
    </i>
    <i>
      <x v="3"/>
    </i>
    <i>
      <x v="4"/>
    </i>
    <i>
      <x v="5"/>
    </i>
    <i>
      <x v="6"/>
    </i>
    <i>
      <x v="7"/>
    </i>
    <i>
      <x v="8"/>
    </i>
    <i>
      <x v="9"/>
    </i>
    <i>
      <x v="10"/>
    </i>
    <i t="grand">
      <x/>
    </i>
  </rowItems>
  <colFields count="2">
    <field x="22"/>
    <field x="-2"/>
  </colFields>
  <colItems count="2">
    <i>
      <x/>
      <x/>
    </i>
    <i r="1" i="1">
      <x v="1"/>
    </i>
  </colItems>
  <dataFields count="2">
    <dataField name="Nro de PIPs" fld="2" subtotal="count" baseField="5" baseItem="0"/>
    <dataField name="Monto que teóricamente falta para culminar el PIP" fld="29" baseField="5" baseItem="0"/>
  </dataFields>
  <formats count="11">
    <format dxfId="220">
      <pivotArea type="all" dataOnly="0" outline="0" fieldPosition="0"/>
    </format>
    <format dxfId="219">
      <pivotArea field="5" type="button" dataOnly="0" labelOnly="1" outline="0" axis="axisRow" fieldPosition="0"/>
    </format>
    <format dxfId="218">
      <pivotArea dataOnly="0" labelOnly="1" outline="0" axis="axisValues" fieldPosition="0"/>
    </format>
    <format dxfId="217">
      <pivotArea type="origin" dataOnly="0" labelOnly="1" outline="0" fieldPosition="0"/>
    </format>
    <format dxfId="216">
      <pivotArea type="origin" dataOnly="0" labelOnly="1" outline="0" fieldPosition="0"/>
    </format>
    <format dxfId="215">
      <pivotArea type="origin" dataOnly="0" labelOnly="1" outline="0" fieldPosition="0"/>
    </format>
    <format dxfId="214">
      <pivotArea field="22" type="button" dataOnly="0" labelOnly="1" outline="0" axis="axisCol" fieldPosition="0"/>
    </format>
    <format dxfId="213">
      <pivotArea dataOnly="0" labelOnly="1" fieldPosition="0">
        <references count="1">
          <reference field="22" count="0"/>
        </references>
      </pivotArea>
    </format>
    <format dxfId="212">
      <pivotArea type="all" dataOnly="0" outline="0" fieldPosition="0"/>
    </format>
    <format dxfId="211">
      <pivotArea outline="0" collapsedLevelsAreSubtotals="1" fieldPosition="0">
        <references count="2">
          <reference field="4294967294" count="1" selected="0">
            <x v="1"/>
          </reference>
          <reference field="22" count="0" selected="0"/>
        </references>
      </pivotArea>
    </format>
    <format dxfId="210">
      <pivotArea dataOnly="0" labelOnly="1" outline="0" fieldPosition="0">
        <references count="2">
          <reference field="4294967294" count="1">
            <x v="1"/>
          </reference>
          <reference field="22"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 dinámica9"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Rango de Años">
  <location ref="K3:L105" firstHeaderRow="1" firstDataRow="1" firstDataCol="1"/>
  <pivotFields count="43">
    <pivotField showAll="0"/>
    <pivotField showAll="0"/>
    <pivotField dataField="1" showAll="0">
      <items count="937">
        <item x="572"/>
        <item x="775"/>
        <item x="834"/>
        <item x="785"/>
        <item x="831"/>
        <item x="830"/>
        <item x="742"/>
        <item x="620"/>
        <item x="442"/>
        <item x="146"/>
        <item x="839"/>
        <item x="909"/>
        <item x="902"/>
        <item x="719"/>
        <item x="841"/>
        <item x="843"/>
        <item x="752"/>
        <item x="103"/>
        <item x="786"/>
        <item x="848"/>
        <item x="655"/>
        <item x="640"/>
        <item x="881"/>
        <item x="783"/>
        <item x="654"/>
        <item x="749"/>
        <item x="570"/>
        <item x="170"/>
        <item x="823"/>
        <item x="826"/>
        <item x="671"/>
        <item x="906"/>
        <item x="659"/>
        <item x="651"/>
        <item x="495"/>
        <item x="535"/>
        <item x="447"/>
        <item x="781"/>
        <item x="501"/>
        <item x="829"/>
        <item x="814"/>
        <item x="186"/>
        <item x="327"/>
        <item x="59"/>
        <item x="179"/>
        <item x="71"/>
        <item x="187"/>
        <item x="174"/>
        <item x="253"/>
        <item x="90"/>
        <item x="89"/>
        <item x="18"/>
        <item x="94"/>
        <item x="149"/>
        <item x="87"/>
        <item x="15"/>
        <item x="478"/>
        <item x="58"/>
        <item x="558"/>
        <item x="231"/>
        <item x="836"/>
        <item x="715"/>
        <item x="575"/>
        <item x="289"/>
        <item x="31"/>
        <item x="892"/>
        <item x="772"/>
        <item x="213"/>
        <item x="505"/>
        <item x="105"/>
        <item x="142"/>
        <item x="492"/>
        <item x="284"/>
        <item x="414"/>
        <item x="339"/>
        <item x="692"/>
        <item x="481"/>
        <item x="319"/>
        <item x="52"/>
        <item x="215"/>
        <item x="194"/>
        <item x="270"/>
        <item x="130"/>
        <item x="457"/>
        <item x="181"/>
        <item x="440"/>
        <item x="458"/>
        <item x="251"/>
        <item x="586"/>
        <item x="184"/>
        <item x="531"/>
        <item x="860"/>
        <item x="467"/>
        <item x="341"/>
        <item x="774"/>
        <item x="125"/>
        <item x="81"/>
        <item x="859"/>
        <item x="807"/>
        <item x="926"/>
        <item x="576"/>
        <item x="292"/>
        <item x="328"/>
        <item x="83"/>
        <item x="313"/>
        <item x="312"/>
        <item x="212"/>
        <item x="303"/>
        <item x="445"/>
        <item x="17"/>
        <item x="358"/>
        <item x="637"/>
        <item x="927"/>
        <item x="93"/>
        <item x="333"/>
        <item x="22"/>
        <item x="16"/>
        <item x="252"/>
        <item x="301"/>
        <item x="387"/>
        <item x="4"/>
        <item x="283"/>
        <item x="276"/>
        <item x="171"/>
        <item x="57"/>
        <item x="55"/>
        <item x="167"/>
        <item x="739"/>
        <item x="798"/>
        <item x="365"/>
        <item x="39"/>
        <item x="191"/>
        <item x="585"/>
        <item x="759"/>
        <item x="544"/>
        <item x="450"/>
        <item x="614"/>
        <item x="634"/>
        <item x="738"/>
        <item x="139"/>
        <item x="108"/>
        <item x="143"/>
        <item x="381"/>
        <item x="550"/>
        <item x="529"/>
        <item x="144"/>
        <item x="285"/>
        <item x="435"/>
        <item x="300"/>
        <item x="288"/>
        <item x="649"/>
        <item x="475"/>
        <item x="248"/>
        <item x="556"/>
        <item x="661"/>
        <item x="280"/>
        <item x="573"/>
        <item x="690"/>
        <item x="295"/>
        <item x="356"/>
        <item x="420"/>
        <item x="268"/>
        <item x="415"/>
        <item x="360"/>
        <item x="472"/>
        <item x="477"/>
        <item x="773"/>
        <item x="527"/>
        <item x="770"/>
        <item x="148"/>
        <item x="347"/>
        <item x="693"/>
        <item x="652"/>
        <item x="165"/>
        <item x="100"/>
        <item x="344"/>
        <item x="44"/>
        <item x="551"/>
        <item x="818"/>
        <item x="606"/>
        <item x="336"/>
        <item x="685"/>
        <item x="316"/>
        <item x="528"/>
        <item x="832"/>
        <item x="768"/>
        <item x="388"/>
        <item x="116"/>
        <item x="118"/>
        <item x="117"/>
        <item x="128"/>
        <item x="131"/>
        <item x="122"/>
        <item x="126"/>
        <item x="454"/>
        <item x="452"/>
        <item x="307"/>
        <item x="394"/>
        <item x="299"/>
        <item x="279"/>
        <item x="302"/>
        <item x="386"/>
        <item x="278"/>
        <item x="383"/>
        <item x="382"/>
        <item x="197"/>
        <item x="332"/>
        <item x="330"/>
        <item x="230"/>
        <item x="460"/>
        <item x="587"/>
        <item x="546"/>
        <item x="602"/>
        <item x="208"/>
        <item x="286"/>
        <item x="403"/>
        <item x="743"/>
        <item x="325"/>
        <item x="698"/>
        <item x="124"/>
        <item x="65"/>
        <item x="102"/>
        <item x="69"/>
        <item x="220"/>
        <item x="243"/>
        <item x="158"/>
        <item x="721"/>
        <item x="306"/>
        <item x="474"/>
        <item x="489"/>
        <item x="273"/>
        <item x="580"/>
        <item x="510"/>
        <item x="64"/>
        <item x="635"/>
        <item x="109"/>
        <item x="623"/>
        <item x="98"/>
        <item x="627"/>
        <item x="461"/>
        <item x="536"/>
        <item x="453"/>
        <item x="463"/>
        <item x="497"/>
        <item x="465"/>
        <item x="462"/>
        <item x="683"/>
        <item x="466"/>
        <item x="684"/>
        <item x="296"/>
        <item x="744"/>
        <item x="564"/>
        <item x="581"/>
        <item x="625"/>
        <item x="267"/>
        <item x="532"/>
        <item x="446"/>
        <item x="766"/>
        <item x="762"/>
        <item x="521"/>
        <item x="324"/>
        <item x="459"/>
        <item x="290"/>
        <item x="750"/>
        <item x="534"/>
        <item x="247"/>
        <item x="246"/>
        <item x="723"/>
        <item x="725"/>
        <item x="689"/>
        <item x="688"/>
        <item x="562"/>
        <item x="594"/>
        <item x="787"/>
        <item x="913"/>
        <item x="911"/>
        <item x="914"/>
        <item x="929"/>
        <item x="506"/>
        <item x="444"/>
        <item x="12"/>
        <item x="507"/>
        <item x="345"/>
        <item x="35"/>
        <item x="37"/>
        <item x="96"/>
        <item x="95"/>
        <item x="486"/>
        <item x="487"/>
        <item x="134"/>
        <item x="1"/>
        <item x="6"/>
        <item x="691"/>
        <item x="630"/>
        <item x="271"/>
        <item x="75"/>
        <item x="592"/>
        <item x="238"/>
        <item x="241"/>
        <item x="697"/>
        <item x="740"/>
        <item x="735"/>
        <item x="734"/>
        <item x="736"/>
        <item x="642"/>
        <item x="484"/>
        <item x="631"/>
        <item x="76"/>
        <item x="150"/>
        <item x="483"/>
        <item x="73"/>
        <item x="455"/>
        <item x="145"/>
        <item x="366"/>
        <item x="496"/>
        <item x="392"/>
        <item x="549"/>
        <item x="240"/>
        <item x="226"/>
        <item x="769"/>
        <item x="379"/>
        <item x="232"/>
        <item x="451"/>
        <item x="701"/>
        <item x="205"/>
        <item x="311"/>
        <item x="400"/>
        <item x="375"/>
        <item x="85"/>
        <item x="380"/>
        <item x="480"/>
        <item x="644"/>
        <item x="761"/>
        <item x="216"/>
        <item x="239"/>
        <item x="378"/>
        <item x="619"/>
        <item x="737"/>
        <item x="710"/>
        <item x="350"/>
        <item x="172"/>
        <item x="119"/>
        <item x="120"/>
        <item x="121"/>
        <item x="129"/>
        <item x="123"/>
        <item x="127"/>
        <item x="196"/>
        <item x="188"/>
        <item x="99"/>
        <item x="80"/>
        <item x="222"/>
        <item x="56"/>
        <item x="209"/>
        <item x="236"/>
        <item x="237"/>
        <item x="193"/>
        <item x="732"/>
        <item x="218"/>
        <item x="214"/>
        <item x="137"/>
        <item x="370"/>
        <item x="584"/>
        <item x="293"/>
        <item x="418"/>
        <item x="385"/>
        <item x="334"/>
        <item x="329"/>
        <item x="340"/>
        <item x="369"/>
        <item x="337"/>
        <item x="422"/>
        <item x="425"/>
        <item x="429"/>
        <item x="423"/>
        <item x="431"/>
        <item x="421"/>
        <item x="437"/>
        <item x="426"/>
        <item x="427"/>
        <item x="424"/>
        <item x="430"/>
        <item x="476"/>
        <item x="438"/>
        <item x="428"/>
        <item x="408"/>
        <item x="567"/>
        <item x="396"/>
        <item x="533"/>
        <item x="771"/>
        <item x="192"/>
        <item x="11"/>
        <item x="402"/>
        <item x="7"/>
        <item x="72"/>
        <item x="343"/>
        <item x="8"/>
        <item x="136"/>
        <item x="265"/>
        <item x="609"/>
        <item x="607"/>
        <item x="608"/>
        <item x="643"/>
        <item x="641"/>
        <item x="391"/>
        <item x="838"/>
        <item x="837"/>
        <item x="666"/>
        <item x="491"/>
        <item x="864"/>
        <item x="657"/>
        <item x="707"/>
        <item x="873"/>
        <item x="784"/>
        <item x="894"/>
        <item x="726"/>
        <item x="571"/>
        <item x="875"/>
        <item x="835"/>
        <item x="886"/>
        <item x="903"/>
        <item x="803"/>
        <item x="934"/>
        <item x="891"/>
        <item x="802"/>
        <item x="887"/>
        <item x="901"/>
        <item x="890"/>
        <item x="900"/>
        <item x="888"/>
        <item x="754"/>
        <item x="755"/>
        <item x="853"/>
        <item x="362"/>
        <item x="833"/>
        <item x="756"/>
        <item x="778"/>
        <item x="539"/>
        <item x="590"/>
        <item x="538"/>
        <item x="603"/>
        <item x="468"/>
        <item x="677"/>
        <item x="845"/>
        <item x="842"/>
        <item x="844"/>
        <item x="840"/>
        <item x="680"/>
        <item x="729"/>
        <item x="676"/>
        <item x="720"/>
        <item x="782"/>
        <item x="673"/>
        <item x="675"/>
        <item x="674"/>
        <item x="648"/>
        <item x="62"/>
        <item x="21"/>
        <item x="91"/>
        <item x="895"/>
        <item x="925"/>
        <item x="678"/>
        <item x="679"/>
        <item x="923"/>
        <item x="583"/>
        <item x="846"/>
        <item x="543"/>
        <item x="264"/>
        <item x="599"/>
        <item x="596"/>
        <item x="598"/>
        <item x="597"/>
        <item x="523"/>
        <item x="28"/>
        <item x="464"/>
        <item x="183"/>
        <item x="166"/>
        <item x="77"/>
        <item x="553"/>
        <item x="561"/>
        <item x="10"/>
        <item x="309"/>
        <item x="605"/>
        <item x="741"/>
        <item x="111"/>
        <item x="47"/>
        <item x="760"/>
        <item x="433"/>
        <item x="645"/>
        <item x="434"/>
        <item x="294"/>
        <item x="40"/>
        <item x="847"/>
        <item x="298"/>
        <item x="277"/>
        <item x="207"/>
        <item x="376"/>
        <item x="310"/>
        <item x="9"/>
        <item x="163"/>
        <item x="355"/>
        <item x="27"/>
        <item x="374"/>
        <item x="419"/>
        <item x="764"/>
        <item x="763"/>
        <item x="190"/>
        <item x="233"/>
        <item x="112"/>
        <item x="416"/>
        <item x="469"/>
        <item x="178"/>
        <item x="318"/>
        <item x="235"/>
        <item x="470"/>
        <item x="624"/>
        <item x="266"/>
        <item x="545"/>
        <item x="221"/>
        <item x="132"/>
        <item x="709"/>
        <item x="78"/>
        <item x="686"/>
        <item x="234"/>
        <item x="254"/>
        <item x="530"/>
        <item x="275"/>
        <item x="569"/>
        <item x="565"/>
        <item x="681"/>
        <item x="162"/>
        <item x="722"/>
        <item x="751"/>
        <item x="915"/>
        <item x="921"/>
        <item x="916"/>
        <item x="922"/>
        <item x="917"/>
        <item x="918"/>
        <item x="920"/>
        <item x="395"/>
        <item x="482"/>
        <item x="138"/>
        <item x="217"/>
        <item x="397"/>
        <item x="398"/>
        <item x="578"/>
        <item x="160"/>
        <item x="522"/>
        <item x="351"/>
        <item x="384"/>
        <item x="363"/>
        <item x="647"/>
        <item x="159"/>
        <item x="223"/>
        <item x="377"/>
        <item x="348"/>
        <item x="259"/>
        <item x="852"/>
        <item x="850"/>
        <item x="767"/>
        <item x="610"/>
        <item x="746"/>
        <item x="800"/>
        <item x="490"/>
        <item x="169"/>
        <item x="574"/>
        <item x="554"/>
        <item x="281"/>
        <item x="611"/>
        <item x="653"/>
        <item x="349"/>
        <item x="604"/>
        <item x="702"/>
        <item x="542"/>
        <item x="269"/>
        <item x="439"/>
        <item x="612"/>
        <item x="537"/>
        <item x="727"/>
        <item x="855"/>
        <item x="747"/>
        <item x="870"/>
        <item x="613"/>
        <item x="928"/>
        <item x="880"/>
        <item x="794"/>
        <item x="793"/>
        <item x="639"/>
        <item x="863"/>
        <item x="777"/>
        <item x="882"/>
        <item x="801"/>
        <item x="930"/>
        <item x="245"/>
        <item x="717"/>
        <item x="758"/>
        <item x="708"/>
        <item x="899"/>
        <item x="560"/>
        <item x="706"/>
        <item x="748"/>
        <item x="935"/>
        <item x="872"/>
        <item x="871"/>
        <item x="242"/>
        <item x="368"/>
        <item x="177"/>
        <item x="905"/>
        <item x="25"/>
        <item x="43"/>
        <item x="898"/>
        <item x="147"/>
        <item x="883"/>
        <item x="696"/>
        <item x="622"/>
        <item x="629"/>
        <item x="865"/>
        <item x="173"/>
        <item x="36"/>
        <item x="141"/>
        <item x="485"/>
        <item x="322"/>
        <item x="32"/>
        <item x="291"/>
        <item x="195"/>
        <item x="795"/>
        <item x="621"/>
        <item x="703"/>
        <item x="799"/>
        <item x="876"/>
        <item x="797"/>
        <item x="878"/>
        <item x="924"/>
        <item x="896"/>
        <item x="874"/>
        <item x="687"/>
        <item x="526"/>
        <item x="711"/>
        <item x="806"/>
        <item x="851"/>
        <item x="931"/>
        <item x="287"/>
        <item x="695"/>
        <item x="638"/>
        <item x="879"/>
        <item x="884"/>
        <item x="889"/>
        <item x="908"/>
        <item x="897"/>
        <item x="713"/>
        <item x="788"/>
        <item x="805"/>
        <item x="854"/>
        <item x="904"/>
        <item x="885"/>
        <item x="682"/>
        <item x="626"/>
        <item x="789"/>
        <item x="792"/>
        <item x="932"/>
        <item x="933"/>
        <item x="907"/>
        <item x="919"/>
        <item x="579"/>
        <item x="45"/>
        <item x="104"/>
        <item x="716"/>
        <item x="861"/>
        <item x="51"/>
        <item x="189"/>
        <item x="796"/>
        <item x="198"/>
        <item x="849"/>
        <item x="869"/>
        <item x="780"/>
        <item x="779"/>
        <item x="705"/>
        <item x="877"/>
        <item x="256"/>
        <item x="547"/>
        <item x="436"/>
        <item x="320"/>
        <item x="210"/>
        <item x="866"/>
        <item x="401"/>
        <item x="140"/>
        <item x="203"/>
        <item x="204"/>
        <item x="97"/>
        <item x="354"/>
        <item x="151"/>
        <item x="202"/>
        <item x="548"/>
        <item x="41"/>
        <item x="68"/>
        <item x="50"/>
        <item x="314"/>
        <item x="70"/>
        <item x="488"/>
        <item x="305"/>
        <item x="161"/>
        <item x="559"/>
        <item x="557"/>
        <item x="449"/>
        <item x="321"/>
        <item x="441"/>
        <item x="817"/>
        <item x="636"/>
        <item x="757"/>
        <item x="479"/>
        <item x="868"/>
        <item x="656"/>
        <item x="540"/>
        <item x="819"/>
        <item x="824"/>
        <item x="822"/>
        <item x="825"/>
        <item x="672"/>
        <item x="820"/>
        <item x="821"/>
        <item x="724"/>
        <item x="893"/>
        <item x="250"/>
        <item x="704"/>
        <item x="753"/>
        <item x="827"/>
        <item x="808"/>
        <item x="563"/>
        <item x="804"/>
        <item x="910"/>
        <item x="728"/>
        <item x="628"/>
        <item x="699"/>
        <item x="600"/>
        <item x="566"/>
        <item x="912"/>
        <item x="133"/>
        <item x="180"/>
        <item x="185"/>
        <item x="456"/>
        <item x="367"/>
        <item x="182"/>
        <item x="493"/>
        <item x="601"/>
        <item x="219"/>
        <item x="33"/>
        <item x="26"/>
        <item x="263"/>
        <item x="509"/>
        <item x="353"/>
        <item x="323"/>
        <item x="38"/>
        <item x="326"/>
        <item x="297"/>
        <item x="664"/>
        <item x="745"/>
        <item x="588"/>
        <item x="304"/>
        <item x="591"/>
        <item x="405"/>
        <item x="410"/>
        <item x="411"/>
        <item x="404"/>
        <item x="409"/>
        <item x="730"/>
        <item x="816"/>
        <item x="731"/>
        <item x="2"/>
        <item x="3"/>
        <item x="338"/>
        <item x="364"/>
        <item x="413"/>
        <item x="272"/>
        <item x="335"/>
        <item x="92"/>
        <item x="412"/>
        <item x="30"/>
        <item x="49"/>
        <item x="211"/>
        <item x="29"/>
        <item x="84"/>
        <item x="48"/>
        <item x="765"/>
        <item x="359"/>
        <item x="357"/>
        <item x="776"/>
        <item x="448"/>
        <item x="346"/>
        <item x="494"/>
        <item x="665"/>
        <item x="524"/>
        <item x="282"/>
        <item x="862"/>
        <item x="568"/>
        <item x="315"/>
        <item x="700"/>
        <item x="595"/>
        <item x="406"/>
        <item x="417"/>
        <item x="646"/>
        <item x="525"/>
        <item x="712"/>
        <item x="552"/>
        <item x="694"/>
        <item x="663"/>
        <item x="361"/>
        <item x="14"/>
        <item x="79"/>
        <item x="82"/>
        <item x="86"/>
        <item x="206"/>
        <item x="714"/>
        <item x="593"/>
        <item x="867"/>
        <item x="791"/>
        <item x="790"/>
        <item x="858"/>
        <item x="46"/>
        <item x="733"/>
        <item x="633"/>
        <item x="632"/>
        <item x="582"/>
        <item x="390"/>
        <item x="331"/>
        <item x="407"/>
        <item x="650"/>
        <item x="42"/>
        <item x="24"/>
        <item x="342"/>
        <item x="555"/>
        <item x="244"/>
        <item x="66"/>
        <item x="20"/>
        <item x="199"/>
        <item x="828"/>
        <item x="513"/>
        <item x="200"/>
        <item x="0"/>
        <item x="261"/>
        <item x="372"/>
        <item x="541"/>
        <item x="393"/>
        <item x="399"/>
        <item x="373"/>
        <item x="88"/>
        <item x="389"/>
        <item x="168"/>
        <item x="61"/>
        <item x="53"/>
        <item x="63"/>
        <item x="60"/>
        <item x="106"/>
        <item x="658"/>
        <item x="352"/>
        <item x="499"/>
        <item x="176"/>
        <item x="502"/>
        <item x="153"/>
        <item x="107"/>
        <item x="152"/>
        <item x="517"/>
        <item x="616"/>
        <item x="520"/>
        <item x="473"/>
        <item x="518"/>
        <item x="660"/>
        <item x="175"/>
        <item x="500"/>
        <item x="512"/>
        <item x="227"/>
        <item x="225"/>
        <item x="617"/>
        <item x="503"/>
        <item x="516"/>
        <item x="249"/>
        <item x="589"/>
        <item x="515"/>
        <item x="258"/>
        <item x="155"/>
        <item x="508"/>
        <item x="114"/>
        <item x="228"/>
        <item x="229"/>
        <item x="224"/>
        <item x="618"/>
        <item x="662"/>
        <item x="113"/>
        <item x="154"/>
        <item x="156"/>
        <item x="115"/>
        <item x="519"/>
        <item x="577"/>
        <item x="514"/>
        <item x="157"/>
        <item x="615"/>
        <item x="511"/>
        <item x="110"/>
        <item x="471"/>
        <item x="443"/>
        <item x="260"/>
        <item x="255"/>
        <item x="504"/>
        <item x="498"/>
        <item x="67"/>
        <item x="274"/>
        <item x="432"/>
        <item x="856"/>
        <item x="669"/>
        <item x="668"/>
        <item x="815"/>
        <item x="813"/>
        <item x="809"/>
        <item x="810"/>
        <item x="718"/>
        <item x="667"/>
        <item x="857"/>
        <item x="811"/>
        <item x="812"/>
        <item x="670"/>
        <item x="5"/>
        <item x="262"/>
        <item x="135"/>
        <item x="371"/>
        <item x="317"/>
        <item x="308"/>
        <item x="201"/>
        <item x="164"/>
        <item x="54"/>
        <item x="74"/>
        <item x="34"/>
        <item x="23"/>
        <item x="257"/>
        <item x="101"/>
        <item x="13"/>
        <item x="19"/>
        <item t="default"/>
      </items>
    </pivotField>
    <pivotField showAll="0"/>
    <pivotField showAll="0"/>
    <pivotField axis="axisRow" showAll="0" includeNewItemsInFilter="1" sortType="ascending" defaultSubtotal="0">
      <items count="11">
        <item x="5"/>
        <item x="6"/>
        <item x="9"/>
        <item x="3"/>
        <item x="1"/>
        <item x="2"/>
        <item x="8"/>
        <item x="4"/>
        <item x="7"/>
        <item x="10"/>
        <item x="0"/>
      </items>
    </pivotField>
    <pivotField showAll="0"/>
    <pivotField showAll="0"/>
    <pivotField showAll="0"/>
    <pivotField showAll="0" defaultSubtotal="0"/>
    <pivotField showAll="0"/>
    <pivotField showAll="0"/>
    <pivotField showAll="0"/>
    <pivotField showAll="0"/>
    <pivotField showAll="0"/>
    <pivotField numFmtId="17" showAll="0"/>
    <pivotField showAll="0"/>
    <pivotField axis="axisRow" showAll="0">
      <items count="17">
        <item h="1" x="12"/>
        <item x="2"/>
        <item x="1"/>
        <item x="10"/>
        <item x="13"/>
        <item h="1" x="11"/>
        <item h="1" x="9"/>
        <item h="1" x="8"/>
        <item x="3"/>
        <item h="1" x="14"/>
        <item x="7"/>
        <item x="6"/>
        <item x="4"/>
        <item x="5"/>
        <item h="1" x="15"/>
        <item h="1" x="0"/>
        <item t="default"/>
      </items>
    </pivotField>
    <pivotField showAll="0"/>
    <pivotField showAll="0"/>
    <pivotField showAll="0" defaultSubtotal="0"/>
    <pivotField showAll="0"/>
    <pivotField axis="axisRow" showAll="0" includeNewItemsInFilter="1">
      <items count="4">
        <item x="0"/>
        <item m="1" x="2"/>
        <item h="1" x="1"/>
        <item t="default"/>
      </items>
    </pivotField>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3">
    <field x="17"/>
    <field x="5"/>
    <field x="22"/>
  </rowFields>
  <rowItems count="102">
    <i>
      <x v="1"/>
    </i>
    <i r="1">
      <x v="1"/>
    </i>
    <i r="2">
      <x/>
    </i>
    <i r="1">
      <x v="3"/>
    </i>
    <i r="2">
      <x/>
    </i>
    <i r="1">
      <x v="4"/>
    </i>
    <i r="2">
      <x/>
    </i>
    <i r="1">
      <x v="5"/>
    </i>
    <i r="2">
      <x/>
    </i>
    <i r="1">
      <x v="10"/>
    </i>
    <i r="2">
      <x/>
    </i>
    <i>
      <x v="2"/>
    </i>
    <i r="1">
      <x/>
    </i>
    <i r="2">
      <x/>
    </i>
    <i r="1">
      <x v="3"/>
    </i>
    <i r="2">
      <x/>
    </i>
    <i r="1">
      <x v="4"/>
    </i>
    <i r="2">
      <x/>
    </i>
    <i r="1">
      <x v="5"/>
    </i>
    <i r="2">
      <x/>
    </i>
    <i r="1">
      <x v="10"/>
    </i>
    <i r="2">
      <x/>
    </i>
    <i>
      <x v="3"/>
    </i>
    <i r="1">
      <x v="3"/>
    </i>
    <i r="2">
      <x/>
    </i>
    <i>
      <x v="4"/>
    </i>
    <i r="1">
      <x v="10"/>
    </i>
    <i r="2">
      <x/>
    </i>
    <i>
      <x v="8"/>
    </i>
    <i r="1">
      <x v="2"/>
    </i>
    <i r="2">
      <x/>
    </i>
    <i r="1">
      <x v="3"/>
    </i>
    <i r="2">
      <x/>
    </i>
    <i r="1">
      <x v="4"/>
    </i>
    <i r="2">
      <x/>
    </i>
    <i r="1">
      <x v="5"/>
    </i>
    <i r="2">
      <x/>
    </i>
    <i r="1">
      <x v="7"/>
    </i>
    <i r="2">
      <x/>
    </i>
    <i r="1">
      <x v="8"/>
    </i>
    <i r="2">
      <x/>
    </i>
    <i r="1">
      <x v="9"/>
    </i>
    <i r="2">
      <x/>
    </i>
    <i r="1">
      <x v="10"/>
    </i>
    <i r="2">
      <x/>
    </i>
    <i>
      <x v="10"/>
    </i>
    <i r="1">
      <x v="3"/>
    </i>
    <i r="2">
      <x/>
    </i>
    <i r="1">
      <x v="4"/>
    </i>
    <i r="2">
      <x/>
    </i>
    <i r="1">
      <x v="5"/>
    </i>
    <i r="2">
      <x/>
    </i>
    <i r="1">
      <x v="7"/>
    </i>
    <i r="2">
      <x/>
    </i>
    <i r="1">
      <x v="8"/>
    </i>
    <i r="2">
      <x/>
    </i>
    <i r="1">
      <x v="9"/>
    </i>
    <i r="2">
      <x/>
    </i>
    <i r="1">
      <x v="10"/>
    </i>
    <i r="2">
      <x/>
    </i>
    <i>
      <x v="11"/>
    </i>
    <i r="1">
      <x v="2"/>
    </i>
    <i r="2">
      <x/>
    </i>
    <i r="1">
      <x v="3"/>
    </i>
    <i r="2">
      <x/>
    </i>
    <i r="1">
      <x v="4"/>
    </i>
    <i r="2">
      <x/>
    </i>
    <i r="1">
      <x v="5"/>
    </i>
    <i r="2">
      <x/>
    </i>
    <i r="1">
      <x v="7"/>
    </i>
    <i r="2">
      <x/>
    </i>
    <i r="1">
      <x v="9"/>
    </i>
    <i r="2">
      <x/>
    </i>
    <i r="1">
      <x v="10"/>
    </i>
    <i r="2">
      <x/>
    </i>
    <i>
      <x v="12"/>
    </i>
    <i r="1">
      <x v="3"/>
    </i>
    <i r="2">
      <x/>
    </i>
    <i r="1">
      <x v="4"/>
    </i>
    <i r="2">
      <x/>
    </i>
    <i r="1">
      <x v="5"/>
    </i>
    <i r="2">
      <x/>
    </i>
    <i r="1">
      <x v="6"/>
    </i>
    <i r="2">
      <x/>
    </i>
    <i r="1">
      <x v="7"/>
    </i>
    <i r="2">
      <x/>
    </i>
    <i r="1">
      <x v="8"/>
    </i>
    <i r="2">
      <x/>
    </i>
    <i r="1">
      <x v="10"/>
    </i>
    <i r="2">
      <x/>
    </i>
    <i>
      <x v="13"/>
    </i>
    <i r="1">
      <x v="3"/>
    </i>
    <i r="2">
      <x/>
    </i>
    <i r="1">
      <x v="4"/>
    </i>
    <i r="2">
      <x/>
    </i>
    <i r="1">
      <x v="5"/>
    </i>
    <i r="2">
      <x/>
    </i>
    <i r="1">
      <x v="6"/>
    </i>
    <i r="2">
      <x/>
    </i>
    <i r="1">
      <x v="10"/>
    </i>
    <i r="2">
      <x/>
    </i>
    <i t="grand">
      <x/>
    </i>
  </rowItems>
  <colItems count="1">
    <i/>
  </colItems>
  <dataFields count="1">
    <dataField name="Cuenta de Nombre del Proyecto" fld="2" subtotal="count" baseField="0" baseItem="0"/>
  </dataFields>
  <formats count="4">
    <format dxfId="224">
      <pivotArea type="all" dataOnly="0" outline="0" fieldPosition="0"/>
    </format>
    <format dxfId="223">
      <pivotArea field="5" type="button" dataOnly="0" labelOnly="1" outline="0" axis="axisRow" fieldPosition="1"/>
    </format>
    <format dxfId="222">
      <pivotArea dataOnly="0" labelOnly="1" outline="0" axis="axisValues" fieldPosition="0"/>
    </format>
    <format dxfId="22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6" cacheId="0"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Cuenta con F15?">
  <location ref="A28:B31" firstHeaderRow="1" firstDataRow="1" firstDataCol="1"/>
  <pivotFields count="43">
    <pivotField showAll="0"/>
    <pivotField showAll="0"/>
    <pivotField dataField="1" showAll="0" countASubtotal="1"/>
    <pivotField showAll="0"/>
    <pivotField showAll="0"/>
    <pivotField showAll="0" defaultSubtotal="0"/>
    <pivotField showAll="0"/>
    <pivotField showAll="0">
      <items count="16">
        <item x="0"/>
        <item x="1"/>
        <item x="2"/>
        <item x="3"/>
        <item x="4"/>
        <item x="5"/>
        <item x="6"/>
        <item x="7"/>
        <item x="8"/>
        <item x="9"/>
        <item x="10"/>
        <item x="11"/>
        <item x="12"/>
        <item x="13"/>
        <item x="14"/>
        <item t="default"/>
      </items>
    </pivotField>
    <pivotField showAll="0"/>
    <pivotField showAll="0" defaultSubtotal="0"/>
    <pivotField showAll="0"/>
    <pivotField showAll="0"/>
    <pivotField showAll="0"/>
    <pivotField showAll="0"/>
    <pivotField showAll="0"/>
    <pivotField numFmtId="17" showAll="0"/>
    <pivotField showAll="0"/>
    <pivotField showAll="0" defaultSubtotal="0"/>
    <pivotField showAll="0"/>
    <pivotField showAll="0" defaultSubtotal="0"/>
    <pivotField showAll="0" defaultSubtotal="0"/>
    <pivotField axis="axisRow" showAll="0">
      <items count="4">
        <item x="0"/>
        <item x="1"/>
        <item m="1" x="2"/>
        <item t="default"/>
      </items>
    </pivotField>
    <pivotField showAll="0">
      <items count="4">
        <item x="0"/>
        <item m="1" x="2"/>
        <item x="1"/>
        <item t="default"/>
      </items>
    </pivotField>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21"/>
  </rowFields>
  <rowItems count="3">
    <i>
      <x/>
    </i>
    <i>
      <x v="1"/>
    </i>
    <i t="grand">
      <x/>
    </i>
  </rowItems>
  <colItems count="1">
    <i/>
  </colItems>
  <dataFields count="1">
    <dataField name="Nro de Proyectos" fld="2" subtotal="count" baseField="0" baseItem="0"/>
  </dataFields>
  <formats count="26">
    <format dxfId="46">
      <pivotArea field="7" type="button" dataOnly="0" labelOnly="1" outline="0"/>
    </format>
    <format dxfId="45">
      <pivotArea dataOnly="0" labelOnly="1" outline="0" axis="axisValues" fieldPosition="0"/>
    </format>
    <format dxfId="44">
      <pivotArea type="all" dataOnly="0" outline="0" fieldPosition="0"/>
    </format>
    <format dxfId="43">
      <pivotArea dataOnly="0" labelOnly="1" grandRow="1" outline="0" fieldPosition="0"/>
    </format>
    <format dxfId="42">
      <pivotArea field="7" type="button" dataOnly="0" labelOnly="1" outline="0"/>
    </format>
    <format dxfId="41">
      <pivotArea dataOnly="0" labelOnly="1" outline="0" axis="axisValues" fieldPosition="0"/>
    </format>
    <format dxfId="40">
      <pivotArea field="7" type="button" dataOnly="0" labelOnly="1" outline="0"/>
    </format>
    <format dxfId="39">
      <pivotArea dataOnly="0" labelOnly="1" outline="0" axis="axisValues" fieldPosition="0"/>
    </format>
    <format dxfId="38">
      <pivotArea field="7" type="button" dataOnly="0" labelOnly="1" outline="0"/>
    </format>
    <format dxfId="37">
      <pivotArea dataOnly="0" labelOnly="1" outline="0" axis="axisValues" fieldPosition="0"/>
    </format>
    <format dxfId="36">
      <pivotArea grandRow="1" outline="0" collapsedLevelsAreSubtotals="1" fieldPosition="0"/>
    </format>
    <format dxfId="35">
      <pivotArea dataOnly="0" labelOnly="1" grandRow="1" outline="0" fieldPosition="0"/>
    </format>
    <format dxfId="34">
      <pivotArea type="all" dataOnly="0" outline="0" fieldPosition="0"/>
    </format>
    <format dxfId="33">
      <pivotArea field="22" type="button" dataOnly="0" labelOnly="1" outline="0"/>
    </format>
    <format dxfId="32">
      <pivotArea field="22" type="button" dataOnly="0" labelOnly="1" outline="0"/>
    </format>
    <format dxfId="31">
      <pivotArea field="22" type="button" dataOnly="0" labelOnly="1" outline="0"/>
    </format>
    <format dxfId="30">
      <pivotArea outline="0" collapsedLevelsAreSubtotals="1" fieldPosition="0"/>
    </format>
    <format dxfId="29">
      <pivotArea dataOnly="0" labelOnly="1" outline="0" axis="axisValues" fieldPosition="0"/>
    </format>
    <format dxfId="28">
      <pivotArea grandRow="1" outline="0" collapsedLevelsAreSubtotals="1" fieldPosition="0"/>
    </format>
    <format dxfId="27">
      <pivotArea type="all" dataOnly="0" outline="0" fieldPosition="0"/>
    </format>
    <format dxfId="26">
      <pivotArea collapsedLevelsAreSubtotals="1" fieldPosition="0">
        <references count="1">
          <reference field="21" count="0"/>
        </references>
      </pivotArea>
    </format>
    <format dxfId="25">
      <pivotArea field="21" type="button" dataOnly="0" labelOnly="1" outline="0" axis="axisRow" fieldPosition="0"/>
    </format>
    <format dxfId="24">
      <pivotArea field="21" type="button" dataOnly="0" labelOnly="1" outline="0" axis="axisRow" fieldPosition="0"/>
    </format>
    <format dxfId="23">
      <pivotArea dataOnly="0" labelOnly="1" fieldPosition="0">
        <references count="1">
          <reference field="21" count="0"/>
        </references>
      </pivotArea>
    </format>
    <format dxfId="22">
      <pivotArea dataOnly="0" labelOnly="1" fieldPosition="0">
        <references count="1">
          <reference field="21" count="0"/>
        </references>
      </pivotArea>
    </format>
    <format dxfId="2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Programa de Inversión">
  <location ref="A2:C18" firstHeaderRow="0" firstDataRow="1" firstDataCol="1"/>
  <pivotFields count="43">
    <pivotField showAll="0"/>
    <pivotField showAll="0"/>
    <pivotField dataField="1" showAll="0" countASubtotal="1"/>
    <pivotField showAll="0"/>
    <pivotField showAll="0"/>
    <pivotField showAll="0" defaultSubtotal="0"/>
    <pivotField showAll="0"/>
    <pivotField axis="axisRow" showAll="0">
      <items count="16">
        <item x="0"/>
        <item x="1"/>
        <item x="2"/>
        <item x="3"/>
        <item x="4"/>
        <item x="5"/>
        <item x="6"/>
        <item x="7"/>
        <item x="8"/>
        <item x="9"/>
        <item x="10"/>
        <item x="11"/>
        <item x="12"/>
        <item x="13"/>
        <item x="14"/>
        <item t="default"/>
      </items>
    </pivotField>
    <pivotField showAll="0"/>
    <pivotField showAll="0" defaultSubtotal="0"/>
    <pivotField showAll="0"/>
    <pivotField showAll="0"/>
    <pivotField showAll="0"/>
    <pivotField showAll="0"/>
    <pivotField showAll="0"/>
    <pivotField numFmtId="17" showAll="0"/>
    <pivotField showAll="0"/>
    <pivotField showAll="0" defaultSubtotal="0"/>
    <pivotField showAll="0"/>
    <pivotField showAll="0" defaultSubtotal="0"/>
    <pivotField showAll="0" defaultSubtotal="0"/>
    <pivotField showAll="0"/>
    <pivotField showAll="0"/>
    <pivotField showAll="0"/>
    <pivotField dataField="1"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7"/>
  </rowFields>
  <rowItems count="16">
    <i>
      <x/>
    </i>
    <i>
      <x v="1"/>
    </i>
    <i>
      <x v="2"/>
    </i>
    <i>
      <x v="3"/>
    </i>
    <i>
      <x v="4"/>
    </i>
    <i>
      <x v="5"/>
    </i>
    <i>
      <x v="6"/>
    </i>
    <i>
      <x v="7"/>
    </i>
    <i>
      <x v="8"/>
    </i>
    <i>
      <x v="9"/>
    </i>
    <i>
      <x v="10"/>
    </i>
    <i>
      <x v="11"/>
    </i>
    <i>
      <x v="12"/>
    </i>
    <i>
      <x v="13"/>
    </i>
    <i>
      <x v="14"/>
    </i>
    <i t="grand">
      <x/>
    </i>
  </rowItems>
  <colFields count="1">
    <field x="-2"/>
  </colFields>
  <colItems count="2">
    <i>
      <x/>
    </i>
    <i i="1">
      <x v="1"/>
    </i>
  </colItems>
  <dataFields count="2">
    <dataField name="Nro de Proyectos" fld="2" subtotal="count" baseField="0" baseItem="0"/>
    <dataField name="Suma de Monto de Inversión según último registro" fld="24" baseField="0" baseItem="0" numFmtId="43"/>
  </dataFields>
  <formats count="27">
    <format dxfId="73">
      <pivotArea dataOnly="0" labelOnly="1" fieldPosition="0">
        <references count="1">
          <reference field="7" count="0"/>
        </references>
      </pivotArea>
    </format>
    <format dxfId="72">
      <pivotArea field="7" type="button" dataOnly="0" labelOnly="1" outline="0" axis="axisRow" fieldPosition="0"/>
    </format>
    <format dxfId="71">
      <pivotArea dataOnly="0" labelOnly="1" outline="0" axis="axisValues" fieldPosition="0"/>
    </format>
    <format dxfId="70">
      <pivotArea type="all" dataOnly="0" outline="0" fieldPosition="0"/>
    </format>
    <format dxfId="69">
      <pivotArea dataOnly="0" labelOnly="1" grandRow="1" outline="0" fieldPosition="0"/>
    </format>
    <format dxfId="68">
      <pivotArea field="7" type="button" dataOnly="0" labelOnly="1" outline="0" axis="axisRow" fieldPosition="0"/>
    </format>
    <format dxfId="67">
      <pivotArea dataOnly="0" labelOnly="1" outline="0" axis="axisValues" fieldPosition="0"/>
    </format>
    <format dxfId="66">
      <pivotArea field="7" type="button" dataOnly="0" labelOnly="1" outline="0" axis="axisRow" fieldPosition="0"/>
    </format>
    <format dxfId="65">
      <pivotArea dataOnly="0" labelOnly="1" outline="0" axis="axisValues" fieldPosition="0"/>
    </format>
    <format dxfId="64">
      <pivotArea field="7" type="button" dataOnly="0" labelOnly="1" outline="0" axis="axisRow" fieldPosition="0"/>
    </format>
    <format dxfId="63">
      <pivotArea dataOnly="0" labelOnly="1" outline="0" axis="axisValues" fieldPosition="0"/>
    </format>
    <format dxfId="62">
      <pivotArea collapsedLevelsAreSubtotals="1" fieldPosition="0">
        <references count="1">
          <reference field="7" count="0"/>
        </references>
      </pivotArea>
    </format>
    <format dxfId="61">
      <pivotArea dataOnly="0" labelOnly="1" fieldPosition="0">
        <references count="1">
          <reference field="7" count="0"/>
        </references>
      </pivotArea>
    </format>
    <format dxfId="60">
      <pivotArea grandRow="1" outline="0" collapsedLevelsAreSubtotals="1" fieldPosition="0"/>
    </format>
    <format dxfId="59">
      <pivotArea dataOnly="0" labelOnly="1" grandRow="1" outline="0" fieldPosition="0"/>
    </format>
    <format dxfId="58">
      <pivotArea field="7" type="button" dataOnly="0" labelOnly="1" outline="0" axis="axisRow" fieldPosition="0"/>
    </format>
    <format dxfId="57">
      <pivotArea dataOnly="0" labelOnly="1" outline="0" axis="axisValues" fieldPosition="0"/>
    </format>
    <format dxfId="56">
      <pivotArea field="7" type="button" dataOnly="0" labelOnly="1" outline="0" axis="axisRow" fieldPosition="0"/>
    </format>
    <format dxfId="55">
      <pivotArea dataOnly="0" labelOnly="1" outline="0" axis="axisValues" fieldPosition="0"/>
    </format>
    <format dxfId="54">
      <pivotArea outline="0" collapsedLevelsAreSubtotals="1" fieldPosition="0"/>
    </format>
    <format dxfId="53">
      <pivotArea dataOnly="0" labelOnly="1" fieldPosition="0">
        <references count="1">
          <reference field="7" count="0"/>
        </references>
      </pivotArea>
    </format>
    <format dxfId="52">
      <pivotArea dataOnly="0" labelOnly="1" grandRow="1" outline="0" fieldPosition="0"/>
    </format>
    <format dxfId="51">
      <pivotArea type="all" dataOnly="0" outline="0" fieldPosition="0"/>
    </format>
    <format dxfId="50">
      <pivotArea type="all" dataOnly="0" outline="0" fieldPosition="0"/>
    </format>
    <format dxfId="49">
      <pivotArea field="7" type="button" dataOnly="0" labelOnly="1" outline="0" axis="axisRow" fieldPosition="0"/>
    </format>
    <format dxfId="48">
      <pivotArea dataOnly="0" labelOnly="1" outline="0" axis="axisValues" fieldPosition="0"/>
    </format>
    <format dxfId="47">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Programa de Inversión">
  <location ref="A88:B149" firstHeaderRow="1" firstDataRow="1" firstDataCol="1"/>
  <pivotFields count="43">
    <pivotField showAll="0"/>
    <pivotField showAll="0"/>
    <pivotField dataField="1" showAll="0" countASubtotal="1"/>
    <pivotField showAll="0"/>
    <pivotField showAll="0"/>
    <pivotField axis="axisRow" showAll="0" defaultSubtotal="0">
      <items count="11">
        <item x="5"/>
        <item x="9"/>
        <item x="3"/>
        <item x="1"/>
        <item x="2"/>
        <item x="8"/>
        <item x="4"/>
        <item x="7"/>
        <item x="10"/>
        <item x="0"/>
        <item x="6"/>
      </items>
    </pivotField>
    <pivotField showAll="0"/>
    <pivotField showAll="0">
      <items count="16">
        <item x="0"/>
        <item x="1"/>
        <item x="2"/>
        <item x="3"/>
        <item x="4"/>
        <item x="5"/>
        <item x="6"/>
        <item x="7"/>
        <item x="8"/>
        <item x="9"/>
        <item x="10"/>
        <item x="11"/>
        <item x="12"/>
        <item x="13"/>
        <item x="14"/>
        <item t="default"/>
      </items>
    </pivotField>
    <pivotField showAll="0"/>
    <pivotField axis="axisRow" showAll="0" defaultSubtotal="0">
      <items count="16">
        <item x="0"/>
        <item x="1"/>
        <item x="2"/>
        <item x="5"/>
        <item x="3"/>
        <item x="7"/>
        <item x="10"/>
        <item x="4"/>
        <item x="12"/>
        <item x="11"/>
        <item x="13"/>
        <item x="14"/>
        <item x="6"/>
        <item x="8"/>
        <item x="15"/>
        <item x="9"/>
      </items>
    </pivotField>
    <pivotField showAll="0"/>
    <pivotField showAll="0"/>
    <pivotField showAll="0"/>
    <pivotField showAll="0"/>
    <pivotField showAll="0"/>
    <pivotField numFmtId="17" showAll="0"/>
    <pivotField showAll="0"/>
    <pivotField showAll="0" defaultSubtotal="0"/>
    <pivotField showAll="0"/>
    <pivotField axis="axisRow" showAll="0" defaultSubtotal="0">
      <items count="14">
        <item h="1" x="8"/>
        <item h="1" x="2"/>
        <item h="1" x="1"/>
        <item h="1" x="4"/>
        <item h="1" x="9"/>
        <item h="1" x="11"/>
        <item h="1" x="10"/>
        <item h="1" x="7"/>
        <item h="1" x="5"/>
        <item h="1" x="6"/>
        <item h="1" x="3"/>
        <item h="1" x="12"/>
        <item x="0"/>
        <item h="1" m="1" x="13"/>
      </items>
    </pivotField>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3">
    <field x="19"/>
    <field x="9"/>
    <field x="5"/>
  </rowFields>
  <rowItems count="61">
    <i>
      <x v="12"/>
    </i>
    <i r="1">
      <x/>
    </i>
    <i r="2">
      <x v="2"/>
    </i>
    <i r="2">
      <x v="3"/>
    </i>
    <i r="2">
      <x v="4"/>
    </i>
    <i r="2">
      <x v="9"/>
    </i>
    <i r="1">
      <x v="1"/>
    </i>
    <i r="2">
      <x v="2"/>
    </i>
    <i r="2">
      <x v="3"/>
    </i>
    <i r="2">
      <x v="4"/>
    </i>
    <i r="2">
      <x v="9"/>
    </i>
    <i r="1">
      <x v="2"/>
    </i>
    <i r="2">
      <x v="2"/>
    </i>
    <i r="2">
      <x v="4"/>
    </i>
    <i r="2">
      <x v="9"/>
    </i>
    <i r="1">
      <x v="3"/>
    </i>
    <i r="2">
      <x v="2"/>
    </i>
    <i r="2">
      <x v="9"/>
    </i>
    <i r="1">
      <x v="4"/>
    </i>
    <i r="2">
      <x v="2"/>
    </i>
    <i r="2">
      <x v="3"/>
    </i>
    <i r="2">
      <x v="9"/>
    </i>
    <i r="1">
      <x v="5"/>
    </i>
    <i r="2">
      <x v="2"/>
    </i>
    <i r="2">
      <x v="4"/>
    </i>
    <i r="2">
      <x v="9"/>
    </i>
    <i r="1">
      <x v="6"/>
    </i>
    <i r="2">
      <x v="3"/>
    </i>
    <i r="2">
      <x v="9"/>
    </i>
    <i r="1">
      <x v="7"/>
    </i>
    <i r="2">
      <x v="3"/>
    </i>
    <i r="2">
      <x v="8"/>
    </i>
    <i r="2">
      <x v="9"/>
    </i>
    <i r="1">
      <x v="8"/>
    </i>
    <i r="2">
      <x v="3"/>
    </i>
    <i r="2">
      <x v="9"/>
    </i>
    <i r="1">
      <x v="9"/>
    </i>
    <i r="2">
      <x v="9"/>
    </i>
    <i r="1">
      <x v="10"/>
    </i>
    <i r="2">
      <x v="1"/>
    </i>
    <i r="2">
      <x v="4"/>
    </i>
    <i r="2">
      <x v="9"/>
    </i>
    <i r="1">
      <x v="11"/>
    </i>
    <i r="2">
      <x v="1"/>
    </i>
    <i r="2">
      <x v="2"/>
    </i>
    <i r="2">
      <x v="3"/>
    </i>
    <i r="2">
      <x v="9"/>
    </i>
    <i r="1">
      <x v="12"/>
    </i>
    <i r="2">
      <x v="2"/>
    </i>
    <i r="2">
      <x v="3"/>
    </i>
    <i r="2">
      <x v="4"/>
    </i>
    <i r="2">
      <x v="9"/>
    </i>
    <i r="1">
      <x v="13"/>
    </i>
    <i r="2">
      <x v="1"/>
    </i>
    <i r="2">
      <x v="2"/>
    </i>
    <i r="2">
      <x v="3"/>
    </i>
    <i r="2">
      <x v="4"/>
    </i>
    <i r="2">
      <x v="9"/>
    </i>
    <i r="1">
      <x v="15"/>
    </i>
    <i r="2">
      <x v="9"/>
    </i>
    <i t="grand">
      <x/>
    </i>
  </rowItems>
  <colItems count="1">
    <i/>
  </colItems>
  <dataFields count="1">
    <dataField name="Nro de Proyectos" fld="2" subtotal="count" baseField="0" baseItem="0"/>
  </dataFields>
  <formats count="20">
    <format dxfId="93">
      <pivotArea field="7" type="button" dataOnly="0" labelOnly="1" outline="0"/>
    </format>
    <format dxfId="92">
      <pivotArea dataOnly="0" labelOnly="1" outline="0" axis="axisValues" fieldPosition="0"/>
    </format>
    <format dxfId="91">
      <pivotArea type="all" dataOnly="0" outline="0" fieldPosition="0"/>
    </format>
    <format dxfId="90">
      <pivotArea dataOnly="0" labelOnly="1" grandRow="1" outline="0" fieldPosition="0"/>
    </format>
    <format dxfId="89">
      <pivotArea field="7" type="button" dataOnly="0" labelOnly="1" outline="0"/>
    </format>
    <format dxfId="88">
      <pivotArea dataOnly="0" labelOnly="1" outline="0" axis="axisValues" fieldPosition="0"/>
    </format>
    <format dxfId="87">
      <pivotArea field="7" type="button" dataOnly="0" labelOnly="1" outline="0"/>
    </format>
    <format dxfId="86">
      <pivotArea dataOnly="0" labelOnly="1" outline="0" axis="axisValues" fieldPosition="0"/>
    </format>
    <format dxfId="85">
      <pivotArea field="7" type="button" dataOnly="0" labelOnly="1" outline="0"/>
    </format>
    <format dxfId="84">
      <pivotArea dataOnly="0" labelOnly="1" outline="0" axis="axisValues" fieldPosition="0"/>
    </format>
    <format dxfId="83">
      <pivotArea grandRow="1" outline="0" collapsedLevelsAreSubtotals="1" fieldPosition="0"/>
    </format>
    <format dxfId="82">
      <pivotArea dataOnly="0" labelOnly="1" grandRow="1" outline="0" fieldPosition="0"/>
    </format>
    <format dxfId="81">
      <pivotArea field="7" type="button" dataOnly="0" labelOnly="1" outline="0"/>
    </format>
    <format dxfId="80">
      <pivotArea dataOnly="0" labelOnly="1" outline="0" axis="axisValues" fieldPosition="0"/>
    </format>
    <format dxfId="79">
      <pivotArea field="7" type="button" dataOnly="0" labelOnly="1" outline="0"/>
    </format>
    <format dxfId="78">
      <pivotArea dataOnly="0" labelOnly="1" outline="0" axis="axisValues" fieldPosition="0"/>
    </format>
    <format dxfId="77">
      <pivotArea outline="0" collapsedLevelsAreSubtotals="1" fieldPosition="0"/>
    </format>
    <format dxfId="76">
      <pivotArea dataOnly="0" labelOnly="1" grandRow="1" outline="0" fieldPosition="0"/>
    </format>
    <format dxfId="75">
      <pivotArea type="all" dataOnly="0" outline="0" fieldPosition="0"/>
    </format>
    <format dxfId="7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7" cacheId="0" applyNumberFormats="0" applyBorderFormats="0" applyFontFormats="0" applyPatternFormats="0" applyAlignmentFormats="0" applyWidthHeightFormats="1" dataCaption="Valores" updatedVersion="4" minRefreshableVersion="3" useAutoFormatting="1" colGrandTotals="0" itemPrintTitles="1" createdVersion="4" indent="0" outline="1" outlineData="1" multipleFieldFilters="0" rowHeaderCaption="Unidades Ejecutoras" colHeaderCaption="Nro de Proyectos">
  <location ref="D34:F46" firstHeaderRow="0" firstDataRow="1" firstDataCol="1"/>
  <pivotFields count="43">
    <pivotField showAll="0"/>
    <pivotField showAll="0"/>
    <pivotField showAll="0"/>
    <pivotField showAll="0"/>
    <pivotField showAll="0"/>
    <pivotField axis="axisRow" showAll="0">
      <items count="12">
        <item x="5"/>
        <item x="9"/>
        <item x="3"/>
        <item x="1"/>
        <item x="2"/>
        <item x="8"/>
        <item x="4"/>
        <item x="7"/>
        <item x="10"/>
        <item x="0"/>
        <item x="6"/>
        <item t="default"/>
      </items>
    </pivotField>
    <pivotField showAll="0"/>
    <pivotField showAll="0"/>
    <pivotField showAll="0"/>
    <pivotField showAll="0" defaultSubtotal="0"/>
    <pivotField showAll="0"/>
    <pivotField showAll="0"/>
    <pivotField showAll="0"/>
    <pivotField showAll="0"/>
    <pivotField showAll="0"/>
    <pivotField numFmtId="17" showAll="0"/>
    <pivotField showAll="0"/>
    <pivotField showAll="0"/>
    <pivotField showAll="0"/>
    <pivotField showAll="0"/>
    <pivotField showAll="0" defaultSubtotal="0"/>
    <pivotField showAll="0"/>
    <pivotField multipleItemSelectionAllowed="1" showAll="0">
      <items count="4">
        <item n="No cuenta con F14" x="0"/>
        <item m="1" x="2"/>
        <item h="1" x="1"/>
        <item t="default"/>
      </items>
    </pivotField>
    <pivotField showAll="0"/>
    <pivotField showAll="0"/>
    <pivotField showAll="0"/>
    <pivotField showAll="0"/>
    <pivotField dataField="1" showAll="0"/>
    <pivotField dataField="1"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5"/>
  </rowFields>
  <rowItems count="12">
    <i>
      <x/>
    </i>
    <i>
      <x v="1"/>
    </i>
    <i>
      <x v="2"/>
    </i>
    <i>
      <x v="3"/>
    </i>
    <i>
      <x v="4"/>
    </i>
    <i>
      <x v="5"/>
    </i>
    <i>
      <x v="6"/>
    </i>
    <i>
      <x v="7"/>
    </i>
    <i>
      <x v="8"/>
    </i>
    <i>
      <x v="9"/>
    </i>
    <i>
      <x v="10"/>
    </i>
    <i t="grand">
      <x/>
    </i>
  </rowItems>
  <colFields count="1">
    <field x="-2"/>
  </colFields>
  <colItems count="2">
    <i>
      <x/>
    </i>
    <i i="1">
      <x v="1"/>
    </i>
  </colItems>
  <dataFields count="2">
    <dataField name="Devengado Acumulado en S/." fld="28" baseField="5" baseItem="0"/>
    <dataField name="PIM Acumulado S/." fld="27" baseField="5" baseItem="0"/>
  </dataFields>
  <formats count="13">
    <format dxfId="106">
      <pivotArea type="all" dataOnly="0" outline="0" fieldPosition="0"/>
    </format>
    <format dxfId="105">
      <pivotArea field="5" type="button" dataOnly="0" labelOnly="1" outline="0" axis="axisRow" fieldPosition="0"/>
    </format>
    <format dxfId="104">
      <pivotArea dataOnly="0" labelOnly="1" outline="0" axis="axisValues" fieldPosition="0"/>
    </format>
    <format dxfId="103">
      <pivotArea type="origin" dataOnly="0" labelOnly="1" outline="0" fieldPosition="0"/>
    </format>
    <format dxfId="102">
      <pivotArea type="origin" dataOnly="0" labelOnly="1" outline="0" fieldPosition="0"/>
    </format>
    <format dxfId="101">
      <pivotArea type="origin" dataOnly="0" labelOnly="1" outline="0" fieldPosition="0"/>
    </format>
    <format dxfId="100">
      <pivotArea field="22" type="button" dataOnly="0" labelOnly="1" outline="0"/>
    </format>
    <format dxfId="99">
      <pivotArea type="all" dataOnly="0" outline="0" fieldPosition="0"/>
    </format>
    <format dxfId="98">
      <pivotArea outline="0" collapsedLevelsAreSubtotals="1" fieldPosition="0"/>
    </format>
    <format dxfId="97">
      <pivotArea dataOnly="0" labelOnly="1" outline="0" fieldPosition="0">
        <references count="1">
          <reference field="4294967294" count="2">
            <x v="0"/>
            <x v="1"/>
          </reference>
        </references>
      </pivotArea>
    </format>
    <format dxfId="96">
      <pivotArea dataOnly="0" labelOnly="1" outline="0" fieldPosition="0">
        <references count="1">
          <reference field="4294967294" count="2">
            <x v="0"/>
            <x v="1"/>
          </reference>
        </references>
      </pivotArea>
    </format>
    <format dxfId="95">
      <pivotArea field="5" type="button" dataOnly="0" labelOnly="1" outline="0" axis="axisRow" fieldPosition="0"/>
    </format>
    <format dxfId="9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3" cacheId="0" applyNumberFormats="0" applyBorderFormats="0" applyFontFormats="0" applyPatternFormats="0" applyAlignmentFormats="0" applyWidthHeightFormats="1" dataCaption="Valores" updatedVersion="4" minRefreshableVersion="3" useAutoFormatting="1" colGrandTotals="0" itemPrintTitles="1" createdVersion="4" indent="0" outline="1" outlineData="1" multipleFieldFilters="0" rowHeaderCaption="Unidades Ejecutoras" colHeaderCaption="Nro de Proyectos">
  <location ref="A34:B84" firstHeaderRow="1" firstDataRow="2" firstDataCol="1"/>
  <pivotFields count="43">
    <pivotField showAll="0"/>
    <pivotField showAll="0"/>
    <pivotField dataField="1" showAll="0"/>
    <pivotField showAll="0"/>
    <pivotField showAll="0"/>
    <pivotField axis="axisRow" showAll="0">
      <items count="12">
        <item x="5"/>
        <item x="9"/>
        <item x="3"/>
        <item x="1"/>
        <item x="2"/>
        <item x="8"/>
        <item x="4"/>
        <item x="7"/>
        <item x="10"/>
        <item x="0"/>
        <item x="6"/>
        <item t="default"/>
      </items>
    </pivotField>
    <pivotField showAll="0"/>
    <pivotField showAll="0"/>
    <pivotField showAll="0"/>
    <pivotField showAll="0" defaultSubtotal="0"/>
    <pivotField showAll="0"/>
    <pivotField showAll="0"/>
    <pivotField showAll="0"/>
    <pivotField showAll="0"/>
    <pivotField showAll="0"/>
    <pivotField numFmtId="17" showAll="0"/>
    <pivotField showAll="0"/>
    <pivotField showAll="0"/>
    <pivotField showAll="0"/>
    <pivotField showAll="0"/>
    <pivotField axis="axisRow" showAll="0" defaultSubtotal="0">
      <items count="4">
        <item x="1"/>
        <item h="1" x="2"/>
        <item h="1" x="0"/>
        <item m="1" x="3"/>
      </items>
    </pivotField>
    <pivotField showAll="0"/>
    <pivotField axis="axisCol" multipleItemSelectionAllowed="1" showAll="0">
      <items count="4">
        <item n="No cuenta con F14" x="0"/>
        <item m="1" x="2"/>
        <item h="1" x="1"/>
        <item t="default"/>
      </items>
    </pivotField>
    <pivotField showAll="0"/>
    <pivotField showAll="0"/>
    <pivotField showAll="0"/>
    <pivotField showAll="0"/>
    <pivotField showAll="0"/>
    <pivotField showAll="0"/>
    <pivotField showAll="0"/>
    <pivotField showAll="0"/>
    <pivotField showAll="0"/>
    <pivotField axis="axisRow" showAll="0" defaultSubtotal="0">
      <items count="6">
        <item x="2"/>
        <item x="3"/>
        <item x="1"/>
        <item m="1" x="4"/>
        <item m="1" x="5"/>
        <item x="0"/>
      </items>
    </pivotField>
    <pivotField showAll="0"/>
    <pivotField showAll="0"/>
    <pivotField showAll="0"/>
    <pivotField showAll="0"/>
    <pivotField showAll="0"/>
    <pivotField showAll="0"/>
    <pivotField showAll="0"/>
    <pivotField showAll="0"/>
    <pivotField showAll="0"/>
    <pivotField showAll="0"/>
  </pivotFields>
  <rowFields count="3">
    <field x="5"/>
    <field x="20"/>
    <field x="32"/>
  </rowFields>
  <rowItems count="49">
    <i>
      <x/>
    </i>
    <i r="1">
      <x/>
    </i>
    <i r="2">
      <x v="2"/>
    </i>
    <i>
      <x v="1"/>
    </i>
    <i r="1">
      <x/>
    </i>
    <i r="2">
      <x/>
    </i>
    <i r="2">
      <x v="1"/>
    </i>
    <i r="2">
      <x v="2"/>
    </i>
    <i>
      <x v="2"/>
    </i>
    <i r="1">
      <x/>
    </i>
    <i r="2">
      <x/>
    </i>
    <i r="2">
      <x v="1"/>
    </i>
    <i r="2">
      <x v="2"/>
    </i>
    <i>
      <x v="3"/>
    </i>
    <i r="1">
      <x/>
    </i>
    <i r="2">
      <x/>
    </i>
    <i r="2">
      <x v="1"/>
    </i>
    <i r="2">
      <x v="2"/>
    </i>
    <i>
      <x v="4"/>
    </i>
    <i r="1">
      <x/>
    </i>
    <i r="2">
      <x/>
    </i>
    <i r="2">
      <x v="1"/>
    </i>
    <i r="2">
      <x v="2"/>
    </i>
    <i>
      <x v="5"/>
    </i>
    <i r="1">
      <x/>
    </i>
    <i r="2">
      <x/>
    </i>
    <i r="2">
      <x v="1"/>
    </i>
    <i>
      <x v="6"/>
    </i>
    <i r="1">
      <x/>
    </i>
    <i r="2">
      <x/>
    </i>
    <i r="2">
      <x v="1"/>
    </i>
    <i r="2">
      <x v="2"/>
    </i>
    <i>
      <x v="7"/>
    </i>
    <i r="1">
      <x/>
    </i>
    <i r="2">
      <x/>
    </i>
    <i r="2">
      <x v="1"/>
    </i>
    <i>
      <x v="8"/>
    </i>
    <i r="1">
      <x/>
    </i>
    <i r="2">
      <x v="1"/>
    </i>
    <i r="2">
      <x v="2"/>
    </i>
    <i>
      <x v="9"/>
    </i>
    <i r="1">
      <x/>
    </i>
    <i r="2">
      <x/>
    </i>
    <i r="2">
      <x v="1"/>
    </i>
    <i r="2">
      <x v="2"/>
    </i>
    <i>
      <x v="10"/>
    </i>
    <i r="1">
      <x/>
    </i>
    <i r="2">
      <x v="1"/>
    </i>
    <i t="grand">
      <x/>
    </i>
  </rowItems>
  <colFields count="1">
    <field x="22"/>
  </colFields>
  <colItems count="1">
    <i>
      <x/>
    </i>
  </colItems>
  <dataFields count="1">
    <dataField name="Último devengado hace más de 6 meses y porcentaje de ejecución (Devengado acumulado Vs. Monto de Inversión)" fld="2" subtotal="count" baseField="5" baseItem="0"/>
  </dataFields>
  <formats count="9">
    <format dxfId="115">
      <pivotArea type="all" dataOnly="0" outline="0" fieldPosition="0"/>
    </format>
    <format dxfId="114">
      <pivotArea field="5" type="button" dataOnly="0" labelOnly="1" outline="0" axis="axisRow" fieldPosition="0"/>
    </format>
    <format dxfId="113">
      <pivotArea dataOnly="0" labelOnly="1" outline="0" axis="axisValues" fieldPosition="0"/>
    </format>
    <format dxfId="112">
      <pivotArea type="origin" dataOnly="0" labelOnly="1" outline="0" fieldPosition="0"/>
    </format>
    <format dxfId="111">
      <pivotArea type="origin" dataOnly="0" labelOnly="1" outline="0" fieldPosition="0"/>
    </format>
    <format dxfId="110">
      <pivotArea type="origin" dataOnly="0" labelOnly="1" outline="0" fieldPosition="0"/>
    </format>
    <format dxfId="109">
      <pivotArea field="22" type="button" dataOnly="0" labelOnly="1" outline="0" axis="axisCol" fieldPosition="0"/>
    </format>
    <format dxfId="108">
      <pivotArea dataOnly="0" labelOnly="1" fieldPosition="0">
        <references count="1">
          <reference field="22" count="0"/>
        </references>
      </pivotArea>
    </format>
    <format dxfId="10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3"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89:C223" firstHeaderRow="0" firstDataRow="1" firstDataCol="1"/>
  <pivotFields count="43">
    <pivotField showAll="0"/>
    <pivotField showAll="0"/>
    <pivotField showAll="0">
      <items count="937">
        <item x="572"/>
        <item x="775"/>
        <item x="834"/>
        <item x="785"/>
        <item x="831"/>
        <item x="830"/>
        <item x="742"/>
        <item x="620"/>
        <item x="442"/>
        <item x="146"/>
        <item x="839"/>
        <item x="909"/>
        <item x="902"/>
        <item x="719"/>
        <item x="841"/>
        <item x="843"/>
        <item x="752"/>
        <item x="103"/>
        <item x="786"/>
        <item x="848"/>
        <item x="655"/>
        <item x="640"/>
        <item x="881"/>
        <item x="783"/>
        <item x="654"/>
        <item x="749"/>
        <item x="570"/>
        <item x="170"/>
        <item x="823"/>
        <item x="826"/>
        <item x="671"/>
        <item x="906"/>
        <item x="659"/>
        <item x="651"/>
        <item x="495"/>
        <item x="535"/>
        <item x="447"/>
        <item x="781"/>
        <item x="501"/>
        <item x="829"/>
        <item x="814"/>
        <item x="186"/>
        <item x="327"/>
        <item x="59"/>
        <item x="179"/>
        <item x="71"/>
        <item x="187"/>
        <item x="174"/>
        <item x="253"/>
        <item x="90"/>
        <item x="89"/>
        <item x="18"/>
        <item x="94"/>
        <item x="149"/>
        <item x="87"/>
        <item x="15"/>
        <item x="478"/>
        <item x="58"/>
        <item x="558"/>
        <item x="231"/>
        <item x="836"/>
        <item x="715"/>
        <item x="575"/>
        <item x="289"/>
        <item x="31"/>
        <item x="892"/>
        <item x="772"/>
        <item x="213"/>
        <item x="505"/>
        <item x="105"/>
        <item x="142"/>
        <item x="492"/>
        <item x="284"/>
        <item x="414"/>
        <item x="339"/>
        <item x="692"/>
        <item x="481"/>
        <item x="319"/>
        <item x="52"/>
        <item x="215"/>
        <item x="194"/>
        <item x="270"/>
        <item x="130"/>
        <item x="457"/>
        <item x="181"/>
        <item x="440"/>
        <item x="458"/>
        <item x="251"/>
        <item x="586"/>
        <item x="184"/>
        <item x="531"/>
        <item x="860"/>
        <item x="467"/>
        <item x="341"/>
        <item x="774"/>
        <item x="125"/>
        <item x="81"/>
        <item x="859"/>
        <item x="807"/>
        <item x="926"/>
        <item x="576"/>
        <item x="292"/>
        <item x="328"/>
        <item x="83"/>
        <item x="313"/>
        <item x="312"/>
        <item x="212"/>
        <item x="303"/>
        <item x="445"/>
        <item x="17"/>
        <item x="358"/>
        <item x="637"/>
        <item x="927"/>
        <item x="93"/>
        <item x="333"/>
        <item x="22"/>
        <item x="16"/>
        <item x="252"/>
        <item x="301"/>
        <item x="387"/>
        <item x="4"/>
        <item x="283"/>
        <item x="276"/>
        <item x="171"/>
        <item x="57"/>
        <item x="55"/>
        <item x="167"/>
        <item x="739"/>
        <item x="798"/>
        <item x="365"/>
        <item x="39"/>
        <item x="191"/>
        <item x="585"/>
        <item x="759"/>
        <item x="544"/>
        <item x="450"/>
        <item x="614"/>
        <item x="634"/>
        <item x="738"/>
        <item x="139"/>
        <item x="108"/>
        <item x="143"/>
        <item x="381"/>
        <item x="550"/>
        <item x="529"/>
        <item x="144"/>
        <item x="285"/>
        <item x="435"/>
        <item x="300"/>
        <item x="288"/>
        <item x="649"/>
        <item x="475"/>
        <item x="248"/>
        <item x="556"/>
        <item x="661"/>
        <item x="280"/>
        <item x="573"/>
        <item x="690"/>
        <item x="295"/>
        <item x="356"/>
        <item x="420"/>
        <item x="268"/>
        <item x="415"/>
        <item x="360"/>
        <item x="472"/>
        <item x="477"/>
        <item x="773"/>
        <item x="527"/>
        <item x="770"/>
        <item x="148"/>
        <item x="347"/>
        <item x="693"/>
        <item x="652"/>
        <item x="165"/>
        <item x="100"/>
        <item x="344"/>
        <item x="44"/>
        <item x="551"/>
        <item x="818"/>
        <item x="606"/>
        <item x="336"/>
        <item x="685"/>
        <item x="316"/>
        <item x="528"/>
        <item x="832"/>
        <item x="768"/>
        <item x="388"/>
        <item x="116"/>
        <item x="118"/>
        <item x="117"/>
        <item x="128"/>
        <item x="131"/>
        <item x="122"/>
        <item x="126"/>
        <item x="454"/>
        <item x="452"/>
        <item x="307"/>
        <item x="394"/>
        <item x="299"/>
        <item x="279"/>
        <item x="302"/>
        <item x="386"/>
        <item x="278"/>
        <item x="383"/>
        <item x="382"/>
        <item x="197"/>
        <item x="332"/>
        <item x="330"/>
        <item x="230"/>
        <item x="460"/>
        <item x="587"/>
        <item x="546"/>
        <item x="602"/>
        <item x="208"/>
        <item x="286"/>
        <item x="403"/>
        <item x="743"/>
        <item x="325"/>
        <item x="698"/>
        <item x="124"/>
        <item x="65"/>
        <item x="102"/>
        <item x="69"/>
        <item x="220"/>
        <item x="243"/>
        <item x="158"/>
        <item x="721"/>
        <item x="306"/>
        <item x="474"/>
        <item x="489"/>
        <item x="273"/>
        <item x="580"/>
        <item x="510"/>
        <item x="64"/>
        <item x="635"/>
        <item x="109"/>
        <item x="623"/>
        <item x="98"/>
        <item x="627"/>
        <item x="461"/>
        <item x="536"/>
        <item x="453"/>
        <item x="463"/>
        <item x="497"/>
        <item x="465"/>
        <item x="462"/>
        <item x="683"/>
        <item x="466"/>
        <item x="684"/>
        <item x="296"/>
        <item x="744"/>
        <item x="564"/>
        <item x="581"/>
        <item x="625"/>
        <item x="267"/>
        <item x="532"/>
        <item x="446"/>
        <item x="766"/>
        <item x="762"/>
        <item x="521"/>
        <item x="324"/>
        <item x="459"/>
        <item x="290"/>
        <item x="750"/>
        <item x="534"/>
        <item x="247"/>
        <item x="246"/>
        <item x="723"/>
        <item x="725"/>
        <item x="689"/>
        <item x="688"/>
        <item x="562"/>
        <item x="594"/>
        <item x="787"/>
        <item x="913"/>
        <item x="911"/>
        <item x="914"/>
        <item x="929"/>
        <item x="506"/>
        <item x="444"/>
        <item x="12"/>
        <item x="507"/>
        <item x="345"/>
        <item x="35"/>
        <item x="37"/>
        <item x="96"/>
        <item x="95"/>
        <item x="486"/>
        <item x="487"/>
        <item x="134"/>
        <item x="1"/>
        <item x="6"/>
        <item x="691"/>
        <item x="630"/>
        <item x="271"/>
        <item x="75"/>
        <item x="592"/>
        <item x="238"/>
        <item x="241"/>
        <item x="697"/>
        <item x="740"/>
        <item x="735"/>
        <item x="734"/>
        <item x="736"/>
        <item x="642"/>
        <item x="484"/>
        <item x="631"/>
        <item x="76"/>
        <item x="150"/>
        <item x="483"/>
        <item x="73"/>
        <item x="455"/>
        <item x="145"/>
        <item x="366"/>
        <item x="496"/>
        <item x="392"/>
        <item x="549"/>
        <item x="240"/>
        <item x="226"/>
        <item x="769"/>
        <item x="379"/>
        <item x="232"/>
        <item x="451"/>
        <item x="701"/>
        <item x="205"/>
        <item x="311"/>
        <item x="400"/>
        <item x="375"/>
        <item x="85"/>
        <item x="380"/>
        <item x="480"/>
        <item x="644"/>
        <item x="761"/>
        <item x="216"/>
        <item x="239"/>
        <item x="378"/>
        <item x="619"/>
        <item x="737"/>
        <item x="710"/>
        <item x="350"/>
        <item x="172"/>
        <item x="119"/>
        <item x="120"/>
        <item x="121"/>
        <item x="129"/>
        <item x="123"/>
        <item x="127"/>
        <item x="196"/>
        <item x="188"/>
        <item x="99"/>
        <item x="80"/>
        <item x="222"/>
        <item x="56"/>
        <item x="209"/>
        <item x="236"/>
        <item x="237"/>
        <item x="193"/>
        <item x="732"/>
        <item x="218"/>
        <item x="214"/>
        <item x="137"/>
        <item x="370"/>
        <item x="584"/>
        <item x="293"/>
        <item x="418"/>
        <item x="385"/>
        <item x="334"/>
        <item x="329"/>
        <item x="340"/>
        <item x="369"/>
        <item x="337"/>
        <item x="422"/>
        <item x="425"/>
        <item x="429"/>
        <item x="423"/>
        <item x="431"/>
        <item x="421"/>
        <item x="437"/>
        <item x="426"/>
        <item x="427"/>
        <item x="424"/>
        <item x="430"/>
        <item x="476"/>
        <item x="438"/>
        <item x="428"/>
        <item x="408"/>
        <item x="567"/>
        <item x="396"/>
        <item x="533"/>
        <item x="771"/>
        <item x="192"/>
        <item x="11"/>
        <item x="402"/>
        <item x="7"/>
        <item x="72"/>
        <item x="343"/>
        <item x="8"/>
        <item x="136"/>
        <item x="265"/>
        <item x="609"/>
        <item x="607"/>
        <item x="608"/>
        <item x="643"/>
        <item x="641"/>
        <item x="391"/>
        <item x="838"/>
        <item x="837"/>
        <item x="666"/>
        <item x="491"/>
        <item x="864"/>
        <item x="657"/>
        <item x="707"/>
        <item x="873"/>
        <item x="784"/>
        <item x="894"/>
        <item x="726"/>
        <item x="571"/>
        <item x="875"/>
        <item x="835"/>
        <item x="886"/>
        <item x="903"/>
        <item x="803"/>
        <item x="934"/>
        <item x="891"/>
        <item x="802"/>
        <item x="887"/>
        <item x="901"/>
        <item x="890"/>
        <item x="900"/>
        <item x="888"/>
        <item x="754"/>
        <item x="755"/>
        <item x="853"/>
        <item x="362"/>
        <item x="833"/>
        <item x="756"/>
        <item x="778"/>
        <item x="539"/>
        <item x="590"/>
        <item x="538"/>
        <item x="603"/>
        <item x="468"/>
        <item x="677"/>
        <item x="845"/>
        <item x="842"/>
        <item x="844"/>
        <item x="840"/>
        <item x="680"/>
        <item x="729"/>
        <item x="676"/>
        <item x="720"/>
        <item x="782"/>
        <item x="673"/>
        <item x="675"/>
        <item x="674"/>
        <item x="648"/>
        <item x="62"/>
        <item x="21"/>
        <item x="91"/>
        <item x="895"/>
        <item x="925"/>
        <item x="678"/>
        <item x="679"/>
        <item x="923"/>
        <item x="583"/>
        <item x="846"/>
        <item x="543"/>
        <item x="264"/>
        <item x="599"/>
        <item x="596"/>
        <item x="598"/>
        <item x="597"/>
        <item x="523"/>
        <item x="28"/>
        <item x="464"/>
        <item x="183"/>
        <item x="166"/>
        <item x="77"/>
        <item x="553"/>
        <item x="561"/>
        <item x="10"/>
        <item x="309"/>
        <item x="605"/>
        <item x="741"/>
        <item x="111"/>
        <item x="47"/>
        <item x="760"/>
        <item x="433"/>
        <item x="645"/>
        <item x="434"/>
        <item x="294"/>
        <item x="40"/>
        <item x="847"/>
        <item x="298"/>
        <item x="277"/>
        <item x="207"/>
        <item x="376"/>
        <item x="310"/>
        <item x="9"/>
        <item x="163"/>
        <item x="355"/>
        <item x="27"/>
        <item x="374"/>
        <item x="419"/>
        <item x="764"/>
        <item x="763"/>
        <item x="190"/>
        <item x="233"/>
        <item x="112"/>
        <item x="416"/>
        <item x="469"/>
        <item x="178"/>
        <item x="318"/>
        <item x="235"/>
        <item x="470"/>
        <item x="624"/>
        <item x="266"/>
        <item x="545"/>
        <item x="221"/>
        <item x="132"/>
        <item x="709"/>
        <item x="78"/>
        <item x="686"/>
        <item x="234"/>
        <item x="254"/>
        <item x="530"/>
        <item x="275"/>
        <item x="569"/>
        <item x="565"/>
        <item x="681"/>
        <item x="162"/>
        <item x="722"/>
        <item x="751"/>
        <item x="915"/>
        <item x="921"/>
        <item x="916"/>
        <item x="922"/>
        <item x="917"/>
        <item x="918"/>
        <item x="920"/>
        <item x="395"/>
        <item x="482"/>
        <item x="138"/>
        <item x="217"/>
        <item x="397"/>
        <item x="398"/>
        <item x="578"/>
        <item x="160"/>
        <item x="522"/>
        <item x="351"/>
        <item x="384"/>
        <item x="363"/>
        <item x="647"/>
        <item x="159"/>
        <item x="223"/>
        <item x="377"/>
        <item x="348"/>
        <item x="259"/>
        <item x="852"/>
        <item x="850"/>
        <item x="767"/>
        <item x="610"/>
        <item x="746"/>
        <item x="800"/>
        <item x="490"/>
        <item x="169"/>
        <item x="574"/>
        <item x="554"/>
        <item x="281"/>
        <item x="611"/>
        <item x="653"/>
        <item x="349"/>
        <item x="604"/>
        <item x="702"/>
        <item x="542"/>
        <item x="269"/>
        <item x="439"/>
        <item x="612"/>
        <item x="537"/>
        <item x="727"/>
        <item x="855"/>
        <item x="747"/>
        <item x="870"/>
        <item x="613"/>
        <item x="928"/>
        <item x="880"/>
        <item x="794"/>
        <item x="793"/>
        <item x="639"/>
        <item x="863"/>
        <item x="777"/>
        <item x="882"/>
        <item x="801"/>
        <item x="930"/>
        <item x="245"/>
        <item x="717"/>
        <item x="758"/>
        <item x="708"/>
        <item x="899"/>
        <item x="560"/>
        <item x="706"/>
        <item x="748"/>
        <item x="935"/>
        <item x="872"/>
        <item x="871"/>
        <item x="242"/>
        <item x="368"/>
        <item x="177"/>
        <item x="905"/>
        <item x="25"/>
        <item x="43"/>
        <item x="898"/>
        <item x="147"/>
        <item x="883"/>
        <item x="696"/>
        <item x="622"/>
        <item x="629"/>
        <item x="865"/>
        <item x="173"/>
        <item x="36"/>
        <item x="141"/>
        <item x="485"/>
        <item x="322"/>
        <item x="32"/>
        <item x="291"/>
        <item x="195"/>
        <item x="795"/>
        <item x="621"/>
        <item x="703"/>
        <item x="799"/>
        <item x="876"/>
        <item x="797"/>
        <item x="878"/>
        <item x="924"/>
        <item x="896"/>
        <item x="874"/>
        <item x="687"/>
        <item x="526"/>
        <item x="711"/>
        <item x="806"/>
        <item x="851"/>
        <item x="931"/>
        <item x="287"/>
        <item x="695"/>
        <item x="638"/>
        <item x="879"/>
        <item x="884"/>
        <item x="889"/>
        <item x="908"/>
        <item x="897"/>
        <item x="713"/>
        <item x="788"/>
        <item x="805"/>
        <item x="854"/>
        <item x="904"/>
        <item x="885"/>
        <item x="682"/>
        <item x="626"/>
        <item x="789"/>
        <item x="792"/>
        <item x="932"/>
        <item x="933"/>
        <item x="907"/>
        <item x="919"/>
        <item x="579"/>
        <item x="45"/>
        <item x="104"/>
        <item x="716"/>
        <item x="861"/>
        <item x="51"/>
        <item x="189"/>
        <item x="796"/>
        <item x="198"/>
        <item x="849"/>
        <item x="869"/>
        <item x="780"/>
        <item x="779"/>
        <item x="705"/>
        <item x="877"/>
        <item x="256"/>
        <item x="547"/>
        <item x="436"/>
        <item x="320"/>
        <item x="210"/>
        <item x="866"/>
        <item x="401"/>
        <item x="140"/>
        <item x="203"/>
        <item x="204"/>
        <item x="97"/>
        <item x="354"/>
        <item x="151"/>
        <item x="202"/>
        <item x="548"/>
        <item x="41"/>
        <item x="68"/>
        <item x="50"/>
        <item x="314"/>
        <item x="70"/>
        <item x="488"/>
        <item x="305"/>
        <item x="161"/>
        <item x="559"/>
        <item x="557"/>
        <item x="449"/>
        <item x="321"/>
        <item x="441"/>
        <item x="817"/>
        <item x="636"/>
        <item x="757"/>
        <item x="479"/>
        <item x="868"/>
        <item x="656"/>
        <item x="540"/>
        <item x="819"/>
        <item x="824"/>
        <item x="822"/>
        <item x="825"/>
        <item x="672"/>
        <item x="820"/>
        <item x="821"/>
        <item x="724"/>
        <item x="893"/>
        <item x="250"/>
        <item x="704"/>
        <item x="753"/>
        <item x="827"/>
        <item x="808"/>
        <item x="563"/>
        <item x="804"/>
        <item x="910"/>
        <item x="728"/>
        <item x="628"/>
        <item x="699"/>
        <item x="600"/>
        <item x="566"/>
        <item x="912"/>
        <item x="133"/>
        <item x="180"/>
        <item x="185"/>
        <item x="456"/>
        <item x="367"/>
        <item x="182"/>
        <item x="493"/>
        <item x="601"/>
        <item x="219"/>
        <item x="33"/>
        <item x="26"/>
        <item x="263"/>
        <item x="509"/>
        <item x="353"/>
        <item x="323"/>
        <item x="38"/>
        <item x="326"/>
        <item x="297"/>
        <item x="664"/>
        <item x="745"/>
        <item x="588"/>
        <item x="304"/>
        <item x="591"/>
        <item x="405"/>
        <item x="410"/>
        <item x="411"/>
        <item x="404"/>
        <item x="409"/>
        <item x="730"/>
        <item x="816"/>
        <item x="731"/>
        <item x="2"/>
        <item x="3"/>
        <item x="338"/>
        <item x="364"/>
        <item x="413"/>
        <item x="272"/>
        <item x="335"/>
        <item x="92"/>
        <item x="412"/>
        <item x="30"/>
        <item x="49"/>
        <item x="211"/>
        <item x="29"/>
        <item x="84"/>
        <item x="48"/>
        <item x="765"/>
        <item x="359"/>
        <item x="357"/>
        <item x="776"/>
        <item x="448"/>
        <item x="346"/>
        <item x="494"/>
        <item x="665"/>
        <item x="524"/>
        <item x="282"/>
        <item x="862"/>
        <item x="568"/>
        <item x="315"/>
        <item x="700"/>
        <item x="595"/>
        <item x="406"/>
        <item x="417"/>
        <item x="646"/>
        <item x="525"/>
        <item x="712"/>
        <item x="552"/>
        <item x="694"/>
        <item x="663"/>
        <item x="361"/>
        <item x="14"/>
        <item x="79"/>
        <item x="82"/>
        <item x="86"/>
        <item x="206"/>
        <item x="714"/>
        <item x="593"/>
        <item x="867"/>
        <item x="791"/>
        <item x="790"/>
        <item x="858"/>
        <item x="46"/>
        <item x="733"/>
        <item x="633"/>
        <item x="632"/>
        <item x="582"/>
        <item x="390"/>
        <item x="331"/>
        <item x="407"/>
        <item x="650"/>
        <item x="42"/>
        <item x="24"/>
        <item x="342"/>
        <item x="555"/>
        <item x="244"/>
        <item x="66"/>
        <item x="20"/>
        <item x="199"/>
        <item x="828"/>
        <item x="513"/>
        <item x="200"/>
        <item x="0"/>
        <item x="261"/>
        <item x="372"/>
        <item x="541"/>
        <item x="393"/>
        <item x="399"/>
        <item x="373"/>
        <item x="88"/>
        <item x="389"/>
        <item x="168"/>
        <item x="61"/>
        <item x="53"/>
        <item x="63"/>
        <item x="60"/>
        <item x="106"/>
        <item x="658"/>
        <item x="352"/>
        <item x="499"/>
        <item x="176"/>
        <item x="502"/>
        <item x="153"/>
        <item x="107"/>
        <item x="152"/>
        <item x="517"/>
        <item x="616"/>
        <item x="520"/>
        <item x="473"/>
        <item x="518"/>
        <item x="660"/>
        <item x="175"/>
        <item x="500"/>
        <item x="512"/>
        <item x="227"/>
        <item x="225"/>
        <item x="617"/>
        <item x="503"/>
        <item x="516"/>
        <item x="249"/>
        <item x="589"/>
        <item x="515"/>
        <item x="258"/>
        <item x="155"/>
        <item x="508"/>
        <item x="114"/>
        <item x="228"/>
        <item x="229"/>
        <item x="224"/>
        <item x="618"/>
        <item x="662"/>
        <item x="113"/>
        <item x="154"/>
        <item x="156"/>
        <item x="115"/>
        <item x="519"/>
        <item x="577"/>
        <item x="514"/>
        <item x="157"/>
        <item x="615"/>
        <item x="511"/>
        <item x="110"/>
        <item x="471"/>
        <item x="443"/>
        <item x="260"/>
        <item x="255"/>
        <item x="504"/>
        <item x="498"/>
        <item x="67"/>
        <item x="274"/>
        <item x="432"/>
        <item x="856"/>
        <item x="669"/>
        <item x="668"/>
        <item x="815"/>
        <item x="813"/>
        <item x="809"/>
        <item x="810"/>
        <item x="718"/>
        <item x="667"/>
        <item x="857"/>
        <item x="811"/>
        <item x="812"/>
        <item x="670"/>
        <item x="5"/>
        <item x="262"/>
        <item x="135"/>
        <item x="371"/>
        <item x="317"/>
        <item x="308"/>
        <item x="201"/>
        <item x="164"/>
        <item x="54"/>
        <item x="74"/>
        <item x="34"/>
        <item x="23"/>
        <item x="257"/>
        <item x="101"/>
        <item x="13"/>
        <item x="19"/>
        <item t="default"/>
      </items>
    </pivotField>
    <pivotField dataField="1" showAll="0">
      <items count="937">
        <item x="57"/>
        <item x="108"/>
        <item x="59"/>
        <item x="67"/>
        <item x="473"/>
        <item x="65"/>
        <item x="615"/>
        <item x="158"/>
        <item x="542"/>
        <item x="78"/>
        <item x="441"/>
        <item x="20"/>
        <item x="71"/>
        <item x="87"/>
        <item x="0"/>
        <item x="24"/>
        <item x="14"/>
        <item x="16"/>
        <item x="18"/>
        <item x="25"/>
        <item x="66"/>
        <item x="26"/>
        <item x="200"/>
        <item x="19"/>
        <item x="1"/>
        <item x="2"/>
        <item x="27"/>
        <item x="28"/>
        <item x="585"/>
        <item x="29"/>
        <item x="3"/>
        <item x="4"/>
        <item x="252"/>
        <item x="5"/>
        <item x="198"/>
        <item x="6"/>
        <item x="30"/>
        <item x="76"/>
        <item x="31"/>
        <item x="857"/>
        <item x="856"/>
        <item x="809"/>
        <item x="810"/>
        <item x="668"/>
        <item x="730"/>
        <item x="32"/>
        <item x="7"/>
        <item x="90"/>
        <item x="91"/>
        <item x="92"/>
        <item x="93"/>
        <item x="731"/>
        <item x="811"/>
        <item x="77"/>
        <item x="62"/>
        <item x="188"/>
        <item x="8"/>
        <item x="9"/>
        <item x="21"/>
        <item x="89"/>
        <item x="23"/>
        <item x="450"/>
        <item x="33"/>
        <item x="54"/>
        <item x="12"/>
        <item x="13"/>
        <item x="253"/>
        <item x="34"/>
        <item x="35"/>
        <item x="36"/>
        <item x="254"/>
        <item x="22"/>
        <item x="84"/>
        <item x="37"/>
        <item x="10"/>
        <item x="255"/>
        <item x="11"/>
        <item x="61"/>
        <item x="146"/>
        <item x="15"/>
        <item x="70"/>
        <item x="38"/>
        <item x="39"/>
        <item x="40"/>
        <item x="132"/>
        <item x="55"/>
        <item x="17"/>
        <item x="64"/>
        <item x="223"/>
        <item x="69"/>
        <item x="161"/>
        <item x="41"/>
        <item x="73"/>
        <item x="72"/>
        <item x="127"/>
        <item x="75"/>
        <item x="42"/>
        <item x="719"/>
        <item x="79"/>
        <item x="82"/>
        <item x="83"/>
        <item x="174"/>
        <item x="81"/>
        <item x="583"/>
        <item x="43"/>
        <item x="829"/>
        <item x="812"/>
        <item x="63"/>
        <item x="350"/>
        <item x="276"/>
        <item x="44"/>
        <item x="221"/>
        <item x="242"/>
        <item x="377"/>
        <item x="586"/>
        <item x="60"/>
        <item x="105"/>
        <item x="109"/>
        <item x="160"/>
        <item x="94"/>
        <item x="45"/>
        <item x="176"/>
        <item x="106"/>
        <item x="669"/>
        <item x="813"/>
        <item x="68"/>
        <item x="95"/>
        <item x="112"/>
        <item x="351"/>
        <item x="256"/>
        <item x="46"/>
        <item x="47"/>
        <item x="115"/>
        <item x="48"/>
        <item x="499"/>
        <item x="189"/>
        <item x="500"/>
        <item x="49"/>
        <item x="352"/>
        <item x="157"/>
        <item x="501"/>
        <item x="659"/>
        <item x="543"/>
        <item x="159"/>
        <item x="574"/>
        <item x="50"/>
        <item x="257"/>
        <item x="96"/>
        <item x="51"/>
        <item x="56"/>
        <item x="85"/>
        <item x="52"/>
        <item x="74"/>
        <item x="111"/>
        <item x="370"/>
        <item x="58"/>
        <item x="142"/>
        <item x="133"/>
        <item x="371"/>
        <item x="80"/>
        <item x="88"/>
        <item x="175"/>
        <item x="258"/>
        <item x="624"/>
        <item x="259"/>
        <item x="544"/>
        <item x="178"/>
        <item x="190"/>
        <item x="502"/>
        <item x="260"/>
        <item x="261"/>
        <item x="107"/>
        <item x="53"/>
        <item x="503"/>
        <item x="504"/>
        <item x="364"/>
        <item x="505"/>
        <item x="262"/>
        <item x="191"/>
        <item x="506"/>
        <item x="110"/>
        <item x="86"/>
        <item x="469"/>
        <item x="660"/>
        <item x="691"/>
        <item x="263"/>
        <item x="372"/>
        <item x="152"/>
        <item x="134"/>
        <item x="264"/>
        <item x="168"/>
        <item x="153"/>
        <item x="575"/>
        <item x="692"/>
        <item x="179"/>
        <item x="576"/>
        <item x="177"/>
        <item x="577"/>
        <item x="373"/>
        <item x="507"/>
        <item x="374"/>
        <item x="97"/>
        <item x="631"/>
        <item x="508"/>
        <item x="661"/>
        <item x="135"/>
        <item x="125"/>
        <item x="353"/>
        <item x="126"/>
        <item x="117"/>
        <item x="136"/>
        <item x="509"/>
        <item x="265"/>
        <item x="375"/>
        <item x="145"/>
        <item x="199"/>
        <item x="632"/>
        <item x="166"/>
        <item x="137"/>
        <item x="118"/>
        <item x="266"/>
        <item x="121"/>
        <item x="545"/>
        <item x="267"/>
        <item x="546"/>
        <item x="510"/>
        <item x="192"/>
        <item x="530"/>
        <item x="547"/>
        <item x="710"/>
        <item x="378"/>
        <item x="114"/>
        <item x="470"/>
        <item x="232"/>
        <item x="122"/>
        <item x="732"/>
        <item x="733"/>
        <item x="251"/>
        <item x="442"/>
        <item x="98"/>
        <item x="592"/>
        <item x="129"/>
        <item x="99"/>
        <item x="511"/>
        <item x="164"/>
        <item x="123"/>
        <item x="119"/>
        <item x="471"/>
        <item x="734"/>
        <item x="163"/>
        <item x="113"/>
        <item x="116"/>
        <item x="147"/>
        <item x="616"/>
        <item x="144"/>
        <item x="735"/>
        <item x="722"/>
        <item x="124"/>
        <item x="736"/>
        <item x="625"/>
        <item x="100"/>
        <item x="165"/>
        <item x="233"/>
        <item x="130"/>
        <item x="451"/>
        <item x="234"/>
        <item x="156"/>
        <item x="443"/>
        <item x="737"/>
        <item x="120"/>
        <item x="268"/>
        <item x="738"/>
        <item x="102"/>
        <item x="269"/>
        <item x="512"/>
        <item x="354"/>
        <item x="513"/>
        <item x="514"/>
        <item x="101"/>
        <item x="201"/>
        <item x="472"/>
        <item x="138"/>
        <item x="154"/>
        <item x="662"/>
        <item x="128"/>
        <item x="249"/>
        <item x="633"/>
        <item x="593"/>
        <item x="634"/>
        <item x="155"/>
        <item x="515"/>
        <item x="193"/>
        <item x="270"/>
        <item x="271"/>
        <item x="151"/>
        <item x="711"/>
        <item x="531"/>
        <item x="355"/>
        <item x="222"/>
        <item x="444"/>
        <item x="272"/>
        <item x="617"/>
        <item x="273"/>
        <item x="141"/>
        <item x="548"/>
        <item x="139"/>
        <item x="194"/>
        <item x="140"/>
        <item x="739"/>
        <item x="379"/>
        <item x="274"/>
        <item x="516"/>
        <item x="195"/>
        <item x="197"/>
        <item x="376"/>
        <item x="635"/>
        <item x="380"/>
        <item x="381"/>
        <item x="275"/>
        <item x="143"/>
        <item x="740"/>
        <item x="693"/>
        <item x="549"/>
        <item x="180"/>
        <item x="148"/>
        <item x="149"/>
        <item x="277"/>
        <item x="224"/>
        <item x="202"/>
        <item x="167"/>
        <item x="225"/>
        <item x="235"/>
        <item x="236"/>
        <item x="181"/>
        <item x="643"/>
        <item x="203"/>
        <item x="204"/>
        <item x="291"/>
        <item x="292"/>
        <item x="293"/>
        <item x="237"/>
        <item x="205"/>
        <item x="250"/>
        <item x="445"/>
        <item x="206"/>
        <item x="712"/>
        <item x="294"/>
        <item x="207"/>
        <item x="196"/>
        <item x="663"/>
        <item x="226"/>
        <item x="227"/>
        <item x="517"/>
        <item x="578"/>
        <item x="150"/>
        <item x="208"/>
        <item x="295"/>
        <item x="296"/>
        <item x="365"/>
        <item x="804"/>
        <item x="618"/>
        <item x="228"/>
        <item x="518"/>
        <item x="392"/>
        <item x="619"/>
        <item x="182"/>
        <item x="452"/>
        <item x="229"/>
        <item x="131"/>
        <item x="393"/>
        <item x="519"/>
        <item x="550"/>
        <item x="297"/>
        <item x="520"/>
        <item x="521"/>
        <item x="209"/>
        <item x="481"/>
        <item x="230"/>
        <item x="522"/>
        <item x="210"/>
        <item x="523"/>
        <item x="231"/>
        <item x="183"/>
        <item x="211"/>
        <item x="298"/>
        <item x="682"/>
        <item x="212"/>
        <item x="482"/>
        <item x="759"/>
        <item x="742"/>
        <item x="394"/>
        <item x="299"/>
        <item x="814"/>
        <item x="815"/>
        <item x="670"/>
        <item x="816"/>
        <item x="300"/>
        <item x="169"/>
        <item x="382"/>
        <item x="213"/>
        <item x="170"/>
        <item x="214"/>
        <item x="238"/>
        <item x="278"/>
        <item x="741"/>
        <item x="301"/>
        <item x="698"/>
        <item x="395"/>
        <item x="551"/>
        <item x="184"/>
        <item x="760"/>
        <item x="664"/>
        <item x="185"/>
        <item x="302"/>
        <item x="303"/>
        <item x="383"/>
        <item x="396"/>
        <item x="453"/>
        <item x="304"/>
        <item x="186"/>
        <item x="620"/>
        <item x="172"/>
        <item x="532"/>
        <item x="215"/>
        <item x="239"/>
        <item x="171"/>
        <item x="621"/>
        <item x="533"/>
        <item x="356"/>
        <item x="357"/>
        <item x="474"/>
        <item x="579"/>
        <item x="805"/>
        <item x="454"/>
        <item x="587"/>
        <item x="524"/>
        <item x="217"/>
        <item x="279"/>
        <item x="187"/>
        <item x="243"/>
        <item x="455"/>
        <item x="456"/>
        <item x="483"/>
        <item x="366"/>
        <item x="397"/>
        <item x="398"/>
        <item x="384"/>
        <item x="457"/>
        <item x="484"/>
        <item x="806"/>
        <item x="743"/>
        <item x="240"/>
        <item x="241"/>
        <item x="305"/>
        <item x="399"/>
        <item x="358"/>
        <item x="103"/>
        <item x="306"/>
        <item x="580"/>
        <item x="671"/>
        <item x="385"/>
        <item x="216"/>
        <item x="307"/>
        <item x="308"/>
        <item x="309"/>
        <item x="310"/>
        <item x="218"/>
        <item x="367"/>
        <item x="400"/>
        <item x="817"/>
        <item x="401"/>
        <item x="525"/>
        <item x="244"/>
        <item x="311"/>
        <item x="818"/>
        <item x="459"/>
        <item x="460"/>
        <item x="485"/>
        <item x="486"/>
        <item x="312"/>
        <item x="807"/>
        <item x="313"/>
        <item x="581"/>
        <item x="314"/>
        <item x="359"/>
        <item x="461"/>
        <item x="315"/>
        <item x="245"/>
        <item x="819"/>
        <item x="820"/>
        <item x="821"/>
        <item x="822"/>
        <item x="672"/>
        <item x="823"/>
        <item x="824"/>
        <item x="316"/>
        <item x="317"/>
        <item x="825"/>
        <item x="360"/>
        <item x="826"/>
        <item x="673"/>
        <item x="699"/>
        <item x="487"/>
        <item x="488"/>
        <item x="318"/>
        <item x="219"/>
        <item x="319"/>
        <item x="320"/>
        <item x="489"/>
        <item x="446"/>
        <item x="723"/>
        <item x="526"/>
        <item x="462"/>
        <item x="644"/>
        <item x="386"/>
        <item x="246"/>
        <item x="247"/>
        <item x="220"/>
        <item x="402"/>
        <item x="321"/>
        <item x="713"/>
        <item x="322"/>
        <item x="323"/>
        <item x="324"/>
        <item x="403"/>
        <item x="280"/>
        <item x="404"/>
        <item x="405"/>
        <item x="325"/>
        <item x="162"/>
        <item x="406"/>
        <item x="490"/>
        <item x="248"/>
        <item x="596"/>
        <item x="588"/>
        <item x="407"/>
        <item x="361"/>
        <item x="463"/>
        <item x="724"/>
        <item x="827"/>
        <item x="326"/>
        <item x="527"/>
        <item x="327"/>
        <item x="328"/>
        <item x="565"/>
        <item x="408"/>
        <item x="329"/>
        <item x="330"/>
        <item x="368"/>
        <item x="552"/>
        <item x="828"/>
        <item x="331"/>
        <item x="332"/>
        <item x="534"/>
        <item x="409"/>
        <item x="410"/>
        <item x="411"/>
        <item x="761"/>
        <item x="333"/>
        <item x="334"/>
        <item x="464"/>
        <item x="335"/>
        <item x="336"/>
        <item x="387"/>
        <item x="412"/>
        <item x="337"/>
        <item x="694"/>
        <item x="338"/>
        <item x="413"/>
        <item x="388"/>
        <item x="414"/>
        <item x="415"/>
        <item x="369"/>
        <item x="491"/>
        <item x="173"/>
        <item x="339"/>
        <item x="492"/>
        <item x="340"/>
        <item x="363"/>
        <item x="762"/>
        <item x="281"/>
        <item x="282"/>
        <item x="283"/>
        <item x="695"/>
        <item x="341"/>
        <item x="700"/>
        <item x="284"/>
        <item x="416"/>
        <item x="465"/>
        <item x="597"/>
        <item x="598"/>
        <item x="599"/>
        <item x="600"/>
        <item x="493"/>
        <item x="535"/>
        <item x="553"/>
        <item x="601"/>
        <item x="285"/>
        <item x="636"/>
        <item x="447"/>
        <item x="389"/>
        <item x="342"/>
        <item x="763"/>
        <item x="343"/>
        <item x="602"/>
        <item x="645"/>
        <item x="344"/>
        <item x="345"/>
        <item x="362"/>
        <item x="286"/>
        <item x="536"/>
        <item x="494"/>
        <item x="448"/>
        <item x="646"/>
        <item x="449"/>
        <item x="495"/>
        <item x="566"/>
        <item x="390"/>
        <item x="417"/>
        <item x="418"/>
        <item x="589"/>
        <item x="567"/>
        <item x="647"/>
        <item x="466"/>
        <item x="648"/>
        <item x="419"/>
        <item x="420"/>
        <item x="744"/>
        <item x="537"/>
        <item x="458"/>
        <item x="568"/>
        <item x="346"/>
        <item x="391"/>
        <item x="626"/>
        <item x="627"/>
        <item x="683"/>
        <item x="569"/>
        <item x="287"/>
        <item x="538"/>
        <item x="467"/>
        <item x="528"/>
        <item x="830"/>
        <item x="831"/>
        <item x="832"/>
        <item x="665"/>
        <item x="475"/>
        <item x="347"/>
        <item x="847"/>
        <item x="554"/>
        <item x="348"/>
        <item x="476"/>
        <item x="555"/>
        <item x="570"/>
        <item x="421"/>
        <item x="422"/>
        <item x="477"/>
        <item x="423"/>
        <item x="424"/>
        <item x="425"/>
        <item x="426"/>
        <item x="764"/>
        <item x="427"/>
        <item x="428"/>
        <item x="429"/>
        <item x="288"/>
        <item x="430"/>
        <item x="431"/>
        <item x="765"/>
        <item x="289"/>
        <item x="766"/>
        <item x="590"/>
        <item x="649"/>
        <item x="290"/>
        <item x="767"/>
        <item x="349"/>
        <item x="432"/>
        <item x="768"/>
        <item x="582"/>
        <item x="104"/>
        <item x="769"/>
        <item x="684"/>
        <item x="701"/>
        <item x="770"/>
        <item x="496"/>
        <item x="497"/>
        <item x="529"/>
        <item x="603"/>
        <item x="433"/>
        <item x="434"/>
        <item x="435"/>
        <item x="436"/>
        <item x="478"/>
        <item x="771"/>
        <item x="696"/>
        <item x="772"/>
        <item x="437"/>
        <item x="685"/>
        <item x="556"/>
        <item x="650"/>
        <item x="651"/>
        <item x="438"/>
        <item x="833"/>
        <item x="439"/>
        <item x="628"/>
        <item x="440"/>
        <item x="865"/>
        <item x="773"/>
        <item x="604"/>
        <item x="591"/>
        <item x="498"/>
        <item x="539"/>
        <item x="540"/>
        <item x="468"/>
        <item x="834"/>
        <item x="774"/>
        <item x="652"/>
        <item x="557"/>
        <item x="702"/>
        <item x="835"/>
        <item x="605"/>
        <item x="653"/>
        <item x="558"/>
        <item x="559"/>
        <item x="686"/>
        <item x="866"/>
        <item x="725"/>
        <item x="629"/>
        <item x="654"/>
        <item x="775"/>
        <item x="862"/>
        <item x="541"/>
        <item x="745"/>
        <item x="836"/>
        <item x="606"/>
        <item x="622"/>
        <item x="837"/>
        <item x="560"/>
        <item x="561"/>
        <item x="776"/>
        <item x="655"/>
        <item x="666"/>
        <item x="607"/>
        <item x="674"/>
        <item x="675"/>
        <item x="676"/>
        <item x="677"/>
        <item x="714"/>
        <item x="562"/>
        <item x="720"/>
        <item x="848"/>
        <item x="777"/>
        <item x="778"/>
        <item x="697"/>
        <item x="563"/>
        <item x="479"/>
        <item x="715"/>
        <item x="861"/>
        <item x="687"/>
        <item x="571"/>
        <item x="572"/>
        <item x="703"/>
        <item x="704"/>
        <item x="573"/>
        <item x="608"/>
        <item x="609"/>
        <item x="610"/>
        <item x="860"/>
        <item x="779"/>
        <item x="780"/>
        <item x="584"/>
        <item x="611"/>
        <item x="726"/>
        <item x="746"/>
        <item x="781"/>
        <item x="782"/>
        <item x="656"/>
        <item x="849"/>
        <item x="705"/>
        <item x="838"/>
        <item x="783"/>
        <item x="706"/>
        <item x="839"/>
        <item x="594"/>
        <item x="840"/>
        <item x="841"/>
        <item x="842"/>
        <item x="843"/>
        <item x="844"/>
        <item x="845"/>
        <item x="784"/>
        <item x="727"/>
        <item x="637"/>
        <item x="785"/>
        <item x="869"/>
        <item x="595"/>
        <item x="480"/>
        <item x="678"/>
        <item x="679"/>
        <item x="680"/>
        <item x="786"/>
        <item x="867"/>
        <item x="897"/>
        <item x="850"/>
        <item x="787"/>
        <item x="707"/>
        <item x="788"/>
        <item x="851"/>
        <item x="638"/>
        <item x="747"/>
        <item x="789"/>
        <item x="790"/>
        <item x="870"/>
        <item x="716"/>
        <item x="791"/>
        <item x="657"/>
        <item x="748"/>
        <item x="863"/>
        <item x="721"/>
        <item x="658"/>
        <item x="792"/>
        <item x="639"/>
        <item x="630"/>
        <item x="612"/>
        <item x="749"/>
        <item x="623"/>
        <item x="793"/>
        <item x="794"/>
        <item x="613"/>
        <item x="688"/>
        <item x="871"/>
        <item x="872"/>
        <item x="795"/>
        <item x="796"/>
        <item x="852"/>
        <item x="750"/>
        <item x="681"/>
        <item x="797"/>
        <item x="864"/>
        <item x="564"/>
        <item x="708"/>
        <item x="667"/>
        <item x="798"/>
        <item x="640"/>
        <item x="853"/>
        <item x="846"/>
        <item x="614"/>
        <item x="799"/>
        <item x="859"/>
        <item x="728"/>
        <item x="873"/>
        <item x="800"/>
        <item x="874"/>
        <item x="875"/>
        <item x="876"/>
        <item x="751"/>
        <item x="877"/>
        <item x="878"/>
        <item x="926"/>
        <item x="729"/>
        <item x="893"/>
        <item x="879"/>
        <item x="641"/>
        <item x="858"/>
        <item x="801"/>
        <item x="752"/>
        <item x="880"/>
        <item x="881"/>
        <item x="882"/>
        <item x="868"/>
        <item x="709"/>
        <item x="808"/>
        <item x="935"/>
        <item x="717"/>
        <item x="753"/>
        <item x="883"/>
        <item x="642"/>
        <item x="884"/>
        <item x="885"/>
        <item x="854"/>
        <item x="886"/>
        <item x="855"/>
        <item x="718"/>
        <item x="887"/>
        <item x="802"/>
        <item x="888"/>
        <item x="923"/>
        <item x="890"/>
        <item x="891"/>
        <item x="754"/>
        <item x="755"/>
        <item x="895"/>
        <item x="803"/>
        <item x="925"/>
        <item x="910"/>
        <item x="889"/>
        <item x="756"/>
        <item x="934"/>
        <item x="896"/>
        <item x="892"/>
        <item x="894"/>
        <item x="689"/>
        <item x="690"/>
        <item x="898"/>
        <item x="899"/>
        <item x="902"/>
        <item x="903"/>
        <item x="901"/>
        <item x="900"/>
        <item x="911"/>
        <item x="904"/>
        <item x="905"/>
        <item x="906"/>
        <item x="907"/>
        <item x="912"/>
        <item x="908"/>
        <item x="913"/>
        <item x="909"/>
        <item x="914"/>
        <item x="757"/>
        <item x="758"/>
        <item x="927"/>
        <item x="919"/>
        <item x="915"/>
        <item x="916"/>
        <item x="918"/>
        <item x="917"/>
        <item x="920"/>
        <item x="921"/>
        <item x="922"/>
        <item x="924"/>
        <item x="928"/>
        <item x="929"/>
        <item x="930"/>
        <item x="931"/>
        <item x="932"/>
        <item x="933"/>
        <item t="default"/>
      </items>
    </pivotField>
    <pivotField showAll="0"/>
    <pivotField axis="axisRow" showAll="0">
      <items count="12">
        <item x="5"/>
        <item x="6"/>
        <item x="9"/>
        <item x="3"/>
        <item x="1"/>
        <item x="2"/>
        <item x="8"/>
        <item x="4"/>
        <item x="7"/>
        <item x="10"/>
        <item x="0"/>
        <item t="default"/>
      </items>
    </pivotField>
    <pivotField showAll="0"/>
    <pivotField showAll="0"/>
    <pivotField showAll="0"/>
    <pivotField showAll="0"/>
    <pivotField showAll="0"/>
    <pivotField showAll="0"/>
    <pivotField showAll="0"/>
    <pivotField showAll="0"/>
    <pivotField showAll="0"/>
    <pivotField numFmtId="17" showAll="0"/>
    <pivotField showAll="0"/>
    <pivotField showAll="0"/>
    <pivotField showAll="0"/>
    <pivotField showAll="0"/>
    <pivotField axis="axisRow" showAll="0">
      <items count="5">
        <item x="1"/>
        <item h="1" x="2"/>
        <item h="1" x="0"/>
        <item m="1" x="3"/>
        <item t="default"/>
      </items>
    </pivotField>
    <pivotField showAll="0"/>
    <pivotField axis="axisRow" showAll="0">
      <items count="4">
        <item x="0"/>
        <item m="1" x="2"/>
        <item h="1" x="1"/>
        <item t="default"/>
      </items>
    </pivotField>
    <pivotField showAll="0"/>
    <pivotField showAll="0"/>
    <pivotField showAll="0"/>
    <pivotField showAll="0"/>
    <pivotField showAll="0"/>
    <pivotField showAll="0"/>
    <pivotField dataField="1" showAll="0" sumSubtotal="1">
      <items count="808">
        <item x="471"/>
        <item x="354"/>
        <item x="293"/>
        <item x="297"/>
        <item x="547"/>
        <item x="298"/>
        <item x="326"/>
        <item x="282"/>
        <item x="303"/>
        <item x="210"/>
        <item x="194"/>
        <item x="289"/>
        <item x="447"/>
        <item x="445"/>
        <item x="427"/>
        <item x="281"/>
        <item x="382"/>
        <item x="196"/>
        <item x="469"/>
        <item x="299"/>
        <item x="307"/>
        <item x="623"/>
        <item x="187"/>
        <item x="237"/>
        <item x="244"/>
        <item x="611"/>
        <item x="429"/>
        <item x="393"/>
        <item x="302"/>
        <item x="391"/>
        <item x="285"/>
        <item x="211"/>
        <item x="158"/>
        <item x="610"/>
        <item x="407"/>
        <item x="231"/>
        <item x="292"/>
        <item x="102"/>
        <item x="168"/>
        <item x="355"/>
        <item x="304"/>
        <item x="419"/>
        <item x="123"/>
        <item x="275"/>
        <item x="408"/>
        <item x="98"/>
        <item x="410"/>
        <item x="173"/>
        <item x="172"/>
        <item x="431"/>
        <item x="301"/>
        <item x="458"/>
        <item x="277"/>
        <item x="207"/>
        <item x="311"/>
        <item x="383"/>
        <item x="177"/>
        <item x="200"/>
        <item x="358"/>
        <item x="412"/>
        <item x="444"/>
        <item x="265"/>
        <item x="74"/>
        <item x="309"/>
        <item x="467"/>
        <item x="321"/>
        <item x="331"/>
        <item x="174"/>
        <item x="209"/>
        <item x="101"/>
        <item x="357"/>
        <item x="372"/>
        <item x="359"/>
        <item x="142"/>
        <item x="212"/>
        <item x="129"/>
        <item x="356"/>
        <item x="368"/>
        <item x="373"/>
        <item x="346"/>
        <item x="463"/>
        <item x="411"/>
        <item x="716"/>
        <item x="448"/>
        <item x="459"/>
        <item x="387"/>
        <item x="306"/>
        <item x="305"/>
        <item x="206"/>
        <item x="378"/>
        <item x="243"/>
        <item x="96"/>
        <item x="533"/>
        <item x="135"/>
        <item x="144"/>
        <item x="460"/>
        <item x="176"/>
        <item x="145"/>
        <item x="132"/>
        <item x="394"/>
        <item x="434"/>
        <item x="137"/>
        <item x="417"/>
        <item x="151"/>
        <item x="163"/>
        <item x="409"/>
        <item x="153"/>
        <item x="224"/>
        <item x="365"/>
        <item x="175"/>
        <item x="238"/>
        <item x="376"/>
        <item x="103"/>
        <item x="161"/>
        <item x="295"/>
        <item x="218"/>
        <item x="251"/>
        <item x="122"/>
        <item x="406"/>
        <item x="455"/>
        <item x="398"/>
        <item x="347"/>
        <item x="214"/>
        <item x="477"/>
        <item x="242"/>
        <item x="476"/>
        <item x="645"/>
        <item x="92"/>
        <item x="104"/>
        <item x="513"/>
        <item x="568"/>
        <item x="121"/>
        <item x="451"/>
        <item x="475"/>
        <item x="453"/>
        <item x="320"/>
        <item x="450"/>
        <item x="160"/>
        <item x="397"/>
        <item x="204"/>
        <item x="152"/>
        <item x="205"/>
        <item x="208"/>
        <item x="213"/>
        <item x="247"/>
        <item x="395"/>
        <item x="180"/>
        <item x="230"/>
        <item x="348"/>
        <item x="250"/>
        <item x="229"/>
        <item x="165"/>
        <item x="570"/>
        <item x="390"/>
        <item x="385"/>
        <item x="105"/>
        <item x="493"/>
        <item x="482"/>
        <item x="95"/>
        <item x="97"/>
        <item x="615"/>
        <item x="257"/>
        <item x="108"/>
        <item x="715"/>
        <item x="705"/>
        <item x="323"/>
        <item x="706"/>
        <item x="318"/>
        <item x="57"/>
        <item x="319"/>
        <item x="328"/>
        <item x="325"/>
        <item x="156"/>
        <item x="324"/>
        <item x="640"/>
        <item x="569"/>
        <item x="523"/>
        <item x="388"/>
        <item x="58"/>
        <item x="707"/>
        <item x="266"/>
        <item x="604"/>
        <item x="507"/>
        <item x="62"/>
        <item x="519"/>
        <item x="588"/>
        <item x="560"/>
        <item x="508"/>
        <item x="377"/>
        <item x="566"/>
        <item x="220"/>
        <item x="700"/>
        <item x="545"/>
        <item x="618"/>
        <item x="221"/>
        <item x="197"/>
        <item x="521"/>
        <item x="109"/>
        <item x="509"/>
        <item x="374"/>
        <item x="473"/>
        <item x="516"/>
        <item x="541"/>
        <item x="171"/>
        <item x="517"/>
        <item x="590"/>
        <item x="571"/>
        <item x="691"/>
        <item x="564"/>
        <item x="481"/>
        <item x="439"/>
        <item x="192"/>
        <item x="616"/>
        <item x="404"/>
        <item x="403"/>
        <item x="327"/>
        <item x="520"/>
        <item x="167"/>
        <item x="526"/>
        <item x="155"/>
        <item x="510"/>
        <item x="6"/>
        <item x="613"/>
        <item x="594"/>
        <item x="414"/>
        <item x="254"/>
        <item x="565"/>
        <item x="456"/>
        <item x="586"/>
        <item x="576"/>
        <item x="574"/>
        <item x="480"/>
        <item x="712"/>
        <item x="364"/>
        <item x="478"/>
        <item x="701"/>
        <item x="788"/>
        <item x="573"/>
        <item x="146"/>
        <item x="524"/>
        <item x="542"/>
        <item x="349"/>
        <item x="559"/>
        <item x="719"/>
        <item x="286"/>
        <item x="563"/>
        <item x="709"/>
        <item x="188"/>
        <item x="369"/>
        <item x="558"/>
        <item x="202"/>
        <item x="483"/>
        <item x="375"/>
        <item x="484"/>
        <item x="567"/>
        <item x="379"/>
        <item x="622"/>
        <item x="708"/>
        <item x="352"/>
        <item x="595"/>
        <item x="714"/>
        <item x="527"/>
        <item x="461"/>
        <item x="9"/>
        <item x="405"/>
        <item x="713"/>
        <item x="435"/>
        <item x="485"/>
        <item x="718"/>
        <item x="8"/>
        <item x="432"/>
        <item x="215"/>
        <item x="562"/>
        <item x="147"/>
        <item x="548"/>
        <item x="89"/>
        <item x="380"/>
        <item x="399"/>
        <item x="643"/>
        <item x="24"/>
        <item x="310"/>
        <item x="61"/>
        <item x="492"/>
        <item x="10"/>
        <item x="345"/>
        <item x="117"/>
        <item x="442"/>
        <item x="114"/>
        <item x="225"/>
        <item x="728"/>
        <item x="619"/>
        <item x="125"/>
        <item x="436"/>
        <item x="597"/>
        <item x="99"/>
        <item x="490"/>
        <item x="486"/>
        <item x="425"/>
        <item x="42"/>
        <item x="201"/>
        <item x="606"/>
        <item x="420"/>
        <item x="53"/>
        <item x="185"/>
        <item x="474"/>
        <item x="605"/>
        <item x="499"/>
        <item x="787"/>
        <item x="546"/>
        <item x="418"/>
        <item x="438"/>
        <item x="530"/>
        <item x="120"/>
        <item x="710"/>
        <item x="454"/>
        <item x="462"/>
        <item x="497"/>
        <item x="381"/>
        <item x="793"/>
        <item x="59"/>
        <item x="93"/>
        <item x="792"/>
        <item x="360"/>
        <item x="789"/>
        <item x="396"/>
        <item x="591"/>
        <item x="791"/>
        <item x="786"/>
        <item x="512"/>
        <item x="515"/>
        <item x="134"/>
        <item x="577"/>
        <item x="561"/>
        <item x="235"/>
        <item x="154"/>
        <item x="217"/>
        <item x="496"/>
        <item x="34"/>
        <item x="5"/>
        <item x="488"/>
        <item x="49"/>
        <item x="366"/>
        <item x="322"/>
        <item x="179"/>
        <item x="25"/>
        <item x="20"/>
        <item x="30"/>
        <item x="514"/>
        <item x="245"/>
        <item x="587"/>
        <item x="300"/>
        <item x="557"/>
        <item x="4"/>
        <item x="52"/>
        <item x="687"/>
        <item x="115"/>
        <item x="21"/>
        <item x="31"/>
        <item x="248"/>
        <item x="361"/>
        <item x="27"/>
        <item x="279"/>
        <item x="116"/>
        <item x="63"/>
        <item x="505"/>
        <item x="264"/>
        <item x="632"/>
        <item x="43"/>
        <item x="40"/>
        <item x="449"/>
        <item x="440"/>
        <item x="48"/>
        <item x="33"/>
        <item x="66"/>
        <item x="367"/>
        <item x="733"/>
        <item x="41"/>
        <item x="689"/>
        <item x="256"/>
        <item x="1"/>
        <item x="131"/>
        <item x="7"/>
        <item x="126"/>
        <item x="82"/>
        <item x="199"/>
        <item x="71"/>
        <item x="278"/>
        <item x="56"/>
        <item x="22"/>
        <item x="64"/>
        <item x="624"/>
        <item x="139"/>
        <item x="3"/>
        <item x="46"/>
        <item x="717"/>
        <item x="73"/>
        <item x="2"/>
        <item x="36"/>
        <item x="55"/>
        <item x="413"/>
        <item x="37"/>
        <item x="29"/>
        <item x="60"/>
        <item x="150"/>
        <item x="138"/>
        <item x="528"/>
        <item x="335"/>
        <item x="81"/>
        <item x="532"/>
        <item x="371"/>
        <item x="600"/>
        <item x="216"/>
        <item x="110"/>
        <item x="544"/>
        <item x="44"/>
        <item x="159"/>
        <item x="133"/>
        <item x="45"/>
        <item x="261"/>
        <item x="494"/>
        <item x="75"/>
        <item x="314"/>
        <item x="620"/>
        <item x="518"/>
        <item x="100"/>
        <item x="479"/>
        <item x="35"/>
        <item x="16"/>
        <item x="262"/>
        <item x="424"/>
        <item x="500"/>
        <item x="433"/>
        <item x="38"/>
        <item x="86"/>
        <item x="336"/>
        <item x="164"/>
        <item x="686"/>
        <item x="639"/>
        <item x="65"/>
        <item x="443"/>
        <item x="26"/>
        <item x="76"/>
        <item x="501"/>
        <item x="107"/>
        <item x="270"/>
        <item x="232"/>
        <item x="652"/>
        <item x="466"/>
        <item x="219"/>
        <item x="338"/>
        <item x="334"/>
        <item x="51"/>
        <item x="682"/>
        <item x="252"/>
        <item x="87"/>
        <item x="426"/>
        <item x="343"/>
        <item x="592"/>
        <item x="685"/>
        <item x="683"/>
        <item x="189"/>
        <item x="85"/>
        <item x="80"/>
        <item x="83"/>
        <item x="236"/>
        <item x="169"/>
        <item x="130"/>
        <item x="88"/>
        <item x="599"/>
        <item x="666"/>
        <item x="72"/>
        <item x="729"/>
        <item x="119"/>
        <item x="625"/>
        <item x="67"/>
        <item x="47"/>
        <item x="19"/>
        <item x="13"/>
        <item x="384"/>
        <item x="353"/>
        <item x="607"/>
        <item x="317"/>
        <item x="246"/>
        <item x="17"/>
        <item x="23"/>
        <item x="470"/>
        <item x="421"/>
        <item x="337"/>
        <item x="737"/>
        <item x="280"/>
        <item x="18"/>
        <item x="341"/>
        <item x="758"/>
        <item x="468"/>
        <item x="621"/>
        <item x="651"/>
        <item x="350"/>
        <item x="340"/>
        <item x="699"/>
        <item x="386"/>
        <item x="15"/>
        <item x="249"/>
        <item x="315"/>
        <item x="233"/>
        <item x="644"/>
        <item x="234"/>
        <item x="529"/>
        <item x="539"/>
        <item x="191"/>
        <item x="143"/>
        <item x="351"/>
        <item x="166"/>
        <item x="79"/>
        <item x="290"/>
        <item x="370"/>
        <item x="684"/>
        <item x="14"/>
        <item x="271"/>
        <item x="288"/>
        <item x="77"/>
        <item x="54"/>
        <item x="608"/>
        <item x="362"/>
        <item x="273"/>
        <item x="274"/>
        <item x="239"/>
        <item x="333"/>
        <item x="260"/>
        <item x="489"/>
        <item x="255"/>
        <item x="688"/>
        <item x="464"/>
        <item x="267"/>
        <item x="422"/>
        <item x="68"/>
        <item x="84"/>
        <item x="182"/>
        <item x="181"/>
        <item x="330"/>
        <item x="642"/>
        <item x="694"/>
        <item x="578"/>
        <item x="39"/>
        <item x="94"/>
        <item x="287"/>
        <item x="525"/>
        <item x="283"/>
        <item x="313"/>
        <item x="543"/>
        <item x="140"/>
        <item x="673"/>
        <item x="128"/>
        <item x="582"/>
        <item x="342"/>
        <item x="170"/>
        <item x="50"/>
        <item x="269"/>
        <item x="400"/>
        <item x="263"/>
        <item x="738"/>
        <item x="695"/>
        <item x="446"/>
        <item x="416"/>
        <item x="223"/>
        <item x="78"/>
        <item x="531"/>
        <item x="91"/>
        <item x="805"/>
        <item x="32"/>
        <item x="178"/>
        <item x="693"/>
        <item x="28"/>
        <item x="12"/>
        <item x="70"/>
        <item x="294"/>
        <item x="648"/>
        <item x="339"/>
        <item x="118"/>
        <item x="799"/>
        <item x="593"/>
        <item x="452"/>
        <item x="614"/>
        <item x="149"/>
        <item x="259"/>
        <item x="769"/>
        <item x="162"/>
        <item x="291"/>
        <item x="136"/>
        <item x="69"/>
        <item x="258"/>
        <item x="186"/>
        <item x="506"/>
        <item x="112"/>
        <item x="272"/>
        <item x="502"/>
        <item x="195"/>
        <item x="111"/>
        <item x="90"/>
        <item x="11"/>
        <item x="654"/>
        <item x="401"/>
        <item x="698"/>
        <item x="106"/>
        <item x="127"/>
        <item x="227"/>
        <item x="193"/>
        <item x="190"/>
        <item x="312"/>
        <item x="732"/>
        <item x="798"/>
        <item x="141"/>
        <item x="650"/>
        <item x="423"/>
        <item x="802"/>
        <item x="797"/>
        <item x="113"/>
        <item x="723"/>
        <item x="392"/>
        <item x="363"/>
        <item x="316"/>
        <item x="653"/>
        <item x="602"/>
        <item x="556"/>
        <item x="183"/>
        <item x="308"/>
        <item x="241"/>
        <item x="628"/>
        <item x="276"/>
        <item x="124"/>
        <item x="415"/>
        <item x="670"/>
        <item x="609"/>
        <item x="633"/>
        <item x="720"/>
        <item x="540"/>
        <item x="222"/>
        <item x="495"/>
        <item x="784"/>
        <item x="664"/>
        <item x="228"/>
        <item x="430"/>
        <item x="746"/>
        <item x="268"/>
        <item x="534"/>
        <item x="535"/>
        <item x="284"/>
        <item x="790"/>
        <item x="711"/>
        <item x="612"/>
        <item x="603"/>
        <item x="764"/>
        <item x="580"/>
        <item x="749"/>
        <item x="638"/>
        <item x="389"/>
        <item x="743"/>
        <item x="344"/>
        <item x="402"/>
        <item x="774"/>
        <item x="630"/>
        <item x="748"/>
        <item x="726"/>
        <item x="253"/>
        <item x="690"/>
        <item x="772"/>
        <item x="631"/>
        <item x="184"/>
        <item x="491"/>
        <item x="157"/>
        <item x="775"/>
        <item x="692"/>
        <item x="536"/>
        <item x="655"/>
        <item x="667"/>
        <item x="741"/>
        <item x="766"/>
        <item x="627"/>
        <item x="198"/>
        <item x="676"/>
        <item x="779"/>
        <item x="744"/>
        <item x="675"/>
        <item x="296"/>
        <item x="674"/>
        <item x="647"/>
        <item x="596"/>
        <item x="771"/>
        <item x="637"/>
        <item x="203"/>
        <item x="739"/>
        <item x="679"/>
        <item x="661"/>
        <item x="795"/>
        <item x="575"/>
        <item x="751"/>
        <item x="437"/>
        <item x="759"/>
        <item x="681"/>
        <item x="457"/>
        <item x="757"/>
        <item x="731"/>
        <item x="579"/>
        <item x="768"/>
        <item x="663"/>
        <item x="680"/>
        <item x="657"/>
        <item x="778"/>
        <item x="724"/>
        <item x="641"/>
        <item x="773"/>
        <item x="725"/>
        <item x="776"/>
        <item x="148"/>
        <item x="770"/>
        <item x="659"/>
        <item x="672"/>
        <item x="537"/>
        <item x="747"/>
        <item x="584"/>
        <item x="781"/>
        <item x="750"/>
        <item x="504"/>
        <item x="753"/>
        <item x="465"/>
        <item x="734"/>
        <item x="721"/>
        <item x="656"/>
        <item x="762"/>
        <item x="498"/>
        <item x="678"/>
        <item x="803"/>
        <item x="742"/>
        <item x="629"/>
        <item x="646"/>
        <item x="662"/>
        <item x="760"/>
        <item x="782"/>
        <item x="761"/>
        <item x="754"/>
        <item x="806"/>
        <item x="756"/>
        <item x="581"/>
        <item x="801"/>
        <item x="800"/>
        <item x="735"/>
        <item x="665"/>
        <item x="696"/>
        <item x="538"/>
        <item x="329"/>
        <item x="522"/>
        <item x="585"/>
        <item x="601"/>
        <item x="767"/>
        <item x="669"/>
        <item x="804"/>
        <item x="780"/>
        <item x="783"/>
        <item x="660"/>
        <item x="763"/>
        <item x="472"/>
        <item x="736"/>
        <item x="583"/>
        <item x="634"/>
        <item x="658"/>
        <item x="740"/>
        <item x="332"/>
        <item x="697"/>
        <item x="755"/>
        <item x="511"/>
        <item x="730"/>
        <item x="752"/>
        <item x="745"/>
        <item x="503"/>
        <item x="649"/>
        <item x="589"/>
        <item x="240"/>
        <item x="727"/>
        <item x="668"/>
        <item x="555"/>
        <item x="704"/>
        <item x="777"/>
        <item x="677"/>
        <item x="550"/>
        <item x="671"/>
        <item x="226"/>
        <item x="441"/>
        <item x="598"/>
        <item x="549"/>
        <item x="796"/>
        <item x="552"/>
        <item x="572"/>
        <item x="785"/>
        <item x="553"/>
        <item x="554"/>
        <item x="702"/>
        <item x="551"/>
        <item x="794"/>
        <item x="428"/>
        <item x="626"/>
        <item x="487"/>
        <item x="635"/>
        <item x="636"/>
        <item x="722"/>
        <item x="765"/>
        <item x="617"/>
        <item x="703"/>
        <item x="0"/>
        <item t="sum"/>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5"/>
    <field x="20"/>
    <field x="22"/>
  </rowFields>
  <rowItems count="34">
    <i>
      <x/>
    </i>
    <i r="1">
      <x/>
    </i>
    <i r="2">
      <x/>
    </i>
    <i>
      <x v="1"/>
    </i>
    <i r="1">
      <x/>
    </i>
    <i r="2">
      <x/>
    </i>
    <i>
      <x v="2"/>
    </i>
    <i r="1">
      <x/>
    </i>
    <i r="2">
      <x/>
    </i>
    <i>
      <x v="3"/>
    </i>
    <i r="1">
      <x/>
    </i>
    <i r="2">
      <x/>
    </i>
    <i>
      <x v="4"/>
    </i>
    <i r="1">
      <x/>
    </i>
    <i r="2">
      <x/>
    </i>
    <i>
      <x v="5"/>
    </i>
    <i r="1">
      <x/>
    </i>
    <i r="2">
      <x/>
    </i>
    <i>
      <x v="6"/>
    </i>
    <i r="1">
      <x/>
    </i>
    <i r="2">
      <x/>
    </i>
    <i>
      <x v="7"/>
    </i>
    <i r="1">
      <x/>
    </i>
    <i r="2">
      <x/>
    </i>
    <i>
      <x v="8"/>
    </i>
    <i r="1">
      <x/>
    </i>
    <i r="2">
      <x/>
    </i>
    <i>
      <x v="9"/>
    </i>
    <i r="1">
      <x/>
    </i>
    <i r="2">
      <x/>
    </i>
    <i>
      <x v="10"/>
    </i>
    <i r="1">
      <x/>
    </i>
    <i r="2">
      <x/>
    </i>
    <i t="grand">
      <x/>
    </i>
  </rowItems>
  <colFields count="1">
    <field x="-2"/>
  </colFields>
  <colItems count="2">
    <i>
      <x/>
    </i>
    <i i="1">
      <x v="1"/>
    </i>
  </colItems>
  <dataFields count="2">
    <dataField name="Suma de Diferencia entre monto de inversión y monto total devengado" fld="29" baseField="5" baseItem="0" numFmtId="43"/>
    <dataField name="Cuenta de Código SNIP" fld="3" subtotal="count" baseField="5" baseItem="0"/>
  </dataFields>
  <formats count="36">
    <format dxfId="151">
      <pivotArea dataOnly="0" labelOnly="1" outline="0" fieldPosition="0">
        <references count="1">
          <reference field="4294967294" count="1">
            <x v="0"/>
          </reference>
        </references>
      </pivotArea>
    </format>
    <format dxfId="150">
      <pivotArea collapsedLevelsAreSubtotals="1" fieldPosition="0">
        <references count="1">
          <reference field="5" count="1">
            <x v="0"/>
          </reference>
        </references>
      </pivotArea>
    </format>
    <format dxfId="149">
      <pivotArea collapsedLevelsAreSubtotals="1" fieldPosition="0">
        <references count="2">
          <reference field="5" count="1" selected="0">
            <x v="0"/>
          </reference>
          <reference field="20" count="0"/>
        </references>
      </pivotArea>
    </format>
    <format dxfId="148">
      <pivotArea collapsedLevelsAreSubtotals="1" fieldPosition="0">
        <references count="3">
          <reference field="5" count="1" selected="0">
            <x v="0"/>
          </reference>
          <reference field="20" count="0" selected="0"/>
          <reference field="22" count="0"/>
        </references>
      </pivotArea>
    </format>
    <format dxfId="147">
      <pivotArea collapsedLevelsAreSubtotals="1" fieldPosition="0">
        <references count="1">
          <reference field="5" count="1">
            <x v="1"/>
          </reference>
        </references>
      </pivotArea>
    </format>
    <format dxfId="146">
      <pivotArea collapsedLevelsAreSubtotals="1" fieldPosition="0">
        <references count="2">
          <reference field="5" count="1" selected="0">
            <x v="1"/>
          </reference>
          <reference field="20" count="0"/>
        </references>
      </pivotArea>
    </format>
    <format dxfId="145">
      <pivotArea collapsedLevelsAreSubtotals="1" fieldPosition="0">
        <references count="3">
          <reference field="5" count="1" selected="0">
            <x v="1"/>
          </reference>
          <reference field="20" count="0" selected="0"/>
          <reference field="22" count="0"/>
        </references>
      </pivotArea>
    </format>
    <format dxfId="144">
      <pivotArea collapsedLevelsAreSubtotals="1" fieldPosition="0">
        <references count="1">
          <reference field="5" count="1">
            <x v="2"/>
          </reference>
        </references>
      </pivotArea>
    </format>
    <format dxfId="143">
      <pivotArea collapsedLevelsAreSubtotals="1" fieldPosition="0">
        <references count="2">
          <reference field="5" count="1" selected="0">
            <x v="2"/>
          </reference>
          <reference field="20" count="0"/>
        </references>
      </pivotArea>
    </format>
    <format dxfId="142">
      <pivotArea collapsedLevelsAreSubtotals="1" fieldPosition="0">
        <references count="3">
          <reference field="5" count="1" selected="0">
            <x v="2"/>
          </reference>
          <reference field="20" count="0" selected="0"/>
          <reference field="22" count="0"/>
        </references>
      </pivotArea>
    </format>
    <format dxfId="141">
      <pivotArea collapsedLevelsAreSubtotals="1" fieldPosition="0">
        <references count="1">
          <reference field="5" count="1">
            <x v="3"/>
          </reference>
        </references>
      </pivotArea>
    </format>
    <format dxfId="140">
      <pivotArea collapsedLevelsAreSubtotals="1" fieldPosition="0">
        <references count="2">
          <reference field="5" count="1" selected="0">
            <x v="3"/>
          </reference>
          <reference field="20" count="0"/>
        </references>
      </pivotArea>
    </format>
    <format dxfId="139">
      <pivotArea collapsedLevelsAreSubtotals="1" fieldPosition="0">
        <references count="3">
          <reference field="5" count="1" selected="0">
            <x v="3"/>
          </reference>
          <reference field="20" count="0" selected="0"/>
          <reference field="22" count="0"/>
        </references>
      </pivotArea>
    </format>
    <format dxfId="138">
      <pivotArea collapsedLevelsAreSubtotals="1" fieldPosition="0">
        <references count="1">
          <reference field="5" count="1">
            <x v="4"/>
          </reference>
        </references>
      </pivotArea>
    </format>
    <format dxfId="137">
      <pivotArea collapsedLevelsAreSubtotals="1" fieldPosition="0">
        <references count="2">
          <reference field="5" count="1" selected="0">
            <x v="4"/>
          </reference>
          <reference field="20" count="0"/>
        </references>
      </pivotArea>
    </format>
    <format dxfId="136">
      <pivotArea collapsedLevelsAreSubtotals="1" fieldPosition="0">
        <references count="3">
          <reference field="5" count="1" selected="0">
            <x v="4"/>
          </reference>
          <reference field="20" count="0" selected="0"/>
          <reference field="22" count="0"/>
        </references>
      </pivotArea>
    </format>
    <format dxfId="135">
      <pivotArea collapsedLevelsAreSubtotals="1" fieldPosition="0">
        <references count="1">
          <reference field="5" count="1">
            <x v="5"/>
          </reference>
        </references>
      </pivotArea>
    </format>
    <format dxfId="134">
      <pivotArea collapsedLevelsAreSubtotals="1" fieldPosition="0">
        <references count="2">
          <reference field="5" count="1" selected="0">
            <x v="5"/>
          </reference>
          <reference field="20" count="0"/>
        </references>
      </pivotArea>
    </format>
    <format dxfId="133">
      <pivotArea collapsedLevelsAreSubtotals="1" fieldPosition="0">
        <references count="3">
          <reference field="5" count="1" selected="0">
            <x v="5"/>
          </reference>
          <reference field="20" count="0" selected="0"/>
          <reference field="22" count="0"/>
        </references>
      </pivotArea>
    </format>
    <format dxfId="132">
      <pivotArea collapsedLevelsAreSubtotals="1" fieldPosition="0">
        <references count="1">
          <reference field="5" count="1">
            <x v="6"/>
          </reference>
        </references>
      </pivotArea>
    </format>
    <format dxfId="131">
      <pivotArea collapsedLevelsAreSubtotals="1" fieldPosition="0">
        <references count="2">
          <reference field="5" count="1" selected="0">
            <x v="6"/>
          </reference>
          <reference field="20" count="0"/>
        </references>
      </pivotArea>
    </format>
    <format dxfId="130">
      <pivotArea collapsedLevelsAreSubtotals="1" fieldPosition="0">
        <references count="3">
          <reference field="5" count="1" selected="0">
            <x v="6"/>
          </reference>
          <reference field="20" count="0" selected="0"/>
          <reference field="22" count="0"/>
        </references>
      </pivotArea>
    </format>
    <format dxfId="129">
      <pivotArea collapsedLevelsAreSubtotals="1" fieldPosition="0">
        <references count="1">
          <reference field="5" count="1">
            <x v="7"/>
          </reference>
        </references>
      </pivotArea>
    </format>
    <format dxfId="128">
      <pivotArea collapsedLevelsAreSubtotals="1" fieldPosition="0">
        <references count="2">
          <reference field="5" count="1" selected="0">
            <x v="7"/>
          </reference>
          <reference field="20" count="0"/>
        </references>
      </pivotArea>
    </format>
    <format dxfId="127">
      <pivotArea collapsedLevelsAreSubtotals="1" fieldPosition="0">
        <references count="3">
          <reference field="5" count="1" selected="0">
            <x v="7"/>
          </reference>
          <reference field="20" count="0" selected="0"/>
          <reference field="22" count="0"/>
        </references>
      </pivotArea>
    </format>
    <format dxfId="126">
      <pivotArea collapsedLevelsAreSubtotals="1" fieldPosition="0">
        <references count="1">
          <reference field="5" count="1">
            <x v="8"/>
          </reference>
        </references>
      </pivotArea>
    </format>
    <format dxfId="125">
      <pivotArea collapsedLevelsAreSubtotals="1" fieldPosition="0">
        <references count="2">
          <reference field="5" count="1" selected="0">
            <x v="8"/>
          </reference>
          <reference field="20" count="0"/>
        </references>
      </pivotArea>
    </format>
    <format dxfId="124">
      <pivotArea collapsedLevelsAreSubtotals="1" fieldPosition="0">
        <references count="3">
          <reference field="5" count="1" selected="0">
            <x v="8"/>
          </reference>
          <reference field="20" count="0" selected="0"/>
          <reference field="22" count="0"/>
        </references>
      </pivotArea>
    </format>
    <format dxfId="123">
      <pivotArea collapsedLevelsAreSubtotals="1" fieldPosition="0">
        <references count="1">
          <reference field="5" count="1">
            <x v="9"/>
          </reference>
        </references>
      </pivotArea>
    </format>
    <format dxfId="122">
      <pivotArea collapsedLevelsAreSubtotals="1" fieldPosition="0">
        <references count="2">
          <reference field="5" count="1" selected="0">
            <x v="9"/>
          </reference>
          <reference field="20" count="0"/>
        </references>
      </pivotArea>
    </format>
    <format dxfId="121">
      <pivotArea collapsedLevelsAreSubtotals="1" fieldPosition="0">
        <references count="3">
          <reference field="5" count="1" selected="0">
            <x v="9"/>
          </reference>
          <reference field="20" count="0" selected="0"/>
          <reference field="22" count="0"/>
        </references>
      </pivotArea>
    </format>
    <format dxfId="120">
      <pivotArea collapsedLevelsAreSubtotals="1" fieldPosition="0">
        <references count="1">
          <reference field="5" count="1">
            <x v="10"/>
          </reference>
        </references>
      </pivotArea>
    </format>
    <format dxfId="119">
      <pivotArea dataOnly="0" labelOnly="1" fieldPosition="0">
        <references count="1">
          <reference field="5" count="0"/>
        </references>
      </pivotArea>
    </format>
    <format dxfId="118">
      <pivotArea dataOnly="0" labelOnly="1" fieldPosition="0">
        <references count="2">
          <reference field="5" count="1" selected="0">
            <x v="0"/>
          </reference>
          <reference field="20" count="0"/>
        </references>
      </pivotArea>
    </format>
    <format dxfId="117">
      <pivotArea dataOnly="0" labelOnly="1" fieldPosition="0">
        <references count="3">
          <reference field="5" count="1" selected="0">
            <x v="0"/>
          </reference>
          <reference field="20" count="0" selected="0"/>
          <reference field="22" count="0"/>
        </references>
      </pivotArea>
    </format>
    <format dxfId="116">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Tiene registro Infobras">
  <location ref="A181:C184" firstHeaderRow="0" firstDataRow="1" firstDataCol="1"/>
  <pivotFields count="43">
    <pivotField showAll="0"/>
    <pivotField showAll="0"/>
    <pivotField dataField="1" showAll="0" countASubtotal="1"/>
    <pivotField showAll="0"/>
    <pivotField showAll="0"/>
    <pivotField showAll="0" defaultSubtotal="0"/>
    <pivotField showAll="0"/>
    <pivotField showAll="0">
      <items count="16">
        <item x="0"/>
        <item x="1"/>
        <item x="2"/>
        <item x="3"/>
        <item x="4"/>
        <item x="5"/>
        <item x="6"/>
        <item x="7"/>
        <item x="8"/>
        <item x="9"/>
        <item x="10"/>
        <item x="11"/>
        <item x="12"/>
        <item x="13"/>
        <item x="14"/>
        <item t="default"/>
      </items>
    </pivotField>
    <pivotField showAll="0"/>
    <pivotField showAll="0" defaultSubtotal="0"/>
    <pivotField showAll="0"/>
    <pivotField showAll="0"/>
    <pivotField showAll="0"/>
    <pivotField showAll="0"/>
    <pivotField showAll="0"/>
    <pivotField numFmtId="17" showAll="0"/>
    <pivotField showAll="0"/>
    <pivotField showAll="0" defaultSubtotal="0"/>
    <pivotField showAll="0"/>
    <pivotField showAll="0" defaultSubtotal="0"/>
    <pivotField showAll="0" defaultSubtotal="0"/>
    <pivotField showAll="0">
      <items count="4">
        <item x="0"/>
        <item x="1"/>
        <item m="1" x="2"/>
        <item t="default"/>
      </items>
    </pivotField>
    <pivotField showAll="0">
      <items count="4">
        <item x="0"/>
        <item m="1" x="2"/>
        <item x="1"/>
        <item t="default"/>
      </items>
    </pivotField>
    <pivotField axis="axisRow" showAll="0">
      <items count="3">
        <item x="0"/>
        <item x="1"/>
        <item t="default"/>
      </items>
    </pivotField>
    <pivotField dataField="1"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23"/>
  </rowFields>
  <rowItems count="3">
    <i>
      <x/>
    </i>
    <i>
      <x v="1"/>
    </i>
    <i t="grand">
      <x/>
    </i>
  </rowItems>
  <colFields count="1">
    <field x="-2"/>
  </colFields>
  <colItems count="2">
    <i>
      <x/>
    </i>
    <i i="1">
      <x v="1"/>
    </i>
  </colItems>
  <dataFields count="2">
    <dataField name="Nro de Proyectos" fld="2" subtotal="count" baseField="0" baseItem="0"/>
    <dataField name="Suma de Monto de Inversión según último registro" fld="24" baseField="0" baseItem="0"/>
  </dataFields>
  <formats count="33">
    <format dxfId="184">
      <pivotArea field="7" type="button" dataOnly="0" labelOnly="1" outline="0"/>
    </format>
    <format dxfId="183">
      <pivotArea dataOnly="0" labelOnly="1" outline="0" axis="axisValues" fieldPosition="0"/>
    </format>
    <format dxfId="182">
      <pivotArea type="all" dataOnly="0" outline="0" fieldPosition="0"/>
    </format>
    <format dxfId="181">
      <pivotArea dataOnly="0" labelOnly="1" grandRow="1" outline="0" fieldPosition="0"/>
    </format>
    <format dxfId="180">
      <pivotArea field="7" type="button" dataOnly="0" labelOnly="1" outline="0"/>
    </format>
    <format dxfId="179">
      <pivotArea dataOnly="0" labelOnly="1" outline="0" axis="axisValues" fieldPosition="0"/>
    </format>
    <format dxfId="178">
      <pivotArea field="7" type="button" dataOnly="0" labelOnly="1" outline="0"/>
    </format>
    <format dxfId="177">
      <pivotArea dataOnly="0" labelOnly="1" outline="0" axis="axisValues" fieldPosition="0"/>
    </format>
    <format dxfId="176">
      <pivotArea field="7" type="button" dataOnly="0" labelOnly="1" outline="0"/>
    </format>
    <format dxfId="175">
      <pivotArea dataOnly="0" labelOnly="1" outline="0" axis="axisValues" fieldPosition="0"/>
    </format>
    <format dxfId="174">
      <pivotArea grandRow="1" outline="0" collapsedLevelsAreSubtotals="1" fieldPosition="0"/>
    </format>
    <format dxfId="173">
      <pivotArea dataOnly="0" labelOnly="1" grandRow="1" outline="0" fieldPosition="0"/>
    </format>
    <format dxfId="172">
      <pivotArea type="all" dataOnly="0" outline="0" fieldPosition="0"/>
    </format>
    <format dxfId="171">
      <pivotArea field="22" type="button" dataOnly="0" labelOnly="1" outline="0"/>
    </format>
    <format dxfId="170">
      <pivotArea field="22" type="button" dataOnly="0" labelOnly="1" outline="0"/>
    </format>
    <format dxfId="169">
      <pivotArea field="22" type="button" dataOnly="0" labelOnly="1" outline="0"/>
    </format>
    <format dxfId="168">
      <pivotArea outline="0" collapsedLevelsAreSubtotals="1" fieldPosition="0"/>
    </format>
    <format dxfId="167">
      <pivotArea dataOnly="0" labelOnly="1" outline="0" axis="axisValues" fieldPosition="0"/>
    </format>
    <format dxfId="166">
      <pivotArea grandRow="1" outline="0" collapsedLevelsAreSubtotals="1" fieldPosition="0"/>
    </format>
    <format dxfId="165">
      <pivotArea type="all" dataOnly="0" outline="0" fieldPosition="0"/>
    </format>
    <format dxfId="164">
      <pivotArea field="21" type="button" dataOnly="0" labelOnly="1" outline="0"/>
    </format>
    <format dxfId="163">
      <pivotArea field="21" type="button" dataOnly="0" labelOnly="1" outline="0"/>
    </format>
    <format dxfId="162">
      <pivotArea type="all" dataOnly="0" outline="0" fieldPosition="0"/>
    </format>
    <format dxfId="161">
      <pivotArea collapsedLevelsAreSubtotals="1" fieldPosition="0">
        <references count="2">
          <reference field="4294967294" count="1" selected="0">
            <x v="1"/>
          </reference>
          <reference field="23" count="0"/>
        </references>
      </pivotArea>
    </format>
    <format dxfId="160">
      <pivotArea dataOnly="0" labelOnly="1" outline="0" fieldPosition="0">
        <references count="1">
          <reference field="4294967294" count="1">
            <x v="1"/>
          </reference>
        </references>
      </pivotArea>
    </format>
    <format dxfId="159">
      <pivotArea field="23" grandRow="1" outline="0" collapsedLevelsAreSubtotals="1" axis="axisRow" fieldPosition="0">
        <references count="1">
          <reference field="4294967294" count="1" selected="0">
            <x v="1"/>
          </reference>
        </references>
      </pivotArea>
    </format>
    <format dxfId="158">
      <pivotArea field="23" type="button" dataOnly="0" labelOnly="1" outline="0" axis="axisRow" fieldPosition="0"/>
    </format>
    <format dxfId="157">
      <pivotArea collapsedLevelsAreSubtotals="1" fieldPosition="0">
        <references count="2">
          <reference field="4294967294" count="1" selected="0">
            <x v="0"/>
          </reference>
          <reference field="23" count="0"/>
        </references>
      </pivotArea>
    </format>
    <format dxfId="156">
      <pivotArea dataOnly="0" labelOnly="1" outline="0" fieldPosition="0">
        <references count="1">
          <reference field="4294967294" count="1">
            <x v="1"/>
          </reference>
        </references>
      </pivotArea>
    </format>
    <format dxfId="155">
      <pivotArea field="23" type="button" dataOnly="0" labelOnly="1" outline="0" axis="axisRow" fieldPosition="0"/>
    </format>
    <format dxfId="154">
      <pivotArea dataOnly="0" labelOnly="1" outline="0" fieldPosition="0">
        <references count="1">
          <reference field="4294967294" count="2">
            <x v="0"/>
            <x v="1"/>
          </reference>
        </references>
      </pivotArea>
    </format>
    <format dxfId="153">
      <pivotArea field="23" type="button" dataOnly="0" labelOnly="1" outline="0" axis="axisRow" fieldPosition="0"/>
    </format>
    <format dxfId="1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Cuenta con Informe de Cierre?">
  <location ref="A22:B25" firstHeaderRow="1" firstDataRow="1" firstDataCol="1"/>
  <pivotFields count="43">
    <pivotField showAll="0"/>
    <pivotField showAll="0"/>
    <pivotField dataField="1" showAll="0" countASubtotal="1"/>
    <pivotField showAll="0"/>
    <pivotField showAll="0"/>
    <pivotField showAll="0" defaultSubtotal="0"/>
    <pivotField showAll="0"/>
    <pivotField showAll="0">
      <items count="16">
        <item x="0"/>
        <item x="1"/>
        <item x="2"/>
        <item x="3"/>
        <item x="4"/>
        <item x="5"/>
        <item x="6"/>
        <item x="7"/>
        <item x="8"/>
        <item x="9"/>
        <item x="10"/>
        <item x="11"/>
        <item x="12"/>
        <item x="13"/>
        <item x="14"/>
        <item t="default"/>
      </items>
    </pivotField>
    <pivotField showAll="0"/>
    <pivotField showAll="0" defaultSubtotal="0"/>
    <pivotField showAll="0"/>
    <pivotField showAll="0"/>
    <pivotField showAll="0"/>
    <pivotField showAll="0"/>
    <pivotField showAll="0"/>
    <pivotField numFmtId="17" showAll="0"/>
    <pivotField showAll="0"/>
    <pivotField showAll="0" defaultSubtotal="0"/>
    <pivotField showAll="0"/>
    <pivotField showAll="0" defaultSubtotal="0"/>
    <pivotField showAll="0" defaultSubtotal="0"/>
    <pivotField showAll="0"/>
    <pivotField axis="axisRow" showAll="0">
      <items count="4">
        <item x="0"/>
        <item m="1" x="2"/>
        <item x="1"/>
        <item t="default"/>
      </items>
    </pivotField>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s>
  <rowFields count="1">
    <field x="22"/>
  </rowFields>
  <rowItems count="3">
    <i>
      <x/>
    </i>
    <i>
      <x v="2"/>
    </i>
    <i t="grand">
      <x/>
    </i>
  </rowItems>
  <colItems count="1">
    <i/>
  </colItems>
  <dataFields count="1">
    <dataField name="Nro de Proyectos" fld="2" subtotal="count" baseField="0" baseItem="0"/>
  </dataFields>
  <formats count="22">
    <format dxfId="206">
      <pivotArea field="7" type="button" dataOnly="0" labelOnly="1" outline="0"/>
    </format>
    <format dxfId="205">
      <pivotArea dataOnly="0" labelOnly="1" outline="0" axis="axisValues" fieldPosition="0"/>
    </format>
    <format dxfId="204">
      <pivotArea type="all" dataOnly="0" outline="0" fieldPosition="0"/>
    </format>
    <format dxfId="203">
      <pivotArea dataOnly="0" labelOnly="1" grandRow="1" outline="0" fieldPosition="0"/>
    </format>
    <format dxfId="202">
      <pivotArea field="7" type="button" dataOnly="0" labelOnly="1" outline="0"/>
    </format>
    <format dxfId="201">
      <pivotArea dataOnly="0" labelOnly="1" outline="0" axis="axisValues" fieldPosition="0"/>
    </format>
    <format dxfId="200">
      <pivotArea field="7" type="button" dataOnly="0" labelOnly="1" outline="0"/>
    </format>
    <format dxfId="199">
      <pivotArea dataOnly="0" labelOnly="1" outline="0" axis="axisValues" fieldPosition="0"/>
    </format>
    <format dxfId="198">
      <pivotArea field="7" type="button" dataOnly="0" labelOnly="1" outline="0"/>
    </format>
    <format dxfId="197">
      <pivotArea dataOnly="0" labelOnly="1" outline="0" axis="axisValues" fieldPosition="0"/>
    </format>
    <format dxfId="196">
      <pivotArea grandRow="1" outline="0" collapsedLevelsAreSubtotals="1" fieldPosition="0"/>
    </format>
    <format dxfId="195">
      <pivotArea dataOnly="0" labelOnly="1" grandRow="1" outline="0" fieldPosition="0"/>
    </format>
    <format dxfId="194">
      <pivotArea type="all" dataOnly="0" outline="0" fieldPosition="0"/>
    </format>
    <format dxfId="193">
      <pivotArea field="22" type="button" dataOnly="0" labelOnly="1" outline="0" axis="axisRow" fieldPosition="0"/>
    </format>
    <format dxfId="192">
      <pivotArea field="22" type="button" dataOnly="0" labelOnly="1" outline="0" axis="axisRow" fieldPosition="0"/>
    </format>
    <format dxfId="191">
      <pivotArea field="22" type="button" dataOnly="0" labelOnly="1" outline="0" axis="axisRow" fieldPosition="0"/>
    </format>
    <format dxfId="190">
      <pivotArea collapsedLevelsAreSubtotals="1" fieldPosition="0">
        <references count="1">
          <reference field="22" count="0"/>
        </references>
      </pivotArea>
    </format>
    <format dxfId="189">
      <pivotArea dataOnly="0" labelOnly="1" fieldPosition="0">
        <references count="1">
          <reference field="22" count="0"/>
        </references>
      </pivotArea>
    </format>
    <format dxfId="188">
      <pivotArea outline="0" collapsedLevelsAreSubtotals="1" fieldPosition="0"/>
    </format>
    <format dxfId="187">
      <pivotArea dataOnly="0" labelOnly="1" outline="0" axis="axisValues" fieldPosition="0"/>
    </format>
    <format dxfId="186">
      <pivotArea grandRow="1" outline="0" collapsedLevelsAreSubtotals="1" fieldPosition="0"/>
    </format>
    <format dxfId="18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rinterSettings" Target="../printerSettings/printerSettings4.bin"/><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70"/>
  <sheetViews>
    <sheetView showGridLines="0" zoomScale="78" zoomScaleNormal="78" workbookViewId="0">
      <pane ySplit="1" topLeftCell="A133" activePane="bottomLeft" state="frozen"/>
      <selection pane="bottomLeft" activeCell="L142" sqref="L142"/>
    </sheetView>
  </sheetViews>
  <sheetFormatPr baseColWidth="10" defaultColWidth="70.33203125" defaultRowHeight="12" x14ac:dyDescent="0.25"/>
  <cols>
    <col min="1" max="1" width="4.33203125" style="1" customWidth="1"/>
    <col min="2" max="2" width="98.6640625" style="12" customWidth="1"/>
    <col min="3" max="3" width="13" style="1" customWidth="1"/>
    <col min="4" max="4" width="0.44140625" style="1" hidden="1" customWidth="1"/>
    <col min="5" max="5" width="8.44140625" style="1" customWidth="1"/>
    <col min="6" max="6" width="14.109375" style="1" customWidth="1"/>
    <col min="7" max="7" width="11.44140625" style="1" hidden="1" customWidth="1"/>
    <col min="8" max="8" width="8.5546875" style="1" customWidth="1"/>
    <col min="9" max="9" width="10.109375" style="1" customWidth="1"/>
    <col min="10" max="11" width="7" style="1" customWidth="1"/>
    <col min="12" max="12" width="11" style="1" customWidth="1"/>
    <col min="13" max="13" width="9.5546875" style="1" customWidth="1"/>
    <col min="14" max="14" width="9" style="1" customWidth="1"/>
    <col min="15" max="15" width="8.44140625" style="1" customWidth="1"/>
    <col min="16" max="16" width="12" style="1" customWidth="1"/>
    <col min="17" max="17" width="9.33203125" style="1" customWidth="1"/>
    <col min="18" max="18" width="6.5546875" style="1" customWidth="1"/>
    <col min="19" max="19" width="13.88671875" style="1" customWidth="1"/>
    <col min="20" max="20" width="15.88671875" style="1" customWidth="1"/>
    <col min="21" max="21" width="58.88671875" style="1" customWidth="1"/>
    <col min="22" max="113" width="9.33203125" style="1" customWidth="1"/>
    <col min="114" max="16384" width="70.33203125" style="1"/>
  </cols>
  <sheetData>
    <row r="1" spans="1:24" ht="60.75" customHeight="1" thickBot="1" x14ac:dyDescent="0.3">
      <c r="B1" s="2" t="s">
        <v>0</v>
      </c>
      <c r="C1" s="2" t="s">
        <v>127</v>
      </c>
      <c r="D1" s="2" t="s">
        <v>824</v>
      </c>
      <c r="E1" s="2" t="s">
        <v>128</v>
      </c>
      <c r="F1" s="2" t="s">
        <v>271</v>
      </c>
      <c r="G1" s="2" t="s">
        <v>129</v>
      </c>
      <c r="H1" s="2" t="s">
        <v>131</v>
      </c>
      <c r="I1" s="2" t="s">
        <v>696</v>
      </c>
      <c r="J1" s="2" t="s">
        <v>690</v>
      </c>
      <c r="K1" s="2" t="s">
        <v>270</v>
      </c>
      <c r="L1" s="2" t="s">
        <v>122</v>
      </c>
      <c r="M1" s="2" t="s">
        <v>123</v>
      </c>
      <c r="N1" s="2" t="s">
        <v>124</v>
      </c>
      <c r="O1" s="6" t="s">
        <v>125</v>
      </c>
      <c r="P1" s="7" t="s">
        <v>126</v>
      </c>
      <c r="Q1" s="7" t="s">
        <v>269</v>
      </c>
      <c r="R1" s="8" t="s">
        <v>1</v>
      </c>
      <c r="S1" s="2" t="s">
        <v>262</v>
      </c>
      <c r="T1" s="2" t="s">
        <v>263</v>
      </c>
      <c r="U1" s="2" t="s">
        <v>701</v>
      </c>
    </row>
    <row r="2" spans="1:24" ht="30.75" customHeight="1" thickBot="1" x14ac:dyDescent="0.3">
      <c r="B2" s="14" t="s">
        <v>651</v>
      </c>
      <c r="C2" s="3" t="s">
        <v>268</v>
      </c>
      <c r="D2" s="3">
        <v>2012</v>
      </c>
      <c r="E2" s="78">
        <v>2247</v>
      </c>
      <c r="F2" s="19">
        <v>37924</v>
      </c>
      <c r="G2" s="20"/>
      <c r="H2" s="20">
        <v>39722</v>
      </c>
      <c r="I2" s="20">
        <v>41000</v>
      </c>
      <c r="J2" s="20" t="s">
        <v>689</v>
      </c>
      <c r="K2" s="3" t="s">
        <v>689</v>
      </c>
      <c r="L2" s="4">
        <v>2016344</v>
      </c>
      <c r="M2" s="4"/>
      <c r="N2" s="5"/>
      <c r="O2" s="5"/>
      <c r="P2" s="4"/>
      <c r="Q2" s="5"/>
      <c r="R2" s="5"/>
      <c r="S2" s="4">
        <v>1477517.02</v>
      </c>
      <c r="T2" s="85">
        <f t="shared" ref="T2:T8" si="0">+S2/L2</f>
        <v>0.73277031101835799</v>
      </c>
      <c r="V2" s="9"/>
      <c r="W2" s="10"/>
      <c r="X2" s="11"/>
    </row>
    <row r="3" spans="1:24" ht="16.5" customHeight="1" thickBot="1" x14ac:dyDescent="0.3">
      <c r="B3" s="33" t="s">
        <v>532</v>
      </c>
      <c r="C3" s="3" t="s">
        <v>265</v>
      </c>
      <c r="D3" s="3">
        <v>2014</v>
      </c>
      <c r="E3" s="3">
        <v>2303</v>
      </c>
      <c r="F3" s="19">
        <v>38645</v>
      </c>
      <c r="G3" s="20"/>
      <c r="H3" s="20">
        <v>41791</v>
      </c>
      <c r="I3" s="20">
        <v>41791</v>
      </c>
      <c r="J3" s="20" t="s">
        <v>689</v>
      </c>
      <c r="K3" s="3" t="s">
        <v>689</v>
      </c>
      <c r="L3" s="4">
        <v>634747</v>
      </c>
      <c r="M3" s="4"/>
      <c r="N3" s="5"/>
      <c r="O3" s="5"/>
      <c r="P3" s="4"/>
      <c r="Q3" s="5"/>
      <c r="R3" s="5"/>
      <c r="S3" s="4">
        <v>5000</v>
      </c>
      <c r="T3" s="85">
        <f t="shared" si="0"/>
        <v>7.8771542047461427E-3</v>
      </c>
      <c r="V3" s="9"/>
      <c r="W3" s="10"/>
      <c r="X3" s="11"/>
    </row>
    <row r="4" spans="1:24" ht="16.5" customHeight="1" thickBot="1" x14ac:dyDescent="0.3">
      <c r="B4" s="16" t="s">
        <v>316</v>
      </c>
      <c r="C4" s="3" t="s">
        <v>130</v>
      </c>
      <c r="D4" s="3">
        <v>2013</v>
      </c>
      <c r="E4" s="3">
        <v>4653</v>
      </c>
      <c r="F4" s="19">
        <v>38443</v>
      </c>
      <c r="G4" s="20"/>
      <c r="H4" s="20">
        <v>38808</v>
      </c>
      <c r="I4" s="20">
        <v>42339</v>
      </c>
      <c r="J4" s="20" t="s">
        <v>689</v>
      </c>
      <c r="K4" s="3" t="s">
        <v>691</v>
      </c>
      <c r="L4" s="4">
        <v>429941169</v>
      </c>
      <c r="M4" s="4"/>
      <c r="N4" s="5"/>
      <c r="O4" s="5"/>
      <c r="P4" s="4"/>
      <c r="Q4" s="5"/>
      <c r="R4" s="5"/>
      <c r="S4" s="4">
        <v>409963744.43000001</v>
      </c>
      <c r="T4" s="85">
        <f t="shared" si="0"/>
        <v>0.9535345158583779</v>
      </c>
      <c r="V4" s="9"/>
      <c r="W4" s="10"/>
      <c r="X4" s="11"/>
    </row>
    <row r="5" spans="1:24" ht="27.75" customHeight="1" thickBot="1" x14ac:dyDescent="0.3">
      <c r="B5" s="37" t="s">
        <v>572</v>
      </c>
      <c r="C5" s="3" t="s">
        <v>265</v>
      </c>
      <c r="D5" s="3">
        <v>2011</v>
      </c>
      <c r="E5" s="3">
        <v>4732</v>
      </c>
      <c r="F5" s="19">
        <v>39287</v>
      </c>
      <c r="G5" s="20"/>
      <c r="H5" s="20">
        <v>39569</v>
      </c>
      <c r="I5" s="20" t="s">
        <v>692</v>
      </c>
      <c r="J5" s="20" t="s">
        <v>689</v>
      </c>
      <c r="K5" s="3" t="s">
        <v>689</v>
      </c>
      <c r="L5" s="4">
        <v>13460826.810000001</v>
      </c>
      <c r="M5" s="4"/>
      <c r="N5" s="5"/>
      <c r="O5" s="5"/>
      <c r="P5" s="4"/>
      <c r="Q5" s="5"/>
      <c r="R5" s="5"/>
      <c r="S5" s="4">
        <v>15871727</v>
      </c>
      <c r="T5" s="85">
        <f t="shared" si="0"/>
        <v>1.1791049111640712</v>
      </c>
      <c r="U5" s="1" t="s">
        <v>733</v>
      </c>
      <c r="V5" s="9"/>
      <c r="W5" s="10"/>
      <c r="X5" s="11"/>
    </row>
    <row r="6" spans="1:24" ht="16.5" customHeight="1" thickBot="1" x14ac:dyDescent="0.3">
      <c r="A6" s="1">
        <v>2</v>
      </c>
      <c r="B6" s="16" t="s">
        <v>594</v>
      </c>
      <c r="C6" s="3" t="s">
        <v>266</v>
      </c>
      <c r="D6" s="3">
        <v>2013</v>
      </c>
      <c r="E6" s="3">
        <v>5303</v>
      </c>
      <c r="F6" s="19">
        <v>37767</v>
      </c>
      <c r="G6" s="20"/>
      <c r="H6" s="20">
        <v>38078</v>
      </c>
      <c r="I6" s="20">
        <v>41426</v>
      </c>
      <c r="J6" s="20" t="s">
        <v>689</v>
      </c>
      <c r="K6" s="3" t="s">
        <v>689</v>
      </c>
      <c r="L6" s="4">
        <v>314500</v>
      </c>
      <c r="M6" s="4"/>
      <c r="N6" s="5"/>
      <c r="O6" s="5"/>
      <c r="P6" s="4"/>
      <c r="Q6" s="5"/>
      <c r="R6" s="5"/>
      <c r="S6" s="4">
        <v>308608.09999999998</v>
      </c>
      <c r="T6" s="85">
        <f t="shared" si="0"/>
        <v>0.98126581875993635</v>
      </c>
      <c r="V6" s="9"/>
      <c r="W6" s="10"/>
      <c r="X6" s="11"/>
    </row>
    <row r="7" spans="1:24" ht="28.5" customHeight="1" thickBot="1" x14ac:dyDescent="0.3">
      <c r="A7" s="1">
        <v>3</v>
      </c>
      <c r="B7" s="17" t="s">
        <v>446</v>
      </c>
      <c r="C7" s="3" t="s">
        <v>130</v>
      </c>
      <c r="D7" s="3">
        <v>2010</v>
      </c>
      <c r="E7" s="3">
        <v>5338</v>
      </c>
      <c r="F7" s="19">
        <v>37966</v>
      </c>
      <c r="G7" s="20"/>
      <c r="H7" s="20">
        <v>38808</v>
      </c>
      <c r="I7" s="20">
        <v>39722</v>
      </c>
      <c r="J7" s="20" t="s">
        <v>689</v>
      </c>
      <c r="K7" s="3" t="s">
        <v>689</v>
      </c>
      <c r="L7" s="4">
        <v>1849402.83</v>
      </c>
      <c r="M7" s="4"/>
      <c r="N7" s="5"/>
      <c r="O7" s="5"/>
      <c r="P7" s="4"/>
      <c r="Q7" s="5"/>
      <c r="R7" s="5"/>
      <c r="S7" s="4">
        <v>464978.02</v>
      </c>
      <c r="T7" s="85">
        <f t="shared" si="0"/>
        <v>0.25142062748979355</v>
      </c>
      <c r="V7" s="9"/>
      <c r="W7" s="10"/>
      <c r="X7" s="11"/>
    </row>
    <row r="8" spans="1:24" ht="16.5" customHeight="1" thickBot="1" x14ac:dyDescent="0.3">
      <c r="A8" s="1">
        <v>4</v>
      </c>
      <c r="B8" s="29" t="s">
        <v>162</v>
      </c>
      <c r="C8" s="3" t="s">
        <v>264</v>
      </c>
      <c r="D8" s="3">
        <v>2015</v>
      </c>
      <c r="E8" s="3">
        <v>5434</v>
      </c>
      <c r="F8" s="19">
        <v>40343</v>
      </c>
      <c r="G8" s="20"/>
      <c r="H8" s="20">
        <v>40330</v>
      </c>
      <c r="I8" s="20">
        <v>42339</v>
      </c>
      <c r="J8" s="20" t="s">
        <v>689</v>
      </c>
      <c r="K8" s="3" t="s">
        <v>689</v>
      </c>
      <c r="L8" s="4">
        <v>7207135</v>
      </c>
      <c r="M8" s="4">
        <v>5878316</v>
      </c>
      <c r="N8" s="5">
        <v>300986</v>
      </c>
      <c r="O8" s="5">
        <v>0</v>
      </c>
      <c r="P8" s="4">
        <v>675022</v>
      </c>
      <c r="Q8" s="5">
        <v>494242</v>
      </c>
      <c r="R8" s="5">
        <v>73.2</v>
      </c>
      <c r="S8" s="4">
        <v>6673544.04</v>
      </c>
      <c r="T8" s="85">
        <f t="shared" si="0"/>
        <v>0.92596351254694131</v>
      </c>
      <c r="U8" s="84"/>
      <c r="V8" s="9"/>
      <c r="W8" s="10"/>
      <c r="X8" s="11"/>
    </row>
    <row r="9" spans="1:24" ht="16.5" customHeight="1" thickBot="1" x14ac:dyDescent="0.3">
      <c r="B9" s="29" t="s">
        <v>160</v>
      </c>
      <c r="C9" s="3" t="s">
        <v>264</v>
      </c>
      <c r="D9" s="3">
        <v>2015</v>
      </c>
      <c r="E9" s="3">
        <v>5443</v>
      </c>
      <c r="F9" s="19">
        <v>40284</v>
      </c>
      <c r="G9" s="20"/>
      <c r="H9" s="20">
        <v>40330</v>
      </c>
      <c r="I9" s="20">
        <v>41609</v>
      </c>
      <c r="J9" s="20" t="s">
        <v>689</v>
      </c>
      <c r="K9" s="3" t="s">
        <v>689</v>
      </c>
      <c r="L9" s="4">
        <v>4258581</v>
      </c>
      <c r="M9" s="4">
        <v>4437677</v>
      </c>
      <c r="N9" s="5">
        <v>0</v>
      </c>
      <c r="O9" s="5">
        <v>0</v>
      </c>
      <c r="P9" s="4">
        <v>0</v>
      </c>
      <c r="Q9" s="5">
        <v>0</v>
      </c>
      <c r="R9" s="5">
        <v>0</v>
      </c>
      <c r="S9" s="4">
        <v>4437676.87</v>
      </c>
      <c r="T9" s="85">
        <f t="shared" ref="T9:T72" si="1">+S9/L9</f>
        <v>1.0420552925962898</v>
      </c>
      <c r="U9" s="84"/>
      <c r="V9" s="9"/>
      <c r="W9" s="10"/>
      <c r="X9" s="11"/>
    </row>
    <row r="10" spans="1:24" ht="16.5" customHeight="1" thickBot="1" x14ac:dyDescent="0.3">
      <c r="B10" s="35" t="s">
        <v>149</v>
      </c>
      <c r="C10" s="3" t="s">
        <v>264</v>
      </c>
      <c r="D10" s="3">
        <v>2015</v>
      </c>
      <c r="E10" s="3">
        <v>5444</v>
      </c>
      <c r="F10" s="19">
        <v>39848</v>
      </c>
      <c r="G10" s="20"/>
      <c r="H10" s="20">
        <v>40210</v>
      </c>
      <c r="I10" s="20">
        <v>41609</v>
      </c>
      <c r="J10" s="20" t="s">
        <v>689</v>
      </c>
      <c r="K10" s="3" t="s">
        <v>689</v>
      </c>
      <c r="L10" s="4">
        <v>2885163</v>
      </c>
      <c r="M10" s="4">
        <v>3270004</v>
      </c>
      <c r="N10" s="5">
        <v>0</v>
      </c>
      <c r="O10" s="5">
        <v>0</v>
      </c>
      <c r="P10" s="4">
        <v>0</v>
      </c>
      <c r="Q10" s="5">
        <v>0</v>
      </c>
      <c r="R10" s="5">
        <v>0</v>
      </c>
      <c r="S10" s="4">
        <v>3270003.77</v>
      </c>
      <c r="T10" s="85">
        <f t="shared" si="1"/>
        <v>1.1333861449075842</v>
      </c>
      <c r="U10" s="84"/>
      <c r="V10" s="9"/>
      <c r="W10" s="10"/>
      <c r="X10" s="11"/>
    </row>
    <row r="11" spans="1:24" ht="16.5" customHeight="1" thickBot="1" x14ac:dyDescent="0.3">
      <c r="B11" s="29" t="s">
        <v>161</v>
      </c>
      <c r="C11" s="3" t="s">
        <v>264</v>
      </c>
      <c r="D11" s="3">
        <v>2015</v>
      </c>
      <c r="E11" s="78">
        <v>5451</v>
      </c>
      <c r="F11" s="19">
        <v>40287</v>
      </c>
      <c r="G11" s="20"/>
      <c r="H11" s="20">
        <v>40330</v>
      </c>
      <c r="I11" s="20">
        <v>42339</v>
      </c>
      <c r="J11" s="20" t="s">
        <v>689</v>
      </c>
      <c r="K11" s="3" t="s">
        <v>689</v>
      </c>
      <c r="L11" s="4">
        <v>14463040</v>
      </c>
      <c r="M11" s="4">
        <v>13820419</v>
      </c>
      <c r="N11" s="5">
        <v>508129</v>
      </c>
      <c r="O11" s="5">
        <v>0</v>
      </c>
      <c r="P11" s="4">
        <v>463143</v>
      </c>
      <c r="Q11" s="5">
        <v>113771</v>
      </c>
      <c r="R11" s="5">
        <v>24.6</v>
      </c>
      <c r="S11" s="4">
        <v>14463039.49</v>
      </c>
      <c r="T11" s="85">
        <f t="shared" si="1"/>
        <v>0.99999996473770381</v>
      </c>
      <c r="V11" s="9"/>
      <c r="W11" s="10"/>
      <c r="X11" s="11"/>
    </row>
    <row r="12" spans="1:24" ht="16.5" customHeight="1" thickBot="1" x14ac:dyDescent="0.3">
      <c r="A12" s="28"/>
      <c r="B12" s="29" t="s">
        <v>156</v>
      </c>
      <c r="C12" s="3" t="s">
        <v>264</v>
      </c>
      <c r="D12" s="3">
        <v>2015</v>
      </c>
      <c r="E12" s="3">
        <v>5452</v>
      </c>
      <c r="F12" s="19">
        <v>40326</v>
      </c>
      <c r="G12" s="20"/>
      <c r="H12" s="20">
        <v>40330</v>
      </c>
      <c r="I12" s="20">
        <v>42339</v>
      </c>
      <c r="J12" s="20" t="s">
        <v>689</v>
      </c>
      <c r="K12" s="3" t="s">
        <v>689</v>
      </c>
      <c r="L12" s="4">
        <v>7792305</v>
      </c>
      <c r="M12" s="4">
        <v>7185350</v>
      </c>
      <c r="N12" s="5">
        <v>268026</v>
      </c>
      <c r="O12" s="5">
        <v>0</v>
      </c>
      <c r="P12" s="4">
        <v>507593</v>
      </c>
      <c r="Q12" s="5">
        <v>324872</v>
      </c>
      <c r="R12" s="5">
        <v>64</v>
      </c>
      <c r="S12" s="4">
        <v>7778248.8499999996</v>
      </c>
      <c r="T12" s="85">
        <f t="shared" si="1"/>
        <v>0.99819614991969641</v>
      </c>
      <c r="U12" s="28"/>
      <c r="V12" s="9"/>
      <c r="W12" s="10"/>
      <c r="X12" s="11"/>
    </row>
    <row r="13" spans="1:24" ht="16.5" customHeight="1" thickBot="1" x14ac:dyDescent="0.3">
      <c r="B13" s="29" t="s">
        <v>157</v>
      </c>
      <c r="C13" s="3" t="s">
        <v>264</v>
      </c>
      <c r="D13" s="3">
        <v>2015</v>
      </c>
      <c r="E13" s="3">
        <v>5453</v>
      </c>
      <c r="F13" s="19">
        <v>40326</v>
      </c>
      <c r="G13" s="20"/>
      <c r="H13" s="20">
        <v>40330</v>
      </c>
      <c r="I13" s="20">
        <v>42339</v>
      </c>
      <c r="J13" s="20" t="s">
        <v>689</v>
      </c>
      <c r="K13" s="3" t="s">
        <v>689</v>
      </c>
      <c r="L13" s="4">
        <v>29006696</v>
      </c>
      <c r="M13" s="4">
        <v>27179599</v>
      </c>
      <c r="N13" s="5">
        <v>902711</v>
      </c>
      <c r="O13" s="5">
        <v>0</v>
      </c>
      <c r="P13" s="4">
        <v>925410</v>
      </c>
      <c r="Q13" s="5">
        <v>868715</v>
      </c>
      <c r="R13" s="5">
        <v>93.9</v>
      </c>
      <c r="S13" s="4">
        <v>28951024.77</v>
      </c>
      <c r="T13" s="85">
        <f t="shared" si="1"/>
        <v>0.99808074556302451</v>
      </c>
      <c r="V13" s="9"/>
      <c r="W13" s="10"/>
      <c r="X13" s="11"/>
    </row>
    <row r="14" spans="1:24" ht="16.5" customHeight="1" thickBot="1" x14ac:dyDescent="0.3">
      <c r="B14" s="29" t="s">
        <v>158</v>
      </c>
      <c r="C14" s="3" t="s">
        <v>264</v>
      </c>
      <c r="D14" s="3">
        <v>2015</v>
      </c>
      <c r="E14" s="3">
        <v>5454</v>
      </c>
      <c r="F14" s="19">
        <v>40325</v>
      </c>
      <c r="G14" s="20"/>
      <c r="H14" s="20">
        <v>40330</v>
      </c>
      <c r="I14" s="20">
        <v>42339</v>
      </c>
      <c r="J14" s="20" t="s">
        <v>689</v>
      </c>
      <c r="K14" s="3" t="s">
        <v>689</v>
      </c>
      <c r="L14" s="4">
        <v>35012462</v>
      </c>
      <c r="M14" s="4">
        <v>33876881</v>
      </c>
      <c r="N14" s="5">
        <v>881245</v>
      </c>
      <c r="O14" s="5">
        <v>0</v>
      </c>
      <c r="P14" s="4">
        <v>604091</v>
      </c>
      <c r="Q14" s="5">
        <v>218635</v>
      </c>
      <c r="R14" s="5">
        <v>36.200000000000003</v>
      </c>
      <c r="S14" s="4">
        <v>34976760.460000001</v>
      </c>
      <c r="T14" s="85">
        <f t="shared" si="1"/>
        <v>0.99898031906468043</v>
      </c>
      <c r="V14" s="9"/>
      <c r="W14" s="10"/>
      <c r="X14" s="11"/>
    </row>
    <row r="15" spans="1:24" ht="16.5" customHeight="1" thickBot="1" x14ac:dyDescent="0.3">
      <c r="B15" s="29" t="s">
        <v>150</v>
      </c>
      <c r="C15" s="3" t="s">
        <v>264</v>
      </c>
      <c r="D15" s="3">
        <v>2015</v>
      </c>
      <c r="E15" s="3">
        <v>5455</v>
      </c>
      <c r="F15" s="19">
        <v>39848</v>
      </c>
      <c r="G15" s="20"/>
      <c r="H15" s="20">
        <v>40179</v>
      </c>
      <c r="I15" s="20">
        <v>41609</v>
      </c>
      <c r="J15" s="20" t="s">
        <v>689</v>
      </c>
      <c r="K15" s="3" t="s">
        <v>691</v>
      </c>
      <c r="L15" s="4">
        <v>10426340</v>
      </c>
      <c r="M15" s="4">
        <v>11904298</v>
      </c>
      <c r="N15" s="5">
        <v>0</v>
      </c>
      <c r="O15" s="5">
        <v>0</v>
      </c>
      <c r="P15" s="4">
        <v>0</v>
      </c>
      <c r="Q15" s="5">
        <v>0</v>
      </c>
      <c r="R15" s="5">
        <v>0</v>
      </c>
      <c r="S15" s="4">
        <v>11904297.640000001</v>
      </c>
      <c r="T15" s="85">
        <f t="shared" si="1"/>
        <v>1.1417522965872973</v>
      </c>
      <c r="V15" s="9"/>
      <c r="W15" s="10"/>
      <c r="X15" s="11"/>
    </row>
    <row r="16" spans="1:24" ht="16.5" customHeight="1" thickBot="1" x14ac:dyDescent="0.3">
      <c r="B16" s="16" t="s">
        <v>309</v>
      </c>
      <c r="C16" s="3" t="s">
        <v>130</v>
      </c>
      <c r="D16" s="3">
        <v>2013</v>
      </c>
      <c r="E16" s="3">
        <v>5456</v>
      </c>
      <c r="F16" s="19">
        <v>38455</v>
      </c>
      <c r="G16" s="20"/>
      <c r="H16" s="20">
        <v>38777</v>
      </c>
      <c r="I16" s="20">
        <v>41579</v>
      </c>
      <c r="J16" s="20" t="s">
        <v>689</v>
      </c>
      <c r="K16" s="3" t="s">
        <v>691</v>
      </c>
      <c r="L16" s="4">
        <v>8727588</v>
      </c>
      <c r="M16" s="4"/>
      <c r="N16" s="5"/>
      <c r="O16" s="5"/>
      <c r="P16" s="4"/>
      <c r="Q16" s="5"/>
      <c r="R16" s="5"/>
      <c r="S16" s="4">
        <v>4521067.3099999996</v>
      </c>
      <c r="T16" s="85">
        <f t="shared" si="1"/>
        <v>0.51802024912266709</v>
      </c>
      <c r="V16" s="9"/>
      <c r="W16" s="10"/>
      <c r="X16" s="11"/>
    </row>
    <row r="17" spans="1:24" ht="16.5" customHeight="1" thickBot="1" x14ac:dyDescent="0.3">
      <c r="B17" s="3" t="s">
        <v>7</v>
      </c>
      <c r="C17" s="3" t="s">
        <v>130</v>
      </c>
      <c r="D17" s="3">
        <v>2015</v>
      </c>
      <c r="E17" s="3">
        <v>5477</v>
      </c>
      <c r="F17" s="19">
        <v>38533</v>
      </c>
      <c r="G17" s="20"/>
      <c r="H17" s="20">
        <v>39022</v>
      </c>
      <c r="I17" s="20">
        <v>42339</v>
      </c>
      <c r="J17" s="20" t="s">
        <v>689</v>
      </c>
      <c r="K17" s="3" t="s">
        <v>691</v>
      </c>
      <c r="L17" s="4">
        <v>3444463.28</v>
      </c>
      <c r="M17" s="4">
        <v>2135493</v>
      </c>
      <c r="N17" s="5">
        <v>791592</v>
      </c>
      <c r="O17" s="5">
        <v>0</v>
      </c>
      <c r="P17" s="4">
        <v>387971</v>
      </c>
      <c r="Q17" s="5">
        <v>384430</v>
      </c>
      <c r="R17" s="5">
        <v>99.1</v>
      </c>
      <c r="S17" s="4">
        <v>3311515.46</v>
      </c>
      <c r="T17" s="85">
        <f t="shared" si="1"/>
        <v>0.96140245687275849</v>
      </c>
      <c r="V17" s="9"/>
      <c r="W17" s="10"/>
      <c r="X17" s="11"/>
    </row>
    <row r="18" spans="1:24" ht="16.5" customHeight="1" thickBot="1" x14ac:dyDescent="0.3">
      <c r="B18" s="29" t="s">
        <v>163</v>
      </c>
      <c r="C18" s="3" t="s">
        <v>264</v>
      </c>
      <c r="D18" s="3">
        <v>2015</v>
      </c>
      <c r="E18" s="3">
        <v>5481</v>
      </c>
      <c r="F18" s="19">
        <v>40284</v>
      </c>
      <c r="G18" s="20"/>
      <c r="H18" s="20">
        <v>40330</v>
      </c>
      <c r="I18" s="20">
        <v>42339</v>
      </c>
      <c r="J18" s="20" t="s">
        <v>689</v>
      </c>
      <c r="K18" s="3" t="s">
        <v>689</v>
      </c>
      <c r="L18" s="4">
        <v>10580702</v>
      </c>
      <c r="M18" s="4">
        <v>8443403</v>
      </c>
      <c r="N18" s="5">
        <v>393866</v>
      </c>
      <c r="O18" s="5">
        <v>0</v>
      </c>
      <c r="P18" s="4">
        <v>932808</v>
      </c>
      <c r="Q18" s="5">
        <v>702147</v>
      </c>
      <c r="R18" s="5">
        <v>75.3</v>
      </c>
      <c r="S18" s="4">
        <v>9539416.2799999993</v>
      </c>
      <c r="T18" s="85">
        <f t="shared" si="1"/>
        <v>0.90158632952709561</v>
      </c>
      <c r="V18" s="9"/>
      <c r="W18" s="10"/>
      <c r="X18" s="11"/>
    </row>
    <row r="19" spans="1:24" ht="16.5" customHeight="1" thickBot="1" x14ac:dyDescent="0.3">
      <c r="B19" s="15" t="s">
        <v>609</v>
      </c>
      <c r="C19" s="3" t="s">
        <v>266</v>
      </c>
      <c r="D19" s="3">
        <v>2011</v>
      </c>
      <c r="E19" s="3">
        <v>5755</v>
      </c>
      <c r="F19" s="19">
        <v>38127</v>
      </c>
      <c r="G19" s="20"/>
      <c r="H19" s="20">
        <v>39234</v>
      </c>
      <c r="I19" s="20">
        <v>40695</v>
      </c>
      <c r="J19" s="20" t="s">
        <v>689</v>
      </c>
      <c r="K19" s="3" t="s">
        <v>689</v>
      </c>
      <c r="L19" s="4">
        <v>2851402.76</v>
      </c>
      <c r="M19" s="4"/>
      <c r="N19" s="5"/>
      <c r="O19" s="5"/>
      <c r="P19" s="4"/>
      <c r="Q19" s="5"/>
      <c r="R19" s="5"/>
      <c r="S19" s="4">
        <v>844257.78</v>
      </c>
      <c r="T19" s="85">
        <f t="shared" si="1"/>
        <v>0.29608506796844092</v>
      </c>
      <c r="V19" s="9"/>
      <c r="W19" s="10"/>
      <c r="X19" s="11"/>
    </row>
    <row r="20" spans="1:24" ht="16.5" customHeight="1" thickBot="1" x14ac:dyDescent="0.3">
      <c r="B20" s="17" t="s">
        <v>424</v>
      </c>
      <c r="C20" s="3" t="s">
        <v>130</v>
      </c>
      <c r="D20" s="3">
        <v>2010</v>
      </c>
      <c r="E20" s="3">
        <v>6132</v>
      </c>
      <c r="F20" s="19" t="s">
        <v>732</v>
      </c>
      <c r="G20" s="20"/>
      <c r="H20" s="20">
        <v>38565</v>
      </c>
      <c r="I20" s="20">
        <v>39234</v>
      </c>
      <c r="J20" s="20" t="s">
        <v>689</v>
      </c>
      <c r="K20" s="3" t="s">
        <v>689</v>
      </c>
      <c r="L20" s="4">
        <v>500000</v>
      </c>
      <c r="M20" s="4"/>
      <c r="N20" s="5"/>
      <c r="O20" s="5"/>
      <c r="P20" s="4"/>
      <c r="Q20" s="5"/>
      <c r="R20" s="5"/>
      <c r="S20" s="4">
        <v>1054934.5</v>
      </c>
      <c r="T20" s="85">
        <f t="shared" si="1"/>
        <v>2.1098690000000002</v>
      </c>
      <c r="V20" s="9"/>
      <c r="W20" s="10"/>
      <c r="X20" s="11"/>
    </row>
    <row r="21" spans="1:24" ht="16.5" customHeight="1" thickBot="1" x14ac:dyDescent="0.3">
      <c r="A21" s="1">
        <v>5</v>
      </c>
      <c r="B21" s="17" t="s">
        <v>435</v>
      </c>
      <c r="C21" s="3" t="s">
        <v>130</v>
      </c>
      <c r="D21" s="3">
        <v>2010</v>
      </c>
      <c r="E21" s="3">
        <v>6294</v>
      </c>
      <c r="F21" s="19">
        <v>37894</v>
      </c>
      <c r="G21" s="20"/>
      <c r="H21" s="20" t="s">
        <v>706</v>
      </c>
      <c r="I21" s="20">
        <v>39934</v>
      </c>
      <c r="J21" s="20" t="s">
        <v>689</v>
      </c>
      <c r="K21" s="3" t="s">
        <v>689</v>
      </c>
      <c r="L21" s="4">
        <v>447163</v>
      </c>
      <c r="M21" s="4"/>
      <c r="N21" s="5"/>
      <c r="O21" s="5"/>
      <c r="P21" s="4"/>
      <c r="Q21" s="5"/>
      <c r="R21" s="5"/>
      <c r="S21" s="4">
        <v>1466383.62</v>
      </c>
      <c r="T21" s="85">
        <f t="shared" si="1"/>
        <v>3.2793044594476739</v>
      </c>
      <c r="V21" s="9"/>
      <c r="W21" s="10"/>
      <c r="X21" s="11"/>
    </row>
    <row r="22" spans="1:24" ht="16.5" customHeight="1" thickBot="1" x14ac:dyDescent="0.3">
      <c r="B22" s="17" t="s">
        <v>462</v>
      </c>
      <c r="C22" s="3" t="s">
        <v>130</v>
      </c>
      <c r="D22" s="3">
        <v>2010</v>
      </c>
      <c r="E22" s="3">
        <v>6490</v>
      </c>
      <c r="F22" s="19">
        <v>37840</v>
      </c>
      <c r="G22" s="20"/>
      <c r="H22" s="20" t="s">
        <v>698</v>
      </c>
      <c r="I22" s="20" t="s">
        <v>698</v>
      </c>
      <c r="J22" s="20" t="s">
        <v>689</v>
      </c>
      <c r="K22" s="3" t="s">
        <v>689</v>
      </c>
      <c r="L22" s="4">
        <v>396012</v>
      </c>
      <c r="M22" s="4"/>
      <c r="N22" s="5"/>
      <c r="O22" s="5"/>
      <c r="P22" s="4"/>
      <c r="Q22" s="5"/>
      <c r="R22" s="5"/>
      <c r="S22" s="4">
        <v>0</v>
      </c>
      <c r="T22" s="85">
        <f t="shared" si="1"/>
        <v>0</v>
      </c>
      <c r="V22" s="9"/>
      <c r="W22" s="10"/>
      <c r="X22" s="11"/>
    </row>
    <row r="23" spans="1:24" ht="16.5" customHeight="1" thickBot="1" x14ac:dyDescent="0.3">
      <c r="A23" s="28"/>
      <c r="B23" s="29" t="s">
        <v>159</v>
      </c>
      <c r="C23" s="3" t="s">
        <v>264</v>
      </c>
      <c r="D23" s="3">
        <v>2015</v>
      </c>
      <c r="E23" s="3">
        <v>6990</v>
      </c>
      <c r="F23" s="19">
        <v>40343</v>
      </c>
      <c r="G23" s="20"/>
      <c r="H23" s="20">
        <v>40330</v>
      </c>
      <c r="I23" s="20">
        <v>41974</v>
      </c>
      <c r="J23" s="20" t="s">
        <v>689</v>
      </c>
      <c r="K23" s="3" t="s">
        <v>691</v>
      </c>
      <c r="L23" s="4">
        <v>14813700</v>
      </c>
      <c r="M23" s="4">
        <v>14723981</v>
      </c>
      <c r="N23" s="5">
        <v>87790</v>
      </c>
      <c r="O23" s="5">
        <v>0</v>
      </c>
      <c r="P23" s="4">
        <v>2103</v>
      </c>
      <c r="Q23" s="5">
        <v>0</v>
      </c>
      <c r="R23" s="5">
        <v>0</v>
      </c>
      <c r="S23" s="4">
        <v>14811771</v>
      </c>
      <c r="T23" s="85">
        <f t="shared" si="1"/>
        <v>0.99986978270114824</v>
      </c>
      <c r="U23" s="28"/>
      <c r="V23" s="9"/>
      <c r="W23" s="10"/>
      <c r="X23" s="11"/>
    </row>
    <row r="24" spans="1:24" ht="16.5" customHeight="1" thickBot="1" x14ac:dyDescent="0.3">
      <c r="B24" s="34" t="s">
        <v>459</v>
      </c>
      <c r="C24" s="3" t="s">
        <v>130</v>
      </c>
      <c r="D24" s="3">
        <v>2013</v>
      </c>
      <c r="E24" s="3">
        <v>7223</v>
      </c>
      <c r="F24" s="19">
        <v>39668</v>
      </c>
      <c r="G24" s="20"/>
      <c r="H24" s="20">
        <v>39722</v>
      </c>
      <c r="I24" s="20">
        <v>41548</v>
      </c>
      <c r="J24" s="20" t="s">
        <v>691</v>
      </c>
      <c r="K24" s="3" t="s">
        <v>689</v>
      </c>
      <c r="L24" s="4">
        <v>95162380.5</v>
      </c>
      <c r="M24" s="4"/>
      <c r="N24" s="5"/>
      <c r="O24" s="5"/>
      <c r="P24" s="4"/>
      <c r="Q24" s="5"/>
      <c r="R24" s="5"/>
      <c r="S24" s="4">
        <v>106733927.95</v>
      </c>
      <c r="T24" s="85">
        <f t="shared" si="1"/>
        <v>1.121597919148313</v>
      </c>
      <c r="V24" s="9"/>
      <c r="W24" s="10"/>
      <c r="X24" s="11"/>
    </row>
    <row r="25" spans="1:24" ht="16.5" customHeight="1" thickBot="1" x14ac:dyDescent="0.3">
      <c r="A25" s="28">
        <v>202</v>
      </c>
      <c r="B25" s="29" t="s">
        <v>165</v>
      </c>
      <c r="C25" s="3" t="s">
        <v>264</v>
      </c>
      <c r="D25" s="3">
        <v>2015</v>
      </c>
      <c r="E25" s="3">
        <v>7381</v>
      </c>
      <c r="F25" s="19">
        <v>40284</v>
      </c>
      <c r="G25" s="20"/>
      <c r="H25" s="20">
        <v>40330</v>
      </c>
      <c r="I25" s="20">
        <v>42339</v>
      </c>
      <c r="J25" s="20" t="s">
        <v>689</v>
      </c>
      <c r="K25" s="3" t="s">
        <v>691</v>
      </c>
      <c r="L25" s="4">
        <v>11734823</v>
      </c>
      <c r="M25" s="4">
        <v>10354474</v>
      </c>
      <c r="N25" s="5">
        <v>888975</v>
      </c>
      <c r="O25" s="5">
        <v>0</v>
      </c>
      <c r="P25" s="4">
        <v>587484</v>
      </c>
      <c r="Q25" s="5">
        <v>409064</v>
      </c>
      <c r="R25" s="5">
        <v>69.599999999999994</v>
      </c>
      <c r="S25" s="4">
        <v>11652513.35</v>
      </c>
      <c r="T25" s="85">
        <f t="shared" si="1"/>
        <v>0.99298586352772422</v>
      </c>
      <c r="U25" s="28"/>
      <c r="V25" s="9"/>
      <c r="W25" s="10"/>
      <c r="X25" s="11"/>
    </row>
    <row r="26" spans="1:24" ht="16.5" customHeight="1" thickBot="1" x14ac:dyDescent="0.3">
      <c r="A26" s="28"/>
      <c r="B26" s="36" t="s">
        <v>549</v>
      </c>
      <c r="C26" s="3" t="s">
        <v>265</v>
      </c>
      <c r="D26" s="3">
        <v>2010</v>
      </c>
      <c r="E26" s="3">
        <v>7416</v>
      </c>
      <c r="F26" s="19">
        <v>38313</v>
      </c>
      <c r="G26" s="20"/>
      <c r="H26" s="20">
        <v>39934</v>
      </c>
      <c r="I26" s="20" t="s">
        <v>708</v>
      </c>
      <c r="J26" s="20" t="s">
        <v>689</v>
      </c>
      <c r="K26" s="3" t="s">
        <v>689</v>
      </c>
      <c r="L26" s="4">
        <v>652137</v>
      </c>
      <c r="M26" s="4"/>
      <c r="N26" s="5"/>
      <c r="O26" s="5"/>
      <c r="P26" s="4"/>
      <c r="Q26" s="5"/>
      <c r="R26" s="5"/>
      <c r="S26" s="4">
        <v>3240</v>
      </c>
      <c r="T26" s="85">
        <f t="shared" si="1"/>
        <v>4.9682812047161873E-3</v>
      </c>
      <c r="U26" s="28"/>
      <c r="V26" s="9"/>
      <c r="W26" s="10"/>
      <c r="X26" s="11"/>
    </row>
    <row r="27" spans="1:24" ht="16.5" customHeight="1" thickBot="1" x14ac:dyDescent="0.3">
      <c r="B27" s="17" t="s">
        <v>674</v>
      </c>
      <c r="C27" s="3" t="s">
        <v>268</v>
      </c>
      <c r="D27" s="3">
        <v>2010</v>
      </c>
      <c r="E27" s="3">
        <v>7607</v>
      </c>
      <c r="F27" s="19">
        <v>38119</v>
      </c>
      <c r="G27" s="20"/>
      <c r="H27" s="20">
        <v>38718</v>
      </c>
      <c r="I27" s="20">
        <v>40513</v>
      </c>
      <c r="J27" s="20" t="s">
        <v>689</v>
      </c>
      <c r="K27" s="3" t="s">
        <v>689</v>
      </c>
      <c r="L27" s="4">
        <v>3035047</v>
      </c>
      <c r="M27" s="4"/>
      <c r="N27" s="5"/>
      <c r="O27" s="5"/>
      <c r="P27" s="4"/>
      <c r="Q27" s="5"/>
      <c r="R27" s="5"/>
      <c r="S27" s="4">
        <v>5016052.46</v>
      </c>
      <c r="T27" s="85">
        <f t="shared" si="1"/>
        <v>1.6527099778026502</v>
      </c>
      <c r="V27" s="9"/>
      <c r="W27" s="10"/>
      <c r="X27" s="11"/>
    </row>
    <row r="28" spans="1:24" ht="16.5" customHeight="1" thickBot="1" x14ac:dyDescent="0.3">
      <c r="B28" s="15" t="s">
        <v>672</v>
      </c>
      <c r="C28" s="3" t="s">
        <v>268</v>
      </c>
      <c r="D28" s="3">
        <v>2011</v>
      </c>
      <c r="E28" s="3">
        <v>7618</v>
      </c>
      <c r="F28" s="19">
        <v>38035</v>
      </c>
      <c r="G28" s="20"/>
      <c r="H28" s="20" t="s">
        <v>719</v>
      </c>
      <c r="I28" s="20" t="s">
        <v>719</v>
      </c>
      <c r="J28" s="20" t="s">
        <v>689</v>
      </c>
      <c r="K28" s="3" t="s">
        <v>689</v>
      </c>
      <c r="L28" s="4">
        <v>3487511.26</v>
      </c>
      <c r="M28" s="4"/>
      <c r="N28" s="5"/>
      <c r="O28" s="5"/>
      <c r="P28" s="4"/>
      <c r="Q28" s="5"/>
      <c r="R28" s="5"/>
      <c r="S28" s="4">
        <v>845</v>
      </c>
      <c r="T28" s="85">
        <f t="shared" si="1"/>
        <v>2.4229312452456428E-4</v>
      </c>
      <c r="V28" s="9"/>
      <c r="W28" s="10"/>
      <c r="X28" s="11"/>
    </row>
    <row r="29" spans="1:24" ht="16.5" customHeight="1" thickBot="1" x14ac:dyDescent="0.3">
      <c r="A29" s="28"/>
      <c r="B29" s="16" t="s">
        <v>595</v>
      </c>
      <c r="C29" s="3" t="s">
        <v>266</v>
      </c>
      <c r="D29" s="3">
        <v>2013</v>
      </c>
      <c r="E29" s="3">
        <v>7634</v>
      </c>
      <c r="F29" s="19">
        <v>38275</v>
      </c>
      <c r="G29" s="20"/>
      <c r="H29" s="20">
        <v>38930</v>
      </c>
      <c r="I29" s="20">
        <v>41609</v>
      </c>
      <c r="J29" s="20" t="s">
        <v>689</v>
      </c>
      <c r="K29" s="3" t="s">
        <v>691</v>
      </c>
      <c r="L29" s="4">
        <v>4717213</v>
      </c>
      <c r="M29" s="4"/>
      <c r="N29" s="5"/>
      <c r="O29" s="5"/>
      <c r="P29" s="4"/>
      <c r="Q29" s="5"/>
      <c r="R29" s="5"/>
      <c r="S29" s="4">
        <v>4647006.16</v>
      </c>
      <c r="T29" s="85">
        <f t="shared" si="1"/>
        <v>0.98511688151457233</v>
      </c>
      <c r="U29" s="28"/>
      <c r="V29" s="9"/>
      <c r="W29" s="10"/>
      <c r="X29" s="11"/>
    </row>
    <row r="30" spans="1:24" ht="16.5" customHeight="1" thickBot="1" x14ac:dyDescent="0.3">
      <c r="A30" s="1">
        <v>6</v>
      </c>
      <c r="B30" s="29" t="s">
        <v>153</v>
      </c>
      <c r="C30" s="3" t="s">
        <v>264</v>
      </c>
      <c r="D30" s="3">
        <v>2015</v>
      </c>
      <c r="E30" s="3">
        <v>8192</v>
      </c>
      <c r="F30" s="19">
        <v>40354</v>
      </c>
      <c r="G30" s="20"/>
      <c r="H30" s="20">
        <v>40391</v>
      </c>
      <c r="I30" s="20">
        <v>41609</v>
      </c>
      <c r="J30" s="20" t="s">
        <v>689</v>
      </c>
      <c r="K30" s="3" t="s">
        <v>691</v>
      </c>
      <c r="L30" s="4">
        <v>6866722</v>
      </c>
      <c r="M30" s="4">
        <v>8182361</v>
      </c>
      <c r="N30" s="5">
        <v>0</v>
      </c>
      <c r="O30" s="5">
        <v>0</v>
      </c>
      <c r="P30" s="4">
        <v>0</v>
      </c>
      <c r="Q30" s="5">
        <v>0</v>
      </c>
      <c r="R30" s="5">
        <v>0</v>
      </c>
      <c r="S30" s="4">
        <v>8182361.1500000004</v>
      </c>
      <c r="T30" s="85">
        <f t="shared" si="1"/>
        <v>1.1915963905339404</v>
      </c>
      <c r="V30" s="9"/>
      <c r="W30" s="10"/>
      <c r="X30" s="11"/>
    </row>
    <row r="31" spans="1:24" ht="16.5" customHeight="1" thickBot="1" x14ac:dyDescent="0.3">
      <c r="B31" s="29" t="s">
        <v>155</v>
      </c>
      <c r="C31" s="3" t="s">
        <v>264</v>
      </c>
      <c r="D31" s="3">
        <v>2015</v>
      </c>
      <c r="E31" s="3">
        <v>8197</v>
      </c>
      <c r="F31" s="19">
        <v>40443</v>
      </c>
      <c r="G31" s="20"/>
      <c r="H31" s="20">
        <v>40483</v>
      </c>
      <c r="I31" s="20">
        <v>41974</v>
      </c>
      <c r="J31" s="20" t="s">
        <v>689</v>
      </c>
      <c r="K31" s="3" t="s">
        <v>691</v>
      </c>
      <c r="L31" s="4">
        <v>9803543</v>
      </c>
      <c r="M31" s="4">
        <v>9023897</v>
      </c>
      <c r="N31" s="5">
        <v>777081</v>
      </c>
      <c r="O31" s="5">
        <v>0</v>
      </c>
      <c r="P31" s="4">
        <v>0</v>
      </c>
      <c r="Q31" s="5">
        <v>0</v>
      </c>
      <c r="R31" s="5">
        <v>0</v>
      </c>
      <c r="S31" s="4">
        <v>9800978.5399999991</v>
      </c>
      <c r="T31" s="85">
        <f t="shared" si="1"/>
        <v>0.99973841497915594</v>
      </c>
      <c r="V31" s="9"/>
      <c r="W31" s="10"/>
      <c r="X31" s="11"/>
    </row>
    <row r="32" spans="1:24" ht="16.5" customHeight="1" thickBot="1" x14ac:dyDescent="0.3">
      <c r="B32" s="36" t="s">
        <v>582</v>
      </c>
      <c r="C32" s="3" t="s">
        <v>265</v>
      </c>
      <c r="D32" s="3">
        <v>2010</v>
      </c>
      <c r="E32" s="78">
        <v>8574</v>
      </c>
      <c r="F32" s="19">
        <v>38175</v>
      </c>
      <c r="G32" s="20"/>
      <c r="H32" s="20" t="s">
        <v>778</v>
      </c>
      <c r="I32" s="20">
        <v>40513</v>
      </c>
      <c r="J32" s="20" t="s">
        <v>689</v>
      </c>
      <c r="K32" s="3" t="s">
        <v>689</v>
      </c>
      <c r="L32" s="4">
        <v>1951055</v>
      </c>
      <c r="M32" s="4"/>
      <c r="N32" s="5"/>
      <c r="O32" s="5"/>
      <c r="P32" s="4"/>
      <c r="Q32" s="5"/>
      <c r="R32" s="5"/>
      <c r="S32" s="4">
        <v>488385.4</v>
      </c>
      <c r="T32" s="85">
        <f t="shared" si="1"/>
        <v>0.25031862248885861</v>
      </c>
      <c r="V32" s="9"/>
      <c r="W32" s="10"/>
      <c r="X32" s="11"/>
    </row>
    <row r="33" spans="1:24" ht="16.5" customHeight="1" thickBot="1" x14ac:dyDescent="0.3">
      <c r="B33" s="17" t="s">
        <v>443</v>
      </c>
      <c r="C33" s="3" t="s">
        <v>130</v>
      </c>
      <c r="D33" s="3">
        <v>2010</v>
      </c>
      <c r="E33" s="3">
        <v>8577</v>
      </c>
      <c r="F33" s="19">
        <v>38240</v>
      </c>
      <c r="G33" s="20"/>
      <c r="H33" s="20">
        <v>38777</v>
      </c>
      <c r="I33" s="20">
        <v>39022</v>
      </c>
      <c r="J33" s="20" t="s">
        <v>689</v>
      </c>
      <c r="K33" s="3" t="s">
        <v>689</v>
      </c>
      <c r="L33" s="4">
        <v>1879742</v>
      </c>
      <c r="M33" s="4"/>
      <c r="N33" s="5"/>
      <c r="O33" s="5"/>
      <c r="P33" s="4"/>
      <c r="Q33" s="5"/>
      <c r="R33" s="5"/>
      <c r="S33" s="4">
        <v>166174.20000000001</v>
      </c>
      <c r="T33" s="85">
        <f t="shared" si="1"/>
        <v>8.8402663769815232E-2</v>
      </c>
      <c r="V33" s="9"/>
      <c r="W33" s="10"/>
      <c r="X33" s="11"/>
    </row>
    <row r="34" spans="1:24" ht="16.5" customHeight="1" thickBot="1" x14ac:dyDescent="0.3">
      <c r="B34" s="35" t="s">
        <v>564</v>
      </c>
      <c r="C34" s="3" t="s">
        <v>265</v>
      </c>
      <c r="D34" s="3">
        <v>2012</v>
      </c>
      <c r="E34" s="3">
        <v>8914</v>
      </c>
      <c r="F34" s="19">
        <v>38645</v>
      </c>
      <c r="G34" s="20"/>
      <c r="H34" s="20">
        <v>40878</v>
      </c>
      <c r="I34" s="20">
        <v>41183</v>
      </c>
      <c r="J34" s="20" t="s">
        <v>689</v>
      </c>
      <c r="K34" s="3" t="s">
        <v>689</v>
      </c>
      <c r="L34" s="4">
        <v>211589.38</v>
      </c>
      <c r="M34" s="4"/>
      <c r="N34" s="5"/>
      <c r="O34" s="5"/>
      <c r="P34" s="4"/>
      <c r="Q34" s="5"/>
      <c r="R34" s="5"/>
      <c r="S34" s="4">
        <v>42546.6</v>
      </c>
      <c r="T34" s="85">
        <f t="shared" si="1"/>
        <v>0.20108098052936305</v>
      </c>
      <c r="V34" s="9"/>
      <c r="W34" s="10"/>
      <c r="X34" s="11"/>
    </row>
    <row r="35" spans="1:24" ht="16.5" customHeight="1" thickBot="1" x14ac:dyDescent="0.3">
      <c r="B35" s="35" t="s">
        <v>567</v>
      </c>
      <c r="C35" s="3" t="s">
        <v>265</v>
      </c>
      <c r="D35" s="3">
        <v>2012</v>
      </c>
      <c r="E35" s="3">
        <v>8965</v>
      </c>
      <c r="F35" s="19">
        <v>38331</v>
      </c>
      <c r="G35" s="20"/>
      <c r="H35" s="20">
        <v>40878</v>
      </c>
      <c r="I35" s="20">
        <v>41244</v>
      </c>
      <c r="J35" s="20" t="s">
        <v>689</v>
      </c>
      <c r="K35" s="3" t="s">
        <v>689</v>
      </c>
      <c r="L35" s="4">
        <v>384096.93</v>
      </c>
      <c r="M35" s="4"/>
      <c r="N35" s="5"/>
      <c r="O35" s="5"/>
      <c r="P35" s="4"/>
      <c r="Q35" s="5"/>
      <c r="R35" s="5"/>
      <c r="S35" s="4">
        <v>109939.14</v>
      </c>
      <c r="T35" s="85">
        <f t="shared" si="1"/>
        <v>0.28622759364413564</v>
      </c>
      <c r="V35" s="9"/>
      <c r="W35" s="10"/>
      <c r="X35" s="11"/>
    </row>
    <row r="36" spans="1:24" ht="16.5" customHeight="1" thickBot="1" x14ac:dyDescent="0.3">
      <c r="B36" s="36" t="s">
        <v>580</v>
      </c>
      <c r="C36" s="3" t="s">
        <v>265</v>
      </c>
      <c r="D36" s="3">
        <v>2010</v>
      </c>
      <c r="E36" s="3">
        <v>8985</v>
      </c>
      <c r="F36" s="19">
        <v>38575</v>
      </c>
      <c r="G36" s="20"/>
      <c r="H36" s="20">
        <v>38718</v>
      </c>
      <c r="I36" s="20">
        <v>40269</v>
      </c>
      <c r="J36" s="20" t="s">
        <v>691</v>
      </c>
      <c r="K36" s="3" t="s">
        <v>689</v>
      </c>
      <c r="L36" s="4">
        <v>972880</v>
      </c>
      <c r="M36" s="4"/>
      <c r="N36" s="5"/>
      <c r="O36" s="5"/>
      <c r="P36" s="4"/>
      <c r="Q36" s="5"/>
      <c r="R36" s="5"/>
      <c r="S36" s="4">
        <v>299170.21999999997</v>
      </c>
      <c r="T36" s="85">
        <f t="shared" si="1"/>
        <v>0.30750988816709152</v>
      </c>
      <c r="V36" s="9"/>
      <c r="W36" s="10"/>
      <c r="X36" s="11"/>
    </row>
    <row r="37" spans="1:24" ht="16.5" customHeight="1" thickBot="1" x14ac:dyDescent="0.3">
      <c r="A37" s="28"/>
      <c r="B37" s="35" t="s">
        <v>566</v>
      </c>
      <c r="C37" s="3" t="s">
        <v>265</v>
      </c>
      <c r="D37" s="3">
        <v>2012</v>
      </c>
      <c r="E37" s="3">
        <v>9123</v>
      </c>
      <c r="F37" s="19">
        <v>38300</v>
      </c>
      <c r="G37" s="20"/>
      <c r="H37" s="20">
        <v>40878</v>
      </c>
      <c r="I37" s="20" t="s">
        <v>692</v>
      </c>
      <c r="J37" s="20" t="s">
        <v>689</v>
      </c>
      <c r="K37" s="3" t="s">
        <v>689</v>
      </c>
      <c r="L37" s="4">
        <v>383375.94</v>
      </c>
      <c r="M37" s="4"/>
      <c r="N37" s="5"/>
      <c r="O37" s="5"/>
      <c r="P37" s="4"/>
      <c r="Q37" s="5"/>
      <c r="R37" s="5"/>
      <c r="S37" s="4">
        <v>188681.39</v>
      </c>
      <c r="T37" s="85">
        <f t="shared" si="1"/>
        <v>0.49215761948963205</v>
      </c>
      <c r="U37" s="28"/>
      <c r="V37" s="9"/>
      <c r="W37" s="10"/>
      <c r="X37" s="11"/>
    </row>
    <row r="38" spans="1:24" ht="16.5" customHeight="1" thickBot="1" x14ac:dyDescent="0.3">
      <c r="B38" s="29" t="s">
        <v>196</v>
      </c>
      <c r="C38" s="3" t="s">
        <v>265</v>
      </c>
      <c r="D38" s="3">
        <v>2015</v>
      </c>
      <c r="E38" s="3">
        <v>9133</v>
      </c>
      <c r="F38" s="19">
        <v>39239</v>
      </c>
      <c r="G38" s="20"/>
      <c r="H38" s="20">
        <v>39295</v>
      </c>
      <c r="I38" s="20">
        <v>41609</v>
      </c>
      <c r="J38" s="20" t="s">
        <v>689</v>
      </c>
      <c r="K38" s="3" t="s">
        <v>689</v>
      </c>
      <c r="L38" s="4">
        <v>785518</v>
      </c>
      <c r="M38" s="4">
        <v>195751</v>
      </c>
      <c r="N38" s="5">
        <v>0</v>
      </c>
      <c r="O38" s="5">
        <v>174395</v>
      </c>
      <c r="P38" s="4">
        <v>0</v>
      </c>
      <c r="Q38" s="5">
        <v>0</v>
      </c>
      <c r="R38" s="5">
        <v>0</v>
      </c>
      <c r="S38" s="4">
        <v>195750.58</v>
      </c>
      <c r="T38" s="85">
        <f t="shared" si="1"/>
        <v>0.24919935634829499</v>
      </c>
      <c r="V38" s="9"/>
      <c r="W38" s="10"/>
      <c r="X38" s="11"/>
    </row>
    <row r="39" spans="1:24" ht="16.5" customHeight="1" thickBot="1" x14ac:dyDescent="0.3">
      <c r="B39" s="16" t="s">
        <v>317</v>
      </c>
      <c r="C39" s="3" t="s">
        <v>130</v>
      </c>
      <c r="D39" s="3">
        <v>2013</v>
      </c>
      <c r="E39" s="3">
        <v>9275</v>
      </c>
      <c r="F39" s="19">
        <v>38208</v>
      </c>
      <c r="G39" s="20"/>
      <c r="H39" s="20" t="s">
        <v>706</v>
      </c>
      <c r="I39" s="20">
        <v>41244</v>
      </c>
      <c r="J39" s="20" t="s">
        <v>689</v>
      </c>
      <c r="K39" s="3" t="s">
        <v>689</v>
      </c>
      <c r="L39" s="4">
        <v>54135</v>
      </c>
      <c r="M39" s="4"/>
      <c r="N39" s="5"/>
      <c r="O39" s="5"/>
      <c r="P39" s="4"/>
      <c r="Q39" s="5"/>
      <c r="R39" s="5"/>
      <c r="S39" s="4">
        <v>343092.53</v>
      </c>
      <c r="T39" s="85">
        <f t="shared" si="1"/>
        <v>6.3377210677011178</v>
      </c>
      <c r="V39" s="9"/>
      <c r="W39" s="10"/>
      <c r="X39" s="11"/>
    </row>
    <row r="40" spans="1:24" ht="16.5" customHeight="1" thickBot="1" x14ac:dyDescent="0.3">
      <c r="B40" s="34" t="s">
        <v>534</v>
      </c>
      <c r="C40" s="3" t="s">
        <v>265</v>
      </c>
      <c r="D40" s="3">
        <v>2013</v>
      </c>
      <c r="E40" s="3">
        <v>9324</v>
      </c>
      <c r="F40" s="19">
        <v>38827</v>
      </c>
      <c r="G40" s="20"/>
      <c r="H40" s="20">
        <v>37773</v>
      </c>
      <c r="I40" s="20">
        <v>41456</v>
      </c>
      <c r="J40" s="20" t="s">
        <v>689</v>
      </c>
      <c r="K40" s="3" t="s">
        <v>689</v>
      </c>
      <c r="L40" s="4">
        <v>2783023</v>
      </c>
      <c r="M40" s="4"/>
      <c r="N40" s="5"/>
      <c r="O40" s="5"/>
      <c r="P40" s="4"/>
      <c r="Q40" s="5"/>
      <c r="R40" s="5"/>
      <c r="S40" s="4">
        <v>2912659.64</v>
      </c>
      <c r="T40" s="85">
        <f t="shared" si="1"/>
        <v>1.0465812319912555</v>
      </c>
      <c r="V40" s="9"/>
      <c r="W40" s="10"/>
      <c r="X40" s="11"/>
    </row>
    <row r="41" spans="1:24" ht="16.5" customHeight="1" thickBot="1" x14ac:dyDescent="0.3">
      <c r="B41" s="17" t="s">
        <v>441</v>
      </c>
      <c r="C41" s="3" t="s">
        <v>130</v>
      </c>
      <c r="D41" s="3">
        <v>2010</v>
      </c>
      <c r="E41" s="3">
        <v>9403</v>
      </c>
      <c r="F41" s="19">
        <v>38147</v>
      </c>
      <c r="G41" s="20"/>
      <c r="H41" s="20">
        <v>38777</v>
      </c>
      <c r="I41" s="20">
        <v>38838</v>
      </c>
      <c r="J41" s="20" t="s">
        <v>691</v>
      </c>
      <c r="K41" s="3" t="s">
        <v>689</v>
      </c>
      <c r="L41" s="4">
        <v>715858.56</v>
      </c>
      <c r="M41" s="4"/>
      <c r="N41" s="5"/>
      <c r="O41" s="5"/>
      <c r="P41" s="4"/>
      <c r="Q41" s="5"/>
      <c r="R41" s="5"/>
      <c r="S41" s="4">
        <v>96231.03</v>
      </c>
      <c r="T41" s="85">
        <f t="shared" si="1"/>
        <v>0.13442743493910303</v>
      </c>
      <c r="V41" s="9"/>
      <c r="W41" s="10"/>
      <c r="X41" s="11"/>
    </row>
    <row r="42" spans="1:24" ht="16.5" customHeight="1" thickBot="1" x14ac:dyDescent="0.3">
      <c r="B42" s="15" t="s">
        <v>369</v>
      </c>
      <c r="C42" s="3" t="s">
        <v>130</v>
      </c>
      <c r="D42" s="3">
        <v>2011</v>
      </c>
      <c r="E42" s="3">
        <v>9648</v>
      </c>
      <c r="F42" s="19">
        <v>39141</v>
      </c>
      <c r="G42" s="20"/>
      <c r="H42" s="20">
        <v>39173</v>
      </c>
      <c r="I42" s="20">
        <v>40725</v>
      </c>
      <c r="J42" s="20" t="s">
        <v>689</v>
      </c>
      <c r="K42" s="3" t="s">
        <v>689</v>
      </c>
      <c r="L42" s="4">
        <v>12826997</v>
      </c>
      <c r="M42" s="4"/>
      <c r="N42" s="5"/>
      <c r="O42" s="5"/>
      <c r="P42" s="4"/>
      <c r="Q42" s="5"/>
      <c r="R42" s="5"/>
      <c r="S42" s="4">
        <v>14148126.43</v>
      </c>
      <c r="T42" s="85">
        <f t="shared" si="1"/>
        <v>1.1029960036632112</v>
      </c>
      <c r="V42" s="9"/>
      <c r="W42" s="10"/>
      <c r="X42" s="11"/>
    </row>
    <row r="43" spans="1:24" ht="16.5" customHeight="1" thickBot="1" x14ac:dyDescent="0.3">
      <c r="B43" s="15" t="s">
        <v>364</v>
      </c>
      <c r="C43" s="3" t="s">
        <v>130</v>
      </c>
      <c r="D43" s="3">
        <v>2011</v>
      </c>
      <c r="E43" s="3">
        <v>10149</v>
      </c>
      <c r="F43" s="19">
        <v>38169</v>
      </c>
      <c r="G43" s="20"/>
      <c r="H43" s="20">
        <v>38777</v>
      </c>
      <c r="I43" s="20">
        <v>39052</v>
      </c>
      <c r="J43" s="20" t="s">
        <v>689</v>
      </c>
      <c r="K43" s="3" t="s">
        <v>689</v>
      </c>
      <c r="L43" s="4">
        <v>901492.26</v>
      </c>
      <c r="M43" s="4"/>
      <c r="N43" s="5"/>
      <c r="O43" s="5"/>
      <c r="P43" s="4"/>
      <c r="Q43" s="5"/>
      <c r="R43" s="5"/>
      <c r="S43" s="4">
        <v>294314</v>
      </c>
      <c r="T43" s="85">
        <f t="shared" si="1"/>
        <v>0.32647423950151272</v>
      </c>
      <c r="V43" s="9"/>
      <c r="W43" s="10"/>
      <c r="X43" s="11"/>
    </row>
    <row r="44" spans="1:24" ht="28.5" customHeight="1" thickBot="1" x14ac:dyDescent="0.3">
      <c r="B44" s="17" t="s">
        <v>463</v>
      </c>
      <c r="C44" s="3" t="s">
        <v>130</v>
      </c>
      <c r="D44" s="3">
        <v>2010</v>
      </c>
      <c r="E44" s="3">
        <v>10360</v>
      </c>
      <c r="F44" s="19">
        <v>38741</v>
      </c>
      <c r="G44" s="20"/>
      <c r="H44" s="20">
        <v>39934</v>
      </c>
      <c r="I44" s="20">
        <v>40148</v>
      </c>
      <c r="J44" s="20" t="s">
        <v>689</v>
      </c>
      <c r="K44" s="3" t="s">
        <v>689</v>
      </c>
      <c r="L44" s="4">
        <v>181910</v>
      </c>
      <c r="M44" s="4"/>
      <c r="N44" s="5"/>
      <c r="O44" s="5"/>
      <c r="P44" s="4"/>
      <c r="Q44" s="5"/>
      <c r="R44" s="5"/>
      <c r="S44" s="4">
        <v>172627.14</v>
      </c>
      <c r="T44" s="85">
        <f t="shared" si="1"/>
        <v>0.94897004012973452</v>
      </c>
      <c r="V44" s="9"/>
      <c r="W44" s="10"/>
      <c r="X44" s="11"/>
    </row>
    <row r="45" spans="1:24" ht="16.5" customHeight="1" thickBot="1" x14ac:dyDescent="0.3">
      <c r="B45" s="18" t="s">
        <v>587</v>
      </c>
      <c r="C45" s="3" t="s">
        <v>266</v>
      </c>
      <c r="D45" s="3">
        <v>2014</v>
      </c>
      <c r="E45" s="3">
        <v>10408</v>
      </c>
      <c r="F45" s="19">
        <v>38176</v>
      </c>
      <c r="G45" s="20"/>
      <c r="H45" s="20">
        <v>38777</v>
      </c>
      <c r="I45" s="20">
        <v>41974</v>
      </c>
      <c r="J45" s="20" t="s">
        <v>689</v>
      </c>
      <c r="K45" s="3" t="s">
        <v>691</v>
      </c>
      <c r="L45" s="4">
        <v>3405865.6</v>
      </c>
      <c r="M45" s="4"/>
      <c r="N45" s="5"/>
      <c r="O45" s="5"/>
      <c r="P45" s="4"/>
      <c r="Q45" s="5"/>
      <c r="R45" s="5"/>
      <c r="S45" s="4">
        <v>3248780.67</v>
      </c>
      <c r="T45" s="85">
        <f t="shared" si="1"/>
        <v>0.95387811838494152</v>
      </c>
      <c r="V45" s="9"/>
      <c r="W45" s="10"/>
      <c r="X45" s="11"/>
    </row>
    <row r="46" spans="1:24" ht="16.5" customHeight="1" thickBot="1" x14ac:dyDescent="0.3">
      <c r="B46" s="17" t="s">
        <v>442</v>
      </c>
      <c r="C46" s="3" t="s">
        <v>130</v>
      </c>
      <c r="D46" s="3">
        <v>2010</v>
      </c>
      <c r="E46" s="3">
        <v>10438</v>
      </c>
      <c r="F46" s="19">
        <v>38201</v>
      </c>
      <c r="G46" s="20"/>
      <c r="H46" s="20">
        <v>38777</v>
      </c>
      <c r="I46" s="20">
        <v>40269</v>
      </c>
      <c r="J46" s="20" t="s">
        <v>689</v>
      </c>
      <c r="K46" s="3" t="s">
        <v>689</v>
      </c>
      <c r="L46" s="4">
        <v>1842236</v>
      </c>
      <c r="M46" s="4"/>
      <c r="N46" s="5"/>
      <c r="O46" s="5"/>
      <c r="P46" s="4"/>
      <c r="Q46" s="5"/>
      <c r="R46" s="5"/>
      <c r="S46" s="4">
        <v>170488.04</v>
      </c>
      <c r="T46" s="85">
        <f t="shared" si="1"/>
        <v>9.2544082299987632E-2</v>
      </c>
      <c r="V46" s="9"/>
      <c r="W46" s="10"/>
      <c r="X46" s="11"/>
    </row>
    <row r="47" spans="1:24" ht="16.5" customHeight="1" thickBot="1" x14ac:dyDescent="0.3">
      <c r="B47" s="16" t="s">
        <v>311</v>
      </c>
      <c r="C47" s="3" t="s">
        <v>130</v>
      </c>
      <c r="D47" s="3">
        <v>2013</v>
      </c>
      <c r="E47" s="3">
        <v>10489</v>
      </c>
      <c r="F47" s="19">
        <v>38175</v>
      </c>
      <c r="G47" s="20"/>
      <c r="H47" s="20">
        <v>38718</v>
      </c>
      <c r="I47" s="20">
        <v>40148</v>
      </c>
      <c r="J47" s="20" t="s">
        <v>689</v>
      </c>
      <c r="K47" s="3" t="s">
        <v>689</v>
      </c>
      <c r="L47" s="4">
        <v>627501</v>
      </c>
      <c r="M47" s="4"/>
      <c r="N47" s="5"/>
      <c r="O47" s="5"/>
      <c r="P47" s="4"/>
      <c r="Q47" s="5"/>
      <c r="R47" s="5"/>
      <c r="S47" s="4">
        <v>298447.83</v>
      </c>
      <c r="T47" s="85">
        <f t="shared" si="1"/>
        <v>0.47561331376364341</v>
      </c>
      <c r="V47" s="9"/>
      <c r="W47" s="10"/>
      <c r="X47" s="11"/>
    </row>
    <row r="48" spans="1:24" ht="16.5" customHeight="1" thickBot="1" x14ac:dyDescent="0.3">
      <c r="B48" s="35" t="s">
        <v>562</v>
      </c>
      <c r="C48" s="3" t="s">
        <v>265</v>
      </c>
      <c r="D48" s="3">
        <v>2012</v>
      </c>
      <c r="E48" s="3">
        <v>10585</v>
      </c>
      <c r="F48" s="19">
        <v>38387</v>
      </c>
      <c r="G48" s="20"/>
      <c r="H48" s="20">
        <v>40664</v>
      </c>
      <c r="I48" s="20" t="s">
        <v>692</v>
      </c>
      <c r="J48" s="20" t="s">
        <v>689</v>
      </c>
      <c r="K48" s="3" t="s">
        <v>689</v>
      </c>
      <c r="L48" s="4">
        <v>494061</v>
      </c>
      <c r="M48" s="4"/>
      <c r="N48" s="5"/>
      <c r="O48" s="5"/>
      <c r="P48" s="4"/>
      <c r="Q48" s="5"/>
      <c r="R48" s="5"/>
      <c r="S48" s="4">
        <v>584511.6</v>
      </c>
      <c r="T48" s="85">
        <f t="shared" si="1"/>
        <v>1.1830757740440958</v>
      </c>
      <c r="V48" s="9"/>
      <c r="W48" s="10"/>
      <c r="X48" s="11"/>
    </row>
    <row r="49" spans="1:24" ht="16.5" customHeight="1" thickBot="1" x14ac:dyDescent="0.3">
      <c r="B49" s="17" t="s">
        <v>438</v>
      </c>
      <c r="C49" s="3" t="s">
        <v>130</v>
      </c>
      <c r="D49" s="3">
        <v>2010</v>
      </c>
      <c r="E49" s="3">
        <v>10852</v>
      </c>
      <c r="F49" s="19">
        <v>38167</v>
      </c>
      <c r="G49" s="20"/>
      <c r="H49" s="20">
        <v>38899</v>
      </c>
      <c r="I49" s="20">
        <v>40148</v>
      </c>
      <c r="J49" s="20" t="s">
        <v>689</v>
      </c>
      <c r="K49" s="3" t="s">
        <v>689</v>
      </c>
      <c r="L49" s="4">
        <v>1896000</v>
      </c>
      <c r="M49" s="4"/>
      <c r="N49" s="5"/>
      <c r="O49" s="5"/>
      <c r="P49" s="4"/>
      <c r="Q49" s="5"/>
      <c r="R49" s="5"/>
      <c r="S49" s="4">
        <v>3871243.78</v>
      </c>
      <c r="T49" s="85">
        <f t="shared" si="1"/>
        <v>2.0417952426160335</v>
      </c>
      <c r="V49" s="9"/>
      <c r="W49" s="10"/>
      <c r="X49" s="11"/>
    </row>
    <row r="50" spans="1:24" ht="16.5" customHeight="1" thickBot="1" x14ac:dyDescent="0.3">
      <c r="A50" s="28"/>
      <c r="B50" s="17" t="s">
        <v>444</v>
      </c>
      <c r="C50" s="3" t="s">
        <v>130</v>
      </c>
      <c r="D50" s="3">
        <v>2010</v>
      </c>
      <c r="E50" s="3">
        <v>10905</v>
      </c>
      <c r="F50" s="19">
        <v>38240</v>
      </c>
      <c r="G50" s="20"/>
      <c r="H50" s="20">
        <v>38777</v>
      </c>
      <c r="I50" s="20">
        <v>40087</v>
      </c>
      <c r="J50" s="20" t="s">
        <v>689</v>
      </c>
      <c r="K50" s="3" t="s">
        <v>689</v>
      </c>
      <c r="L50" s="4">
        <v>2660687</v>
      </c>
      <c r="M50" s="4"/>
      <c r="N50" s="5"/>
      <c r="O50" s="5"/>
      <c r="P50" s="4"/>
      <c r="Q50" s="5"/>
      <c r="R50" s="5"/>
      <c r="S50" s="4">
        <v>1136091.71</v>
      </c>
      <c r="T50" s="85">
        <f t="shared" si="1"/>
        <v>0.42699186713807374</v>
      </c>
      <c r="U50" s="28"/>
      <c r="V50" s="9"/>
      <c r="W50" s="10"/>
      <c r="X50" s="11"/>
    </row>
    <row r="51" spans="1:24" ht="16.5" customHeight="1" thickBot="1" x14ac:dyDescent="0.3">
      <c r="B51" s="35" t="s">
        <v>544</v>
      </c>
      <c r="C51" s="3" t="s">
        <v>265</v>
      </c>
      <c r="D51" s="3">
        <v>2012</v>
      </c>
      <c r="E51" s="3">
        <v>11308</v>
      </c>
      <c r="F51" s="19">
        <v>38915</v>
      </c>
      <c r="G51" s="20"/>
      <c r="H51" s="20" t="s">
        <v>706</v>
      </c>
      <c r="I51" s="20">
        <v>40878</v>
      </c>
      <c r="J51" s="20" t="s">
        <v>689</v>
      </c>
      <c r="K51" s="3" t="s">
        <v>689</v>
      </c>
      <c r="L51" s="4">
        <v>845294</v>
      </c>
      <c r="M51" s="4"/>
      <c r="N51" s="5"/>
      <c r="O51" s="5"/>
      <c r="P51" s="4"/>
      <c r="Q51" s="5"/>
      <c r="R51" s="5"/>
      <c r="S51" s="4">
        <v>1078059.8400000001</v>
      </c>
      <c r="T51" s="85">
        <f t="shared" si="1"/>
        <v>1.2753667244769276</v>
      </c>
      <c r="V51" s="9"/>
      <c r="W51" s="10"/>
      <c r="X51" s="11"/>
    </row>
    <row r="52" spans="1:24" ht="16.5" customHeight="1" thickBot="1" x14ac:dyDescent="0.3">
      <c r="A52" s="28"/>
      <c r="B52" s="35" t="s">
        <v>339</v>
      </c>
      <c r="C52" s="3" t="s">
        <v>265</v>
      </c>
      <c r="D52" s="3">
        <v>2012</v>
      </c>
      <c r="E52" s="3">
        <v>11316</v>
      </c>
      <c r="F52" s="19">
        <v>39198</v>
      </c>
      <c r="G52" s="20"/>
      <c r="H52" s="20">
        <v>39234</v>
      </c>
      <c r="I52" s="20" t="s">
        <v>692</v>
      </c>
      <c r="J52" s="20" t="s">
        <v>689</v>
      </c>
      <c r="K52" s="3" t="s">
        <v>689</v>
      </c>
      <c r="L52" s="4">
        <v>869135.13</v>
      </c>
      <c r="M52" s="4"/>
      <c r="N52" s="5"/>
      <c r="O52" s="5"/>
      <c r="P52" s="4"/>
      <c r="Q52" s="5"/>
      <c r="R52" s="5"/>
      <c r="S52" s="4">
        <v>897575.11</v>
      </c>
      <c r="T52" s="85">
        <f t="shared" si="1"/>
        <v>1.0327221613973883</v>
      </c>
      <c r="U52" s="28"/>
      <c r="V52" s="9"/>
      <c r="W52" s="10"/>
      <c r="X52" s="11"/>
    </row>
    <row r="53" spans="1:24" ht="16.5" customHeight="1" thickBot="1" x14ac:dyDescent="0.3">
      <c r="A53" s="1">
        <v>7</v>
      </c>
      <c r="B53" s="17" t="s">
        <v>458</v>
      </c>
      <c r="C53" s="3" t="s">
        <v>267</v>
      </c>
      <c r="D53" s="3">
        <v>2010</v>
      </c>
      <c r="E53" s="3">
        <v>11403</v>
      </c>
      <c r="F53" s="19">
        <v>38554</v>
      </c>
      <c r="G53" s="20"/>
      <c r="H53" s="20">
        <v>39295</v>
      </c>
      <c r="I53" s="20">
        <v>40513</v>
      </c>
      <c r="J53" s="20" t="s">
        <v>691</v>
      </c>
      <c r="K53" s="3" t="s">
        <v>689</v>
      </c>
      <c r="L53" s="4">
        <v>1676454</v>
      </c>
      <c r="M53" s="4"/>
      <c r="N53" s="5"/>
      <c r="O53" s="5"/>
      <c r="P53" s="4"/>
      <c r="Q53" s="5"/>
      <c r="R53" s="5"/>
      <c r="S53" s="4">
        <v>879254</v>
      </c>
      <c r="T53" s="85">
        <f t="shared" si="1"/>
        <v>0.52447248776286137</v>
      </c>
      <c r="V53" s="9"/>
      <c r="W53" s="10"/>
      <c r="X53" s="11"/>
    </row>
    <row r="54" spans="1:24" ht="16.5" customHeight="1" thickBot="1" x14ac:dyDescent="0.3">
      <c r="A54" s="28"/>
      <c r="B54" s="68" t="s">
        <v>547</v>
      </c>
      <c r="C54" s="69" t="s">
        <v>265</v>
      </c>
      <c r="D54" s="69">
        <v>2012</v>
      </c>
      <c r="E54" s="69">
        <v>11650</v>
      </c>
      <c r="F54" s="70">
        <v>38240</v>
      </c>
      <c r="G54" s="71"/>
      <c r="H54" s="71">
        <v>38777</v>
      </c>
      <c r="I54" s="71">
        <v>40969</v>
      </c>
      <c r="J54" s="71" t="s">
        <v>689</v>
      </c>
      <c r="K54" s="69" t="s">
        <v>689</v>
      </c>
      <c r="L54" s="72">
        <v>1976063</v>
      </c>
      <c r="M54" s="72"/>
      <c r="N54" s="73"/>
      <c r="O54" s="73"/>
      <c r="P54" s="72"/>
      <c r="Q54" s="73"/>
      <c r="R54" s="73"/>
      <c r="S54" s="72">
        <v>1319669.4099999999</v>
      </c>
      <c r="T54" s="85">
        <f t="shared" si="1"/>
        <v>0.66782759962612526</v>
      </c>
      <c r="U54" s="28"/>
      <c r="V54" s="9"/>
      <c r="W54" s="10"/>
      <c r="X54" s="11"/>
    </row>
    <row r="55" spans="1:24" ht="16.5" customHeight="1" thickBot="1" x14ac:dyDescent="0.3">
      <c r="A55" s="28"/>
      <c r="B55" s="17" t="s">
        <v>439</v>
      </c>
      <c r="C55" s="3" t="s">
        <v>130</v>
      </c>
      <c r="D55" s="3">
        <v>2010</v>
      </c>
      <c r="E55" s="3">
        <v>11755</v>
      </c>
      <c r="F55" s="19">
        <v>38259</v>
      </c>
      <c r="G55" s="20"/>
      <c r="H55" s="20">
        <v>38718</v>
      </c>
      <c r="I55" s="20" t="s">
        <v>708</v>
      </c>
      <c r="J55" s="20" t="s">
        <v>689</v>
      </c>
      <c r="K55" s="3" t="s">
        <v>689</v>
      </c>
      <c r="L55" s="4">
        <v>1243745</v>
      </c>
      <c r="M55" s="4"/>
      <c r="N55" s="5"/>
      <c r="O55" s="5"/>
      <c r="P55" s="4"/>
      <c r="Q55" s="5"/>
      <c r="R55" s="5"/>
      <c r="S55" s="4">
        <v>1924002.19</v>
      </c>
      <c r="T55" s="85">
        <f t="shared" si="1"/>
        <v>1.546942653035791</v>
      </c>
      <c r="U55" s="28"/>
      <c r="V55" s="9"/>
      <c r="W55" s="10"/>
      <c r="X55" s="11"/>
    </row>
    <row r="56" spans="1:24" ht="16.5" customHeight="1" thickBot="1" x14ac:dyDescent="0.3">
      <c r="A56" s="28"/>
      <c r="B56" s="35" t="s">
        <v>559</v>
      </c>
      <c r="C56" s="3" t="s">
        <v>265</v>
      </c>
      <c r="D56" s="3">
        <v>2012</v>
      </c>
      <c r="E56" s="3">
        <v>11866</v>
      </c>
      <c r="F56" s="19">
        <v>39199</v>
      </c>
      <c r="G56" s="20"/>
      <c r="H56" s="20">
        <v>39264</v>
      </c>
      <c r="I56" s="20">
        <v>41183</v>
      </c>
      <c r="J56" s="20" t="s">
        <v>689</v>
      </c>
      <c r="K56" s="3" t="s">
        <v>689</v>
      </c>
      <c r="L56" s="4">
        <v>762244.25</v>
      </c>
      <c r="M56" s="4"/>
      <c r="N56" s="5"/>
      <c r="O56" s="5"/>
      <c r="P56" s="4"/>
      <c r="Q56" s="5"/>
      <c r="R56" s="5"/>
      <c r="S56" s="4">
        <v>828200.49</v>
      </c>
      <c r="T56" s="85">
        <f t="shared" si="1"/>
        <v>1.0865290095661595</v>
      </c>
      <c r="U56" s="28"/>
      <c r="V56" s="9"/>
      <c r="W56" s="10"/>
      <c r="X56" s="11"/>
    </row>
    <row r="57" spans="1:24" ht="16.5" customHeight="1" thickBot="1" x14ac:dyDescent="0.3">
      <c r="A57" s="28"/>
      <c r="B57" s="14" t="s">
        <v>334</v>
      </c>
      <c r="C57" s="3" t="s">
        <v>130</v>
      </c>
      <c r="D57" s="3">
        <v>2012</v>
      </c>
      <c r="E57" s="3">
        <v>12213</v>
      </c>
      <c r="F57" s="19">
        <v>38538</v>
      </c>
      <c r="G57" s="20"/>
      <c r="H57" s="20">
        <v>38777</v>
      </c>
      <c r="I57" s="20">
        <v>41183</v>
      </c>
      <c r="J57" s="20" t="s">
        <v>707</v>
      </c>
      <c r="K57" s="3" t="s">
        <v>691</v>
      </c>
      <c r="L57" s="4">
        <v>5924729</v>
      </c>
      <c r="M57" s="4"/>
      <c r="N57" s="5"/>
      <c r="O57" s="5"/>
      <c r="P57" s="4"/>
      <c r="Q57" s="5"/>
      <c r="R57" s="5"/>
      <c r="S57" s="4">
        <v>6755924.6500000004</v>
      </c>
      <c r="T57" s="85">
        <f t="shared" si="1"/>
        <v>1.1402926024127011</v>
      </c>
      <c r="U57" s="28"/>
      <c r="V57" s="9"/>
      <c r="W57" s="10"/>
      <c r="X57" s="11"/>
    </row>
    <row r="58" spans="1:24" ht="16.5" customHeight="1" thickBot="1" x14ac:dyDescent="0.3">
      <c r="A58" s="28"/>
      <c r="B58" s="29" t="s">
        <v>206</v>
      </c>
      <c r="C58" s="3" t="s">
        <v>265</v>
      </c>
      <c r="D58" s="3">
        <v>2015</v>
      </c>
      <c r="E58" s="3">
        <v>12297</v>
      </c>
      <c r="F58" s="19">
        <v>38313</v>
      </c>
      <c r="G58" s="20"/>
      <c r="H58" s="20" t="s">
        <v>698</v>
      </c>
      <c r="I58" s="20" t="s">
        <v>698</v>
      </c>
      <c r="J58" s="20" t="s">
        <v>689</v>
      </c>
      <c r="K58" s="3" t="s">
        <v>689</v>
      </c>
      <c r="L58" s="4">
        <v>2277316</v>
      </c>
      <c r="M58" s="4">
        <v>0</v>
      </c>
      <c r="N58" s="5">
        <v>0</v>
      </c>
      <c r="O58" s="5">
        <v>329208</v>
      </c>
      <c r="P58" s="4">
        <v>0</v>
      </c>
      <c r="Q58" s="5">
        <v>0</v>
      </c>
      <c r="R58" s="5">
        <v>0</v>
      </c>
      <c r="S58" s="4">
        <v>0</v>
      </c>
      <c r="T58" s="85">
        <f t="shared" si="1"/>
        <v>0</v>
      </c>
      <c r="U58" s="28"/>
      <c r="V58" s="9"/>
      <c r="W58" s="10"/>
      <c r="X58" s="11"/>
    </row>
    <row r="59" spans="1:24" ht="27" customHeight="1" thickBot="1" x14ac:dyDescent="0.3">
      <c r="B59" s="15" t="s">
        <v>362</v>
      </c>
      <c r="C59" s="3" t="s">
        <v>130</v>
      </c>
      <c r="D59" s="3">
        <v>2011</v>
      </c>
      <c r="E59" s="3">
        <v>12466</v>
      </c>
      <c r="F59" s="19">
        <v>38545</v>
      </c>
      <c r="G59" s="20"/>
      <c r="H59" s="20">
        <v>38777</v>
      </c>
      <c r="I59" s="20" t="s">
        <v>710</v>
      </c>
      <c r="J59" s="20" t="s">
        <v>689</v>
      </c>
      <c r="K59" s="3" t="s">
        <v>689</v>
      </c>
      <c r="L59" s="4">
        <v>1834675</v>
      </c>
      <c r="M59" s="4"/>
      <c r="N59" s="5"/>
      <c r="O59" s="5"/>
      <c r="P59" s="4"/>
      <c r="Q59" s="5"/>
      <c r="R59" s="5"/>
      <c r="S59" s="4">
        <v>1769042.1</v>
      </c>
      <c r="T59" s="85">
        <f t="shared" si="1"/>
        <v>0.96422641612274662</v>
      </c>
      <c r="V59" s="9"/>
      <c r="W59" s="10"/>
      <c r="X59" s="11"/>
    </row>
    <row r="60" spans="1:24" ht="27" customHeight="1" thickBot="1" x14ac:dyDescent="0.3">
      <c r="B60" s="17" t="s">
        <v>437</v>
      </c>
      <c r="C60" s="3" t="s">
        <v>130</v>
      </c>
      <c r="D60" s="3">
        <v>2010</v>
      </c>
      <c r="E60" s="3">
        <v>12704</v>
      </c>
      <c r="F60" s="19">
        <v>38320</v>
      </c>
      <c r="G60" s="20"/>
      <c r="H60" s="20" t="s">
        <v>706</v>
      </c>
      <c r="I60" s="20" t="s">
        <v>719</v>
      </c>
      <c r="J60" s="20" t="s">
        <v>691</v>
      </c>
      <c r="K60" s="3" t="s">
        <v>689</v>
      </c>
      <c r="L60" s="4">
        <v>1501071.57</v>
      </c>
      <c r="M60" s="4"/>
      <c r="N60" s="5"/>
      <c r="O60" s="5"/>
      <c r="P60" s="4"/>
      <c r="Q60" s="5"/>
      <c r="R60" s="5"/>
      <c r="S60" s="4">
        <v>1759918.65</v>
      </c>
      <c r="T60" s="85">
        <f t="shared" si="1"/>
        <v>1.1724415312189278</v>
      </c>
      <c r="U60" s="1" t="s">
        <v>734</v>
      </c>
      <c r="V60" s="9"/>
      <c r="W60" s="10"/>
      <c r="X60" s="11"/>
    </row>
    <row r="61" spans="1:24" s="77" customFormat="1" ht="38.25" customHeight="1" thickBot="1" x14ac:dyDescent="0.3">
      <c r="A61" s="67"/>
      <c r="B61" s="15" t="s">
        <v>376</v>
      </c>
      <c r="C61" s="3" t="s">
        <v>130</v>
      </c>
      <c r="D61" s="3">
        <v>2011</v>
      </c>
      <c r="E61" s="78">
        <v>12818</v>
      </c>
      <c r="F61" s="19">
        <v>39122</v>
      </c>
      <c r="G61" s="20"/>
      <c r="H61" s="20">
        <v>39539</v>
      </c>
      <c r="I61" s="20" t="s">
        <v>692</v>
      </c>
      <c r="J61" s="20" t="s">
        <v>689</v>
      </c>
      <c r="K61" s="3" t="s">
        <v>691</v>
      </c>
      <c r="L61" s="4">
        <v>12977252.880000001</v>
      </c>
      <c r="M61" s="4"/>
      <c r="N61" s="5"/>
      <c r="O61" s="5"/>
      <c r="P61" s="4"/>
      <c r="Q61" s="5"/>
      <c r="R61" s="5"/>
      <c r="S61" s="4">
        <v>11479088.300000001</v>
      </c>
      <c r="T61" s="85">
        <f t="shared" si="1"/>
        <v>0.88455456683679878</v>
      </c>
      <c r="U61" s="67" t="s">
        <v>769</v>
      </c>
      <c r="V61" s="74"/>
      <c r="W61" s="75"/>
      <c r="X61" s="76"/>
    </row>
    <row r="62" spans="1:24" ht="27" customHeight="1" thickBot="1" x14ac:dyDescent="0.3">
      <c r="B62" s="17" t="s">
        <v>510</v>
      </c>
      <c r="C62" s="3" t="s">
        <v>130</v>
      </c>
      <c r="D62" s="3">
        <v>2010</v>
      </c>
      <c r="E62" s="3">
        <v>13064</v>
      </c>
      <c r="F62" s="19" t="s">
        <v>752</v>
      </c>
      <c r="G62" s="20"/>
      <c r="H62" s="20" t="s">
        <v>698</v>
      </c>
      <c r="I62" s="20" t="s">
        <v>698</v>
      </c>
      <c r="J62" s="20" t="s">
        <v>689</v>
      </c>
      <c r="K62" s="3" t="s">
        <v>689</v>
      </c>
      <c r="L62" s="4">
        <v>3359774</v>
      </c>
      <c r="M62" s="4"/>
      <c r="N62" s="5"/>
      <c r="O62" s="5"/>
      <c r="P62" s="4"/>
      <c r="Q62" s="5"/>
      <c r="R62" s="5"/>
      <c r="S62" s="4">
        <v>0</v>
      </c>
      <c r="T62" s="85">
        <f t="shared" si="1"/>
        <v>0</v>
      </c>
      <c r="V62" s="9"/>
      <c r="W62" s="10"/>
      <c r="X62" s="11"/>
    </row>
    <row r="63" spans="1:24" ht="27" customHeight="1" thickBot="1" x14ac:dyDescent="0.3">
      <c r="B63" s="34" t="s">
        <v>538</v>
      </c>
      <c r="C63" s="3" t="s">
        <v>265</v>
      </c>
      <c r="D63" s="3">
        <v>2013</v>
      </c>
      <c r="E63" s="3">
        <v>13348</v>
      </c>
      <c r="F63" s="19">
        <v>39841</v>
      </c>
      <c r="G63" s="20"/>
      <c r="H63" s="20">
        <v>40664</v>
      </c>
      <c r="I63" s="20">
        <v>41579</v>
      </c>
      <c r="J63" s="20" t="s">
        <v>689</v>
      </c>
      <c r="K63" s="3" t="s">
        <v>689</v>
      </c>
      <c r="L63" s="4">
        <v>1098307.56</v>
      </c>
      <c r="M63" s="4"/>
      <c r="N63" s="5"/>
      <c r="O63" s="5"/>
      <c r="P63" s="4"/>
      <c r="Q63" s="5"/>
      <c r="R63" s="5"/>
      <c r="S63" s="4">
        <v>1062489.17</v>
      </c>
      <c r="T63" s="85">
        <f t="shared" si="1"/>
        <v>0.96738765050474551</v>
      </c>
      <c r="U63" s="1" t="s">
        <v>735</v>
      </c>
      <c r="V63" s="9"/>
      <c r="W63" s="10"/>
      <c r="X63" s="11"/>
    </row>
    <row r="64" spans="1:24" ht="27" customHeight="1" thickBot="1" x14ac:dyDescent="0.3">
      <c r="A64" s="1">
        <v>8</v>
      </c>
      <c r="B64" s="3" t="s">
        <v>4</v>
      </c>
      <c r="C64" s="3" t="s">
        <v>130</v>
      </c>
      <c r="D64" s="3">
        <v>2015</v>
      </c>
      <c r="E64" s="3">
        <v>13372</v>
      </c>
      <c r="F64" s="19">
        <v>38307</v>
      </c>
      <c r="G64" s="20"/>
      <c r="H64" s="20">
        <v>39173</v>
      </c>
      <c r="I64" s="20">
        <v>42339</v>
      </c>
      <c r="J64" s="20" t="s">
        <v>689</v>
      </c>
      <c r="K64" s="3" t="s">
        <v>689</v>
      </c>
      <c r="L64" s="4">
        <v>824053</v>
      </c>
      <c r="M64" s="4">
        <v>417496</v>
      </c>
      <c r="N64" s="5">
        <v>39343</v>
      </c>
      <c r="O64" s="5">
        <v>0</v>
      </c>
      <c r="P64" s="4">
        <v>203130</v>
      </c>
      <c r="Q64" s="5">
        <v>2908</v>
      </c>
      <c r="R64" s="5">
        <v>1.4</v>
      </c>
      <c r="S64" s="4">
        <v>618077.80000000005</v>
      </c>
      <c r="T64" s="85">
        <f t="shared" si="1"/>
        <v>0.75004617421452269</v>
      </c>
      <c r="V64" s="9"/>
      <c r="W64" s="10"/>
      <c r="X64" s="11"/>
    </row>
    <row r="65" spans="1:24" ht="27" customHeight="1" thickBot="1" x14ac:dyDescent="0.3">
      <c r="A65" s="1">
        <v>9</v>
      </c>
      <c r="B65" s="34" t="s">
        <v>540</v>
      </c>
      <c r="C65" s="3" t="s">
        <v>265</v>
      </c>
      <c r="D65" s="3">
        <v>2013</v>
      </c>
      <c r="E65" s="3">
        <v>13624</v>
      </c>
      <c r="F65" s="19">
        <v>38380</v>
      </c>
      <c r="G65" s="20"/>
      <c r="H65" s="20">
        <v>40878</v>
      </c>
      <c r="I65" s="20" t="s">
        <v>694</v>
      </c>
      <c r="J65" s="20" t="s">
        <v>689</v>
      </c>
      <c r="K65" s="3" t="s">
        <v>691</v>
      </c>
      <c r="L65" s="4">
        <v>1344388.89</v>
      </c>
      <c r="M65" s="4"/>
      <c r="N65" s="5"/>
      <c r="O65" s="5"/>
      <c r="P65" s="4"/>
      <c r="Q65" s="5"/>
      <c r="R65" s="5"/>
      <c r="S65" s="4">
        <v>820305.21</v>
      </c>
      <c r="T65" s="85">
        <f t="shared" si="1"/>
        <v>0.61016958418928913</v>
      </c>
      <c r="V65" s="9"/>
      <c r="W65" s="10"/>
      <c r="X65" s="11"/>
    </row>
    <row r="66" spans="1:24" ht="35.25" customHeight="1" thickBot="1" x14ac:dyDescent="0.3">
      <c r="B66" s="34" t="s">
        <v>533</v>
      </c>
      <c r="C66" s="3" t="s">
        <v>265</v>
      </c>
      <c r="D66" s="3">
        <v>2013</v>
      </c>
      <c r="E66" s="3">
        <v>13637</v>
      </c>
      <c r="F66" s="19">
        <v>38672</v>
      </c>
      <c r="G66" s="20"/>
      <c r="H66" s="20">
        <v>38869</v>
      </c>
      <c r="I66" s="20">
        <v>41244</v>
      </c>
      <c r="J66" s="20" t="s">
        <v>689</v>
      </c>
      <c r="K66" s="3" t="s">
        <v>689</v>
      </c>
      <c r="L66" s="4">
        <v>3894701</v>
      </c>
      <c r="M66" s="4"/>
      <c r="N66" s="5"/>
      <c r="O66" s="5"/>
      <c r="P66" s="4"/>
      <c r="Q66" s="5"/>
      <c r="R66" s="5"/>
      <c r="S66" s="4">
        <v>418247.31</v>
      </c>
      <c r="T66" s="85">
        <f t="shared" si="1"/>
        <v>0.10738881110514004</v>
      </c>
      <c r="V66" s="9"/>
      <c r="W66" s="10"/>
      <c r="X66" s="11"/>
    </row>
    <row r="67" spans="1:24" ht="36" customHeight="1" thickBot="1" x14ac:dyDescent="0.3">
      <c r="A67" s="1">
        <v>10</v>
      </c>
      <c r="B67" s="15" t="s">
        <v>366</v>
      </c>
      <c r="C67" s="3" t="s">
        <v>130</v>
      </c>
      <c r="D67" s="3">
        <v>2011</v>
      </c>
      <c r="E67" s="3">
        <v>13815</v>
      </c>
      <c r="F67" s="19">
        <v>38362</v>
      </c>
      <c r="G67" s="20"/>
      <c r="H67" s="20">
        <v>39234</v>
      </c>
      <c r="I67" s="20">
        <v>40848</v>
      </c>
      <c r="J67" s="20" t="s">
        <v>689</v>
      </c>
      <c r="K67" s="3" t="s">
        <v>689</v>
      </c>
      <c r="L67" s="4">
        <v>960848</v>
      </c>
      <c r="M67" s="4"/>
      <c r="N67" s="5"/>
      <c r="O67" s="5"/>
      <c r="P67" s="4"/>
      <c r="Q67" s="5"/>
      <c r="R67" s="5"/>
      <c r="S67" s="4">
        <v>1258639.26</v>
      </c>
      <c r="T67" s="85">
        <f t="shared" si="1"/>
        <v>1.30992546167552</v>
      </c>
      <c r="V67" s="9"/>
      <c r="W67" s="10"/>
      <c r="X67" s="11"/>
    </row>
    <row r="68" spans="1:24" ht="36" customHeight="1" thickBot="1" x14ac:dyDescent="0.3">
      <c r="A68" s="1">
        <v>11</v>
      </c>
      <c r="B68" s="35" t="s">
        <v>550</v>
      </c>
      <c r="C68" s="3" t="s">
        <v>265</v>
      </c>
      <c r="D68" s="3">
        <v>2012</v>
      </c>
      <c r="E68" s="3">
        <v>13993</v>
      </c>
      <c r="F68" s="19">
        <v>39212</v>
      </c>
      <c r="G68" s="20"/>
      <c r="H68" s="20">
        <v>39264</v>
      </c>
      <c r="I68" s="20">
        <v>41214</v>
      </c>
      <c r="J68" s="20" t="s">
        <v>689</v>
      </c>
      <c r="K68" s="3" t="s">
        <v>689</v>
      </c>
      <c r="L68" s="4">
        <v>334871</v>
      </c>
      <c r="M68" s="4"/>
      <c r="N68" s="5"/>
      <c r="O68" s="5"/>
      <c r="P68" s="4"/>
      <c r="Q68" s="5"/>
      <c r="R68" s="5"/>
      <c r="S68" s="4">
        <v>490171.26</v>
      </c>
      <c r="T68" s="85">
        <f t="shared" si="1"/>
        <v>1.4637614484383539</v>
      </c>
      <c r="V68" s="9"/>
      <c r="W68" s="10"/>
      <c r="X68" s="11"/>
    </row>
    <row r="69" spans="1:24" ht="36" customHeight="1" thickBot="1" x14ac:dyDescent="0.3">
      <c r="A69" s="28"/>
      <c r="B69" s="15" t="s">
        <v>363</v>
      </c>
      <c r="C69" s="3" t="s">
        <v>130</v>
      </c>
      <c r="D69" s="3">
        <v>2011</v>
      </c>
      <c r="E69" s="3">
        <v>14126</v>
      </c>
      <c r="F69" s="19">
        <v>38366</v>
      </c>
      <c r="G69" s="20"/>
      <c r="H69" s="20">
        <v>38777</v>
      </c>
      <c r="I69" s="20">
        <v>40756</v>
      </c>
      <c r="J69" s="20" t="s">
        <v>689</v>
      </c>
      <c r="K69" s="3" t="s">
        <v>689</v>
      </c>
      <c r="L69" s="4">
        <v>4051658</v>
      </c>
      <c r="M69" s="4"/>
      <c r="N69" s="5"/>
      <c r="O69" s="5"/>
      <c r="P69" s="4"/>
      <c r="Q69" s="5"/>
      <c r="R69" s="5"/>
      <c r="S69" s="4">
        <v>7263713.5199999996</v>
      </c>
      <c r="T69" s="85">
        <f t="shared" si="1"/>
        <v>1.7927755797749958</v>
      </c>
      <c r="U69" s="28"/>
      <c r="V69" s="9"/>
      <c r="W69" s="10"/>
      <c r="X69" s="11"/>
    </row>
    <row r="70" spans="1:24" ht="36" customHeight="1" thickBot="1" x14ac:dyDescent="0.3">
      <c r="B70" s="3" t="s">
        <v>12</v>
      </c>
      <c r="C70" s="3" t="s">
        <v>130</v>
      </c>
      <c r="D70" s="3">
        <v>2015</v>
      </c>
      <c r="E70" s="3">
        <v>14304</v>
      </c>
      <c r="F70" s="19">
        <v>38337</v>
      </c>
      <c r="G70" s="20"/>
      <c r="H70" s="20">
        <v>38838</v>
      </c>
      <c r="I70" s="20">
        <v>42186</v>
      </c>
      <c r="J70" s="20" t="s">
        <v>689</v>
      </c>
      <c r="K70" s="3" t="s">
        <v>691</v>
      </c>
      <c r="L70" s="4">
        <v>507435</v>
      </c>
      <c r="M70" s="4">
        <v>362048</v>
      </c>
      <c r="N70" s="5">
        <v>29450</v>
      </c>
      <c r="O70" s="5">
        <v>0</v>
      </c>
      <c r="P70" s="4">
        <v>17134</v>
      </c>
      <c r="Q70" s="5">
        <v>17134</v>
      </c>
      <c r="R70" s="5">
        <v>100</v>
      </c>
      <c r="S70" s="4">
        <v>408631.75</v>
      </c>
      <c r="T70" s="85">
        <f t="shared" si="1"/>
        <v>0.80528885473016243</v>
      </c>
      <c r="V70" s="9"/>
      <c r="W70" s="10"/>
      <c r="X70" s="11"/>
    </row>
    <row r="71" spans="1:24" ht="36" customHeight="1" thickBot="1" x14ac:dyDescent="0.3">
      <c r="B71" s="35" t="s">
        <v>542</v>
      </c>
      <c r="C71" s="3" t="s">
        <v>265</v>
      </c>
      <c r="D71" s="3">
        <v>2012</v>
      </c>
      <c r="E71" s="3">
        <v>14399</v>
      </c>
      <c r="F71" s="19">
        <v>38492</v>
      </c>
      <c r="G71" s="20"/>
      <c r="H71" s="20">
        <v>38749</v>
      </c>
      <c r="I71" s="20">
        <v>41061</v>
      </c>
      <c r="J71" s="20" t="s">
        <v>689</v>
      </c>
      <c r="K71" s="3" t="s">
        <v>689</v>
      </c>
      <c r="L71" s="4">
        <v>1226768</v>
      </c>
      <c r="M71" s="4"/>
      <c r="N71" s="5"/>
      <c r="O71" s="5"/>
      <c r="P71" s="4"/>
      <c r="Q71" s="5"/>
      <c r="R71" s="5"/>
      <c r="S71" s="4">
        <v>999742.11</v>
      </c>
      <c r="T71" s="85">
        <f t="shared" si="1"/>
        <v>0.81493983377460122</v>
      </c>
      <c r="V71" s="9"/>
      <c r="W71" s="10"/>
      <c r="X71" s="11"/>
    </row>
    <row r="72" spans="1:24" ht="36" customHeight="1" thickBot="1" x14ac:dyDescent="0.3">
      <c r="B72" s="29" t="s">
        <v>195</v>
      </c>
      <c r="C72" s="3" t="s">
        <v>265</v>
      </c>
      <c r="D72" s="3">
        <v>2015</v>
      </c>
      <c r="E72" s="3">
        <v>14440</v>
      </c>
      <c r="F72" s="19">
        <v>38672</v>
      </c>
      <c r="G72" s="20"/>
      <c r="H72" s="20">
        <v>39083</v>
      </c>
      <c r="I72" s="20">
        <v>42095</v>
      </c>
      <c r="J72" s="20" t="s">
        <v>689</v>
      </c>
      <c r="K72" s="3" t="s">
        <v>689</v>
      </c>
      <c r="L72" s="4">
        <v>1241238</v>
      </c>
      <c r="M72" s="4">
        <v>1204359</v>
      </c>
      <c r="N72" s="5">
        <v>0</v>
      </c>
      <c r="O72" s="5">
        <v>0</v>
      </c>
      <c r="P72" s="4">
        <v>30005</v>
      </c>
      <c r="Q72" s="5">
        <v>30005</v>
      </c>
      <c r="R72" s="5">
        <v>100</v>
      </c>
      <c r="S72" s="4">
        <v>1234363.6599999999</v>
      </c>
      <c r="T72" s="85">
        <f t="shared" si="1"/>
        <v>0.99446170677984391</v>
      </c>
      <c r="V72" s="9"/>
      <c r="W72" s="10"/>
      <c r="X72" s="11"/>
    </row>
    <row r="73" spans="1:24" ht="36" customHeight="1" thickBot="1" x14ac:dyDescent="0.3">
      <c r="B73" s="36" t="s">
        <v>579</v>
      </c>
      <c r="C73" s="3" t="s">
        <v>265</v>
      </c>
      <c r="D73" s="3">
        <v>2010</v>
      </c>
      <c r="E73" s="3">
        <v>14755</v>
      </c>
      <c r="F73" s="19">
        <v>38392</v>
      </c>
      <c r="G73" s="20"/>
      <c r="H73" s="20">
        <v>38930</v>
      </c>
      <c r="I73" s="20">
        <v>40513</v>
      </c>
      <c r="J73" s="20" t="s">
        <v>689</v>
      </c>
      <c r="K73" s="3" t="s">
        <v>689</v>
      </c>
      <c r="L73" s="4">
        <v>2665772.7400000002</v>
      </c>
      <c r="M73" s="4"/>
      <c r="N73" s="5"/>
      <c r="O73" s="5"/>
      <c r="P73" s="4"/>
      <c r="Q73" s="5"/>
      <c r="R73" s="5"/>
      <c r="S73" s="4">
        <v>1989192.4</v>
      </c>
      <c r="T73" s="85">
        <f t="shared" ref="T73:T136" si="2">+S73/L73</f>
        <v>0.74619729212175823</v>
      </c>
      <c r="V73" s="9"/>
      <c r="W73" s="10"/>
      <c r="X73" s="11"/>
    </row>
    <row r="74" spans="1:24" ht="36" customHeight="1" thickBot="1" x14ac:dyDescent="0.3">
      <c r="A74" s="1">
        <v>12</v>
      </c>
      <c r="B74" s="35" t="s">
        <v>546</v>
      </c>
      <c r="C74" s="3" t="s">
        <v>265</v>
      </c>
      <c r="D74" s="3">
        <v>2012</v>
      </c>
      <c r="E74" s="3">
        <v>15103</v>
      </c>
      <c r="F74" s="19">
        <v>38735</v>
      </c>
      <c r="G74" s="20"/>
      <c r="H74" s="20">
        <v>38718</v>
      </c>
      <c r="I74" s="20">
        <v>41214</v>
      </c>
      <c r="J74" s="20" t="s">
        <v>689</v>
      </c>
      <c r="K74" s="3" t="s">
        <v>689</v>
      </c>
      <c r="L74" s="4">
        <v>750037</v>
      </c>
      <c r="M74" s="4"/>
      <c r="N74" s="5"/>
      <c r="O74" s="5"/>
      <c r="P74" s="4"/>
      <c r="Q74" s="5"/>
      <c r="R74" s="5"/>
      <c r="S74" s="4">
        <v>738825.78</v>
      </c>
      <c r="T74" s="85">
        <f t="shared" si="2"/>
        <v>0.98505244407942549</v>
      </c>
      <c r="V74" s="9"/>
      <c r="W74" s="10"/>
      <c r="X74" s="11"/>
    </row>
    <row r="75" spans="1:24" ht="36" customHeight="1" thickBot="1" x14ac:dyDescent="0.3">
      <c r="B75" s="17" t="s">
        <v>433</v>
      </c>
      <c r="C75" s="3" t="s">
        <v>130</v>
      </c>
      <c r="D75" s="3">
        <v>2010</v>
      </c>
      <c r="E75" s="3">
        <v>15110</v>
      </c>
      <c r="F75" s="19">
        <v>38370</v>
      </c>
      <c r="G75" s="20"/>
      <c r="H75" s="20">
        <v>38777</v>
      </c>
      <c r="I75" s="20">
        <v>39114</v>
      </c>
      <c r="J75" s="20" t="s">
        <v>689</v>
      </c>
      <c r="K75" s="3" t="s">
        <v>689</v>
      </c>
      <c r="L75" s="4">
        <v>426158</v>
      </c>
      <c r="M75" s="4"/>
      <c r="N75" s="5"/>
      <c r="O75" s="5"/>
      <c r="P75" s="4"/>
      <c r="Q75" s="5"/>
      <c r="R75" s="5"/>
      <c r="S75" s="4">
        <v>231738.67</v>
      </c>
      <c r="T75" s="85">
        <f t="shared" si="2"/>
        <v>0.54378580244885699</v>
      </c>
      <c r="V75" s="9"/>
      <c r="W75" s="10"/>
      <c r="X75" s="11"/>
    </row>
    <row r="76" spans="1:24" ht="36" customHeight="1" thickBot="1" x14ac:dyDescent="0.3">
      <c r="B76" s="15" t="s">
        <v>365</v>
      </c>
      <c r="C76" s="3" t="s">
        <v>130</v>
      </c>
      <c r="D76" s="3">
        <v>2011</v>
      </c>
      <c r="E76" s="3">
        <v>15177</v>
      </c>
      <c r="F76" s="19">
        <v>38386</v>
      </c>
      <c r="G76" s="20"/>
      <c r="H76" s="20">
        <v>39417</v>
      </c>
      <c r="I76" s="20">
        <v>40391</v>
      </c>
      <c r="J76" s="20" t="s">
        <v>691</v>
      </c>
      <c r="K76" s="3" t="s">
        <v>689</v>
      </c>
      <c r="L76" s="4">
        <v>1187014</v>
      </c>
      <c r="M76" s="4"/>
      <c r="N76" s="5"/>
      <c r="O76" s="5"/>
      <c r="P76" s="4"/>
      <c r="Q76" s="5"/>
      <c r="R76" s="5"/>
      <c r="S76" s="4">
        <v>47233.46</v>
      </c>
      <c r="T76" s="85">
        <f t="shared" si="2"/>
        <v>3.9791830593404964E-2</v>
      </c>
      <c r="V76" s="9"/>
      <c r="W76" s="10"/>
      <c r="X76" s="11"/>
    </row>
    <row r="77" spans="1:24" ht="27" customHeight="1" thickBot="1" x14ac:dyDescent="0.3">
      <c r="B77" s="3" t="s">
        <v>18</v>
      </c>
      <c r="C77" s="3" t="s">
        <v>130</v>
      </c>
      <c r="D77" s="3">
        <v>2015</v>
      </c>
      <c r="E77" s="3">
        <v>15339</v>
      </c>
      <c r="F77" s="19">
        <v>38387</v>
      </c>
      <c r="G77" s="20"/>
      <c r="H77" s="20">
        <v>39600</v>
      </c>
      <c r="I77" s="20">
        <v>41061</v>
      </c>
      <c r="J77" s="20" t="s">
        <v>691</v>
      </c>
      <c r="K77" s="3" t="s">
        <v>691</v>
      </c>
      <c r="L77" s="4">
        <v>599942</v>
      </c>
      <c r="M77" s="4">
        <v>1127461</v>
      </c>
      <c r="N77" s="5">
        <v>0</v>
      </c>
      <c r="O77" s="5">
        <v>0</v>
      </c>
      <c r="P77" s="4">
        <v>0</v>
      </c>
      <c r="Q77" s="5">
        <v>0</v>
      </c>
      <c r="R77" s="5">
        <v>0</v>
      </c>
      <c r="S77" s="4">
        <v>1127460.52</v>
      </c>
      <c r="T77" s="85">
        <f t="shared" si="2"/>
        <v>1.879282530644629</v>
      </c>
      <c r="U77" s="1" t="s">
        <v>822</v>
      </c>
      <c r="V77" s="9"/>
      <c r="W77" s="10"/>
      <c r="X77" s="11"/>
    </row>
    <row r="78" spans="1:24" ht="27" customHeight="1" thickBot="1" x14ac:dyDescent="0.3">
      <c r="A78" s="1">
        <v>14</v>
      </c>
      <c r="B78" s="17" t="s">
        <v>434</v>
      </c>
      <c r="C78" s="3" t="s">
        <v>130</v>
      </c>
      <c r="D78" s="3">
        <v>2010</v>
      </c>
      <c r="E78" s="3">
        <v>15643</v>
      </c>
      <c r="F78" s="19">
        <v>38386</v>
      </c>
      <c r="G78" s="20"/>
      <c r="H78" s="20" t="s">
        <v>706</v>
      </c>
      <c r="I78" s="20">
        <v>40238</v>
      </c>
      <c r="J78" s="20" t="s">
        <v>689</v>
      </c>
      <c r="K78" s="3" t="s">
        <v>689</v>
      </c>
      <c r="L78" s="4">
        <v>615816</v>
      </c>
      <c r="M78" s="4"/>
      <c r="N78" s="5"/>
      <c r="O78" s="5"/>
      <c r="P78" s="4"/>
      <c r="Q78" s="5"/>
      <c r="R78" s="5"/>
      <c r="S78" s="4">
        <v>776777.88</v>
      </c>
      <c r="T78" s="85">
        <f t="shared" si="2"/>
        <v>1.2613798277407537</v>
      </c>
      <c r="V78" s="9"/>
      <c r="W78" s="10"/>
      <c r="X78" s="11"/>
    </row>
    <row r="79" spans="1:24" ht="27" customHeight="1" thickBot="1" x14ac:dyDescent="0.3">
      <c r="A79" s="28"/>
      <c r="B79" s="16" t="s">
        <v>310</v>
      </c>
      <c r="C79" s="3" t="s">
        <v>130</v>
      </c>
      <c r="D79" s="3">
        <v>2013</v>
      </c>
      <c r="E79" s="3">
        <v>15710</v>
      </c>
      <c r="F79" s="19">
        <v>38415</v>
      </c>
      <c r="G79" s="20"/>
      <c r="H79" s="20">
        <v>38869</v>
      </c>
      <c r="I79" s="20">
        <v>41244</v>
      </c>
      <c r="J79" s="20" t="s">
        <v>689</v>
      </c>
      <c r="K79" s="3" t="s">
        <v>691</v>
      </c>
      <c r="L79" s="4">
        <v>2348706</v>
      </c>
      <c r="M79" s="4"/>
      <c r="N79" s="5"/>
      <c r="O79" s="5"/>
      <c r="P79" s="4"/>
      <c r="Q79" s="5"/>
      <c r="R79" s="5"/>
      <c r="S79" s="4">
        <v>2491430.77</v>
      </c>
      <c r="T79" s="85">
        <f t="shared" si="2"/>
        <v>1.0607674055416045</v>
      </c>
      <c r="U79" s="28"/>
      <c r="V79" s="9"/>
      <c r="W79" s="10"/>
      <c r="X79" s="11"/>
    </row>
    <row r="80" spans="1:24" ht="27" customHeight="1" thickBot="1" x14ac:dyDescent="0.3">
      <c r="B80" s="17" t="s">
        <v>431</v>
      </c>
      <c r="C80" s="3" t="s">
        <v>130</v>
      </c>
      <c r="D80" s="3">
        <v>2010</v>
      </c>
      <c r="E80" s="3">
        <v>15719</v>
      </c>
      <c r="F80" s="19">
        <v>38457</v>
      </c>
      <c r="G80" s="20"/>
      <c r="H80" s="20">
        <v>39022</v>
      </c>
      <c r="I80" s="20">
        <v>40087</v>
      </c>
      <c r="J80" s="20" t="s">
        <v>691</v>
      </c>
      <c r="K80" s="3" t="s">
        <v>689</v>
      </c>
      <c r="L80" s="4">
        <v>3413728</v>
      </c>
      <c r="M80" s="4"/>
      <c r="N80" s="5"/>
      <c r="O80" s="5"/>
      <c r="P80" s="4"/>
      <c r="Q80" s="5"/>
      <c r="R80" s="5"/>
      <c r="S80" s="4">
        <v>3940520.73</v>
      </c>
      <c r="T80" s="85">
        <f t="shared" si="2"/>
        <v>1.1543159648337535</v>
      </c>
      <c r="V80" s="9"/>
      <c r="W80" s="10"/>
      <c r="X80" s="11"/>
    </row>
    <row r="81" spans="1:24" ht="27" customHeight="1" thickBot="1" x14ac:dyDescent="0.3">
      <c r="B81" s="16" t="s">
        <v>312</v>
      </c>
      <c r="C81" s="3" t="s">
        <v>130</v>
      </c>
      <c r="D81" s="3">
        <v>2013</v>
      </c>
      <c r="E81" s="3">
        <v>15822</v>
      </c>
      <c r="F81" s="19">
        <v>38392</v>
      </c>
      <c r="G81" s="20"/>
      <c r="H81" s="20">
        <v>39022</v>
      </c>
      <c r="I81" s="20">
        <v>41334</v>
      </c>
      <c r="J81" s="20" t="s">
        <v>689</v>
      </c>
      <c r="K81" s="3" t="s">
        <v>689</v>
      </c>
      <c r="L81" s="4">
        <v>1254101</v>
      </c>
      <c r="M81" s="4"/>
      <c r="N81" s="5"/>
      <c r="O81" s="5"/>
      <c r="P81" s="4"/>
      <c r="Q81" s="5"/>
      <c r="R81" s="5"/>
      <c r="S81" s="4">
        <v>2343612.33</v>
      </c>
      <c r="T81" s="85">
        <f t="shared" si="2"/>
        <v>1.8687588399977355</v>
      </c>
      <c r="V81" s="9"/>
      <c r="W81" s="10"/>
      <c r="X81" s="11"/>
    </row>
    <row r="82" spans="1:24" ht="27" customHeight="1" thickBot="1" x14ac:dyDescent="0.3">
      <c r="B82" s="35" t="s">
        <v>548</v>
      </c>
      <c r="C82" s="3" t="s">
        <v>265</v>
      </c>
      <c r="D82" s="3">
        <v>2012</v>
      </c>
      <c r="E82" s="3">
        <v>15875</v>
      </c>
      <c r="F82" s="19">
        <v>38510</v>
      </c>
      <c r="G82" s="20"/>
      <c r="H82" s="20">
        <v>38899</v>
      </c>
      <c r="I82" s="20">
        <v>40878</v>
      </c>
      <c r="J82" s="20" t="s">
        <v>689</v>
      </c>
      <c r="K82" s="3" t="s">
        <v>689</v>
      </c>
      <c r="L82" s="4">
        <v>3494899</v>
      </c>
      <c r="M82" s="4"/>
      <c r="N82" s="5"/>
      <c r="O82" s="5"/>
      <c r="P82" s="4"/>
      <c r="Q82" s="5"/>
      <c r="R82" s="5"/>
      <c r="S82" s="4">
        <v>1331356.32</v>
      </c>
      <c r="T82" s="85">
        <f t="shared" si="2"/>
        <v>0.38094271679954128</v>
      </c>
      <c r="V82" s="9"/>
      <c r="W82" s="10"/>
      <c r="X82" s="11"/>
    </row>
    <row r="83" spans="1:24" ht="35.25" customHeight="1" thickBot="1" x14ac:dyDescent="0.3">
      <c r="B83" s="14" t="s">
        <v>600</v>
      </c>
      <c r="C83" s="3" t="s">
        <v>266</v>
      </c>
      <c r="D83" s="3">
        <v>2012</v>
      </c>
      <c r="E83" s="3">
        <v>15933</v>
      </c>
      <c r="F83" s="19">
        <v>38453</v>
      </c>
      <c r="G83" s="20"/>
      <c r="H83" s="20">
        <v>38869</v>
      </c>
      <c r="I83" s="20">
        <v>41244</v>
      </c>
      <c r="J83" s="20" t="s">
        <v>691</v>
      </c>
      <c r="K83" s="3" t="s">
        <v>689</v>
      </c>
      <c r="L83" s="4">
        <v>2131444</v>
      </c>
      <c r="M83" s="4"/>
      <c r="N83" s="5"/>
      <c r="O83" s="5"/>
      <c r="P83" s="4"/>
      <c r="Q83" s="5"/>
      <c r="R83" s="5"/>
      <c r="S83" s="4">
        <v>2619344.2799999998</v>
      </c>
      <c r="T83" s="85">
        <f t="shared" si="2"/>
        <v>1.22890598110952</v>
      </c>
      <c r="V83" s="9"/>
      <c r="W83" s="10"/>
      <c r="X83" s="11"/>
    </row>
    <row r="84" spans="1:24" ht="35.25" customHeight="1" thickBot="1" x14ac:dyDescent="0.3">
      <c r="B84" s="16" t="s">
        <v>315</v>
      </c>
      <c r="C84" s="3" t="s">
        <v>130</v>
      </c>
      <c r="D84" s="3">
        <v>2013</v>
      </c>
      <c r="E84" s="3">
        <v>15977</v>
      </c>
      <c r="F84" s="19">
        <v>38432</v>
      </c>
      <c r="G84" s="20"/>
      <c r="H84" s="20">
        <v>39264</v>
      </c>
      <c r="I84" s="20">
        <v>40513</v>
      </c>
      <c r="J84" s="20" t="s">
        <v>691</v>
      </c>
      <c r="K84" s="3" t="s">
        <v>691</v>
      </c>
      <c r="L84" s="4">
        <v>1597845</v>
      </c>
      <c r="M84" s="4"/>
      <c r="N84" s="5"/>
      <c r="O84" s="5"/>
      <c r="P84" s="4"/>
      <c r="Q84" s="5"/>
      <c r="R84" s="5"/>
      <c r="S84" s="4">
        <v>1217914.56</v>
      </c>
      <c r="T84" s="85">
        <f t="shared" si="2"/>
        <v>0.76222321939862758</v>
      </c>
      <c r="V84" s="9"/>
      <c r="W84" s="10"/>
      <c r="X84" s="11"/>
    </row>
    <row r="85" spans="1:24" ht="27" customHeight="1" thickBot="1" x14ac:dyDescent="0.3">
      <c r="B85" s="29" t="s">
        <v>211</v>
      </c>
      <c r="C85" s="3" t="s">
        <v>265</v>
      </c>
      <c r="D85" s="3">
        <v>2015</v>
      </c>
      <c r="E85" s="3">
        <v>16042</v>
      </c>
      <c r="F85" s="19">
        <v>41187</v>
      </c>
      <c r="G85" s="20"/>
      <c r="H85" s="20">
        <v>41974</v>
      </c>
      <c r="I85" s="20">
        <v>41974</v>
      </c>
      <c r="J85" s="20" t="s">
        <v>689</v>
      </c>
      <c r="K85" s="3" t="s">
        <v>689</v>
      </c>
      <c r="L85" s="4">
        <v>7347054</v>
      </c>
      <c r="M85" s="4">
        <v>0</v>
      </c>
      <c r="N85" s="5">
        <v>119054</v>
      </c>
      <c r="O85" s="5">
        <v>1555110</v>
      </c>
      <c r="P85" s="4">
        <v>0</v>
      </c>
      <c r="Q85" s="5">
        <v>0</v>
      </c>
      <c r="R85" s="5">
        <v>0</v>
      </c>
      <c r="S85" s="4">
        <v>119053.67</v>
      </c>
      <c r="T85" s="85">
        <f t="shared" si="2"/>
        <v>1.6204273168538029E-2</v>
      </c>
      <c r="V85" s="9"/>
      <c r="W85" s="10"/>
      <c r="X85" s="11"/>
    </row>
    <row r="86" spans="1:24" s="12" customFormat="1" ht="27" customHeight="1" thickBot="1" x14ac:dyDescent="0.3">
      <c r="A86" s="1"/>
      <c r="B86" s="15" t="s">
        <v>662</v>
      </c>
      <c r="C86" s="3" t="s">
        <v>268</v>
      </c>
      <c r="D86" s="3">
        <v>2011</v>
      </c>
      <c r="E86" s="3">
        <v>16060</v>
      </c>
      <c r="F86" s="19">
        <v>38506</v>
      </c>
      <c r="G86" s="20"/>
      <c r="H86" s="20">
        <v>38718</v>
      </c>
      <c r="I86" s="20">
        <v>40878</v>
      </c>
      <c r="J86" s="20" t="s">
        <v>689</v>
      </c>
      <c r="K86" s="3" t="s">
        <v>689</v>
      </c>
      <c r="L86" s="4">
        <v>2513333</v>
      </c>
      <c r="M86" s="4"/>
      <c r="N86" s="5"/>
      <c r="O86" s="5"/>
      <c r="P86" s="4"/>
      <c r="Q86" s="5"/>
      <c r="R86" s="5"/>
      <c r="S86" s="4">
        <v>5619861.6799999997</v>
      </c>
      <c r="T86" s="85">
        <f t="shared" si="2"/>
        <v>2.236019532628585</v>
      </c>
      <c r="U86" s="1"/>
      <c r="V86" s="22"/>
      <c r="W86" s="23"/>
      <c r="X86" s="24"/>
    </row>
    <row r="87" spans="1:24" s="12" customFormat="1" ht="27" customHeight="1" thickBot="1" x14ac:dyDescent="0.3">
      <c r="A87" s="1"/>
      <c r="B87" s="14" t="s">
        <v>336</v>
      </c>
      <c r="C87" s="3" t="s">
        <v>130</v>
      </c>
      <c r="D87" s="3">
        <v>2012</v>
      </c>
      <c r="E87" s="3">
        <v>16135</v>
      </c>
      <c r="F87" s="19">
        <v>38421</v>
      </c>
      <c r="G87" s="20"/>
      <c r="H87" s="20">
        <v>39052</v>
      </c>
      <c r="I87" s="20">
        <v>40848</v>
      </c>
      <c r="J87" s="20" t="s">
        <v>707</v>
      </c>
      <c r="K87" s="3" t="s">
        <v>691</v>
      </c>
      <c r="L87" s="4">
        <v>241628</v>
      </c>
      <c r="M87" s="4"/>
      <c r="N87" s="5"/>
      <c r="O87" s="5"/>
      <c r="P87" s="4"/>
      <c r="Q87" s="5"/>
      <c r="R87" s="5"/>
      <c r="S87" s="4">
        <v>409103.94</v>
      </c>
      <c r="T87" s="85">
        <f t="shared" si="2"/>
        <v>1.6931147880212558</v>
      </c>
      <c r="U87" s="1"/>
      <c r="V87" s="22"/>
      <c r="W87" s="23"/>
      <c r="X87" s="24"/>
    </row>
    <row r="88" spans="1:24" s="12" customFormat="1" ht="27" customHeight="1" thickBot="1" x14ac:dyDescent="0.3">
      <c r="A88" s="1"/>
      <c r="B88" s="3" t="s">
        <v>2</v>
      </c>
      <c r="C88" s="3" t="s">
        <v>130</v>
      </c>
      <c r="D88" s="3">
        <v>2015</v>
      </c>
      <c r="E88" s="3">
        <v>16295</v>
      </c>
      <c r="F88" s="19">
        <v>38410</v>
      </c>
      <c r="G88" s="20"/>
      <c r="H88" s="20">
        <v>39173</v>
      </c>
      <c r="I88" s="20">
        <v>42156</v>
      </c>
      <c r="J88" s="20" t="s">
        <v>689</v>
      </c>
      <c r="K88" s="3" t="s">
        <v>689</v>
      </c>
      <c r="L88" s="4">
        <v>330878</v>
      </c>
      <c r="M88" s="4">
        <v>222279</v>
      </c>
      <c r="N88" s="5">
        <v>417</v>
      </c>
      <c r="O88" s="5">
        <v>0</v>
      </c>
      <c r="P88" s="4">
        <v>2000</v>
      </c>
      <c r="Q88" s="5">
        <v>840</v>
      </c>
      <c r="R88" s="5">
        <v>42</v>
      </c>
      <c r="S88" s="4">
        <v>255247.85</v>
      </c>
      <c r="T88" s="85">
        <f t="shared" si="2"/>
        <v>0.77142587298037346</v>
      </c>
      <c r="U88" s="1"/>
      <c r="V88" s="22"/>
      <c r="W88" s="23"/>
      <c r="X88" s="24"/>
    </row>
    <row r="89" spans="1:24" s="12" customFormat="1" ht="27" customHeight="1" thickBot="1" x14ac:dyDescent="0.3">
      <c r="A89" s="1">
        <v>15</v>
      </c>
      <c r="B89" s="3" t="s">
        <v>3</v>
      </c>
      <c r="C89" s="3" t="s">
        <v>130</v>
      </c>
      <c r="D89" s="3">
        <v>2015</v>
      </c>
      <c r="E89" s="3">
        <v>16297</v>
      </c>
      <c r="F89" s="19">
        <v>38410</v>
      </c>
      <c r="G89" s="20"/>
      <c r="H89" s="20">
        <v>39173</v>
      </c>
      <c r="I89" s="20">
        <v>41974</v>
      </c>
      <c r="J89" s="20" t="s">
        <v>689</v>
      </c>
      <c r="K89" s="3" t="s">
        <v>689</v>
      </c>
      <c r="L89" s="4">
        <v>219919</v>
      </c>
      <c r="M89" s="4">
        <v>114514</v>
      </c>
      <c r="N89" s="5">
        <v>191</v>
      </c>
      <c r="O89" s="5">
        <v>0</v>
      </c>
      <c r="P89" s="4">
        <v>2000</v>
      </c>
      <c r="Q89" s="5">
        <v>0</v>
      </c>
      <c r="R89" s="5">
        <v>0</v>
      </c>
      <c r="S89" s="4">
        <v>149296.14000000001</v>
      </c>
      <c r="T89" s="85">
        <f t="shared" si="2"/>
        <v>0.67886876531813989</v>
      </c>
      <c r="U89" s="1"/>
      <c r="V89" s="22"/>
      <c r="W89" s="23"/>
      <c r="X89" s="24"/>
    </row>
    <row r="90" spans="1:24" ht="16.5" customHeight="1" thickBot="1" x14ac:dyDescent="0.3">
      <c r="B90" s="37" t="s">
        <v>568</v>
      </c>
      <c r="C90" s="3" t="s">
        <v>265</v>
      </c>
      <c r="D90" s="3">
        <v>2011</v>
      </c>
      <c r="E90" s="3">
        <v>16316</v>
      </c>
      <c r="F90" s="19">
        <v>38510</v>
      </c>
      <c r="G90" s="20"/>
      <c r="H90" s="20">
        <v>38777</v>
      </c>
      <c r="I90" s="20">
        <v>40878</v>
      </c>
      <c r="J90" s="20" t="s">
        <v>689</v>
      </c>
      <c r="K90" s="3" t="s">
        <v>689</v>
      </c>
      <c r="L90" s="4">
        <v>1851537</v>
      </c>
      <c r="M90" s="4"/>
      <c r="N90" s="5"/>
      <c r="O90" s="5"/>
      <c r="P90" s="4"/>
      <c r="Q90" s="5"/>
      <c r="R90" s="5"/>
      <c r="S90" s="4">
        <v>2138015.34</v>
      </c>
      <c r="T90" s="85">
        <f t="shared" si="2"/>
        <v>1.1547246098781714</v>
      </c>
      <c r="V90" s="9"/>
      <c r="W90" s="10"/>
      <c r="X90" s="11"/>
    </row>
    <row r="91" spans="1:24" ht="16.5" customHeight="1" thickBot="1" x14ac:dyDescent="0.3">
      <c r="B91" s="52" t="s">
        <v>272</v>
      </c>
      <c r="C91" s="3" t="s">
        <v>130</v>
      </c>
      <c r="D91" s="3">
        <v>2014</v>
      </c>
      <c r="E91" s="3">
        <v>16484</v>
      </c>
      <c r="F91" s="19">
        <v>38421</v>
      </c>
      <c r="G91" s="20"/>
      <c r="H91" s="20">
        <v>37987</v>
      </c>
      <c r="I91" s="20">
        <v>41974</v>
      </c>
      <c r="J91" s="20" t="s">
        <v>689</v>
      </c>
      <c r="K91" s="3" t="s">
        <v>689</v>
      </c>
      <c r="L91" s="4">
        <v>3290904</v>
      </c>
      <c r="M91" s="4"/>
      <c r="N91" s="5"/>
      <c r="O91" s="5"/>
      <c r="P91" s="4"/>
      <c r="Q91" s="5"/>
      <c r="R91" s="5"/>
      <c r="S91" s="4"/>
      <c r="T91" s="85">
        <f t="shared" si="2"/>
        <v>0</v>
      </c>
      <c r="V91" s="9"/>
      <c r="W91" s="10"/>
      <c r="X91" s="11"/>
    </row>
    <row r="92" spans="1:24" ht="16.5" customHeight="1" thickBot="1" x14ac:dyDescent="0.3">
      <c r="B92" s="35" t="s">
        <v>541</v>
      </c>
      <c r="C92" s="3" t="s">
        <v>265</v>
      </c>
      <c r="D92" s="3">
        <v>2012</v>
      </c>
      <c r="E92" s="3">
        <v>16528</v>
      </c>
      <c r="F92" s="19">
        <v>38520</v>
      </c>
      <c r="G92" s="20"/>
      <c r="H92" s="20">
        <v>38718</v>
      </c>
      <c r="I92" s="20">
        <v>41061</v>
      </c>
      <c r="J92" s="20" t="s">
        <v>689</v>
      </c>
      <c r="K92" s="3" t="s">
        <v>689</v>
      </c>
      <c r="L92" s="4">
        <v>4363128.58</v>
      </c>
      <c r="M92" s="4"/>
      <c r="N92" s="5"/>
      <c r="O92" s="5"/>
      <c r="P92" s="4"/>
      <c r="Q92" s="5"/>
      <c r="R92" s="5"/>
      <c r="S92" s="4">
        <v>3441598.13</v>
      </c>
      <c r="T92" s="85">
        <f t="shared" si="2"/>
        <v>0.78879136080834911</v>
      </c>
      <c r="U92" s="1" t="s">
        <v>737</v>
      </c>
      <c r="V92" s="9"/>
      <c r="W92" s="10"/>
      <c r="X92" s="11"/>
    </row>
    <row r="93" spans="1:24" ht="16.5" customHeight="1" thickBot="1" x14ac:dyDescent="0.3">
      <c r="A93" s="28"/>
      <c r="B93" s="14" t="s">
        <v>333</v>
      </c>
      <c r="C93" s="3" t="s">
        <v>130</v>
      </c>
      <c r="D93" s="3">
        <v>2012</v>
      </c>
      <c r="E93" s="3">
        <v>16718</v>
      </c>
      <c r="F93" s="19">
        <v>38432</v>
      </c>
      <c r="G93" s="20"/>
      <c r="H93" s="20">
        <v>38777</v>
      </c>
      <c r="I93" s="20">
        <v>40634</v>
      </c>
      <c r="J93" s="20" t="s">
        <v>707</v>
      </c>
      <c r="K93" s="3" t="s">
        <v>691</v>
      </c>
      <c r="L93" s="4">
        <v>3461597</v>
      </c>
      <c r="M93" s="4"/>
      <c r="N93" s="5"/>
      <c r="O93" s="5"/>
      <c r="P93" s="4"/>
      <c r="Q93" s="5"/>
      <c r="R93" s="5"/>
      <c r="S93" s="4">
        <v>2989255.26</v>
      </c>
      <c r="T93" s="85">
        <f t="shared" si="2"/>
        <v>0.86354802711003031</v>
      </c>
      <c r="U93" s="66"/>
      <c r="V93" s="9"/>
      <c r="W93" s="10"/>
      <c r="X93" s="11"/>
    </row>
    <row r="94" spans="1:24" ht="16.5" customHeight="1" thickBot="1" x14ac:dyDescent="0.3">
      <c r="B94" s="3" t="s">
        <v>13</v>
      </c>
      <c r="C94" s="3" t="s">
        <v>264</v>
      </c>
      <c r="D94" s="3">
        <v>2015</v>
      </c>
      <c r="E94" s="3">
        <v>16849</v>
      </c>
      <c r="F94" s="19">
        <v>38488</v>
      </c>
      <c r="G94" s="20"/>
      <c r="H94" s="20">
        <v>38777</v>
      </c>
      <c r="I94" s="20">
        <v>42339</v>
      </c>
      <c r="J94" s="20" t="s">
        <v>689</v>
      </c>
      <c r="K94" s="3" t="s">
        <v>689</v>
      </c>
      <c r="L94" s="4">
        <v>3880881.68</v>
      </c>
      <c r="M94" s="4"/>
      <c r="N94" s="5"/>
      <c r="O94" s="5"/>
      <c r="P94" s="4"/>
      <c r="Q94" s="5"/>
      <c r="R94" s="5"/>
      <c r="S94" s="4">
        <v>3350903.34</v>
      </c>
      <c r="T94" s="85">
        <f t="shared" si="2"/>
        <v>0.86343867613093517</v>
      </c>
      <c r="V94" s="9"/>
      <c r="W94" s="10"/>
      <c r="X94" s="11"/>
    </row>
    <row r="95" spans="1:24" ht="16.5" customHeight="1" thickBot="1" x14ac:dyDescent="0.3">
      <c r="B95" s="33" t="s">
        <v>525</v>
      </c>
      <c r="C95" s="3" t="s">
        <v>265</v>
      </c>
      <c r="D95" s="3">
        <v>2014</v>
      </c>
      <c r="E95" s="3">
        <v>17186</v>
      </c>
      <c r="F95" s="19">
        <v>38945</v>
      </c>
      <c r="G95" s="20"/>
      <c r="H95" s="20">
        <v>39083</v>
      </c>
      <c r="I95" s="20">
        <v>41671</v>
      </c>
      <c r="J95" s="20" t="s">
        <v>689</v>
      </c>
      <c r="K95" s="3" t="s">
        <v>691</v>
      </c>
      <c r="L95" s="4">
        <v>2043858.35</v>
      </c>
      <c r="M95" s="4"/>
      <c r="N95" s="5"/>
      <c r="O95" s="5"/>
      <c r="P95" s="4"/>
      <c r="Q95" s="5"/>
      <c r="R95" s="5"/>
      <c r="S95" s="4">
        <v>1969378.94</v>
      </c>
      <c r="T95" s="85">
        <f t="shared" si="2"/>
        <v>0.96355940713797505</v>
      </c>
      <c r="V95" s="9"/>
      <c r="W95" s="10"/>
      <c r="X95" s="11"/>
    </row>
    <row r="96" spans="1:24" ht="30" customHeight="1" thickBot="1" x14ac:dyDescent="0.3">
      <c r="B96" s="3" t="s">
        <v>14</v>
      </c>
      <c r="C96" s="3" t="s">
        <v>130</v>
      </c>
      <c r="D96" s="3">
        <v>2015</v>
      </c>
      <c r="E96" s="3">
        <v>17291</v>
      </c>
      <c r="F96" s="19">
        <v>38488</v>
      </c>
      <c r="G96" s="20"/>
      <c r="H96" s="20">
        <v>38777</v>
      </c>
      <c r="I96" s="20">
        <v>41974</v>
      </c>
      <c r="J96" s="20" t="s">
        <v>689</v>
      </c>
      <c r="K96" s="3" t="s">
        <v>689</v>
      </c>
      <c r="L96" s="4">
        <v>1344154</v>
      </c>
      <c r="M96" s="4">
        <v>655935</v>
      </c>
      <c r="N96" s="5">
        <v>18069</v>
      </c>
      <c r="O96" s="5">
        <v>0</v>
      </c>
      <c r="P96" s="4">
        <v>3700</v>
      </c>
      <c r="Q96" s="5">
        <v>0</v>
      </c>
      <c r="R96" s="5">
        <v>0</v>
      </c>
      <c r="S96" s="4">
        <v>674003.67</v>
      </c>
      <c r="T96" s="85">
        <f t="shared" si="2"/>
        <v>0.50143336998587962</v>
      </c>
      <c r="V96" s="9"/>
      <c r="W96" s="10"/>
      <c r="X96" s="11"/>
    </row>
    <row r="97" spans="1:24" ht="31.5" customHeight="1" thickBot="1" x14ac:dyDescent="0.3">
      <c r="A97" s="28"/>
      <c r="B97" s="29" t="s">
        <v>216</v>
      </c>
      <c r="C97" s="3" t="s">
        <v>266</v>
      </c>
      <c r="D97" s="3">
        <v>2015</v>
      </c>
      <c r="E97" s="3">
        <v>17368</v>
      </c>
      <c r="F97" s="19">
        <v>40232</v>
      </c>
      <c r="G97" s="20"/>
      <c r="H97" s="20">
        <v>40513</v>
      </c>
      <c r="I97" s="20">
        <v>42401</v>
      </c>
      <c r="J97" s="20" t="s">
        <v>689</v>
      </c>
      <c r="K97" s="3" t="s">
        <v>691</v>
      </c>
      <c r="L97" s="4">
        <v>9123236</v>
      </c>
      <c r="M97" s="4"/>
      <c r="N97" s="5"/>
      <c r="O97" s="5"/>
      <c r="P97" s="4"/>
      <c r="Q97" s="5"/>
      <c r="R97" s="5"/>
      <c r="S97" s="4">
        <v>5497280.75</v>
      </c>
      <c r="T97" s="85">
        <f t="shared" si="2"/>
        <v>0.60255820960895889</v>
      </c>
      <c r="U97" s="28"/>
      <c r="V97" s="9"/>
      <c r="W97" s="10"/>
      <c r="X97" s="11"/>
    </row>
    <row r="98" spans="1:24" ht="16.5" customHeight="1" thickBot="1" x14ac:dyDescent="0.3">
      <c r="B98" s="3" t="s">
        <v>10</v>
      </c>
      <c r="C98" s="3" t="s">
        <v>130</v>
      </c>
      <c r="D98" s="3">
        <v>2015</v>
      </c>
      <c r="E98" s="3">
        <v>17567</v>
      </c>
      <c r="F98" s="19">
        <v>38524</v>
      </c>
      <c r="G98" s="20"/>
      <c r="H98" s="20">
        <v>38777</v>
      </c>
      <c r="I98" s="20">
        <v>41609</v>
      </c>
      <c r="J98" s="20" t="s">
        <v>689</v>
      </c>
      <c r="K98" s="3" t="s">
        <v>689</v>
      </c>
      <c r="L98" s="4">
        <v>2316534</v>
      </c>
      <c r="M98" s="4">
        <v>2821307</v>
      </c>
      <c r="N98" s="5">
        <v>0</v>
      </c>
      <c r="O98" s="5">
        <v>0</v>
      </c>
      <c r="P98" s="4">
        <v>0</v>
      </c>
      <c r="Q98" s="5">
        <v>0</v>
      </c>
      <c r="R98" s="5">
        <v>0</v>
      </c>
      <c r="S98" s="4">
        <v>2821307.32</v>
      </c>
      <c r="T98" s="85">
        <f t="shared" si="2"/>
        <v>1.2179002423448133</v>
      </c>
      <c r="V98" s="9"/>
      <c r="W98" s="10"/>
      <c r="X98" s="11"/>
    </row>
    <row r="99" spans="1:24" ht="16.5" customHeight="1" thickBot="1" x14ac:dyDescent="0.3">
      <c r="B99" s="18" t="s">
        <v>588</v>
      </c>
      <c r="C99" s="3" t="s">
        <v>266</v>
      </c>
      <c r="D99" s="3">
        <v>2014</v>
      </c>
      <c r="E99" s="3">
        <v>17644</v>
      </c>
      <c r="F99" s="19">
        <v>38520</v>
      </c>
      <c r="G99" s="20"/>
      <c r="H99" s="20">
        <v>38777</v>
      </c>
      <c r="I99" s="20">
        <v>41456</v>
      </c>
      <c r="J99" s="20" t="s">
        <v>689</v>
      </c>
      <c r="K99" s="3" t="s">
        <v>689</v>
      </c>
      <c r="L99" s="4">
        <v>2912308.57</v>
      </c>
      <c r="M99" s="4"/>
      <c r="N99" s="5"/>
      <c r="O99" s="5"/>
      <c r="P99" s="4"/>
      <c r="Q99" s="5"/>
      <c r="R99" s="5"/>
      <c r="S99" s="4">
        <v>1485840.25</v>
      </c>
      <c r="T99" s="85">
        <f t="shared" si="2"/>
        <v>0.51019327598242792</v>
      </c>
      <c r="V99" s="9"/>
      <c r="W99" s="10"/>
      <c r="X99" s="11"/>
    </row>
    <row r="100" spans="1:24" ht="16.5" customHeight="1" thickBot="1" x14ac:dyDescent="0.3">
      <c r="A100" s="1">
        <v>16</v>
      </c>
      <c r="B100" s="15" t="s">
        <v>610</v>
      </c>
      <c r="C100" s="3" t="s">
        <v>266</v>
      </c>
      <c r="D100" s="3">
        <v>2011</v>
      </c>
      <c r="E100" s="3">
        <v>17883</v>
      </c>
      <c r="F100" s="19">
        <v>38544</v>
      </c>
      <c r="G100" s="20"/>
      <c r="H100" s="20">
        <v>38838</v>
      </c>
      <c r="I100" s="20">
        <v>40695</v>
      </c>
      <c r="J100" s="20" t="s">
        <v>689</v>
      </c>
      <c r="K100" s="3" t="s">
        <v>689</v>
      </c>
      <c r="L100" s="4">
        <v>588379</v>
      </c>
      <c r="M100" s="4"/>
      <c r="N100" s="5"/>
      <c r="O100" s="5"/>
      <c r="P100" s="4"/>
      <c r="Q100" s="5"/>
      <c r="R100" s="5"/>
      <c r="S100" s="4">
        <v>574670.6</v>
      </c>
      <c r="T100" s="85">
        <f t="shared" si="2"/>
        <v>0.97670141184508619</v>
      </c>
      <c r="V100" s="9"/>
      <c r="W100" s="10"/>
      <c r="X100" s="11"/>
    </row>
    <row r="101" spans="1:24" ht="16.5" customHeight="1" thickBot="1" x14ac:dyDescent="0.3">
      <c r="B101" s="37" t="s">
        <v>569</v>
      </c>
      <c r="C101" s="3" t="s">
        <v>265</v>
      </c>
      <c r="D101" s="3">
        <v>2011</v>
      </c>
      <c r="E101" s="3">
        <v>18654</v>
      </c>
      <c r="F101" s="19">
        <v>38512</v>
      </c>
      <c r="G101" s="20"/>
      <c r="H101" s="20">
        <v>39052</v>
      </c>
      <c r="I101" s="20">
        <v>40695</v>
      </c>
      <c r="J101" s="20" t="s">
        <v>689</v>
      </c>
      <c r="K101" s="3" t="s">
        <v>689</v>
      </c>
      <c r="L101" s="4">
        <v>650146</v>
      </c>
      <c r="M101" s="4"/>
      <c r="N101" s="5"/>
      <c r="O101" s="5"/>
      <c r="P101" s="4"/>
      <c r="Q101" s="5"/>
      <c r="R101" s="5"/>
      <c r="S101" s="4">
        <v>728012.38</v>
      </c>
      <c r="T101" s="85">
        <f t="shared" si="2"/>
        <v>1.1197675291396088</v>
      </c>
      <c r="V101" s="9"/>
      <c r="W101" s="10"/>
      <c r="X101" s="11"/>
    </row>
    <row r="102" spans="1:24" ht="16.5" customHeight="1" thickBot="1" x14ac:dyDescent="0.3">
      <c r="B102" s="17" t="s">
        <v>445</v>
      </c>
      <c r="C102" s="3" t="s">
        <v>130</v>
      </c>
      <c r="D102" s="3">
        <v>2010</v>
      </c>
      <c r="E102" s="3">
        <v>18841</v>
      </c>
      <c r="F102" s="19">
        <v>38512</v>
      </c>
      <c r="G102" s="20"/>
      <c r="H102" s="20">
        <v>38930</v>
      </c>
      <c r="I102" s="20" t="s">
        <v>706</v>
      </c>
      <c r="J102" s="20" t="s">
        <v>689</v>
      </c>
      <c r="K102" s="3" t="s">
        <v>689</v>
      </c>
      <c r="L102" s="4">
        <v>203355</v>
      </c>
      <c r="M102" s="4"/>
      <c r="N102" s="5"/>
      <c r="O102" s="5"/>
      <c r="P102" s="4"/>
      <c r="Q102" s="5"/>
      <c r="R102" s="5"/>
      <c r="S102" s="4">
        <v>178750.29</v>
      </c>
      <c r="T102" s="85">
        <f t="shared" si="2"/>
        <v>0.87900612229844366</v>
      </c>
      <c r="V102" s="9"/>
      <c r="W102" s="10"/>
      <c r="X102" s="11"/>
    </row>
    <row r="103" spans="1:24" ht="16.5" customHeight="1" thickBot="1" x14ac:dyDescent="0.3">
      <c r="B103" s="17" t="s">
        <v>447</v>
      </c>
      <c r="C103" s="3" t="s">
        <v>130</v>
      </c>
      <c r="D103" s="3">
        <v>2010</v>
      </c>
      <c r="E103" s="3">
        <v>18862</v>
      </c>
      <c r="F103" s="19" t="s">
        <v>736</v>
      </c>
      <c r="G103" s="20"/>
      <c r="H103" s="20">
        <v>38808</v>
      </c>
      <c r="I103" s="20">
        <v>39387</v>
      </c>
      <c r="J103" s="20" t="s">
        <v>689</v>
      </c>
      <c r="K103" s="3" t="s">
        <v>689</v>
      </c>
      <c r="L103" s="4">
        <v>42251</v>
      </c>
      <c r="M103" s="4"/>
      <c r="N103" s="5"/>
      <c r="O103" s="5"/>
      <c r="P103" s="4"/>
      <c r="Q103" s="5"/>
      <c r="R103" s="5"/>
      <c r="S103" s="4">
        <v>54827.3</v>
      </c>
      <c r="T103" s="85">
        <f t="shared" si="2"/>
        <v>1.2976568601926581</v>
      </c>
      <c r="V103" s="9"/>
      <c r="W103" s="10"/>
      <c r="X103" s="11"/>
    </row>
    <row r="104" spans="1:24" ht="16.5" customHeight="1" thickBot="1" x14ac:dyDescent="0.3">
      <c r="B104" s="17" t="s">
        <v>449</v>
      </c>
      <c r="C104" s="3" t="s">
        <v>130</v>
      </c>
      <c r="D104" s="3">
        <v>2010</v>
      </c>
      <c r="E104" s="3">
        <v>18872</v>
      </c>
      <c r="F104" s="19">
        <v>38588</v>
      </c>
      <c r="G104" s="20"/>
      <c r="H104" s="20">
        <v>38869</v>
      </c>
      <c r="I104" s="20">
        <v>40360</v>
      </c>
      <c r="J104" s="20" t="s">
        <v>689</v>
      </c>
      <c r="K104" s="3" t="s">
        <v>689</v>
      </c>
      <c r="L104" s="4">
        <v>4418400</v>
      </c>
      <c r="M104" s="4"/>
      <c r="N104" s="5"/>
      <c r="O104" s="5"/>
      <c r="P104" s="4"/>
      <c r="Q104" s="5"/>
      <c r="R104" s="5"/>
      <c r="S104" s="4">
        <v>779000</v>
      </c>
      <c r="T104" s="85">
        <f t="shared" si="2"/>
        <v>0.1763081658518921</v>
      </c>
      <c r="V104" s="9"/>
      <c r="W104" s="10"/>
      <c r="X104" s="11"/>
    </row>
    <row r="105" spans="1:24" ht="16.5" customHeight="1" thickBot="1" x14ac:dyDescent="0.3">
      <c r="B105" s="35" t="s">
        <v>558</v>
      </c>
      <c r="C105" s="3" t="s">
        <v>265</v>
      </c>
      <c r="D105" s="3">
        <v>2012</v>
      </c>
      <c r="E105" s="3">
        <v>18917</v>
      </c>
      <c r="F105" s="19">
        <v>38902</v>
      </c>
      <c r="G105" s="20"/>
      <c r="H105" s="20">
        <v>39083</v>
      </c>
      <c r="I105" s="20">
        <v>41091</v>
      </c>
      <c r="J105" s="20" t="s">
        <v>689</v>
      </c>
      <c r="K105" s="3" t="s">
        <v>689</v>
      </c>
      <c r="L105" s="4">
        <v>652053.68000000005</v>
      </c>
      <c r="M105" s="4"/>
      <c r="N105" s="5"/>
      <c r="O105" s="5"/>
      <c r="P105" s="4"/>
      <c r="Q105" s="5"/>
      <c r="R105" s="5"/>
      <c r="S105" s="4">
        <v>684140.77</v>
      </c>
      <c r="T105" s="85">
        <f t="shared" si="2"/>
        <v>1.049209276757705</v>
      </c>
      <c r="V105" s="9"/>
      <c r="W105" s="10"/>
      <c r="X105" s="11"/>
    </row>
    <row r="106" spans="1:24" ht="16.5" customHeight="1" thickBot="1" x14ac:dyDescent="0.3">
      <c r="B106" s="36" t="s">
        <v>578</v>
      </c>
      <c r="C106" s="3" t="s">
        <v>265</v>
      </c>
      <c r="D106" s="3">
        <v>2010</v>
      </c>
      <c r="E106" s="3">
        <v>18924</v>
      </c>
      <c r="F106" s="19">
        <v>38600</v>
      </c>
      <c r="G106" s="20"/>
      <c r="H106" s="20">
        <v>39203</v>
      </c>
      <c r="I106" s="20">
        <v>40513</v>
      </c>
      <c r="J106" s="20" t="s">
        <v>689</v>
      </c>
      <c r="K106" s="3" t="s">
        <v>689</v>
      </c>
      <c r="L106" s="4">
        <v>711716</v>
      </c>
      <c r="M106" s="4"/>
      <c r="N106" s="5"/>
      <c r="O106" s="5"/>
      <c r="P106" s="4"/>
      <c r="Q106" s="5"/>
      <c r="R106" s="5"/>
      <c r="S106" s="4">
        <v>958647.03</v>
      </c>
      <c r="T106" s="85">
        <f t="shared" si="2"/>
        <v>1.3469516352028057</v>
      </c>
      <c r="V106" s="9"/>
      <c r="W106" s="10"/>
      <c r="X106" s="11"/>
    </row>
    <row r="107" spans="1:24" ht="16.5" customHeight="1" thickBot="1" x14ac:dyDescent="0.3">
      <c r="B107" s="35" t="s">
        <v>552</v>
      </c>
      <c r="C107" s="3" t="s">
        <v>265</v>
      </c>
      <c r="D107" s="3">
        <v>2012</v>
      </c>
      <c r="E107" s="3">
        <v>18931</v>
      </c>
      <c r="F107" s="19">
        <v>39150</v>
      </c>
      <c r="G107" s="20"/>
      <c r="H107" s="20">
        <v>39203</v>
      </c>
      <c r="I107" s="20">
        <v>41183</v>
      </c>
      <c r="J107" s="20" t="s">
        <v>689</v>
      </c>
      <c r="K107" s="3" t="s">
        <v>689</v>
      </c>
      <c r="L107" s="4">
        <v>1267023.8</v>
      </c>
      <c r="M107" s="4"/>
      <c r="N107" s="5"/>
      <c r="O107" s="5"/>
      <c r="P107" s="4"/>
      <c r="Q107" s="5"/>
      <c r="R107" s="5"/>
      <c r="S107" s="4">
        <v>1189580.78</v>
      </c>
      <c r="T107" s="85">
        <f t="shared" si="2"/>
        <v>0.93887800686932632</v>
      </c>
      <c r="V107" s="9"/>
      <c r="W107" s="10"/>
      <c r="X107" s="11"/>
    </row>
    <row r="108" spans="1:24" ht="16.5" customHeight="1" thickBot="1" x14ac:dyDescent="0.3">
      <c r="A108" s="28"/>
      <c r="B108" s="35" t="s">
        <v>543</v>
      </c>
      <c r="C108" s="3" t="s">
        <v>265</v>
      </c>
      <c r="D108" s="3">
        <v>2012</v>
      </c>
      <c r="E108" s="3">
        <v>18987</v>
      </c>
      <c r="F108" s="19">
        <v>38569</v>
      </c>
      <c r="G108" s="20"/>
      <c r="H108" s="20">
        <v>38838</v>
      </c>
      <c r="I108" s="20">
        <v>41214</v>
      </c>
      <c r="J108" s="20" t="s">
        <v>689</v>
      </c>
      <c r="K108" s="3" t="s">
        <v>689</v>
      </c>
      <c r="L108" s="4">
        <v>281739</v>
      </c>
      <c r="M108" s="4"/>
      <c r="N108" s="5"/>
      <c r="O108" s="5"/>
      <c r="P108" s="4"/>
      <c r="Q108" s="5"/>
      <c r="R108" s="5"/>
      <c r="S108" s="4">
        <v>557427.78</v>
      </c>
      <c r="T108" s="85">
        <f t="shared" si="2"/>
        <v>1.9785254437617796</v>
      </c>
      <c r="U108" s="28" t="s">
        <v>770</v>
      </c>
      <c r="V108" s="9"/>
      <c r="W108" s="10"/>
      <c r="X108" s="11"/>
    </row>
    <row r="109" spans="1:24" ht="16.5" customHeight="1" thickBot="1" x14ac:dyDescent="0.3">
      <c r="A109" s="28"/>
      <c r="B109" s="14" t="s">
        <v>335</v>
      </c>
      <c r="C109" s="3" t="s">
        <v>130</v>
      </c>
      <c r="D109" s="3">
        <v>2012</v>
      </c>
      <c r="E109" s="3">
        <v>19336</v>
      </c>
      <c r="F109" s="19">
        <v>38553</v>
      </c>
      <c r="G109" s="20"/>
      <c r="H109" s="20" t="s">
        <v>706</v>
      </c>
      <c r="I109" s="20">
        <v>41244</v>
      </c>
      <c r="J109" s="20" t="s">
        <v>707</v>
      </c>
      <c r="K109" s="3" t="s">
        <v>691</v>
      </c>
      <c r="L109" s="4">
        <v>2088935</v>
      </c>
      <c r="M109" s="4"/>
      <c r="N109" s="5"/>
      <c r="O109" s="5"/>
      <c r="P109" s="4"/>
      <c r="Q109" s="5"/>
      <c r="R109" s="5"/>
      <c r="S109" s="4">
        <v>2088935.04</v>
      </c>
      <c r="T109" s="85">
        <f t="shared" si="2"/>
        <v>1.0000000191485134</v>
      </c>
      <c r="U109" s="28"/>
      <c r="V109" s="9"/>
      <c r="W109" s="10"/>
      <c r="X109" s="11"/>
    </row>
    <row r="110" spans="1:24" ht="16.5" customHeight="1" thickBot="1" x14ac:dyDescent="0.3">
      <c r="A110" s="1">
        <v>17</v>
      </c>
      <c r="B110" s="29" t="s">
        <v>203</v>
      </c>
      <c r="C110" s="3" t="s">
        <v>265</v>
      </c>
      <c r="D110" s="3">
        <v>2015</v>
      </c>
      <c r="E110" s="3">
        <v>19584</v>
      </c>
      <c r="F110" s="19">
        <v>40501</v>
      </c>
      <c r="G110" s="20"/>
      <c r="H110" s="20">
        <v>41244</v>
      </c>
      <c r="I110" s="20">
        <v>42339</v>
      </c>
      <c r="J110" s="20" t="s">
        <v>689</v>
      </c>
      <c r="K110" s="3" t="s">
        <v>691</v>
      </c>
      <c r="L110" s="4">
        <v>3432452</v>
      </c>
      <c r="M110" s="4">
        <v>69579</v>
      </c>
      <c r="N110" s="5">
        <v>2652770</v>
      </c>
      <c r="O110" s="5">
        <v>0</v>
      </c>
      <c r="P110" s="4">
        <v>692973</v>
      </c>
      <c r="Q110" s="5">
        <v>692970</v>
      </c>
      <c r="R110" s="5">
        <v>100</v>
      </c>
      <c r="S110" s="4">
        <v>3415319.74</v>
      </c>
      <c r="T110" s="85">
        <f t="shared" si="2"/>
        <v>0.99500874010765483</v>
      </c>
      <c r="V110" s="9"/>
      <c r="W110" s="10"/>
      <c r="X110" s="11"/>
    </row>
    <row r="111" spans="1:24" ht="16.5" customHeight="1" thickBot="1" x14ac:dyDescent="0.3">
      <c r="A111" s="1">
        <v>18</v>
      </c>
      <c r="B111" s="35" t="s">
        <v>545</v>
      </c>
      <c r="C111" s="3" t="s">
        <v>265</v>
      </c>
      <c r="D111" s="3">
        <v>2012</v>
      </c>
      <c r="E111" s="3">
        <v>19903</v>
      </c>
      <c r="F111" s="19">
        <v>38616</v>
      </c>
      <c r="G111" s="20"/>
      <c r="H111" s="20">
        <v>38749</v>
      </c>
      <c r="I111" s="20">
        <v>41214</v>
      </c>
      <c r="J111" s="20" t="s">
        <v>689</v>
      </c>
      <c r="K111" s="3" t="s">
        <v>689</v>
      </c>
      <c r="L111" s="4">
        <v>1083055.29</v>
      </c>
      <c r="M111" s="4"/>
      <c r="N111" s="5"/>
      <c r="O111" s="5"/>
      <c r="P111" s="4"/>
      <c r="Q111" s="5"/>
      <c r="R111" s="5"/>
      <c r="S111" s="4">
        <v>960709.85</v>
      </c>
      <c r="T111" s="85">
        <f t="shared" si="2"/>
        <v>0.88703675506723201</v>
      </c>
      <c r="V111" s="9"/>
      <c r="W111" s="10"/>
      <c r="X111" s="11"/>
    </row>
    <row r="112" spans="1:24" ht="16.5" customHeight="1" thickBot="1" x14ac:dyDescent="0.3">
      <c r="B112" s="79" t="s">
        <v>9</v>
      </c>
      <c r="C112" s="3" t="s">
        <v>130</v>
      </c>
      <c r="D112" s="3">
        <v>2015</v>
      </c>
      <c r="E112" s="3">
        <v>20023</v>
      </c>
      <c r="F112" s="19">
        <v>38544</v>
      </c>
      <c r="G112" s="20"/>
      <c r="H112" s="20">
        <v>39173</v>
      </c>
      <c r="I112" s="20">
        <v>42156</v>
      </c>
      <c r="J112" s="20" t="s">
        <v>689</v>
      </c>
      <c r="K112" s="3" t="s">
        <v>689</v>
      </c>
      <c r="L112" s="4">
        <v>1070779</v>
      </c>
      <c r="M112" s="4">
        <v>848017</v>
      </c>
      <c r="N112" s="5">
        <v>48782</v>
      </c>
      <c r="O112" s="5">
        <v>0</v>
      </c>
      <c r="P112" s="4">
        <v>322</v>
      </c>
      <c r="Q112" s="5">
        <v>322</v>
      </c>
      <c r="R112" s="5">
        <v>99.9</v>
      </c>
      <c r="S112" s="4">
        <v>944787.28</v>
      </c>
      <c r="T112" s="85">
        <f t="shared" si="2"/>
        <v>0.88233639247687901</v>
      </c>
      <c r="V112" s="9"/>
      <c r="W112" s="10"/>
      <c r="X112" s="11"/>
    </row>
    <row r="113" spans="1:24" ht="16.5" customHeight="1" thickBot="1" x14ac:dyDescent="0.3">
      <c r="B113" s="13" t="s">
        <v>273</v>
      </c>
      <c r="C113" s="3" t="s">
        <v>130</v>
      </c>
      <c r="D113" s="3">
        <v>2014</v>
      </c>
      <c r="E113" s="3">
        <v>20040</v>
      </c>
      <c r="F113" s="19">
        <v>38546</v>
      </c>
      <c r="G113" s="20"/>
      <c r="H113" s="20">
        <v>39114</v>
      </c>
      <c r="I113" s="20">
        <v>41852</v>
      </c>
      <c r="J113" s="20" t="s">
        <v>689</v>
      </c>
      <c r="K113" s="3" t="s">
        <v>691</v>
      </c>
      <c r="L113" s="4">
        <v>664136.04</v>
      </c>
      <c r="M113" s="4"/>
      <c r="N113" s="5"/>
      <c r="O113" s="5"/>
      <c r="P113" s="4"/>
      <c r="Q113" s="5"/>
      <c r="R113" s="5"/>
      <c r="S113" s="4">
        <v>650656.68000000005</v>
      </c>
      <c r="T113" s="85">
        <f t="shared" si="2"/>
        <v>0.97970391728778938</v>
      </c>
      <c r="V113" s="9"/>
      <c r="W113" s="10"/>
      <c r="X113" s="11"/>
    </row>
    <row r="114" spans="1:24" ht="16.5" customHeight="1" thickBot="1" x14ac:dyDescent="0.3">
      <c r="B114" s="79" t="s">
        <v>8</v>
      </c>
      <c r="C114" s="3" t="s">
        <v>130</v>
      </c>
      <c r="D114" s="3">
        <v>2015</v>
      </c>
      <c r="E114" s="3">
        <v>20049</v>
      </c>
      <c r="F114" s="19">
        <v>38531</v>
      </c>
      <c r="G114" s="20"/>
      <c r="H114" s="20">
        <v>39173</v>
      </c>
      <c r="I114" s="20">
        <v>41974</v>
      </c>
      <c r="J114" s="20" t="s">
        <v>689</v>
      </c>
      <c r="K114" s="3" t="s">
        <v>689</v>
      </c>
      <c r="L114" s="4">
        <v>1050731</v>
      </c>
      <c r="M114" s="4">
        <v>840818</v>
      </c>
      <c r="N114" s="5">
        <v>57681</v>
      </c>
      <c r="O114" s="5">
        <v>0</v>
      </c>
      <c r="P114" s="4">
        <v>0</v>
      </c>
      <c r="Q114" s="5">
        <v>0</v>
      </c>
      <c r="R114" s="5">
        <v>0</v>
      </c>
      <c r="S114" s="4">
        <v>943919.84</v>
      </c>
      <c r="T114" s="85">
        <f t="shared" si="2"/>
        <v>0.89834585636095243</v>
      </c>
      <c r="V114" s="9"/>
      <c r="W114" s="10"/>
      <c r="X114" s="11"/>
    </row>
    <row r="115" spans="1:24" ht="16.5" customHeight="1" thickBot="1" x14ac:dyDescent="0.3">
      <c r="B115" s="65" t="s">
        <v>556</v>
      </c>
      <c r="C115" s="3" t="s">
        <v>265</v>
      </c>
      <c r="D115" s="3">
        <v>2012</v>
      </c>
      <c r="E115" s="3">
        <v>20388</v>
      </c>
      <c r="F115" s="19">
        <v>39030</v>
      </c>
      <c r="G115" s="20"/>
      <c r="H115" s="20">
        <v>39083</v>
      </c>
      <c r="I115" s="20">
        <v>41214</v>
      </c>
      <c r="J115" s="20" t="s">
        <v>689</v>
      </c>
      <c r="K115" s="3" t="s">
        <v>689</v>
      </c>
      <c r="L115" s="4">
        <v>648561.6</v>
      </c>
      <c r="M115" s="4"/>
      <c r="N115" s="5"/>
      <c r="O115" s="5"/>
      <c r="P115" s="4"/>
      <c r="Q115" s="5"/>
      <c r="R115" s="5"/>
      <c r="S115" s="4">
        <v>578629.38</v>
      </c>
      <c r="T115" s="85">
        <f t="shared" si="2"/>
        <v>0.8921733571645315</v>
      </c>
      <c r="U115" s="1" t="s">
        <v>799</v>
      </c>
      <c r="V115" s="9"/>
      <c r="W115" s="10"/>
      <c r="X115" s="11"/>
    </row>
    <row r="116" spans="1:24" ht="16.5" customHeight="1" thickBot="1" x14ac:dyDescent="0.3">
      <c r="B116" s="63" t="s">
        <v>426</v>
      </c>
      <c r="C116" s="3" t="s">
        <v>130</v>
      </c>
      <c r="D116" s="3">
        <v>2010</v>
      </c>
      <c r="E116" s="3">
        <v>20712</v>
      </c>
      <c r="F116" s="19">
        <v>38609</v>
      </c>
      <c r="G116" s="20"/>
      <c r="H116" s="20">
        <v>38808</v>
      </c>
      <c r="I116" s="20">
        <v>39356</v>
      </c>
      <c r="J116" s="20" t="s">
        <v>691</v>
      </c>
      <c r="K116" s="3" t="s">
        <v>689</v>
      </c>
      <c r="L116" s="4">
        <v>299372</v>
      </c>
      <c r="M116" s="4"/>
      <c r="N116" s="5"/>
      <c r="O116" s="5"/>
      <c r="P116" s="4"/>
      <c r="Q116" s="5"/>
      <c r="R116" s="5"/>
      <c r="S116" s="4">
        <v>365069.32</v>
      </c>
      <c r="T116" s="85">
        <f t="shared" si="2"/>
        <v>1.2194504496078458</v>
      </c>
      <c r="V116" s="9"/>
      <c r="W116" s="10"/>
      <c r="X116" s="11"/>
    </row>
    <row r="117" spans="1:24" ht="16.5" customHeight="1" thickBot="1" x14ac:dyDescent="0.3">
      <c r="A117" s="28"/>
      <c r="B117" s="63" t="s">
        <v>432</v>
      </c>
      <c r="C117" s="3" t="s">
        <v>130</v>
      </c>
      <c r="D117" s="3">
        <v>2010</v>
      </c>
      <c r="E117" s="3">
        <v>20782</v>
      </c>
      <c r="F117" s="19">
        <v>38672</v>
      </c>
      <c r="G117" s="20"/>
      <c r="H117" s="20">
        <v>38777</v>
      </c>
      <c r="I117" s="20">
        <v>40118</v>
      </c>
      <c r="J117" s="20" t="s">
        <v>691</v>
      </c>
      <c r="K117" s="3" t="s">
        <v>689</v>
      </c>
      <c r="L117" s="4">
        <v>3375840</v>
      </c>
      <c r="M117" s="4"/>
      <c r="N117" s="5"/>
      <c r="O117" s="5"/>
      <c r="P117" s="4"/>
      <c r="Q117" s="5"/>
      <c r="R117" s="5"/>
      <c r="S117" s="4">
        <v>2492723.4300000002</v>
      </c>
      <c r="T117" s="85">
        <f t="shared" si="2"/>
        <v>0.73840094021043656</v>
      </c>
      <c r="U117" s="28"/>
      <c r="V117" s="9"/>
      <c r="W117" s="10"/>
      <c r="X117" s="11"/>
    </row>
    <row r="118" spans="1:24" ht="16.5" customHeight="1" thickBot="1" x14ac:dyDescent="0.3">
      <c r="A118" s="28">
        <v>179</v>
      </c>
      <c r="B118" s="54" t="s">
        <v>194</v>
      </c>
      <c r="C118" s="3" t="s">
        <v>265</v>
      </c>
      <c r="D118" s="3">
        <v>2015</v>
      </c>
      <c r="E118" s="3">
        <v>21023</v>
      </c>
      <c r="F118" s="19">
        <v>38930</v>
      </c>
      <c r="G118" s="20"/>
      <c r="H118" s="20">
        <v>39234</v>
      </c>
      <c r="I118" s="20">
        <v>42278</v>
      </c>
      <c r="J118" s="20" t="s">
        <v>689</v>
      </c>
      <c r="K118" s="3" t="s">
        <v>691</v>
      </c>
      <c r="L118" s="4">
        <v>5727266</v>
      </c>
      <c r="M118" s="4">
        <v>5574453</v>
      </c>
      <c r="N118" s="5">
        <v>139141</v>
      </c>
      <c r="O118" s="5">
        <v>0</v>
      </c>
      <c r="P118" s="4">
        <v>10604</v>
      </c>
      <c r="Q118" s="5">
        <v>9906</v>
      </c>
      <c r="R118" s="5">
        <v>93.4</v>
      </c>
      <c r="S118" s="4">
        <v>5723499.5099999998</v>
      </c>
      <c r="T118" s="85">
        <f t="shared" si="2"/>
        <v>0.99934235811642058</v>
      </c>
      <c r="U118" s="28"/>
      <c r="V118" s="9"/>
      <c r="W118" s="10"/>
      <c r="X118" s="11"/>
    </row>
    <row r="119" spans="1:24" ht="16.5" customHeight="1" thickBot="1" x14ac:dyDescent="0.3">
      <c r="B119" s="62" t="s">
        <v>608</v>
      </c>
      <c r="C119" s="3" t="s">
        <v>266</v>
      </c>
      <c r="D119" s="3">
        <v>2012</v>
      </c>
      <c r="E119" s="3">
        <v>21154</v>
      </c>
      <c r="F119" s="19">
        <v>39588</v>
      </c>
      <c r="G119" s="20"/>
      <c r="H119" s="20" t="s">
        <v>698</v>
      </c>
      <c r="I119" s="20" t="s">
        <v>698</v>
      </c>
      <c r="J119" s="20" t="s">
        <v>689</v>
      </c>
      <c r="K119" s="3" t="s">
        <v>689</v>
      </c>
      <c r="L119" s="4">
        <v>2378245</v>
      </c>
      <c r="M119" s="4"/>
      <c r="N119" s="5"/>
      <c r="O119" s="5"/>
      <c r="P119" s="4"/>
      <c r="Q119" s="5"/>
      <c r="R119" s="5"/>
      <c r="S119" s="4">
        <v>0</v>
      </c>
      <c r="T119" s="85">
        <f t="shared" si="2"/>
        <v>0</v>
      </c>
      <c r="V119" s="9"/>
      <c r="W119" s="10"/>
      <c r="X119" s="11"/>
    </row>
    <row r="120" spans="1:24" ht="16.5" customHeight="1" thickBot="1" x14ac:dyDescent="0.3">
      <c r="B120" s="81" t="s">
        <v>586</v>
      </c>
      <c r="C120" s="3" t="s">
        <v>265</v>
      </c>
      <c r="D120" s="3">
        <v>2010</v>
      </c>
      <c r="E120" s="3">
        <v>21431</v>
      </c>
      <c r="F120" s="19">
        <v>38629</v>
      </c>
      <c r="G120" s="20"/>
      <c r="H120" s="20">
        <v>40483</v>
      </c>
      <c r="I120" s="20">
        <v>40513</v>
      </c>
      <c r="J120" s="20" t="s">
        <v>689</v>
      </c>
      <c r="K120" s="3" t="s">
        <v>689</v>
      </c>
      <c r="L120" s="4">
        <v>2151223</v>
      </c>
      <c r="M120" s="4"/>
      <c r="N120" s="5"/>
      <c r="O120" s="5"/>
      <c r="P120" s="4"/>
      <c r="Q120" s="5"/>
      <c r="R120" s="5"/>
      <c r="S120" s="4">
        <v>50500</v>
      </c>
      <c r="T120" s="85">
        <f t="shared" si="2"/>
        <v>2.3475018628938051E-2</v>
      </c>
      <c r="V120" s="9"/>
      <c r="W120" s="10"/>
      <c r="X120" s="11"/>
    </row>
    <row r="121" spans="1:24" ht="16.5" customHeight="1" thickBot="1" x14ac:dyDescent="0.3">
      <c r="B121" s="82" t="s">
        <v>571</v>
      </c>
      <c r="C121" s="3" t="s">
        <v>265</v>
      </c>
      <c r="D121" s="3">
        <v>2011</v>
      </c>
      <c r="E121" s="3">
        <v>21816</v>
      </c>
      <c r="F121" s="19">
        <v>39276</v>
      </c>
      <c r="G121" s="20"/>
      <c r="H121" s="20">
        <v>39448</v>
      </c>
      <c r="I121" s="20">
        <v>40483</v>
      </c>
      <c r="J121" s="20" t="s">
        <v>689</v>
      </c>
      <c r="K121" s="3" t="s">
        <v>689</v>
      </c>
      <c r="L121" s="4">
        <v>206085</v>
      </c>
      <c r="M121" s="4"/>
      <c r="N121" s="5"/>
      <c r="O121" s="5"/>
      <c r="P121" s="4"/>
      <c r="Q121" s="5"/>
      <c r="R121" s="5"/>
      <c r="S121" s="4">
        <v>302794.46000000002</v>
      </c>
      <c r="T121" s="85">
        <f t="shared" si="2"/>
        <v>1.4692697673290149</v>
      </c>
      <c r="V121" s="9"/>
      <c r="W121" s="10"/>
      <c r="X121" s="11"/>
    </row>
    <row r="122" spans="1:24" ht="16.5" customHeight="1" thickBot="1" x14ac:dyDescent="0.3">
      <c r="B122" s="63" t="s">
        <v>448</v>
      </c>
      <c r="C122" s="3" t="s">
        <v>130</v>
      </c>
      <c r="D122" s="3">
        <v>2010</v>
      </c>
      <c r="E122" s="3">
        <v>21958</v>
      </c>
      <c r="F122" s="19">
        <v>38587</v>
      </c>
      <c r="G122" s="20"/>
      <c r="H122" s="20">
        <v>38869</v>
      </c>
      <c r="I122" s="20">
        <v>39965</v>
      </c>
      <c r="J122" s="20" t="s">
        <v>689</v>
      </c>
      <c r="K122" s="3" t="s">
        <v>689</v>
      </c>
      <c r="L122" s="4">
        <v>99000</v>
      </c>
      <c r="M122" s="4"/>
      <c r="N122" s="5"/>
      <c r="O122" s="5"/>
      <c r="P122" s="4"/>
      <c r="Q122" s="5"/>
      <c r="R122" s="5"/>
      <c r="S122" s="4">
        <v>152940.16</v>
      </c>
      <c r="T122" s="85">
        <f t="shared" si="2"/>
        <v>1.544850101010101</v>
      </c>
      <c r="V122" s="9"/>
      <c r="W122" s="10"/>
      <c r="X122" s="11"/>
    </row>
    <row r="123" spans="1:24" ht="16.5" customHeight="1" thickBot="1" x14ac:dyDescent="0.3">
      <c r="B123" s="53" t="s">
        <v>523</v>
      </c>
      <c r="C123" s="3" t="s">
        <v>265</v>
      </c>
      <c r="D123" s="3">
        <v>2014</v>
      </c>
      <c r="E123" s="3">
        <v>22006</v>
      </c>
      <c r="F123" s="19">
        <v>39125</v>
      </c>
      <c r="G123" s="20"/>
      <c r="H123" s="20">
        <v>39173</v>
      </c>
      <c r="I123" s="20">
        <v>41974</v>
      </c>
      <c r="J123" s="20" t="s">
        <v>689</v>
      </c>
      <c r="K123" s="3" t="s">
        <v>691</v>
      </c>
      <c r="L123" s="4">
        <v>1985910.78</v>
      </c>
      <c r="M123" s="4"/>
      <c r="N123" s="5"/>
      <c r="O123" s="5"/>
      <c r="P123" s="4"/>
      <c r="Q123" s="5"/>
      <c r="R123" s="5"/>
      <c r="S123" s="4">
        <v>1985871.85</v>
      </c>
      <c r="T123" s="85">
        <f t="shared" si="2"/>
        <v>0.99998039690383278</v>
      </c>
      <c r="V123" s="9"/>
      <c r="W123" s="10"/>
      <c r="X123" s="11"/>
    </row>
    <row r="124" spans="1:24" ht="16.5" customHeight="1" thickBot="1" x14ac:dyDescent="0.3">
      <c r="A124" s="28">
        <v>203</v>
      </c>
      <c r="B124" s="63" t="s">
        <v>440</v>
      </c>
      <c r="C124" s="3" t="s">
        <v>130</v>
      </c>
      <c r="D124" s="3">
        <v>2010</v>
      </c>
      <c r="E124" s="3">
        <v>22352</v>
      </c>
      <c r="F124" s="19">
        <v>38601</v>
      </c>
      <c r="G124" s="20"/>
      <c r="H124" s="20">
        <v>39753</v>
      </c>
      <c r="I124" s="20">
        <v>41609</v>
      </c>
      <c r="J124" s="20" t="s">
        <v>689</v>
      </c>
      <c r="K124" s="3" t="s">
        <v>691</v>
      </c>
      <c r="L124" s="4">
        <v>2632700.2200000002</v>
      </c>
      <c r="M124" s="4"/>
      <c r="N124" s="5"/>
      <c r="O124" s="5"/>
      <c r="P124" s="4"/>
      <c r="Q124" s="5"/>
      <c r="R124" s="5"/>
      <c r="S124" s="4">
        <v>2811121.78</v>
      </c>
      <c r="T124" s="85">
        <f t="shared" si="2"/>
        <v>1.0677713165534659</v>
      </c>
      <c r="U124" s="28"/>
      <c r="V124" s="9"/>
      <c r="W124" s="10"/>
      <c r="X124" s="11"/>
    </row>
    <row r="125" spans="1:24" ht="16.5" customHeight="1" thickBot="1" x14ac:dyDescent="0.3">
      <c r="A125" s="28"/>
      <c r="B125" s="57" t="s">
        <v>313</v>
      </c>
      <c r="C125" s="3" t="s">
        <v>130</v>
      </c>
      <c r="D125" s="3">
        <v>2013</v>
      </c>
      <c r="E125" s="3">
        <v>22854</v>
      </c>
      <c r="F125" s="19">
        <v>38597</v>
      </c>
      <c r="G125" s="20"/>
      <c r="H125" s="20">
        <v>38808</v>
      </c>
      <c r="I125" s="20">
        <v>41426</v>
      </c>
      <c r="J125" s="20" t="s">
        <v>689</v>
      </c>
      <c r="K125" s="3" t="s">
        <v>691</v>
      </c>
      <c r="L125" s="4">
        <v>5925060.4699999997</v>
      </c>
      <c r="M125" s="4"/>
      <c r="N125" s="5"/>
      <c r="O125" s="5"/>
      <c r="P125" s="4"/>
      <c r="Q125" s="5"/>
      <c r="R125" s="5"/>
      <c r="S125" s="4">
        <v>7201797.2199999997</v>
      </c>
      <c r="T125" s="85">
        <f t="shared" si="2"/>
        <v>1.215480796603583</v>
      </c>
      <c r="U125" s="28"/>
      <c r="V125" s="9"/>
      <c r="W125" s="10"/>
      <c r="X125" s="11"/>
    </row>
    <row r="126" spans="1:24" ht="16.5" customHeight="1" thickBot="1" x14ac:dyDescent="0.3">
      <c r="B126" s="79" t="s">
        <v>11</v>
      </c>
      <c r="C126" s="3" t="s">
        <v>130</v>
      </c>
      <c r="D126" s="3">
        <v>2015</v>
      </c>
      <c r="E126" s="3">
        <v>23397</v>
      </c>
      <c r="F126" s="19">
        <v>38890</v>
      </c>
      <c r="G126" s="20"/>
      <c r="H126" s="20">
        <v>39173</v>
      </c>
      <c r="I126" s="20">
        <v>42186</v>
      </c>
      <c r="J126" s="20" t="s">
        <v>689</v>
      </c>
      <c r="K126" s="3" t="s">
        <v>691</v>
      </c>
      <c r="L126" s="4">
        <v>7152770</v>
      </c>
      <c r="M126" s="4">
        <v>4100250</v>
      </c>
      <c r="N126" s="5">
        <v>434004</v>
      </c>
      <c r="O126" s="5">
        <v>0</v>
      </c>
      <c r="P126" s="4">
        <v>27494</v>
      </c>
      <c r="Q126" s="5">
        <v>17714</v>
      </c>
      <c r="R126" s="5">
        <v>64.400000000000006</v>
      </c>
      <c r="S126" s="4">
        <v>4551967.21</v>
      </c>
      <c r="T126" s="85">
        <f t="shared" si="2"/>
        <v>0.63639222427115649</v>
      </c>
      <c r="V126" s="9"/>
      <c r="W126" s="10"/>
      <c r="X126" s="11"/>
    </row>
    <row r="127" spans="1:24" ht="16.5" customHeight="1" thickBot="1" x14ac:dyDescent="0.3">
      <c r="B127" s="64" t="s">
        <v>660</v>
      </c>
      <c r="C127" s="3" t="s">
        <v>268</v>
      </c>
      <c r="D127" s="3">
        <v>2011</v>
      </c>
      <c r="E127" s="3">
        <v>23398</v>
      </c>
      <c r="F127" s="19">
        <v>38672</v>
      </c>
      <c r="G127" s="20"/>
      <c r="H127" s="20">
        <v>38838</v>
      </c>
      <c r="I127" s="20">
        <v>40878</v>
      </c>
      <c r="J127" s="20" t="s">
        <v>689</v>
      </c>
      <c r="K127" s="3" t="s">
        <v>689</v>
      </c>
      <c r="L127" s="4">
        <v>1411073</v>
      </c>
      <c r="M127" s="4"/>
      <c r="N127" s="5"/>
      <c r="O127" s="5"/>
      <c r="P127" s="4"/>
      <c r="Q127" s="5"/>
      <c r="R127" s="5"/>
      <c r="S127" s="4">
        <v>4254984.2300000004</v>
      </c>
      <c r="T127" s="85">
        <f t="shared" si="2"/>
        <v>3.0154245953256851</v>
      </c>
      <c r="V127" s="9"/>
      <c r="W127" s="10"/>
      <c r="X127" s="11"/>
    </row>
    <row r="128" spans="1:24" ht="16.5" customHeight="1" thickBot="1" x14ac:dyDescent="0.3">
      <c r="B128" s="63" t="s">
        <v>428</v>
      </c>
      <c r="C128" s="3" t="s">
        <v>130</v>
      </c>
      <c r="D128" s="3">
        <v>2010</v>
      </c>
      <c r="E128" s="3">
        <v>23568</v>
      </c>
      <c r="F128" s="19">
        <v>38611</v>
      </c>
      <c r="G128" s="20"/>
      <c r="H128" s="20">
        <v>38777</v>
      </c>
      <c r="I128" s="20">
        <v>40210</v>
      </c>
      <c r="J128" s="20" t="s">
        <v>691</v>
      </c>
      <c r="K128" s="3" t="s">
        <v>689</v>
      </c>
      <c r="L128" s="4">
        <v>286579</v>
      </c>
      <c r="M128" s="4"/>
      <c r="N128" s="5"/>
      <c r="O128" s="5"/>
      <c r="P128" s="4"/>
      <c r="Q128" s="5"/>
      <c r="R128" s="5"/>
      <c r="S128" s="4">
        <v>367763.81</v>
      </c>
      <c r="T128" s="85">
        <f t="shared" si="2"/>
        <v>1.2832894594509716</v>
      </c>
      <c r="V128" s="9"/>
      <c r="W128" s="10"/>
      <c r="X128" s="11"/>
    </row>
    <row r="129" spans="1:24" ht="16.5" customHeight="1" thickBot="1" x14ac:dyDescent="0.3">
      <c r="B129" s="65" t="s">
        <v>565</v>
      </c>
      <c r="C129" s="3" t="s">
        <v>265</v>
      </c>
      <c r="D129" s="3">
        <v>2012</v>
      </c>
      <c r="E129" s="3">
        <v>23595</v>
      </c>
      <c r="F129" s="19">
        <v>38825</v>
      </c>
      <c r="G129" s="20"/>
      <c r="H129" s="20">
        <v>40878</v>
      </c>
      <c r="I129" s="20" t="s">
        <v>692</v>
      </c>
      <c r="J129" s="20" t="s">
        <v>689</v>
      </c>
      <c r="K129" s="3" t="s">
        <v>689</v>
      </c>
      <c r="L129" s="4">
        <v>638683</v>
      </c>
      <c r="M129" s="4"/>
      <c r="N129" s="5"/>
      <c r="O129" s="5"/>
      <c r="P129" s="4"/>
      <c r="Q129" s="5"/>
      <c r="R129" s="5"/>
      <c r="S129" s="4">
        <v>169581.5</v>
      </c>
      <c r="T129" s="85">
        <f t="shared" si="2"/>
        <v>0.2655174789371253</v>
      </c>
      <c r="V129" s="9"/>
      <c r="W129" s="10"/>
      <c r="X129" s="11"/>
    </row>
    <row r="130" spans="1:24" ht="16.5" customHeight="1" thickBot="1" x14ac:dyDescent="0.3">
      <c r="B130" s="64" t="s">
        <v>361</v>
      </c>
      <c r="C130" s="3" t="s">
        <v>130</v>
      </c>
      <c r="D130" s="3">
        <v>2011</v>
      </c>
      <c r="E130" s="3">
        <v>23649</v>
      </c>
      <c r="F130" s="19">
        <v>38645</v>
      </c>
      <c r="G130" s="20"/>
      <c r="H130" s="20">
        <v>38777</v>
      </c>
      <c r="I130" s="20">
        <v>40878</v>
      </c>
      <c r="J130" s="20" t="s">
        <v>691</v>
      </c>
      <c r="K130" s="3" t="s">
        <v>689</v>
      </c>
      <c r="L130" s="4">
        <v>453247</v>
      </c>
      <c r="M130" s="4"/>
      <c r="N130" s="5"/>
      <c r="O130" s="5"/>
      <c r="P130" s="4"/>
      <c r="Q130" s="5"/>
      <c r="R130" s="5"/>
      <c r="S130" s="4">
        <v>522845.65</v>
      </c>
      <c r="T130" s="85">
        <f t="shared" si="2"/>
        <v>1.1535556771473392</v>
      </c>
      <c r="V130" s="9"/>
      <c r="W130" s="10"/>
      <c r="X130" s="11"/>
    </row>
    <row r="131" spans="1:24" ht="27" customHeight="1" thickBot="1" x14ac:dyDescent="0.3">
      <c r="B131" s="79" t="s">
        <v>5</v>
      </c>
      <c r="C131" s="3" t="s">
        <v>130</v>
      </c>
      <c r="D131" s="3">
        <v>2015</v>
      </c>
      <c r="E131" s="3">
        <v>23850</v>
      </c>
      <c r="F131" s="19">
        <v>38923</v>
      </c>
      <c r="G131" s="20"/>
      <c r="H131" s="20">
        <v>39173</v>
      </c>
      <c r="I131" s="20">
        <v>41974</v>
      </c>
      <c r="J131" s="20" t="s">
        <v>689</v>
      </c>
      <c r="K131" s="3" t="s">
        <v>691</v>
      </c>
      <c r="L131" s="4">
        <v>2337487</v>
      </c>
      <c r="M131" s="4">
        <v>2258624</v>
      </c>
      <c r="N131" s="5">
        <v>72795</v>
      </c>
      <c r="O131" s="5">
        <v>0</v>
      </c>
      <c r="P131" s="4">
        <v>0</v>
      </c>
      <c r="Q131" s="5">
        <v>0</v>
      </c>
      <c r="R131" s="5">
        <v>0</v>
      </c>
      <c r="S131" s="4">
        <v>2331419.1</v>
      </c>
      <c r="T131" s="85">
        <f t="shared" si="2"/>
        <v>0.99740409251473916</v>
      </c>
      <c r="V131" s="9"/>
      <c r="W131" s="10"/>
      <c r="X131" s="11"/>
    </row>
    <row r="132" spans="1:24" ht="27" customHeight="1" thickBot="1" x14ac:dyDescent="0.3">
      <c r="A132" s="28"/>
      <c r="B132" s="64" t="s">
        <v>661</v>
      </c>
      <c r="C132" s="3" t="s">
        <v>268</v>
      </c>
      <c r="D132" s="3">
        <v>2011</v>
      </c>
      <c r="E132" s="3">
        <v>23904</v>
      </c>
      <c r="F132" s="19">
        <v>38624</v>
      </c>
      <c r="G132" s="20"/>
      <c r="H132" s="20" t="s">
        <v>706</v>
      </c>
      <c r="I132" s="20">
        <v>40878</v>
      </c>
      <c r="J132" s="20" t="s">
        <v>689</v>
      </c>
      <c r="K132" s="3" t="s">
        <v>689</v>
      </c>
      <c r="L132" s="4">
        <v>830252</v>
      </c>
      <c r="M132" s="4"/>
      <c r="N132" s="5"/>
      <c r="O132" s="5"/>
      <c r="P132" s="4"/>
      <c r="Q132" s="5"/>
      <c r="R132" s="5"/>
      <c r="S132" s="4">
        <v>1467584.14</v>
      </c>
      <c r="T132" s="85">
        <f t="shared" si="2"/>
        <v>1.7676369825065159</v>
      </c>
      <c r="U132" s="1" t="s">
        <v>739</v>
      </c>
      <c r="V132" s="9"/>
      <c r="W132" s="10"/>
      <c r="X132" s="11"/>
    </row>
    <row r="133" spans="1:24" ht="27" customHeight="1" thickBot="1" x14ac:dyDescent="0.3">
      <c r="A133" s="28"/>
      <c r="B133" s="64" t="s">
        <v>663</v>
      </c>
      <c r="C133" s="3" t="s">
        <v>268</v>
      </c>
      <c r="D133" s="3">
        <v>2011</v>
      </c>
      <c r="E133" s="3">
        <v>23934</v>
      </c>
      <c r="F133" s="19">
        <v>38749</v>
      </c>
      <c r="G133" s="20"/>
      <c r="H133" s="20">
        <v>38869</v>
      </c>
      <c r="I133" s="20">
        <v>39264</v>
      </c>
      <c r="J133" s="20" t="s">
        <v>689</v>
      </c>
      <c r="K133" s="3" t="s">
        <v>689</v>
      </c>
      <c r="L133" s="4">
        <v>384064</v>
      </c>
      <c r="M133" s="4"/>
      <c r="N133" s="5"/>
      <c r="O133" s="5"/>
      <c r="P133" s="4"/>
      <c r="Q133" s="5"/>
      <c r="R133" s="5"/>
      <c r="S133" s="4">
        <v>251690</v>
      </c>
      <c r="T133" s="85">
        <f t="shared" si="2"/>
        <v>0.65533348608565234</v>
      </c>
      <c r="U133" s="28"/>
      <c r="V133" s="9"/>
      <c r="W133" s="10"/>
      <c r="X133" s="11"/>
    </row>
    <row r="134" spans="1:24" ht="27" customHeight="1" thickBot="1" x14ac:dyDescent="0.3">
      <c r="A134" s="28"/>
      <c r="B134" s="63" t="s">
        <v>436</v>
      </c>
      <c r="C134" s="3" t="s">
        <v>130</v>
      </c>
      <c r="D134" s="3">
        <v>2010</v>
      </c>
      <c r="E134" s="3">
        <v>23945</v>
      </c>
      <c r="F134" s="19">
        <v>38672</v>
      </c>
      <c r="G134" s="20"/>
      <c r="H134" s="20">
        <v>39022</v>
      </c>
      <c r="I134" s="20">
        <v>40026</v>
      </c>
      <c r="J134" s="20" t="s">
        <v>689</v>
      </c>
      <c r="K134" s="3" t="s">
        <v>689</v>
      </c>
      <c r="L134" s="4">
        <v>515357</v>
      </c>
      <c r="M134" s="4"/>
      <c r="N134" s="5"/>
      <c r="O134" s="5"/>
      <c r="P134" s="4"/>
      <c r="Q134" s="5"/>
      <c r="R134" s="5"/>
      <c r="S134" s="4">
        <v>615005.38</v>
      </c>
      <c r="T134" s="85">
        <f t="shared" si="2"/>
        <v>1.193357963508791</v>
      </c>
      <c r="U134" s="28"/>
      <c r="V134" s="9"/>
      <c r="W134" s="10"/>
      <c r="X134" s="11"/>
    </row>
    <row r="135" spans="1:24" ht="27" customHeight="1" thickBot="1" x14ac:dyDescent="0.3">
      <c r="A135" s="28"/>
      <c r="B135" s="79" t="s">
        <v>15</v>
      </c>
      <c r="C135" s="3" t="s">
        <v>130</v>
      </c>
      <c r="D135" s="3">
        <v>2015</v>
      </c>
      <c r="E135" s="3">
        <v>23956</v>
      </c>
      <c r="F135" s="19">
        <v>38673</v>
      </c>
      <c r="G135" s="20"/>
      <c r="H135" s="20">
        <v>38838</v>
      </c>
      <c r="I135" s="20">
        <v>42339</v>
      </c>
      <c r="J135" s="20" t="s">
        <v>689</v>
      </c>
      <c r="K135" s="3" t="s">
        <v>691</v>
      </c>
      <c r="L135" s="4">
        <v>1539084</v>
      </c>
      <c r="M135" s="4">
        <v>1480807</v>
      </c>
      <c r="N135" s="5">
        <v>3550</v>
      </c>
      <c r="O135" s="5">
        <v>0</v>
      </c>
      <c r="P135" s="4">
        <v>76660</v>
      </c>
      <c r="Q135" s="5">
        <v>203</v>
      </c>
      <c r="R135" s="5">
        <v>0.3</v>
      </c>
      <c r="S135" s="4">
        <v>1484559.84</v>
      </c>
      <c r="T135" s="85">
        <f t="shared" si="2"/>
        <v>0.96457362950950054</v>
      </c>
      <c r="U135" s="28"/>
      <c r="V135" s="9"/>
      <c r="W135" s="10"/>
      <c r="X135" s="11"/>
    </row>
    <row r="136" spans="1:24" ht="27" customHeight="1" thickBot="1" x14ac:dyDescent="0.3">
      <c r="A136" s="28"/>
      <c r="B136" s="63" t="s">
        <v>427</v>
      </c>
      <c r="C136" s="3" t="s">
        <v>130</v>
      </c>
      <c r="D136" s="3">
        <v>2010</v>
      </c>
      <c r="E136" s="3">
        <v>24021</v>
      </c>
      <c r="F136" s="19">
        <v>38642</v>
      </c>
      <c r="G136" s="20"/>
      <c r="H136" s="20">
        <v>38777</v>
      </c>
      <c r="I136" s="20">
        <v>40210</v>
      </c>
      <c r="J136" s="20" t="s">
        <v>691</v>
      </c>
      <c r="K136" s="3" t="s">
        <v>689</v>
      </c>
      <c r="L136" s="4">
        <v>335096</v>
      </c>
      <c r="M136" s="4"/>
      <c r="N136" s="5"/>
      <c r="O136" s="5"/>
      <c r="P136" s="4"/>
      <c r="Q136" s="5"/>
      <c r="R136" s="5"/>
      <c r="S136" s="4">
        <v>418247.31</v>
      </c>
      <c r="T136" s="85">
        <f t="shared" si="2"/>
        <v>1.2481417563921982</v>
      </c>
      <c r="U136" s="28"/>
      <c r="V136" s="9"/>
      <c r="W136" s="10"/>
      <c r="X136" s="11"/>
    </row>
    <row r="137" spans="1:24" ht="16.5" customHeight="1" thickBot="1" x14ac:dyDescent="0.3">
      <c r="A137" s="28"/>
      <c r="B137" s="57" t="s">
        <v>314</v>
      </c>
      <c r="C137" s="3" t="s">
        <v>130</v>
      </c>
      <c r="D137" s="3">
        <v>2013</v>
      </c>
      <c r="E137" s="3">
        <v>24045</v>
      </c>
      <c r="F137" s="19">
        <v>38625</v>
      </c>
      <c r="G137" s="20"/>
      <c r="H137" s="20">
        <v>38930</v>
      </c>
      <c r="I137" s="20">
        <v>41456</v>
      </c>
      <c r="J137" s="20" t="s">
        <v>691</v>
      </c>
      <c r="K137" s="3" t="s">
        <v>689</v>
      </c>
      <c r="L137" s="4">
        <v>99924</v>
      </c>
      <c r="M137" s="4"/>
      <c r="N137" s="5"/>
      <c r="O137" s="5"/>
      <c r="P137" s="4"/>
      <c r="Q137" s="5"/>
      <c r="R137" s="5"/>
      <c r="S137" s="4">
        <v>125885.86</v>
      </c>
      <c r="T137" s="85">
        <f t="shared" ref="T137:T200" si="3">+S137/L137</f>
        <v>1.2598160602057564</v>
      </c>
      <c r="U137" s="28"/>
      <c r="V137" s="9"/>
      <c r="W137" s="10"/>
      <c r="X137" s="11"/>
    </row>
    <row r="138" spans="1:24" ht="16.5" customHeight="1" thickBot="1" x14ac:dyDescent="0.3">
      <c r="A138" s="28">
        <v>180</v>
      </c>
      <c r="B138" s="63" t="s">
        <v>675</v>
      </c>
      <c r="C138" s="3" t="s">
        <v>268</v>
      </c>
      <c r="D138" s="3">
        <v>2010</v>
      </c>
      <c r="E138" s="3">
        <v>24156</v>
      </c>
      <c r="F138" s="19">
        <v>38825</v>
      </c>
      <c r="G138" s="20"/>
      <c r="H138" s="20">
        <v>38991</v>
      </c>
      <c r="I138" s="20">
        <v>40452</v>
      </c>
      <c r="J138" s="20" t="s">
        <v>689</v>
      </c>
      <c r="K138" s="3" t="s">
        <v>689</v>
      </c>
      <c r="L138" s="4">
        <v>281680</v>
      </c>
      <c r="M138" s="4"/>
      <c r="N138" s="5"/>
      <c r="O138" s="5"/>
      <c r="P138" s="4"/>
      <c r="Q138" s="5"/>
      <c r="R138" s="5"/>
      <c r="S138" s="4">
        <v>619338.64</v>
      </c>
      <c r="T138" s="85">
        <f t="shared" si="3"/>
        <v>2.1987313263277479</v>
      </c>
      <c r="U138" s="51">
        <v>99</v>
      </c>
      <c r="V138" s="9"/>
      <c r="W138" s="10"/>
      <c r="X138" s="11"/>
    </row>
    <row r="139" spans="1:24" ht="16.5" customHeight="1" thickBot="1" x14ac:dyDescent="0.3">
      <c r="A139" s="28"/>
      <c r="B139" s="79" t="s">
        <v>6</v>
      </c>
      <c r="C139" s="3" t="s">
        <v>130</v>
      </c>
      <c r="D139" s="3">
        <v>2015</v>
      </c>
      <c r="E139" s="3">
        <v>24652</v>
      </c>
      <c r="F139" s="19">
        <v>38645</v>
      </c>
      <c r="G139" s="20"/>
      <c r="H139" s="20">
        <v>38777</v>
      </c>
      <c r="I139" s="20">
        <v>41974</v>
      </c>
      <c r="J139" s="20" t="s">
        <v>689</v>
      </c>
      <c r="K139" s="3" t="s">
        <v>691</v>
      </c>
      <c r="L139" s="4">
        <v>2886118</v>
      </c>
      <c r="M139" s="4">
        <v>2868718</v>
      </c>
      <c r="N139" s="5">
        <v>429</v>
      </c>
      <c r="O139" s="5">
        <v>0</v>
      </c>
      <c r="P139" s="4">
        <v>0</v>
      </c>
      <c r="Q139" s="5">
        <v>0</v>
      </c>
      <c r="R139" s="5">
        <v>0</v>
      </c>
      <c r="S139" s="4">
        <v>2869147.02</v>
      </c>
      <c r="T139" s="85">
        <f t="shared" si="3"/>
        <v>0.99411978997393735</v>
      </c>
      <c r="U139" s="66"/>
      <c r="V139" s="9"/>
      <c r="W139" s="10"/>
      <c r="X139" s="11"/>
    </row>
    <row r="140" spans="1:24" ht="16.5" customHeight="1" thickBot="1" x14ac:dyDescent="0.3">
      <c r="A140" s="28"/>
      <c r="B140" s="63" t="s">
        <v>430</v>
      </c>
      <c r="C140" s="3" t="s">
        <v>130</v>
      </c>
      <c r="D140" s="3">
        <v>2010</v>
      </c>
      <c r="E140" s="3">
        <v>24801</v>
      </c>
      <c r="F140" s="19">
        <v>39030</v>
      </c>
      <c r="G140" s="20"/>
      <c r="H140" s="20">
        <v>39753</v>
      </c>
      <c r="I140" s="20">
        <v>40118</v>
      </c>
      <c r="J140" s="20" t="s">
        <v>689</v>
      </c>
      <c r="K140" s="3" t="s">
        <v>689</v>
      </c>
      <c r="L140" s="4">
        <v>87874</v>
      </c>
      <c r="M140" s="4"/>
      <c r="N140" s="5"/>
      <c r="O140" s="5"/>
      <c r="P140" s="4"/>
      <c r="Q140" s="5"/>
      <c r="R140" s="5"/>
      <c r="S140" s="4">
        <v>115250.27</v>
      </c>
      <c r="T140" s="85">
        <f t="shared" si="3"/>
        <v>1.3115400459749187</v>
      </c>
      <c r="U140" s="66"/>
      <c r="V140" s="9"/>
      <c r="W140" s="10"/>
      <c r="X140" s="11"/>
    </row>
    <row r="141" spans="1:24" ht="16.5" customHeight="1" thickBot="1" x14ac:dyDescent="0.3">
      <c r="A141" s="28"/>
      <c r="B141" s="63" t="s">
        <v>425</v>
      </c>
      <c r="C141" s="3" t="s">
        <v>130</v>
      </c>
      <c r="D141" s="3">
        <v>2010</v>
      </c>
      <c r="E141" s="3">
        <v>24803</v>
      </c>
      <c r="F141" s="19">
        <v>38799</v>
      </c>
      <c r="G141" s="20"/>
      <c r="H141" s="20">
        <v>38869</v>
      </c>
      <c r="I141" s="20">
        <v>40148</v>
      </c>
      <c r="J141" s="20" t="s">
        <v>689</v>
      </c>
      <c r="K141" s="3" t="s">
        <v>689</v>
      </c>
      <c r="L141" s="4">
        <v>886477</v>
      </c>
      <c r="M141" s="4"/>
      <c r="N141" s="5"/>
      <c r="O141" s="5"/>
      <c r="P141" s="4"/>
      <c r="Q141" s="5"/>
      <c r="R141" s="5"/>
      <c r="S141" s="4">
        <v>831919.63</v>
      </c>
      <c r="T141" s="85">
        <f t="shared" si="3"/>
        <v>0.93845596670866815</v>
      </c>
      <c r="U141" s="66"/>
      <c r="V141" s="9"/>
      <c r="W141" s="10"/>
      <c r="X141" s="11"/>
    </row>
    <row r="142" spans="1:24" ht="16.5" customHeight="1" thickBot="1" x14ac:dyDescent="0.3">
      <c r="A142" s="28"/>
      <c r="B142" s="63" t="s">
        <v>498</v>
      </c>
      <c r="C142" s="3" t="s">
        <v>130</v>
      </c>
      <c r="D142" s="3">
        <v>2010</v>
      </c>
      <c r="E142" s="3">
        <v>24932</v>
      </c>
      <c r="F142" s="19">
        <v>39409</v>
      </c>
      <c r="G142" s="20"/>
      <c r="H142" s="20">
        <v>39814</v>
      </c>
      <c r="I142" s="20">
        <v>42339</v>
      </c>
      <c r="J142" s="20" t="s">
        <v>689</v>
      </c>
      <c r="K142" s="3" t="s">
        <v>689</v>
      </c>
      <c r="L142" s="4">
        <v>69453824</v>
      </c>
      <c r="M142" s="4"/>
      <c r="N142" s="5"/>
      <c r="O142" s="5"/>
      <c r="P142" s="4"/>
      <c r="Q142" s="5"/>
      <c r="R142" s="5"/>
      <c r="S142" s="4">
        <v>54076226.810000002</v>
      </c>
      <c r="T142" s="85">
        <f t="shared" si="3"/>
        <v>0.77859250500015664</v>
      </c>
      <c r="U142" s="28"/>
      <c r="V142" s="9"/>
      <c r="W142" s="10"/>
      <c r="X142" s="11"/>
    </row>
    <row r="143" spans="1:24" ht="16.5" customHeight="1" thickBot="1" x14ac:dyDescent="0.3">
      <c r="A143" s="28"/>
      <c r="B143" s="82" t="s">
        <v>570</v>
      </c>
      <c r="C143" s="3" t="s">
        <v>265</v>
      </c>
      <c r="D143" s="3">
        <v>2011</v>
      </c>
      <c r="E143" s="3">
        <v>25156</v>
      </c>
      <c r="F143" s="19">
        <v>38902</v>
      </c>
      <c r="G143" s="20"/>
      <c r="H143" s="20">
        <v>39203</v>
      </c>
      <c r="I143" s="20">
        <v>40483</v>
      </c>
      <c r="J143" s="20" t="s">
        <v>689</v>
      </c>
      <c r="K143" s="3" t="s">
        <v>689</v>
      </c>
      <c r="L143" s="4">
        <v>463585</v>
      </c>
      <c r="M143" s="4"/>
      <c r="N143" s="5"/>
      <c r="O143" s="5"/>
      <c r="P143" s="4"/>
      <c r="Q143" s="5"/>
      <c r="R143" s="5"/>
      <c r="S143" s="4">
        <v>620823.14</v>
      </c>
      <c r="T143" s="85">
        <f t="shared" si="3"/>
        <v>1.3391786619498043</v>
      </c>
      <c r="U143" s="28"/>
      <c r="V143" s="9"/>
      <c r="W143" s="10"/>
      <c r="X143" s="11"/>
    </row>
    <row r="144" spans="1:24" ht="16.5" customHeight="1" thickBot="1" x14ac:dyDescent="0.3">
      <c r="A144" s="28"/>
      <c r="B144" s="54" t="s">
        <v>213</v>
      </c>
      <c r="C144" s="3" t="s">
        <v>265</v>
      </c>
      <c r="D144" s="3">
        <v>2015</v>
      </c>
      <c r="E144" s="3">
        <v>25431</v>
      </c>
      <c r="F144" s="19">
        <v>41472</v>
      </c>
      <c r="G144" s="20"/>
      <c r="H144" s="20">
        <v>41791</v>
      </c>
      <c r="I144" s="20">
        <v>42339</v>
      </c>
      <c r="J144" s="20" t="s">
        <v>689</v>
      </c>
      <c r="K144" s="3" t="s">
        <v>691</v>
      </c>
      <c r="L144" s="4">
        <v>2340801</v>
      </c>
      <c r="M144" s="4"/>
      <c r="N144" s="5">
        <v>1667742</v>
      </c>
      <c r="O144" s="5">
        <v>0</v>
      </c>
      <c r="P144" s="4">
        <v>675651</v>
      </c>
      <c r="Q144" s="5">
        <v>651192</v>
      </c>
      <c r="R144" s="5">
        <v>96.4</v>
      </c>
      <c r="S144" s="4">
        <v>2318933.96</v>
      </c>
      <c r="T144" s="85">
        <f t="shared" si="3"/>
        <v>0.99065830884385297</v>
      </c>
      <c r="U144" s="28"/>
      <c r="V144" s="9"/>
      <c r="W144" s="10"/>
      <c r="X144" s="11"/>
    </row>
    <row r="145" spans="1:24" ht="16.5" customHeight="1" thickBot="1" x14ac:dyDescent="0.3">
      <c r="A145" s="28"/>
      <c r="B145" s="63" t="s">
        <v>429</v>
      </c>
      <c r="C145" s="3" t="s">
        <v>130</v>
      </c>
      <c r="D145" s="3">
        <v>2010</v>
      </c>
      <c r="E145" s="3">
        <v>25491</v>
      </c>
      <c r="F145" s="19">
        <v>38700</v>
      </c>
      <c r="G145" s="20"/>
      <c r="H145" s="20">
        <v>39203</v>
      </c>
      <c r="I145" s="20">
        <v>40513</v>
      </c>
      <c r="J145" s="20" t="s">
        <v>689</v>
      </c>
      <c r="K145" s="3" t="s">
        <v>689</v>
      </c>
      <c r="L145" s="4">
        <v>2127783.2999999998</v>
      </c>
      <c r="M145" s="4"/>
      <c r="N145" s="5"/>
      <c r="O145" s="5"/>
      <c r="P145" s="4"/>
      <c r="Q145" s="5"/>
      <c r="R145" s="5"/>
      <c r="S145" s="4">
        <v>464066.46</v>
      </c>
      <c r="T145" s="85">
        <f t="shared" si="3"/>
        <v>0.21809855355101249</v>
      </c>
      <c r="U145" s="28" t="s">
        <v>771</v>
      </c>
      <c r="V145" s="9"/>
      <c r="W145" s="10"/>
      <c r="X145" s="11"/>
    </row>
    <row r="146" spans="1:24" ht="16.5" customHeight="1" thickBot="1" x14ac:dyDescent="0.3">
      <c r="B146" s="54" t="s">
        <v>201</v>
      </c>
      <c r="C146" s="3" t="s">
        <v>265</v>
      </c>
      <c r="D146" s="3">
        <v>2015</v>
      </c>
      <c r="E146" s="3">
        <v>25729</v>
      </c>
      <c r="F146" s="19">
        <v>39820</v>
      </c>
      <c r="G146" s="20"/>
      <c r="H146" s="20">
        <v>41244</v>
      </c>
      <c r="I146" s="20">
        <v>41974</v>
      </c>
      <c r="J146" s="20" t="s">
        <v>689</v>
      </c>
      <c r="K146" s="3" t="s">
        <v>689</v>
      </c>
      <c r="L146" s="4">
        <v>917960</v>
      </c>
      <c r="M146" s="4">
        <v>10800</v>
      </c>
      <c r="N146" s="5">
        <v>97667</v>
      </c>
      <c r="O146" s="5">
        <v>787160</v>
      </c>
      <c r="P146" s="4">
        <v>0</v>
      </c>
      <c r="Q146" s="5">
        <v>0</v>
      </c>
      <c r="R146" s="5">
        <v>0</v>
      </c>
      <c r="S146" s="4">
        <v>108466.67</v>
      </c>
      <c r="T146" s="85">
        <f t="shared" si="3"/>
        <v>0.11816056255174517</v>
      </c>
      <c r="U146" s="1" t="s">
        <v>740</v>
      </c>
      <c r="V146" s="9"/>
      <c r="W146" s="10"/>
      <c r="X146" s="11"/>
    </row>
    <row r="147" spans="1:24" ht="16.5" customHeight="1" thickBot="1" x14ac:dyDescent="0.3">
      <c r="B147" s="65" t="s">
        <v>560</v>
      </c>
      <c r="C147" s="3" t="s">
        <v>265</v>
      </c>
      <c r="D147" s="3">
        <v>2012</v>
      </c>
      <c r="E147" s="3">
        <v>26222</v>
      </c>
      <c r="F147" s="19">
        <v>39402</v>
      </c>
      <c r="G147" s="20"/>
      <c r="H147" s="20">
        <v>40269</v>
      </c>
      <c r="I147" s="20">
        <v>41122</v>
      </c>
      <c r="J147" s="20" t="s">
        <v>689</v>
      </c>
      <c r="K147" s="3" t="s">
        <v>689</v>
      </c>
      <c r="L147" s="4">
        <v>1779556.96</v>
      </c>
      <c r="M147" s="4"/>
      <c r="N147" s="5"/>
      <c r="O147" s="5"/>
      <c r="P147" s="4"/>
      <c r="Q147" s="5"/>
      <c r="R147" s="5"/>
      <c r="S147" s="4">
        <v>2507962.94</v>
      </c>
      <c r="T147" s="85">
        <f t="shared" si="3"/>
        <v>1.4093187216665433</v>
      </c>
      <c r="U147" s="1" t="s">
        <v>807</v>
      </c>
      <c r="V147" s="9"/>
      <c r="W147" s="10"/>
      <c r="X147" s="11"/>
    </row>
    <row r="148" spans="1:24" ht="16.5" customHeight="1" thickBot="1" x14ac:dyDescent="0.3">
      <c r="B148" s="34" t="s">
        <v>535</v>
      </c>
      <c r="C148" s="3" t="s">
        <v>265</v>
      </c>
      <c r="D148" s="3">
        <v>2013</v>
      </c>
      <c r="E148" s="3">
        <v>26887</v>
      </c>
      <c r="F148" s="19">
        <v>39168</v>
      </c>
      <c r="G148" s="20"/>
      <c r="H148" s="20">
        <v>39203</v>
      </c>
      <c r="I148" s="20">
        <v>41609</v>
      </c>
      <c r="J148" s="20" t="s">
        <v>689</v>
      </c>
      <c r="K148" s="3" t="s">
        <v>691</v>
      </c>
      <c r="L148" s="4">
        <v>1345815.5</v>
      </c>
      <c r="M148" s="4"/>
      <c r="N148" s="5"/>
      <c r="O148" s="5"/>
      <c r="P148" s="4"/>
      <c r="Q148" s="5"/>
      <c r="R148" s="5"/>
      <c r="S148" s="4">
        <v>1249507.68</v>
      </c>
      <c r="T148" s="85">
        <f t="shared" si="3"/>
        <v>0.92843906166930013</v>
      </c>
      <c r="U148" s="1" t="s">
        <v>741</v>
      </c>
      <c r="V148" s="9"/>
      <c r="W148" s="10"/>
      <c r="X148" s="11"/>
    </row>
    <row r="149" spans="1:24" ht="16.5" customHeight="1" thickBot="1" x14ac:dyDescent="0.25">
      <c r="B149" s="17" t="s">
        <v>451</v>
      </c>
      <c r="C149" s="3" t="s">
        <v>130</v>
      </c>
      <c r="D149" s="3">
        <v>2010</v>
      </c>
      <c r="E149" s="3">
        <v>28065</v>
      </c>
      <c r="F149" s="19">
        <v>39507</v>
      </c>
      <c r="G149" s="20"/>
      <c r="H149" s="20">
        <v>40026</v>
      </c>
      <c r="I149" s="20" t="s">
        <v>719</v>
      </c>
      <c r="J149" s="20" t="s">
        <v>689</v>
      </c>
      <c r="K149" s="3" t="s">
        <v>689</v>
      </c>
      <c r="L149" s="4">
        <v>2529511</v>
      </c>
      <c r="M149" s="4"/>
      <c r="N149" s="5"/>
      <c r="O149" s="5"/>
      <c r="P149" s="4"/>
      <c r="Q149" s="5"/>
      <c r="R149" s="5"/>
      <c r="S149" s="4">
        <v>153649</v>
      </c>
      <c r="T149" s="85">
        <f t="shared" si="3"/>
        <v>6.0742570401947256E-2</v>
      </c>
      <c r="V149" s="9"/>
      <c r="W149" s="10"/>
      <c r="X149" s="11"/>
    </row>
    <row r="150" spans="1:24" ht="16.5" customHeight="1" thickBot="1" x14ac:dyDescent="0.25">
      <c r="B150" s="17" t="s">
        <v>453</v>
      </c>
      <c r="C150" s="3" t="s">
        <v>130</v>
      </c>
      <c r="D150" s="3">
        <v>2010</v>
      </c>
      <c r="E150" s="3">
        <v>28066</v>
      </c>
      <c r="F150" s="19">
        <v>39094</v>
      </c>
      <c r="G150" s="20"/>
      <c r="H150" s="20">
        <v>39142</v>
      </c>
      <c r="I150" s="20">
        <v>40148</v>
      </c>
      <c r="J150" s="20" t="s">
        <v>691</v>
      </c>
      <c r="K150" s="3" t="s">
        <v>689</v>
      </c>
      <c r="L150" s="4">
        <v>1986962</v>
      </c>
      <c r="M150" s="4"/>
      <c r="N150" s="5"/>
      <c r="O150" s="5"/>
      <c r="P150" s="4"/>
      <c r="Q150" s="5"/>
      <c r="R150" s="5"/>
      <c r="S150" s="4">
        <v>2458875.16</v>
      </c>
      <c r="T150" s="85">
        <f t="shared" si="3"/>
        <v>1.2375048742754013</v>
      </c>
      <c r="V150" s="9"/>
      <c r="W150" s="10"/>
      <c r="X150" s="11"/>
    </row>
    <row r="151" spans="1:24" ht="16.5" customHeight="1" thickBot="1" x14ac:dyDescent="0.25">
      <c r="B151" s="17" t="s">
        <v>626</v>
      </c>
      <c r="C151" s="3" t="s">
        <v>266</v>
      </c>
      <c r="D151" s="3">
        <v>2010</v>
      </c>
      <c r="E151" s="3">
        <v>28254</v>
      </c>
      <c r="F151" s="19">
        <v>38814</v>
      </c>
      <c r="G151" s="20"/>
      <c r="H151" s="20">
        <v>38869</v>
      </c>
      <c r="I151" s="20">
        <v>40330</v>
      </c>
      <c r="J151" s="20" t="s">
        <v>689</v>
      </c>
      <c r="K151" s="3" t="s">
        <v>689</v>
      </c>
      <c r="L151" s="4">
        <v>3689032.57</v>
      </c>
      <c r="M151" s="4"/>
      <c r="N151" s="5"/>
      <c r="O151" s="5"/>
      <c r="P151" s="4"/>
      <c r="Q151" s="5"/>
      <c r="R151" s="5"/>
      <c r="S151" s="4">
        <v>1140610</v>
      </c>
      <c r="T151" s="85">
        <f t="shared" si="3"/>
        <v>0.30918946318763457</v>
      </c>
      <c r="V151" s="9"/>
      <c r="W151" s="10"/>
      <c r="X151" s="11"/>
    </row>
    <row r="152" spans="1:24" ht="16.5" customHeight="1" thickBot="1" x14ac:dyDescent="0.3">
      <c r="A152" s="28"/>
      <c r="B152" s="29" t="s">
        <v>199</v>
      </c>
      <c r="C152" s="3" t="s">
        <v>265</v>
      </c>
      <c r="D152" s="3">
        <v>2015</v>
      </c>
      <c r="E152" s="3">
        <v>28465</v>
      </c>
      <c r="F152" s="19">
        <v>42178</v>
      </c>
      <c r="G152" s="20"/>
      <c r="H152" s="20">
        <v>42339</v>
      </c>
      <c r="I152" s="20">
        <v>42339</v>
      </c>
      <c r="J152" s="20" t="s">
        <v>689</v>
      </c>
      <c r="K152" s="3" t="s">
        <v>689</v>
      </c>
      <c r="L152" s="4">
        <v>11277849</v>
      </c>
      <c r="M152" s="4"/>
      <c r="N152" s="5">
        <v>0</v>
      </c>
      <c r="O152" s="5">
        <v>0</v>
      </c>
      <c r="P152" s="4">
        <v>136229</v>
      </c>
      <c r="Q152" s="5">
        <v>136228</v>
      </c>
      <c r="R152" s="5">
        <v>100</v>
      </c>
      <c r="S152" s="4">
        <v>136228.47</v>
      </c>
      <c r="T152" s="85">
        <f t="shared" si="3"/>
        <v>1.2079295440114511E-2</v>
      </c>
      <c r="U152" s="28" t="s">
        <v>776</v>
      </c>
      <c r="V152" s="9"/>
      <c r="W152" s="10"/>
      <c r="X152" s="11"/>
    </row>
    <row r="153" spans="1:24" ht="16.5" customHeight="1" thickBot="1" x14ac:dyDescent="0.3">
      <c r="A153" s="1">
        <v>19</v>
      </c>
      <c r="B153" s="33" t="s">
        <v>529</v>
      </c>
      <c r="C153" s="3" t="s">
        <v>265</v>
      </c>
      <c r="D153" s="3">
        <v>2014</v>
      </c>
      <c r="E153" s="3">
        <v>28976</v>
      </c>
      <c r="F153" s="19">
        <v>39030</v>
      </c>
      <c r="G153" s="20"/>
      <c r="H153" s="20">
        <v>40878</v>
      </c>
      <c r="I153" s="20">
        <v>41944</v>
      </c>
      <c r="J153" s="20" t="s">
        <v>689</v>
      </c>
      <c r="K153" s="3" t="s">
        <v>691</v>
      </c>
      <c r="L153" s="4">
        <v>1218863.0900000001</v>
      </c>
      <c r="M153" s="4"/>
      <c r="N153" s="5"/>
      <c r="O153" s="5"/>
      <c r="P153" s="4"/>
      <c r="Q153" s="5"/>
      <c r="R153" s="5"/>
      <c r="S153" s="4">
        <v>913232.76</v>
      </c>
      <c r="T153" s="85">
        <f t="shared" si="3"/>
        <v>0.74924966347122701</v>
      </c>
      <c r="V153" s="9"/>
      <c r="W153" s="10"/>
      <c r="X153" s="11"/>
    </row>
    <row r="154" spans="1:24" ht="16.5" customHeight="1" thickBot="1" x14ac:dyDescent="0.3">
      <c r="B154" s="35" t="s">
        <v>553</v>
      </c>
      <c r="C154" s="3" t="s">
        <v>265</v>
      </c>
      <c r="D154" s="3">
        <v>2012</v>
      </c>
      <c r="E154" s="3">
        <v>29279</v>
      </c>
      <c r="F154" s="19">
        <v>39171</v>
      </c>
      <c r="G154" s="20"/>
      <c r="H154" s="20">
        <v>39264</v>
      </c>
      <c r="I154" s="20">
        <v>41214</v>
      </c>
      <c r="J154" s="20" t="s">
        <v>691</v>
      </c>
      <c r="K154" s="3" t="s">
        <v>689</v>
      </c>
      <c r="L154" s="4">
        <v>915089.32</v>
      </c>
      <c r="M154" s="4"/>
      <c r="N154" s="5"/>
      <c r="O154" s="5"/>
      <c r="P154" s="4"/>
      <c r="Q154" s="5"/>
      <c r="R154" s="5"/>
      <c r="S154" s="4">
        <v>966312.2</v>
      </c>
      <c r="T154" s="85">
        <f t="shared" si="3"/>
        <v>1.0559758253981153</v>
      </c>
      <c r="V154" s="9"/>
      <c r="W154" s="10"/>
      <c r="X154" s="11"/>
    </row>
    <row r="155" spans="1:24" ht="16.5" customHeight="1" thickBot="1" x14ac:dyDescent="0.25">
      <c r="A155" s="28"/>
      <c r="B155" s="15" t="s">
        <v>368</v>
      </c>
      <c r="C155" s="3" t="s">
        <v>130</v>
      </c>
      <c r="D155" s="3">
        <v>2011</v>
      </c>
      <c r="E155" s="3">
        <v>29708</v>
      </c>
      <c r="F155" s="19">
        <v>40116</v>
      </c>
      <c r="G155" s="20"/>
      <c r="H155" s="20">
        <v>39630</v>
      </c>
      <c r="I155" s="20">
        <v>40848</v>
      </c>
      <c r="J155" s="20" t="s">
        <v>691</v>
      </c>
      <c r="K155" s="3" t="s">
        <v>689</v>
      </c>
      <c r="L155" s="4">
        <v>212680</v>
      </c>
      <c r="M155" s="4"/>
      <c r="N155" s="5"/>
      <c r="O155" s="5"/>
      <c r="P155" s="4"/>
      <c r="Q155" s="5"/>
      <c r="R155" s="5"/>
      <c r="S155" s="4">
        <v>216120</v>
      </c>
      <c r="T155" s="85">
        <f t="shared" si="3"/>
        <v>1.0161745345119428</v>
      </c>
      <c r="U155" s="28"/>
      <c r="V155" s="9"/>
      <c r="W155" s="10"/>
      <c r="X155" s="11"/>
    </row>
    <row r="156" spans="1:24" ht="16.5" customHeight="1" thickBot="1" x14ac:dyDescent="0.3">
      <c r="A156" s="28">
        <v>181</v>
      </c>
      <c r="B156" s="33" t="s">
        <v>524</v>
      </c>
      <c r="C156" s="3" t="s">
        <v>265</v>
      </c>
      <c r="D156" s="3">
        <v>2014</v>
      </c>
      <c r="E156" s="3">
        <v>31171</v>
      </c>
      <c r="F156" s="19">
        <v>39164</v>
      </c>
      <c r="G156" s="20"/>
      <c r="H156" s="20">
        <v>39203</v>
      </c>
      <c r="I156" s="20">
        <v>41671</v>
      </c>
      <c r="J156" s="20" t="s">
        <v>689</v>
      </c>
      <c r="K156" s="3" t="s">
        <v>689</v>
      </c>
      <c r="L156" s="4">
        <v>587681.56000000006</v>
      </c>
      <c r="M156" s="4"/>
      <c r="N156" s="5"/>
      <c r="O156" s="5"/>
      <c r="P156" s="4"/>
      <c r="Q156" s="5"/>
      <c r="R156" s="5"/>
      <c r="S156" s="4">
        <v>595146.68000000005</v>
      </c>
      <c r="T156" s="85">
        <f t="shared" si="3"/>
        <v>1.0127026616251156</v>
      </c>
      <c r="U156" s="28"/>
      <c r="V156" s="9"/>
      <c r="W156" s="10"/>
      <c r="X156" s="11"/>
    </row>
    <row r="157" spans="1:24" ht="16.5" customHeight="1" thickBot="1" x14ac:dyDescent="0.3">
      <c r="B157" s="15" t="s">
        <v>611</v>
      </c>
      <c r="C157" s="3" t="s">
        <v>266</v>
      </c>
      <c r="D157" s="3">
        <v>2011</v>
      </c>
      <c r="E157" s="3">
        <v>32020</v>
      </c>
      <c r="F157" s="19">
        <v>39175</v>
      </c>
      <c r="G157" s="20"/>
      <c r="H157" s="20" t="s">
        <v>742</v>
      </c>
      <c r="I157" s="20">
        <v>40664</v>
      </c>
      <c r="J157" s="20" t="s">
        <v>689</v>
      </c>
      <c r="K157" s="3" t="s">
        <v>689</v>
      </c>
      <c r="L157" s="4">
        <v>810099</v>
      </c>
      <c r="M157" s="4"/>
      <c r="N157" s="5"/>
      <c r="O157" s="5"/>
      <c r="P157" s="4"/>
      <c r="Q157" s="5"/>
      <c r="R157" s="5"/>
      <c r="S157" s="4">
        <v>836859.21</v>
      </c>
      <c r="T157" s="85">
        <f t="shared" si="3"/>
        <v>1.0330332588979865</v>
      </c>
      <c r="V157" s="9"/>
      <c r="W157" s="10"/>
      <c r="X157" s="11"/>
    </row>
    <row r="158" spans="1:24" ht="16.5" customHeight="1" thickBot="1" x14ac:dyDescent="0.3">
      <c r="B158" s="15" t="s">
        <v>388</v>
      </c>
      <c r="C158" s="3" t="s">
        <v>130</v>
      </c>
      <c r="D158" s="3">
        <v>2011</v>
      </c>
      <c r="E158" s="3">
        <v>32372</v>
      </c>
      <c r="F158" s="19">
        <v>40043</v>
      </c>
      <c r="G158" s="20"/>
      <c r="H158" s="20">
        <v>40238</v>
      </c>
      <c r="I158" s="20">
        <v>40634</v>
      </c>
      <c r="J158" s="20" t="s">
        <v>689</v>
      </c>
      <c r="K158" s="3" t="s">
        <v>691</v>
      </c>
      <c r="L158" s="4">
        <v>2141518</v>
      </c>
      <c r="M158" s="4"/>
      <c r="N158" s="5"/>
      <c r="O158" s="5"/>
      <c r="P158" s="4"/>
      <c r="Q158" s="5"/>
      <c r="R158" s="5"/>
      <c r="S158" s="4">
        <v>2090994.26</v>
      </c>
      <c r="T158" s="85">
        <f t="shared" si="3"/>
        <v>0.97640751093383293</v>
      </c>
      <c r="V158" s="9"/>
      <c r="W158" s="10"/>
      <c r="X158" s="11"/>
    </row>
    <row r="159" spans="1:24" ht="16.5" customHeight="1" thickBot="1" x14ac:dyDescent="0.3">
      <c r="B159" s="35" t="s">
        <v>555</v>
      </c>
      <c r="C159" s="3" t="s">
        <v>265</v>
      </c>
      <c r="D159" s="3">
        <v>2012</v>
      </c>
      <c r="E159" s="3">
        <v>33780</v>
      </c>
      <c r="F159" s="19">
        <v>39170</v>
      </c>
      <c r="G159" s="20"/>
      <c r="H159" s="20">
        <v>39203</v>
      </c>
      <c r="I159" s="20" t="s">
        <v>692</v>
      </c>
      <c r="J159" s="20" t="s">
        <v>691</v>
      </c>
      <c r="K159" s="3" t="s">
        <v>689</v>
      </c>
      <c r="L159" s="4">
        <v>636428.72</v>
      </c>
      <c r="M159" s="4"/>
      <c r="N159" s="5"/>
      <c r="O159" s="5"/>
      <c r="P159" s="4"/>
      <c r="Q159" s="5"/>
      <c r="R159" s="5"/>
      <c r="S159" s="4">
        <v>591006.96</v>
      </c>
      <c r="T159" s="85">
        <f t="shared" si="3"/>
        <v>0.92863024786185011</v>
      </c>
      <c r="U159" s="1" t="s">
        <v>711</v>
      </c>
      <c r="V159" s="9"/>
      <c r="W159" s="10"/>
      <c r="X159" s="11"/>
    </row>
    <row r="160" spans="1:24" ht="16.5" customHeight="1" thickBot="1" x14ac:dyDescent="0.25">
      <c r="B160" s="16" t="s">
        <v>636</v>
      </c>
      <c r="C160" s="3" t="s">
        <v>268</v>
      </c>
      <c r="D160" s="3">
        <v>2013</v>
      </c>
      <c r="E160" s="3">
        <v>33815</v>
      </c>
      <c r="F160" s="19">
        <v>40113</v>
      </c>
      <c r="G160" s="20"/>
      <c r="H160" s="20">
        <v>39600</v>
      </c>
      <c r="I160" s="20">
        <v>41487</v>
      </c>
      <c r="J160" s="20" t="s">
        <v>689</v>
      </c>
      <c r="K160" s="3" t="s">
        <v>691</v>
      </c>
      <c r="L160" s="4">
        <v>9239466</v>
      </c>
      <c r="M160" s="4"/>
      <c r="N160" s="5"/>
      <c r="O160" s="5"/>
      <c r="P160" s="4"/>
      <c r="Q160" s="5"/>
      <c r="R160" s="5"/>
      <c r="S160" s="4">
        <v>9299729.6199999992</v>
      </c>
      <c r="T160" s="85">
        <f t="shared" si="3"/>
        <v>1.006522413741227</v>
      </c>
      <c r="V160" s="9"/>
      <c r="W160" s="10"/>
      <c r="X160" s="11"/>
    </row>
    <row r="161" spans="1:24" ht="16.5" customHeight="1" thickBot="1" x14ac:dyDescent="0.3">
      <c r="B161" s="17" t="s">
        <v>461</v>
      </c>
      <c r="C161" s="3" t="s">
        <v>130</v>
      </c>
      <c r="D161" s="3">
        <v>2010</v>
      </c>
      <c r="E161" s="3">
        <v>33912</v>
      </c>
      <c r="F161" s="19">
        <v>38957</v>
      </c>
      <c r="G161" s="20"/>
      <c r="H161" s="20">
        <v>41122</v>
      </c>
      <c r="I161" s="20" t="s">
        <v>694</v>
      </c>
      <c r="J161" s="20" t="s">
        <v>689</v>
      </c>
      <c r="K161" s="3" t="s">
        <v>691</v>
      </c>
      <c r="L161" s="4">
        <v>432841.13</v>
      </c>
      <c r="M161" s="4"/>
      <c r="N161" s="5"/>
      <c r="O161" s="5"/>
      <c r="P161" s="4"/>
      <c r="Q161" s="5"/>
      <c r="R161" s="5"/>
      <c r="S161" s="4">
        <v>433515.09</v>
      </c>
      <c r="T161" s="85">
        <f t="shared" si="3"/>
        <v>1.0015570609013058</v>
      </c>
      <c r="V161" s="9"/>
      <c r="W161" s="10"/>
      <c r="X161" s="11"/>
    </row>
    <row r="162" spans="1:24" ht="16.5" customHeight="1" thickBot="1" x14ac:dyDescent="0.3">
      <c r="A162" s="1">
        <v>218</v>
      </c>
      <c r="B162" s="35" t="s">
        <v>557</v>
      </c>
      <c r="C162" s="3" t="s">
        <v>265</v>
      </c>
      <c r="D162" s="3">
        <v>2012</v>
      </c>
      <c r="E162" s="3">
        <v>33943</v>
      </c>
      <c r="F162" s="19">
        <v>39170</v>
      </c>
      <c r="G162" s="20"/>
      <c r="H162" s="20">
        <v>39203</v>
      </c>
      <c r="I162" s="20">
        <v>40664</v>
      </c>
      <c r="J162" s="20" t="s">
        <v>689</v>
      </c>
      <c r="K162" s="3" t="s">
        <v>689</v>
      </c>
      <c r="L162" s="4">
        <v>681180</v>
      </c>
      <c r="M162" s="4"/>
      <c r="N162" s="5"/>
      <c r="O162" s="5"/>
      <c r="P162" s="4"/>
      <c r="Q162" s="5"/>
      <c r="R162" s="5"/>
      <c r="S162" s="4">
        <v>333239.2</v>
      </c>
      <c r="T162" s="85">
        <f t="shared" si="3"/>
        <v>0.48920872603423471</v>
      </c>
      <c r="V162" s="9"/>
      <c r="W162" s="10"/>
      <c r="X162" s="11"/>
    </row>
    <row r="163" spans="1:24" ht="16.5" customHeight="1" thickBot="1" x14ac:dyDescent="0.3">
      <c r="B163" s="35" t="s">
        <v>554</v>
      </c>
      <c r="C163" s="3" t="s">
        <v>265</v>
      </c>
      <c r="D163" s="3">
        <v>2012</v>
      </c>
      <c r="E163" s="3">
        <v>33971</v>
      </c>
      <c r="F163" s="19">
        <v>39034</v>
      </c>
      <c r="G163" s="20"/>
      <c r="H163" s="20">
        <v>39083</v>
      </c>
      <c r="I163" s="20">
        <v>41244</v>
      </c>
      <c r="J163" s="20" t="s">
        <v>689</v>
      </c>
      <c r="K163" s="3" t="s">
        <v>689</v>
      </c>
      <c r="L163" s="4">
        <v>461067</v>
      </c>
      <c r="M163" s="4"/>
      <c r="N163" s="5"/>
      <c r="O163" s="5"/>
      <c r="P163" s="4"/>
      <c r="Q163" s="5"/>
      <c r="R163" s="5"/>
      <c r="S163" s="4">
        <v>687788.44</v>
      </c>
      <c r="T163" s="85">
        <f t="shared" si="3"/>
        <v>1.4917320909976206</v>
      </c>
      <c r="V163" s="9"/>
      <c r="W163" s="10"/>
      <c r="X163" s="11"/>
    </row>
    <row r="164" spans="1:24" ht="16.5" customHeight="1" thickBot="1" x14ac:dyDescent="0.3">
      <c r="A164" s="1">
        <v>20</v>
      </c>
      <c r="B164" s="14" t="s">
        <v>338</v>
      </c>
      <c r="C164" s="3" t="s">
        <v>130</v>
      </c>
      <c r="D164" s="3">
        <v>2012</v>
      </c>
      <c r="E164" s="3">
        <v>34463</v>
      </c>
      <c r="F164" s="19">
        <v>39168</v>
      </c>
      <c r="G164" s="20"/>
      <c r="H164" s="20">
        <v>39356</v>
      </c>
      <c r="I164" s="20">
        <v>40087</v>
      </c>
      <c r="J164" s="20" t="s">
        <v>691</v>
      </c>
      <c r="K164" s="3" t="s">
        <v>691</v>
      </c>
      <c r="L164" s="4">
        <v>289433</v>
      </c>
      <c r="M164" s="4"/>
      <c r="N164" s="5"/>
      <c r="O164" s="5"/>
      <c r="P164" s="4"/>
      <c r="Q164" s="5"/>
      <c r="R164" s="5"/>
      <c r="S164" s="4">
        <v>298845.44</v>
      </c>
      <c r="T164" s="85">
        <f t="shared" si="3"/>
        <v>1.0325202723946474</v>
      </c>
      <c r="V164" s="9"/>
      <c r="W164" s="10"/>
      <c r="X164" s="11"/>
    </row>
    <row r="165" spans="1:24" ht="16.5" customHeight="1" thickBot="1" x14ac:dyDescent="0.3">
      <c r="B165" s="35" t="s">
        <v>563</v>
      </c>
      <c r="C165" s="3" t="s">
        <v>265</v>
      </c>
      <c r="D165" s="3">
        <v>2012</v>
      </c>
      <c r="E165" s="3">
        <v>34607</v>
      </c>
      <c r="F165" s="19">
        <v>40060</v>
      </c>
      <c r="G165" s="20"/>
      <c r="H165" s="20">
        <v>41214</v>
      </c>
      <c r="I165" s="20">
        <v>41244</v>
      </c>
      <c r="J165" s="20" t="s">
        <v>689</v>
      </c>
      <c r="K165" s="3" t="s">
        <v>689</v>
      </c>
      <c r="L165" s="4">
        <v>2384013</v>
      </c>
      <c r="M165" s="4"/>
      <c r="N165" s="5"/>
      <c r="O165" s="5"/>
      <c r="P165" s="4"/>
      <c r="Q165" s="5"/>
      <c r="R165" s="5"/>
      <c r="S165" s="4">
        <v>50930.98</v>
      </c>
      <c r="T165" s="85">
        <f t="shared" si="3"/>
        <v>2.1363549611516382E-2</v>
      </c>
      <c r="U165" s="1" t="s">
        <v>821</v>
      </c>
      <c r="V165" s="9"/>
      <c r="W165" s="10"/>
      <c r="X165" s="11"/>
    </row>
    <row r="166" spans="1:24" ht="16.5" customHeight="1" thickBot="1" x14ac:dyDescent="0.3">
      <c r="B166" s="35" t="s">
        <v>551</v>
      </c>
      <c r="C166" s="3" t="s">
        <v>265</v>
      </c>
      <c r="D166" s="3">
        <v>2012</v>
      </c>
      <c r="E166" s="3">
        <v>34799</v>
      </c>
      <c r="F166" s="19">
        <v>39196</v>
      </c>
      <c r="G166" s="20"/>
      <c r="H166" s="20">
        <v>39264</v>
      </c>
      <c r="I166" s="20">
        <v>40848</v>
      </c>
      <c r="J166" s="20" t="s">
        <v>689</v>
      </c>
      <c r="K166" s="3" t="s">
        <v>689</v>
      </c>
      <c r="L166" s="4">
        <v>1642021</v>
      </c>
      <c r="M166" s="4"/>
      <c r="N166" s="5"/>
      <c r="O166" s="5"/>
      <c r="P166" s="4"/>
      <c r="Q166" s="5"/>
      <c r="R166" s="5"/>
      <c r="S166" s="4">
        <v>934287.1</v>
      </c>
      <c r="T166" s="85">
        <f t="shared" si="3"/>
        <v>0.56898608483082735</v>
      </c>
      <c r="V166" s="9"/>
      <c r="W166" s="10"/>
      <c r="X166" s="11"/>
    </row>
    <row r="167" spans="1:24" ht="16.5" customHeight="1" thickBot="1" x14ac:dyDescent="0.3">
      <c r="B167" s="29" t="s">
        <v>217</v>
      </c>
      <c r="C167" s="3" t="s">
        <v>266</v>
      </c>
      <c r="D167" s="3">
        <v>2015</v>
      </c>
      <c r="E167" s="3">
        <v>35256</v>
      </c>
      <c r="F167" s="19">
        <v>38980</v>
      </c>
      <c r="G167" s="20"/>
      <c r="H167" s="20" t="s">
        <v>742</v>
      </c>
      <c r="I167" s="20">
        <v>42278</v>
      </c>
      <c r="J167" s="20" t="s">
        <v>689</v>
      </c>
      <c r="K167" s="3" t="s">
        <v>691</v>
      </c>
      <c r="L167" s="4">
        <v>1093817.48</v>
      </c>
      <c r="M167" s="4"/>
      <c r="N167" s="5"/>
      <c r="O167" s="5"/>
      <c r="P167" s="4"/>
      <c r="Q167" s="5"/>
      <c r="R167" s="5"/>
      <c r="S167" s="4">
        <v>822789.68</v>
      </c>
      <c r="T167" s="85">
        <f t="shared" si="3"/>
        <v>0.75221844141675265</v>
      </c>
      <c r="U167" s="1" t="s">
        <v>823</v>
      </c>
      <c r="V167" s="9"/>
      <c r="W167" s="10"/>
      <c r="X167" s="11"/>
    </row>
    <row r="168" spans="1:24" ht="16.5" customHeight="1" thickBot="1" x14ac:dyDescent="0.3">
      <c r="B168" s="17" t="s">
        <v>455</v>
      </c>
      <c r="C168" s="3" t="s">
        <v>130</v>
      </c>
      <c r="D168" s="3">
        <v>2010</v>
      </c>
      <c r="E168" s="3">
        <v>35263</v>
      </c>
      <c r="F168" s="19">
        <v>38930</v>
      </c>
      <c r="G168" s="20"/>
      <c r="H168" s="20">
        <v>39203</v>
      </c>
      <c r="I168" s="20">
        <v>40148</v>
      </c>
      <c r="J168" s="20" t="s">
        <v>689</v>
      </c>
      <c r="K168" s="3" t="s">
        <v>689</v>
      </c>
      <c r="L168" s="4">
        <v>1376113</v>
      </c>
      <c r="M168" s="4"/>
      <c r="N168" s="5"/>
      <c r="O168" s="5"/>
      <c r="P168" s="4"/>
      <c r="Q168" s="5"/>
      <c r="R168" s="5"/>
      <c r="S168" s="4">
        <v>1683345.65</v>
      </c>
      <c r="T168" s="85">
        <f t="shared" si="3"/>
        <v>1.2232612074735141</v>
      </c>
      <c r="V168" s="9"/>
      <c r="W168" s="10"/>
      <c r="X168" s="11"/>
    </row>
    <row r="169" spans="1:24" ht="16.5" customHeight="1" thickBot="1" x14ac:dyDescent="0.3">
      <c r="B169" s="33" t="s">
        <v>232</v>
      </c>
      <c r="C169" s="3" t="s">
        <v>267</v>
      </c>
      <c r="D169" s="3">
        <v>2015</v>
      </c>
      <c r="E169" s="78">
        <v>35509</v>
      </c>
      <c r="F169" s="19">
        <v>40864</v>
      </c>
      <c r="G169" s="20"/>
      <c r="H169" s="20" t="s">
        <v>692</v>
      </c>
      <c r="I169" s="20">
        <v>42339</v>
      </c>
      <c r="J169" s="20" t="s">
        <v>689</v>
      </c>
      <c r="K169" s="3" t="s">
        <v>691</v>
      </c>
      <c r="L169" s="4">
        <v>2896912.04</v>
      </c>
      <c r="M169" s="4"/>
      <c r="N169" s="5"/>
      <c r="O169" s="5"/>
      <c r="P169" s="4"/>
      <c r="Q169" s="5"/>
      <c r="R169" s="5"/>
      <c r="S169" s="4">
        <v>2764078.3</v>
      </c>
      <c r="T169" s="85">
        <f t="shared" si="3"/>
        <v>0.95414643656215392</v>
      </c>
      <c r="V169" s="9"/>
      <c r="W169" s="10"/>
      <c r="X169" s="11"/>
    </row>
    <row r="170" spans="1:24" ht="16.5" customHeight="1" thickBot="1" x14ac:dyDescent="0.3">
      <c r="B170" s="14" t="s">
        <v>337</v>
      </c>
      <c r="C170" s="3" t="s">
        <v>130</v>
      </c>
      <c r="D170" s="3">
        <v>2012</v>
      </c>
      <c r="E170" s="3">
        <v>35705</v>
      </c>
      <c r="F170" s="19">
        <v>38980</v>
      </c>
      <c r="G170" s="20"/>
      <c r="H170" s="20">
        <v>39173</v>
      </c>
      <c r="I170" s="20">
        <v>40909</v>
      </c>
      <c r="J170" s="20" t="s">
        <v>707</v>
      </c>
      <c r="K170" s="3" t="s">
        <v>691</v>
      </c>
      <c r="L170" s="4">
        <v>1750267</v>
      </c>
      <c r="M170" s="4"/>
      <c r="N170" s="5"/>
      <c r="O170" s="5"/>
      <c r="P170" s="4"/>
      <c r="Q170" s="5"/>
      <c r="R170" s="5"/>
      <c r="S170" s="4">
        <v>2140274.9900000002</v>
      </c>
      <c r="T170" s="85">
        <f t="shared" si="3"/>
        <v>1.2228277114291706</v>
      </c>
      <c r="V170" s="9"/>
      <c r="W170" s="10"/>
      <c r="X170" s="11"/>
    </row>
    <row r="171" spans="1:24" ht="16.5" customHeight="1" thickBot="1" x14ac:dyDescent="0.3">
      <c r="B171" s="3" t="s">
        <v>16</v>
      </c>
      <c r="C171" s="3" t="s">
        <v>130</v>
      </c>
      <c r="D171" s="3">
        <v>2015</v>
      </c>
      <c r="E171" s="3">
        <v>36043</v>
      </c>
      <c r="F171" s="19">
        <v>38973</v>
      </c>
      <c r="G171" s="20"/>
      <c r="H171" s="20">
        <v>39203</v>
      </c>
      <c r="I171" s="20">
        <v>42339</v>
      </c>
      <c r="J171" s="20" t="s">
        <v>689</v>
      </c>
      <c r="K171" s="3" t="s">
        <v>689</v>
      </c>
      <c r="L171" s="4">
        <v>4363424</v>
      </c>
      <c r="M171" s="4">
        <v>2817669</v>
      </c>
      <c r="N171" s="5">
        <v>720565</v>
      </c>
      <c r="O171" s="5">
        <v>0</v>
      </c>
      <c r="P171" s="4">
        <v>555090</v>
      </c>
      <c r="Q171" s="5">
        <v>551658</v>
      </c>
      <c r="R171" s="5">
        <v>99.4</v>
      </c>
      <c r="S171" s="4">
        <v>4089891.45</v>
      </c>
      <c r="T171" s="85">
        <f t="shared" si="3"/>
        <v>0.93731240649544945</v>
      </c>
      <c r="V171" s="9"/>
      <c r="W171" s="10"/>
      <c r="X171" s="11"/>
    </row>
    <row r="172" spans="1:24" ht="16.5" customHeight="1" thickBot="1" x14ac:dyDescent="0.3">
      <c r="B172" s="17" t="s">
        <v>676</v>
      </c>
      <c r="C172" s="3" t="s">
        <v>268</v>
      </c>
      <c r="D172" s="3">
        <v>2010</v>
      </c>
      <c r="E172" s="3">
        <v>37066</v>
      </c>
      <c r="F172" s="19">
        <v>38938</v>
      </c>
      <c r="G172" s="20"/>
      <c r="H172" s="20">
        <v>39387</v>
      </c>
      <c r="I172" s="20">
        <v>40513</v>
      </c>
      <c r="J172" s="20" t="s">
        <v>691</v>
      </c>
      <c r="K172" s="3" t="s">
        <v>689</v>
      </c>
      <c r="L172" s="4">
        <v>394784.31</v>
      </c>
      <c r="M172" s="4"/>
      <c r="N172" s="5"/>
      <c r="O172" s="5"/>
      <c r="P172" s="4"/>
      <c r="Q172" s="5"/>
      <c r="R172" s="5"/>
      <c r="S172" s="4">
        <v>479333.89</v>
      </c>
      <c r="T172" s="85">
        <f t="shared" si="3"/>
        <v>1.2141665153815258</v>
      </c>
      <c r="V172" s="9"/>
      <c r="W172" s="10"/>
      <c r="X172" s="11"/>
    </row>
    <row r="173" spans="1:24" ht="16.5" customHeight="1" thickBot="1" x14ac:dyDescent="0.3">
      <c r="B173" s="15" t="s">
        <v>367</v>
      </c>
      <c r="C173" s="3" t="s">
        <v>130</v>
      </c>
      <c r="D173" s="3">
        <v>2011</v>
      </c>
      <c r="E173" s="3">
        <v>37191</v>
      </c>
      <c r="F173" s="19">
        <v>38973</v>
      </c>
      <c r="G173" s="20"/>
      <c r="H173" s="20">
        <v>39114</v>
      </c>
      <c r="I173" s="20">
        <v>40483</v>
      </c>
      <c r="J173" s="20" t="s">
        <v>689</v>
      </c>
      <c r="K173" s="3" t="s">
        <v>689</v>
      </c>
      <c r="L173" s="4">
        <v>508145.51</v>
      </c>
      <c r="M173" s="4"/>
      <c r="N173" s="5"/>
      <c r="O173" s="5"/>
      <c r="P173" s="4"/>
      <c r="Q173" s="5"/>
      <c r="R173" s="5"/>
      <c r="S173" s="4">
        <v>677378.88</v>
      </c>
      <c r="T173" s="85">
        <f t="shared" si="3"/>
        <v>1.3330411598047969</v>
      </c>
      <c r="V173" s="9"/>
      <c r="W173" s="10"/>
      <c r="X173" s="11"/>
    </row>
    <row r="174" spans="1:24" ht="16.5" customHeight="1" thickBot="1" x14ac:dyDescent="0.3">
      <c r="B174" s="17" t="s">
        <v>452</v>
      </c>
      <c r="C174" s="3" t="s">
        <v>130</v>
      </c>
      <c r="D174" s="3">
        <v>2010</v>
      </c>
      <c r="E174" s="3">
        <v>37326</v>
      </c>
      <c r="F174" s="19">
        <v>38985</v>
      </c>
      <c r="G174" s="20"/>
      <c r="H174" s="20">
        <v>39295</v>
      </c>
      <c r="I174" s="20">
        <v>39904</v>
      </c>
      <c r="J174" s="20" t="s">
        <v>691</v>
      </c>
      <c r="K174" s="3" t="s">
        <v>689</v>
      </c>
      <c r="L174" s="4">
        <v>524920</v>
      </c>
      <c r="M174" s="4"/>
      <c r="N174" s="5"/>
      <c r="O174" s="5"/>
      <c r="P174" s="4"/>
      <c r="Q174" s="5"/>
      <c r="R174" s="5"/>
      <c r="S174" s="4">
        <v>684788.17</v>
      </c>
      <c r="T174" s="85">
        <f t="shared" si="3"/>
        <v>1.304557208717519</v>
      </c>
      <c r="U174" s="1" t="s">
        <v>713</v>
      </c>
      <c r="V174" s="9"/>
      <c r="W174" s="10"/>
      <c r="X174" s="11"/>
    </row>
    <row r="175" spans="1:24" ht="16.5" customHeight="1" thickBot="1" x14ac:dyDescent="0.3">
      <c r="B175" s="29" t="s">
        <v>164</v>
      </c>
      <c r="C175" s="3" t="s">
        <v>264</v>
      </c>
      <c r="D175" s="3">
        <v>2015</v>
      </c>
      <c r="E175" s="3">
        <v>37700</v>
      </c>
      <c r="F175" s="19">
        <v>40347</v>
      </c>
      <c r="G175" s="20"/>
      <c r="H175" s="20">
        <v>40330</v>
      </c>
      <c r="I175" s="20">
        <v>42339</v>
      </c>
      <c r="J175" s="20" t="s">
        <v>689</v>
      </c>
      <c r="K175" s="3" t="s">
        <v>691</v>
      </c>
      <c r="L175" s="4">
        <v>25393552</v>
      </c>
      <c r="M175" s="4">
        <v>22674967</v>
      </c>
      <c r="N175" s="5">
        <v>1402316</v>
      </c>
      <c r="O175" s="5">
        <v>0</v>
      </c>
      <c r="P175" s="4">
        <v>1294824</v>
      </c>
      <c r="Q175" s="5">
        <v>1052090</v>
      </c>
      <c r="R175" s="5">
        <v>81.3</v>
      </c>
      <c r="S175" s="4">
        <v>25129372.739999998</v>
      </c>
      <c r="T175" s="85">
        <f t="shared" si="3"/>
        <v>0.98959660074336975</v>
      </c>
      <c r="V175" s="9"/>
      <c r="W175" s="10"/>
      <c r="X175" s="11"/>
    </row>
    <row r="176" spans="1:24" ht="16.5" customHeight="1" thickBot="1" x14ac:dyDescent="0.3">
      <c r="A176" s="28"/>
      <c r="B176" s="29" t="s">
        <v>154</v>
      </c>
      <c r="C176" s="3" t="s">
        <v>264</v>
      </c>
      <c r="D176" s="3">
        <v>2015</v>
      </c>
      <c r="E176" s="3">
        <v>37707</v>
      </c>
      <c r="F176" s="19">
        <v>40347</v>
      </c>
      <c r="G176" s="20"/>
      <c r="H176" s="20">
        <v>40391</v>
      </c>
      <c r="I176" s="20">
        <v>42339</v>
      </c>
      <c r="J176" s="20" t="s">
        <v>689</v>
      </c>
      <c r="K176" s="3" t="s">
        <v>691</v>
      </c>
      <c r="L176" s="4">
        <v>35161921</v>
      </c>
      <c r="M176" s="4">
        <v>28677232</v>
      </c>
      <c r="N176" s="5">
        <v>2950401</v>
      </c>
      <c r="O176" s="5">
        <v>0</v>
      </c>
      <c r="P176" s="4">
        <v>1922521</v>
      </c>
      <c r="Q176" s="5">
        <v>1572197</v>
      </c>
      <c r="R176" s="5">
        <v>81.8</v>
      </c>
      <c r="S176" s="4">
        <v>33199830.030000001</v>
      </c>
      <c r="T176" s="85">
        <f t="shared" si="3"/>
        <v>0.94419841367597634</v>
      </c>
      <c r="U176" s="28" t="s">
        <v>758</v>
      </c>
      <c r="V176" s="9"/>
      <c r="W176" s="10"/>
      <c r="X176" s="11"/>
    </row>
    <row r="177" spans="1:24" ht="16.5" customHeight="1" thickBot="1" x14ac:dyDescent="0.3">
      <c r="B177" s="29" t="s">
        <v>152</v>
      </c>
      <c r="C177" s="3" t="s">
        <v>264</v>
      </c>
      <c r="D177" s="3">
        <v>2015</v>
      </c>
      <c r="E177" s="3">
        <v>37716</v>
      </c>
      <c r="F177" s="19">
        <v>40354</v>
      </c>
      <c r="G177" s="20"/>
      <c r="H177" s="20">
        <v>40391</v>
      </c>
      <c r="I177" s="20">
        <v>41609</v>
      </c>
      <c r="J177" s="20" t="s">
        <v>689</v>
      </c>
      <c r="K177" s="3" t="s">
        <v>691</v>
      </c>
      <c r="L177" s="4">
        <v>13105185</v>
      </c>
      <c r="M177" s="4">
        <v>14390004</v>
      </c>
      <c r="N177" s="5">
        <v>0</v>
      </c>
      <c r="O177" s="5">
        <v>0</v>
      </c>
      <c r="P177" s="4">
        <v>0</v>
      </c>
      <c r="Q177" s="5">
        <v>0</v>
      </c>
      <c r="R177" s="5">
        <v>0</v>
      </c>
      <c r="S177" s="4">
        <v>14390004.32</v>
      </c>
      <c r="T177" s="85">
        <f t="shared" si="3"/>
        <v>1.0980390066984937</v>
      </c>
      <c r="V177" s="9"/>
      <c r="W177" s="10"/>
      <c r="X177" s="11"/>
    </row>
    <row r="178" spans="1:24" ht="16.5" customHeight="1" thickBot="1" x14ac:dyDescent="0.3">
      <c r="B178" s="29" t="s">
        <v>151</v>
      </c>
      <c r="C178" s="3" t="s">
        <v>264</v>
      </c>
      <c r="D178" s="3">
        <v>2015</v>
      </c>
      <c r="E178" s="3">
        <v>37717</v>
      </c>
      <c r="F178" s="19">
        <v>40337</v>
      </c>
      <c r="G178" s="20"/>
      <c r="H178" s="20">
        <v>40330</v>
      </c>
      <c r="I178" s="20" t="s">
        <v>700</v>
      </c>
      <c r="J178" s="20" t="s">
        <v>689</v>
      </c>
      <c r="K178" s="3" t="s">
        <v>689</v>
      </c>
      <c r="L178" s="4">
        <v>10218344</v>
      </c>
      <c r="M178" s="4">
        <v>9068884</v>
      </c>
      <c r="N178" s="5">
        <v>562967</v>
      </c>
      <c r="O178" s="5">
        <v>0</v>
      </c>
      <c r="P178" s="4">
        <v>621551</v>
      </c>
      <c r="Q178" s="5">
        <v>440639</v>
      </c>
      <c r="R178" s="5">
        <v>70.900000000000006</v>
      </c>
      <c r="S178" s="4">
        <v>10072490.039999999</v>
      </c>
      <c r="T178" s="85">
        <f t="shared" si="3"/>
        <v>0.98572626249419659</v>
      </c>
      <c r="U178" s="1" t="s">
        <v>743</v>
      </c>
      <c r="V178" s="9"/>
      <c r="W178" s="10"/>
      <c r="X178" s="11"/>
    </row>
    <row r="179" spans="1:24" ht="16.5" customHeight="1" thickBot="1" x14ac:dyDescent="0.3">
      <c r="B179" s="29" t="s">
        <v>167</v>
      </c>
      <c r="C179" s="3" t="s">
        <v>264</v>
      </c>
      <c r="D179" s="3">
        <v>2015</v>
      </c>
      <c r="E179" s="3">
        <v>37787</v>
      </c>
      <c r="F179" s="19" t="s">
        <v>698</v>
      </c>
      <c r="G179" s="20"/>
      <c r="H179" s="20">
        <v>40299</v>
      </c>
      <c r="I179" s="20">
        <v>42401</v>
      </c>
      <c r="J179" s="20" t="s">
        <v>698</v>
      </c>
      <c r="K179" s="3" t="s">
        <v>698</v>
      </c>
      <c r="L179" s="4" t="s">
        <v>698</v>
      </c>
      <c r="M179" s="4"/>
      <c r="N179" s="5"/>
      <c r="O179" s="5"/>
      <c r="P179" s="4"/>
      <c r="Q179" s="5"/>
      <c r="R179" s="5"/>
      <c r="S179" s="4">
        <v>16153929.859999999</v>
      </c>
      <c r="T179" s="85" t="e">
        <f t="shared" si="3"/>
        <v>#VALUE!</v>
      </c>
      <c r="V179" s="9"/>
      <c r="W179" s="10"/>
      <c r="X179" s="11"/>
    </row>
    <row r="180" spans="1:24" ht="16.5" customHeight="1" thickBot="1" x14ac:dyDescent="0.3">
      <c r="A180" s="28"/>
      <c r="B180" s="17" t="s">
        <v>460</v>
      </c>
      <c r="C180" s="3" t="s">
        <v>130</v>
      </c>
      <c r="D180" s="3">
        <v>2010</v>
      </c>
      <c r="E180" s="3">
        <v>38019</v>
      </c>
      <c r="F180" s="19">
        <v>38966</v>
      </c>
      <c r="G180" s="20"/>
      <c r="H180" s="20">
        <v>39600</v>
      </c>
      <c r="I180" s="20">
        <v>40725</v>
      </c>
      <c r="J180" s="20" t="s">
        <v>691</v>
      </c>
      <c r="K180" s="3" t="s">
        <v>689</v>
      </c>
      <c r="L180" s="4">
        <v>238875</v>
      </c>
      <c r="M180" s="4"/>
      <c r="N180" s="5"/>
      <c r="O180" s="5"/>
      <c r="P180" s="4"/>
      <c r="Q180" s="5"/>
      <c r="R180" s="5"/>
      <c r="S180" s="4">
        <v>317359.09999999998</v>
      </c>
      <c r="T180" s="85">
        <f t="shared" si="3"/>
        <v>1.3285571951857664</v>
      </c>
      <c r="U180" s="28" t="s">
        <v>774</v>
      </c>
      <c r="V180" s="9"/>
      <c r="W180" s="10"/>
      <c r="X180" s="11"/>
    </row>
    <row r="181" spans="1:24" ht="16.5" customHeight="1" thickBot="1" x14ac:dyDescent="0.3">
      <c r="A181" s="28"/>
      <c r="B181" s="15" t="s">
        <v>664</v>
      </c>
      <c r="C181" s="3" t="s">
        <v>268</v>
      </c>
      <c r="D181" s="3">
        <v>2011</v>
      </c>
      <c r="E181" s="3">
        <v>38245</v>
      </c>
      <c r="F181" s="19">
        <v>39169</v>
      </c>
      <c r="G181" s="20"/>
      <c r="H181" s="20" t="s">
        <v>742</v>
      </c>
      <c r="I181" s="20">
        <v>40878</v>
      </c>
      <c r="J181" s="20" t="s">
        <v>689</v>
      </c>
      <c r="K181" s="3" t="s">
        <v>689</v>
      </c>
      <c r="L181" s="4">
        <v>327323</v>
      </c>
      <c r="M181" s="4"/>
      <c r="N181" s="5"/>
      <c r="O181" s="5"/>
      <c r="P181" s="4"/>
      <c r="Q181" s="5"/>
      <c r="R181" s="5"/>
      <c r="S181" s="4">
        <v>525967.98</v>
      </c>
      <c r="T181" s="85">
        <f t="shared" si="3"/>
        <v>1.6068775490875984</v>
      </c>
      <c r="U181" s="28"/>
      <c r="V181" s="9"/>
      <c r="W181" s="10"/>
      <c r="X181" s="11"/>
    </row>
    <row r="182" spans="1:24" ht="16.5" customHeight="1" thickBot="1" x14ac:dyDescent="0.3">
      <c r="B182" s="17" t="s">
        <v>677</v>
      </c>
      <c r="C182" s="3" t="s">
        <v>268</v>
      </c>
      <c r="D182" s="3">
        <v>2010</v>
      </c>
      <c r="E182" s="3">
        <v>40571</v>
      </c>
      <c r="F182" s="19">
        <v>39197</v>
      </c>
      <c r="G182" s="20"/>
      <c r="H182" s="20">
        <v>39387</v>
      </c>
      <c r="I182" s="20">
        <v>40483</v>
      </c>
      <c r="J182" s="20" t="s">
        <v>689</v>
      </c>
      <c r="K182" s="3" t="s">
        <v>689</v>
      </c>
      <c r="L182" s="4">
        <v>216704</v>
      </c>
      <c r="M182" s="4"/>
      <c r="N182" s="5"/>
      <c r="O182" s="5"/>
      <c r="P182" s="4"/>
      <c r="Q182" s="5"/>
      <c r="R182" s="5"/>
      <c r="S182" s="4">
        <v>299515.21999999997</v>
      </c>
      <c r="T182" s="85">
        <f t="shared" si="3"/>
        <v>1.3821397851447135</v>
      </c>
      <c r="V182" s="9"/>
      <c r="W182" s="10"/>
      <c r="X182" s="11"/>
    </row>
    <row r="183" spans="1:24" ht="16.5" customHeight="1" thickBot="1" x14ac:dyDescent="0.3">
      <c r="B183" s="3" t="s">
        <v>19</v>
      </c>
      <c r="C183" s="3" t="s">
        <v>130</v>
      </c>
      <c r="D183" s="3">
        <v>2015</v>
      </c>
      <c r="E183" s="3">
        <v>40962</v>
      </c>
      <c r="F183" s="19">
        <v>39175</v>
      </c>
      <c r="G183" s="20"/>
      <c r="H183" s="20">
        <v>39417</v>
      </c>
      <c r="I183" s="20">
        <v>42156</v>
      </c>
      <c r="J183" s="20" t="s">
        <v>689</v>
      </c>
      <c r="K183" s="3" t="s">
        <v>689</v>
      </c>
      <c r="L183" s="4">
        <v>2222825</v>
      </c>
      <c r="M183" s="4">
        <v>1005963</v>
      </c>
      <c r="N183" s="5">
        <v>0</v>
      </c>
      <c r="O183" s="5">
        <v>0</v>
      </c>
      <c r="P183" s="4">
        <v>31706</v>
      </c>
      <c r="Q183" s="5">
        <v>31706</v>
      </c>
      <c r="R183" s="5">
        <v>100</v>
      </c>
      <c r="S183" s="4">
        <v>1037668.07</v>
      </c>
      <c r="T183" s="85">
        <f t="shared" si="3"/>
        <v>0.46682400548851122</v>
      </c>
      <c r="V183" s="9"/>
      <c r="W183" s="10"/>
      <c r="X183" s="11"/>
    </row>
    <row r="184" spans="1:24" ht="16.5" customHeight="1" thickBot="1" x14ac:dyDescent="0.3">
      <c r="B184" s="17" t="s">
        <v>450</v>
      </c>
      <c r="C184" s="3" t="s">
        <v>130</v>
      </c>
      <c r="D184" s="3">
        <v>2010</v>
      </c>
      <c r="E184" s="3">
        <v>40983</v>
      </c>
      <c r="F184" s="19">
        <v>39027</v>
      </c>
      <c r="G184" s="20"/>
      <c r="H184" s="20">
        <v>39203</v>
      </c>
      <c r="I184" s="20">
        <v>39965</v>
      </c>
      <c r="J184" s="20" t="s">
        <v>691</v>
      </c>
      <c r="K184" s="3" t="s">
        <v>689</v>
      </c>
      <c r="L184" s="4">
        <v>127481</v>
      </c>
      <c r="M184" s="4"/>
      <c r="N184" s="5"/>
      <c r="O184" s="5"/>
      <c r="P184" s="4"/>
      <c r="Q184" s="5"/>
      <c r="R184" s="5"/>
      <c r="S184" s="4">
        <v>160825.60000000001</v>
      </c>
      <c r="T184" s="85">
        <f t="shared" si="3"/>
        <v>1.2615652528612107</v>
      </c>
      <c r="V184" s="9"/>
      <c r="W184" s="10"/>
      <c r="X184" s="11"/>
    </row>
    <row r="185" spans="1:24" ht="16.5" customHeight="1" thickBot="1" x14ac:dyDescent="0.3">
      <c r="A185" s="28"/>
      <c r="B185" s="3" t="s">
        <v>17</v>
      </c>
      <c r="C185" s="3" t="s">
        <v>130</v>
      </c>
      <c r="D185" s="3">
        <v>2015</v>
      </c>
      <c r="E185" s="3">
        <v>42201</v>
      </c>
      <c r="F185" s="19">
        <v>39197</v>
      </c>
      <c r="G185" s="20"/>
      <c r="H185" s="20">
        <v>39295</v>
      </c>
      <c r="I185" s="20">
        <v>42339</v>
      </c>
      <c r="J185" s="20" t="s">
        <v>689</v>
      </c>
      <c r="K185" s="3" t="s">
        <v>689</v>
      </c>
      <c r="L185" s="4">
        <v>2390000</v>
      </c>
      <c r="M185" s="4">
        <v>2340500</v>
      </c>
      <c r="N185" s="5">
        <v>0</v>
      </c>
      <c r="O185" s="5">
        <v>0</v>
      </c>
      <c r="P185" s="4">
        <v>36300</v>
      </c>
      <c r="Q185" s="5">
        <v>434</v>
      </c>
      <c r="R185" s="5">
        <v>1.2</v>
      </c>
      <c r="S185" s="4">
        <v>2340933.83</v>
      </c>
      <c r="T185" s="85">
        <f t="shared" si="3"/>
        <v>0.97947022175732223</v>
      </c>
      <c r="U185" s="28" t="s">
        <v>777</v>
      </c>
      <c r="V185" s="9"/>
      <c r="W185" s="10"/>
      <c r="X185" s="11"/>
    </row>
    <row r="186" spans="1:24" ht="16.5" customHeight="1" thickBot="1" x14ac:dyDescent="0.3">
      <c r="A186" s="1">
        <v>21</v>
      </c>
      <c r="B186" s="15" t="s">
        <v>390</v>
      </c>
      <c r="C186" s="3" t="s">
        <v>130</v>
      </c>
      <c r="D186" s="3">
        <v>2011</v>
      </c>
      <c r="E186" s="3">
        <v>42276</v>
      </c>
      <c r="F186" s="19">
        <v>39078</v>
      </c>
      <c r="G186" s="20"/>
      <c r="H186" s="20" t="s">
        <v>698</v>
      </c>
      <c r="I186" s="20" t="s">
        <v>698</v>
      </c>
      <c r="J186" s="20" t="s">
        <v>689</v>
      </c>
      <c r="K186" s="3" t="s">
        <v>689</v>
      </c>
      <c r="L186" s="4">
        <v>1768126</v>
      </c>
      <c r="M186" s="4"/>
      <c r="N186" s="5"/>
      <c r="O186" s="5"/>
      <c r="P186" s="4"/>
      <c r="Q186" s="5"/>
      <c r="R186" s="5"/>
      <c r="S186" s="4">
        <v>0</v>
      </c>
      <c r="T186" s="85">
        <f t="shared" si="3"/>
        <v>0</v>
      </c>
      <c r="V186" s="9"/>
      <c r="W186" s="10"/>
      <c r="X186" s="11"/>
    </row>
    <row r="187" spans="1:24" ht="16.5" customHeight="1" thickBot="1" x14ac:dyDescent="0.3">
      <c r="A187" s="28"/>
      <c r="B187" s="16" t="s">
        <v>635</v>
      </c>
      <c r="C187" s="3" t="s">
        <v>268</v>
      </c>
      <c r="D187" s="3">
        <v>2013</v>
      </c>
      <c r="E187" s="3">
        <v>42302</v>
      </c>
      <c r="F187" s="19">
        <v>39618</v>
      </c>
      <c r="G187" s="20"/>
      <c r="H187" s="20">
        <v>39753</v>
      </c>
      <c r="I187" s="20">
        <v>41426</v>
      </c>
      <c r="J187" s="20" t="s">
        <v>689</v>
      </c>
      <c r="K187" s="3" t="s">
        <v>689</v>
      </c>
      <c r="L187" s="4">
        <v>5251829.53</v>
      </c>
      <c r="M187" s="4"/>
      <c r="N187" s="5"/>
      <c r="O187" s="5"/>
      <c r="P187" s="4"/>
      <c r="Q187" s="5"/>
      <c r="R187" s="5"/>
      <c r="S187" s="4">
        <v>5087567.6500000004</v>
      </c>
      <c r="T187" s="85">
        <f t="shared" si="3"/>
        <v>0.96872292235273683</v>
      </c>
      <c r="U187" s="28"/>
      <c r="V187" s="9"/>
      <c r="W187" s="10"/>
      <c r="X187" s="11"/>
    </row>
    <row r="188" spans="1:24" ht="16.5" customHeight="1" thickBot="1" x14ac:dyDescent="0.3">
      <c r="B188" s="15" t="s">
        <v>370</v>
      </c>
      <c r="C188" s="3" t="s">
        <v>130</v>
      </c>
      <c r="D188" s="3">
        <v>2011</v>
      </c>
      <c r="E188" s="3">
        <v>42329</v>
      </c>
      <c r="F188" s="19">
        <v>40640</v>
      </c>
      <c r="G188" s="20"/>
      <c r="H188" s="20">
        <v>39600</v>
      </c>
      <c r="I188" s="20">
        <v>40695</v>
      </c>
      <c r="J188" s="20" t="s">
        <v>689</v>
      </c>
      <c r="K188" s="3" t="s">
        <v>689</v>
      </c>
      <c r="L188" s="4">
        <v>2202482.5</v>
      </c>
      <c r="M188" s="4"/>
      <c r="N188" s="5"/>
      <c r="O188" s="5"/>
      <c r="P188" s="4"/>
      <c r="Q188" s="5"/>
      <c r="R188" s="5"/>
      <c r="S188" s="4">
        <v>10000</v>
      </c>
      <c r="T188" s="85">
        <f t="shared" si="3"/>
        <v>4.54033119445898E-3</v>
      </c>
      <c r="V188" s="9"/>
      <c r="W188" s="10"/>
      <c r="X188" s="11"/>
    </row>
    <row r="189" spans="1:24" ht="16.5" customHeight="1" thickBot="1" x14ac:dyDescent="0.3">
      <c r="B189" s="29" t="s">
        <v>202</v>
      </c>
      <c r="C189" s="3" t="s">
        <v>265</v>
      </c>
      <c r="D189" s="3">
        <v>2015</v>
      </c>
      <c r="E189" s="3">
        <v>42452</v>
      </c>
      <c r="F189" s="19">
        <v>39986</v>
      </c>
      <c r="G189" s="20"/>
      <c r="H189" s="20" t="s">
        <v>692</v>
      </c>
      <c r="I189" s="20">
        <v>41487</v>
      </c>
      <c r="J189" s="20" t="s">
        <v>689</v>
      </c>
      <c r="K189" s="3" t="s">
        <v>689</v>
      </c>
      <c r="L189" s="4">
        <v>782848</v>
      </c>
      <c r="M189" s="4">
        <v>13320</v>
      </c>
      <c r="N189" s="5">
        <v>0</v>
      </c>
      <c r="O189" s="5">
        <v>702816</v>
      </c>
      <c r="P189" s="4">
        <v>0</v>
      </c>
      <c r="Q189" s="5">
        <v>0</v>
      </c>
      <c r="R189" s="5">
        <v>0</v>
      </c>
      <c r="S189" s="4">
        <v>13320</v>
      </c>
      <c r="T189" s="85">
        <f t="shared" si="3"/>
        <v>1.7014797253106607E-2</v>
      </c>
      <c r="U189" s="1" t="s">
        <v>714</v>
      </c>
      <c r="V189" s="9"/>
      <c r="W189" s="10"/>
      <c r="X189" s="11"/>
    </row>
    <row r="190" spans="1:24" ht="16.5" customHeight="1" thickBot="1" x14ac:dyDescent="0.3">
      <c r="B190" s="17" t="s">
        <v>509</v>
      </c>
      <c r="C190" s="3" t="s">
        <v>130</v>
      </c>
      <c r="D190" s="3">
        <v>2010</v>
      </c>
      <c r="E190" s="3">
        <v>42567</v>
      </c>
      <c r="F190" s="19">
        <v>39125</v>
      </c>
      <c r="G190" s="20"/>
      <c r="H190" s="20">
        <v>40269</v>
      </c>
      <c r="I190" s="20">
        <v>40269</v>
      </c>
      <c r="J190" s="20" t="s">
        <v>689</v>
      </c>
      <c r="K190" s="3" t="s">
        <v>689</v>
      </c>
      <c r="L190" s="4">
        <v>352148</v>
      </c>
      <c r="M190" s="4"/>
      <c r="N190" s="5"/>
      <c r="O190" s="5"/>
      <c r="P190" s="4"/>
      <c r="Q190" s="5"/>
      <c r="R190" s="5"/>
      <c r="S190" s="4">
        <v>230</v>
      </c>
      <c r="T190" s="85">
        <f t="shared" si="3"/>
        <v>6.5313447754921229E-4</v>
      </c>
      <c r="U190" s="12" t="s">
        <v>744</v>
      </c>
      <c r="V190" s="9"/>
      <c r="W190" s="10"/>
      <c r="X190" s="11"/>
    </row>
    <row r="191" spans="1:24" ht="16.5" customHeight="1" thickBot="1" x14ac:dyDescent="0.3">
      <c r="B191" s="17" t="s">
        <v>465</v>
      </c>
      <c r="C191" s="3" t="s">
        <v>130</v>
      </c>
      <c r="D191" s="3">
        <v>2010</v>
      </c>
      <c r="E191" s="3">
        <v>42831</v>
      </c>
      <c r="F191" s="19">
        <v>39125</v>
      </c>
      <c r="G191" s="20"/>
      <c r="H191" s="20" t="s">
        <v>742</v>
      </c>
      <c r="I191" s="20">
        <v>40513</v>
      </c>
      <c r="J191" s="20" t="s">
        <v>691</v>
      </c>
      <c r="K191" s="3" t="s">
        <v>689</v>
      </c>
      <c r="L191" s="4">
        <v>1113203</v>
      </c>
      <c r="M191" s="4"/>
      <c r="N191" s="5"/>
      <c r="O191" s="5"/>
      <c r="P191" s="4"/>
      <c r="Q191" s="5"/>
      <c r="R191" s="5"/>
      <c r="S191" s="4">
        <v>1098055.02</v>
      </c>
      <c r="T191" s="85">
        <f t="shared" si="3"/>
        <v>0.98639243695893741</v>
      </c>
      <c r="V191" s="9"/>
      <c r="W191" s="10"/>
      <c r="X191" s="11"/>
    </row>
    <row r="192" spans="1:24" ht="16.5" customHeight="1" thickBot="1" x14ac:dyDescent="0.3">
      <c r="B192" s="15" t="s">
        <v>666</v>
      </c>
      <c r="C192" s="3" t="s">
        <v>268</v>
      </c>
      <c r="D192" s="3">
        <v>2011</v>
      </c>
      <c r="E192" s="3">
        <v>42871</v>
      </c>
      <c r="F192" s="19">
        <v>39196</v>
      </c>
      <c r="G192" s="20"/>
      <c r="H192" s="20">
        <v>39387</v>
      </c>
      <c r="I192" s="20">
        <v>40878</v>
      </c>
      <c r="J192" s="20" t="s">
        <v>689</v>
      </c>
      <c r="K192" s="3" t="s">
        <v>689</v>
      </c>
      <c r="L192" s="4">
        <v>261741</v>
      </c>
      <c r="M192" s="4"/>
      <c r="N192" s="5"/>
      <c r="O192" s="5"/>
      <c r="P192" s="4"/>
      <c r="Q192" s="5"/>
      <c r="R192" s="5"/>
      <c r="S192" s="4">
        <v>664435.81000000006</v>
      </c>
      <c r="T192" s="85">
        <f t="shared" si="3"/>
        <v>2.5385239989149579</v>
      </c>
      <c r="V192" s="9"/>
      <c r="W192" s="10"/>
      <c r="X192" s="11"/>
    </row>
    <row r="193" spans="1:24" ht="16.5" customHeight="1" thickBot="1" x14ac:dyDescent="0.3">
      <c r="A193" s="28"/>
      <c r="B193" s="15" t="s">
        <v>377</v>
      </c>
      <c r="C193" s="3" t="s">
        <v>130</v>
      </c>
      <c r="D193" s="3">
        <v>2011</v>
      </c>
      <c r="E193" s="78">
        <v>42999</v>
      </c>
      <c r="F193" s="19">
        <v>39196</v>
      </c>
      <c r="G193" s="20"/>
      <c r="H193" s="20">
        <v>39722</v>
      </c>
      <c r="I193" s="20">
        <v>40148</v>
      </c>
      <c r="J193" s="20" t="s">
        <v>689</v>
      </c>
      <c r="K193" s="3" t="s">
        <v>689</v>
      </c>
      <c r="L193" s="4">
        <v>1683085</v>
      </c>
      <c r="M193" s="4"/>
      <c r="N193" s="5"/>
      <c r="O193" s="5"/>
      <c r="P193" s="4"/>
      <c r="Q193" s="5"/>
      <c r="R193" s="5"/>
      <c r="S193" s="4">
        <v>882479.99</v>
      </c>
      <c r="T193" s="85">
        <f t="shared" si="3"/>
        <v>0.52432288921831038</v>
      </c>
      <c r="U193" s="28"/>
      <c r="V193" s="9"/>
      <c r="W193" s="10"/>
      <c r="X193" s="11"/>
    </row>
    <row r="194" spans="1:24" ht="16.5" customHeight="1" thickBot="1" x14ac:dyDescent="0.3">
      <c r="A194" s="28"/>
      <c r="B194" s="15" t="s">
        <v>624</v>
      </c>
      <c r="C194" s="3" t="s">
        <v>266</v>
      </c>
      <c r="D194" s="3">
        <v>2011</v>
      </c>
      <c r="E194" s="3">
        <v>43007</v>
      </c>
      <c r="F194" s="19">
        <v>39155</v>
      </c>
      <c r="G194" s="20"/>
      <c r="H194" s="20">
        <v>40513</v>
      </c>
      <c r="I194" s="20">
        <v>40878</v>
      </c>
      <c r="J194" s="20" t="s">
        <v>689</v>
      </c>
      <c r="K194" s="3" t="s">
        <v>689</v>
      </c>
      <c r="L194" s="4">
        <v>416043</v>
      </c>
      <c r="M194" s="4"/>
      <c r="N194" s="5"/>
      <c r="O194" s="5"/>
      <c r="P194" s="4"/>
      <c r="Q194" s="5"/>
      <c r="R194" s="5"/>
      <c r="S194" s="4">
        <v>294446.65000000002</v>
      </c>
      <c r="T194" s="85">
        <f t="shared" si="3"/>
        <v>0.70773129219816222</v>
      </c>
      <c r="U194" s="28"/>
      <c r="V194" s="9"/>
      <c r="W194" s="10"/>
      <c r="X194" s="11"/>
    </row>
    <row r="195" spans="1:24" ht="16.5" customHeight="1" thickBot="1" x14ac:dyDescent="0.3">
      <c r="B195" s="17" t="s">
        <v>511</v>
      </c>
      <c r="C195" s="3" t="s">
        <v>130</v>
      </c>
      <c r="D195" s="3">
        <v>2010</v>
      </c>
      <c r="E195" s="3">
        <v>43147</v>
      </c>
      <c r="F195" s="19">
        <v>39094</v>
      </c>
      <c r="G195" s="20"/>
      <c r="H195" s="20" t="s">
        <v>698</v>
      </c>
      <c r="I195" s="20" t="s">
        <v>698</v>
      </c>
      <c r="J195" s="20" t="s">
        <v>689</v>
      </c>
      <c r="K195" s="3" t="s">
        <v>689</v>
      </c>
      <c r="L195" s="4">
        <v>566851</v>
      </c>
      <c r="M195" s="4"/>
      <c r="N195" s="5"/>
      <c r="O195" s="5"/>
      <c r="P195" s="4"/>
      <c r="Q195" s="5"/>
      <c r="R195" s="5"/>
      <c r="S195" s="4">
        <v>0</v>
      </c>
      <c r="T195" s="85">
        <f t="shared" si="3"/>
        <v>0</v>
      </c>
      <c r="V195" s="9"/>
      <c r="W195" s="10"/>
      <c r="X195" s="11"/>
    </row>
    <row r="196" spans="1:24" ht="16.5" customHeight="1" thickBot="1" x14ac:dyDescent="0.3">
      <c r="B196" s="33" t="s">
        <v>522</v>
      </c>
      <c r="C196" s="3" t="s">
        <v>265</v>
      </c>
      <c r="D196" s="3">
        <v>2014</v>
      </c>
      <c r="E196" s="3">
        <v>43438</v>
      </c>
      <c r="F196" s="19">
        <v>39272</v>
      </c>
      <c r="G196" s="20"/>
      <c r="H196" s="20">
        <v>39661</v>
      </c>
      <c r="I196" s="20">
        <v>41974</v>
      </c>
      <c r="J196" s="20" t="s">
        <v>689</v>
      </c>
      <c r="K196" s="3" t="s">
        <v>689</v>
      </c>
      <c r="L196" s="4">
        <v>2725261.61</v>
      </c>
      <c r="M196" s="4"/>
      <c r="N196" s="5"/>
      <c r="O196" s="5"/>
      <c r="P196" s="4"/>
      <c r="Q196" s="5"/>
      <c r="R196" s="5"/>
      <c r="S196" s="4">
        <v>2388764.14</v>
      </c>
      <c r="T196" s="85">
        <f t="shared" si="3"/>
        <v>0.87652654381316453</v>
      </c>
      <c r="V196" s="9"/>
      <c r="W196" s="10"/>
      <c r="X196" s="11"/>
    </row>
    <row r="197" spans="1:24" ht="16.5" customHeight="1" thickBot="1" x14ac:dyDescent="0.3">
      <c r="B197" s="14" t="s">
        <v>601</v>
      </c>
      <c r="C197" s="3" t="s">
        <v>266</v>
      </c>
      <c r="D197" s="3">
        <v>2012</v>
      </c>
      <c r="E197" s="3">
        <v>43778</v>
      </c>
      <c r="F197" s="19">
        <v>39192</v>
      </c>
      <c r="G197" s="20"/>
      <c r="H197" s="20" t="s">
        <v>742</v>
      </c>
      <c r="I197" s="20">
        <v>41183</v>
      </c>
      <c r="J197" s="20" t="s">
        <v>689</v>
      </c>
      <c r="K197" s="3" t="s">
        <v>689</v>
      </c>
      <c r="L197" s="4">
        <v>548851</v>
      </c>
      <c r="M197" s="4"/>
      <c r="N197" s="5"/>
      <c r="O197" s="5"/>
      <c r="P197" s="4"/>
      <c r="Q197" s="5"/>
      <c r="R197" s="5"/>
      <c r="S197" s="4">
        <v>749098.82</v>
      </c>
      <c r="T197" s="85">
        <f t="shared" si="3"/>
        <v>1.3648491484938534</v>
      </c>
      <c r="V197" s="9"/>
      <c r="W197" s="10"/>
      <c r="X197" s="11"/>
    </row>
    <row r="198" spans="1:24" ht="16.5" customHeight="1" thickBot="1" x14ac:dyDescent="0.3">
      <c r="B198" s="33" t="s">
        <v>527</v>
      </c>
      <c r="C198" s="3" t="s">
        <v>265</v>
      </c>
      <c r="D198" s="3">
        <v>2014</v>
      </c>
      <c r="E198" s="3">
        <v>43832</v>
      </c>
      <c r="F198" s="19">
        <v>39976</v>
      </c>
      <c r="G198" s="20"/>
      <c r="H198" s="20" t="s">
        <v>719</v>
      </c>
      <c r="I198" s="20">
        <v>41334</v>
      </c>
      <c r="J198" s="20" t="s">
        <v>689</v>
      </c>
      <c r="K198" s="3" t="s">
        <v>691</v>
      </c>
      <c r="L198" s="4">
        <v>2306183</v>
      </c>
      <c r="M198" s="4"/>
      <c r="N198" s="5"/>
      <c r="O198" s="5"/>
      <c r="P198" s="4"/>
      <c r="Q198" s="5"/>
      <c r="R198" s="5"/>
      <c r="S198" s="4">
        <v>790550.61</v>
      </c>
      <c r="T198" s="85">
        <f t="shared" si="3"/>
        <v>0.34279613109627466</v>
      </c>
      <c r="V198" s="9"/>
      <c r="W198" s="10"/>
      <c r="X198" s="11"/>
    </row>
    <row r="199" spans="1:24" ht="16.5" customHeight="1" thickBot="1" x14ac:dyDescent="0.3">
      <c r="B199" s="14" t="s">
        <v>602</v>
      </c>
      <c r="C199" s="3" t="s">
        <v>266</v>
      </c>
      <c r="D199" s="3">
        <v>2012</v>
      </c>
      <c r="E199" s="3">
        <v>43877</v>
      </c>
      <c r="F199" s="19">
        <v>40535</v>
      </c>
      <c r="G199" s="20"/>
      <c r="H199" s="20" t="s">
        <v>708</v>
      </c>
      <c r="I199" s="20">
        <v>41244</v>
      </c>
      <c r="J199" s="20" t="s">
        <v>691</v>
      </c>
      <c r="K199" s="3" t="s">
        <v>689</v>
      </c>
      <c r="L199" s="4">
        <v>757000</v>
      </c>
      <c r="M199" s="4"/>
      <c r="N199" s="5"/>
      <c r="O199" s="5"/>
      <c r="P199" s="4"/>
      <c r="Q199" s="5"/>
      <c r="R199" s="5"/>
      <c r="S199" s="4">
        <v>715992.68</v>
      </c>
      <c r="T199" s="85">
        <f t="shared" si="3"/>
        <v>0.94582916776750336</v>
      </c>
      <c r="U199" s="1" t="s">
        <v>745</v>
      </c>
      <c r="V199" s="9"/>
      <c r="W199" s="10"/>
      <c r="X199" s="11"/>
    </row>
    <row r="200" spans="1:24" ht="16.5" customHeight="1" thickBot="1" x14ac:dyDescent="0.3">
      <c r="A200" s="1">
        <v>23</v>
      </c>
      <c r="B200" s="36" t="s">
        <v>583</v>
      </c>
      <c r="C200" s="3" t="s">
        <v>265</v>
      </c>
      <c r="D200" s="3">
        <v>2010</v>
      </c>
      <c r="E200" s="3">
        <v>44073</v>
      </c>
      <c r="F200" s="19">
        <v>39507</v>
      </c>
      <c r="G200" s="20"/>
      <c r="H200" s="20">
        <v>39722</v>
      </c>
      <c r="I200" s="20">
        <v>40391</v>
      </c>
      <c r="J200" s="20" t="s">
        <v>689</v>
      </c>
      <c r="K200" s="3" t="s">
        <v>689</v>
      </c>
      <c r="L200" s="4">
        <v>195616</v>
      </c>
      <c r="M200" s="4"/>
      <c r="N200" s="5"/>
      <c r="O200" s="5"/>
      <c r="P200" s="4"/>
      <c r="Q200" s="5"/>
      <c r="R200" s="5"/>
      <c r="S200" s="4">
        <v>218649.72</v>
      </c>
      <c r="T200" s="85">
        <f t="shared" si="3"/>
        <v>1.1177496728283984</v>
      </c>
      <c r="V200" s="9"/>
      <c r="W200" s="10"/>
      <c r="X200" s="11"/>
    </row>
    <row r="201" spans="1:24" ht="16.5" customHeight="1" thickBot="1" x14ac:dyDescent="0.3">
      <c r="B201" s="36" t="s">
        <v>585</v>
      </c>
      <c r="C201" s="3" t="s">
        <v>265</v>
      </c>
      <c r="D201" s="3">
        <v>2010</v>
      </c>
      <c r="E201" s="3">
        <v>44080</v>
      </c>
      <c r="F201" s="19">
        <v>39682</v>
      </c>
      <c r="G201" s="20"/>
      <c r="H201" s="20">
        <v>39965</v>
      </c>
      <c r="I201" s="20" t="s">
        <v>719</v>
      </c>
      <c r="J201" s="20" t="s">
        <v>689</v>
      </c>
      <c r="K201" s="3" t="s">
        <v>689</v>
      </c>
      <c r="L201" s="4">
        <v>427070.31</v>
      </c>
      <c r="M201" s="4"/>
      <c r="N201" s="5"/>
      <c r="O201" s="5"/>
      <c r="P201" s="4"/>
      <c r="Q201" s="5"/>
      <c r="R201" s="5"/>
      <c r="S201" s="4">
        <v>507112.65</v>
      </c>
      <c r="T201" s="85">
        <f t="shared" ref="T201:T264" si="4">+S201/L201</f>
        <v>1.1874219259119183</v>
      </c>
      <c r="V201" s="9"/>
      <c r="W201" s="10"/>
      <c r="X201" s="11"/>
    </row>
    <row r="202" spans="1:24" ht="16.5" customHeight="1" thickBot="1" x14ac:dyDescent="0.3">
      <c r="B202" s="14" t="s">
        <v>652</v>
      </c>
      <c r="C202" s="3" t="s">
        <v>268</v>
      </c>
      <c r="D202" s="3">
        <v>2012</v>
      </c>
      <c r="E202" s="3">
        <v>44153</v>
      </c>
      <c r="F202" s="19">
        <v>39125</v>
      </c>
      <c r="G202" s="20"/>
      <c r="H202" s="20" t="s">
        <v>698</v>
      </c>
      <c r="I202" s="20" t="s">
        <v>698</v>
      </c>
      <c r="J202" s="20" t="s">
        <v>689</v>
      </c>
      <c r="K202" s="3" t="s">
        <v>689</v>
      </c>
      <c r="L202" s="4">
        <v>757656</v>
      </c>
      <c r="M202" s="4"/>
      <c r="N202" s="5"/>
      <c r="O202" s="5"/>
      <c r="P202" s="4"/>
      <c r="Q202" s="5"/>
      <c r="R202" s="5"/>
      <c r="S202" s="4">
        <v>0</v>
      </c>
      <c r="T202" s="85">
        <f t="shared" si="4"/>
        <v>0</v>
      </c>
      <c r="V202" s="9"/>
      <c r="W202" s="10"/>
      <c r="X202" s="11"/>
    </row>
    <row r="203" spans="1:24" ht="16.5" customHeight="1" thickBot="1" x14ac:dyDescent="0.3">
      <c r="B203" s="34" t="s">
        <v>537</v>
      </c>
      <c r="C203" s="3" t="s">
        <v>265</v>
      </c>
      <c r="D203" s="3">
        <v>2013</v>
      </c>
      <c r="E203" s="3">
        <v>44371</v>
      </c>
      <c r="F203" s="19">
        <v>39164</v>
      </c>
      <c r="G203" s="20"/>
      <c r="H203" s="20">
        <v>40360</v>
      </c>
      <c r="I203" s="20">
        <v>41609</v>
      </c>
      <c r="J203" s="20" t="s">
        <v>691</v>
      </c>
      <c r="K203" s="3" t="s">
        <v>691</v>
      </c>
      <c r="L203" s="4">
        <v>1611053.67</v>
      </c>
      <c r="M203" s="4"/>
      <c r="N203" s="5"/>
      <c r="O203" s="5"/>
      <c r="P203" s="4"/>
      <c r="Q203" s="5"/>
      <c r="R203" s="5"/>
      <c r="S203" s="4">
        <v>1707488.84</v>
      </c>
      <c r="T203" s="85">
        <f t="shared" si="4"/>
        <v>1.0598584465531804</v>
      </c>
      <c r="U203" s="1" t="s">
        <v>746</v>
      </c>
      <c r="V203" s="9"/>
      <c r="W203" s="10"/>
      <c r="X203" s="11"/>
    </row>
    <row r="204" spans="1:24" ht="16.5" customHeight="1" thickBot="1" x14ac:dyDescent="0.3">
      <c r="B204" s="29" t="s">
        <v>209</v>
      </c>
      <c r="C204" s="3" t="s">
        <v>265</v>
      </c>
      <c r="D204" s="3">
        <v>2015</v>
      </c>
      <c r="E204" s="3">
        <v>44570</v>
      </c>
      <c r="F204" s="19">
        <v>42233</v>
      </c>
      <c r="G204" s="20"/>
      <c r="H204" s="20" t="s">
        <v>698</v>
      </c>
      <c r="I204" s="20" t="s">
        <v>698</v>
      </c>
      <c r="J204" s="20" t="s">
        <v>689</v>
      </c>
      <c r="K204" s="3" t="s">
        <v>689</v>
      </c>
      <c r="L204" s="4">
        <v>4546878</v>
      </c>
      <c r="M204" s="4"/>
      <c r="N204" s="5">
        <v>0</v>
      </c>
      <c r="O204" s="5">
        <v>0</v>
      </c>
      <c r="P204" s="4">
        <v>126890</v>
      </c>
      <c r="Q204" s="5">
        <v>0</v>
      </c>
      <c r="R204" s="5">
        <v>0</v>
      </c>
      <c r="S204" s="4">
        <v>0</v>
      </c>
      <c r="T204" s="85">
        <f t="shared" si="4"/>
        <v>0</v>
      </c>
      <c r="V204" s="9"/>
      <c r="W204" s="10"/>
      <c r="X204" s="11"/>
    </row>
    <row r="205" spans="1:24" ht="16.5" customHeight="1" thickBot="1" x14ac:dyDescent="0.3">
      <c r="B205" s="15" t="s">
        <v>622</v>
      </c>
      <c r="C205" s="3" t="s">
        <v>266</v>
      </c>
      <c r="D205" s="3">
        <v>2011</v>
      </c>
      <c r="E205" s="3">
        <v>44658</v>
      </c>
      <c r="F205" s="19">
        <v>39171</v>
      </c>
      <c r="G205" s="20"/>
      <c r="H205" s="20">
        <v>40210</v>
      </c>
      <c r="I205" s="20">
        <v>40878</v>
      </c>
      <c r="J205" s="20" t="s">
        <v>689</v>
      </c>
      <c r="K205" s="3" t="s">
        <v>689</v>
      </c>
      <c r="L205" s="4">
        <v>552250</v>
      </c>
      <c r="M205" s="4"/>
      <c r="N205" s="5"/>
      <c r="O205" s="5"/>
      <c r="P205" s="4"/>
      <c r="Q205" s="5"/>
      <c r="R205" s="5"/>
      <c r="S205" s="4">
        <v>382083.15</v>
      </c>
      <c r="T205" s="85">
        <f t="shared" si="4"/>
        <v>0.6918662743322771</v>
      </c>
      <c r="V205" s="9"/>
      <c r="W205" s="10"/>
      <c r="X205" s="11"/>
    </row>
    <row r="206" spans="1:24" ht="16.5" customHeight="1" thickBot="1" x14ac:dyDescent="0.3">
      <c r="B206" s="16" t="s">
        <v>596</v>
      </c>
      <c r="C206" s="3" t="s">
        <v>266</v>
      </c>
      <c r="D206" s="3">
        <v>2013</v>
      </c>
      <c r="E206" s="3">
        <v>44662</v>
      </c>
      <c r="F206" s="19">
        <v>39241</v>
      </c>
      <c r="G206" s="20"/>
      <c r="H206" s="20" t="s">
        <v>742</v>
      </c>
      <c r="I206" s="20">
        <v>41609</v>
      </c>
      <c r="J206" s="20" t="s">
        <v>689</v>
      </c>
      <c r="K206" s="3" t="s">
        <v>691</v>
      </c>
      <c r="L206" s="4">
        <v>450806.16</v>
      </c>
      <c r="M206" s="4"/>
      <c r="N206" s="5"/>
      <c r="O206" s="5"/>
      <c r="P206" s="4"/>
      <c r="Q206" s="5"/>
      <c r="R206" s="5"/>
      <c r="S206" s="4">
        <v>457006.17</v>
      </c>
      <c r="T206" s="85">
        <f t="shared" si="4"/>
        <v>1.0137531616693081</v>
      </c>
      <c r="V206" s="9"/>
      <c r="W206" s="10"/>
      <c r="X206" s="11"/>
    </row>
    <row r="207" spans="1:24" ht="16.5" customHeight="1" thickBot="1" x14ac:dyDescent="0.3">
      <c r="B207" s="35" t="s">
        <v>340</v>
      </c>
      <c r="C207" s="3" t="s">
        <v>265</v>
      </c>
      <c r="D207" s="3">
        <v>2012</v>
      </c>
      <c r="E207" s="78">
        <v>44679</v>
      </c>
      <c r="F207" s="19">
        <v>39169</v>
      </c>
      <c r="G207" s="20"/>
      <c r="H207" s="20">
        <v>40299</v>
      </c>
      <c r="I207" s="20" t="s">
        <v>692</v>
      </c>
      <c r="J207" s="20" t="s">
        <v>689</v>
      </c>
      <c r="K207" s="3" t="s">
        <v>689</v>
      </c>
      <c r="L207" s="4">
        <v>1883545</v>
      </c>
      <c r="M207" s="4"/>
      <c r="N207" s="5"/>
      <c r="O207" s="5"/>
      <c r="P207" s="4"/>
      <c r="Q207" s="5"/>
      <c r="R207" s="5"/>
      <c r="S207" s="4">
        <v>35464.949999999997</v>
      </c>
      <c r="T207" s="85">
        <f t="shared" si="4"/>
        <v>1.8828830742031646E-2</v>
      </c>
      <c r="V207" s="9"/>
      <c r="W207" s="10"/>
      <c r="X207" s="11"/>
    </row>
    <row r="208" spans="1:24" ht="16.5" customHeight="1" thickBot="1" x14ac:dyDescent="0.3">
      <c r="B208" s="17" t="s">
        <v>678</v>
      </c>
      <c r="C208" s="3" t="s">
        <v>268</v>
      </c>
      <c r="D208" s="3">
        <v>2010</v>
      </c>
      <c r="E208" s="3">
        <v>44739</v>
      </c>
      <c r="F208" s="19">
        <v>39507</v>
      </c>
      <c r="G208" s="20"/>
      <c r="H208" s="20">
        <v>39722</v>
      </c>
      <c r="I208" s="20">
        <v>41122</v>
      </c>
      <c r="J208" s="20" t="s">
        <v>689</v>
      </c>
      <c r="K208" s="3" t="s">
        <v>689</v>
      </c>
      <c r="L208" s="4">
        <v>194634</v>
      </c>
      <c r="M208" s="4"/>
      <c r="N208" s="5"/>
      <c r="O208" s="5"/>
      <c r="P208" s="4"/>
      <c r="Q208" s="5"/>
      <c r="R208" s="5"/>
      <c r="S208" s="4">
        <v>197400.45</v>
      </c>
      <c r="T208" s="85">
        <f t="shared" si="4"/>
        <v>1.014213600912482</v>
      </c>
      <c r="V208" s="9"/>
      <c r="W208" s="10"/>
      <c r="X208" s="11"/>
    </row>
    <row r="209" spans="1:24" ht="16.5" customHeight="1" thickBot="1" x14ac:dyDescent="0.3">
      <c r="B209" s="15" t="s">
        <v>613</v>
      </c>
      <c r="C209" s="3" t="s">
        <v>266</v>
      </c>
      <c r="D209" s="3">
        <v>2011</v>
      </c>
      <c r="E209" s="3">
        <v>44767</v>
      </c>
      <c r="F209" s="19">
        <v>39171</v>
      </c>
      <c r="G209" s="20"/>
      <c r="H209" s="20" t="s">
        <v>742</v>
      </c>
      <c r="I209" s="20">
        <v>39995</v>
      </c>
      <c r="J209" s="20" t="s">
        <v>689</v>
      </c>
      <c r="K209" s="3" t="s">
        <v>689</v>
      </c>
      <c r="L209" s="4">
        <v>896408</v>
      </c>
      <c r="M209" s="4"/>
      <c r="N209" s="5"/>
      <c r="O209" s="5"/>
      <c r="P209" s="4"/>
      <c r="Q209" s="5"/>
      <c r="R209" s="5"/>
      <c r="S209" s="4">
        <v>971347</v>
      </c>
      <c r="T209" s="85">
        <f t="shared" si="4"/>
        <v>1.0835992092886275</v>
      </c>
      <c r="V209" s="9"/>
      <c r="W209" s="10"/>
      <c r="X209" s="11"/>
    </row>
    <row r="210" spans="1:24" ht="16.5" customHeight="1" thickBot="1" x14ac:dyDescent="0.3">
      <c r="B210" s="15" t="s">
        <v>612</v>
      </c>
      <c r="C210" s="3" t="s">
        <v>266</v>
      </c>
      <c r="D210" s="3">
        <v>2011</v>
      </c>
      <c r="E210" s="3">
        <v>44771</v>
      </c>
      <c r="F210" s="19">
        <v>39192</v>
      </c>
      <c r="G210" s="20"/>
      <c r="H210" s="20" t="s">
        <v>742</v>
      </c>
      <c r="I210" s="20">
        <v>40848</v>
      </c>
      <c r="J210" s="20" t="s">
        <v>691</v>
      </c>
      <c r="K210" s="3" t="s">
        <v>689</v>
      </c>
      <c r="L210" s="4">
        <v>681251.76</v>
      </c>
      <c r="M210" s="4"/>
      <c r="N210" s="5"/>
      <c r="O210" s="5"/>
      <c r="P210" s="4"/>
      <c r="Q210" s="5"/>
      <c r="R210" s="5"/>
      <c r="S210" s="4">
        <v>659030.98</v>
      </c>
      <c r="T210" s="85">
        <f t="shared" si="4"/>
        <v>0.96738242555145837</v>
      </c>
      <c r="V210" s="9"/>
      <c r="W210" s="10"/>
      <c r="X210" s="11"/>
    </row>
    <row r="211" spans="1:24" ht="16.5" customHeight="1" thickBot="1" x14ac:dyDescent="0.3">
      <c r="B211" s="14" t="s">
        <v>352</v>
      </c>
      <c r="C211" s="3" t="s">
        <v>130</v>
      </c>
      <c r="D211" s="3">
        <v>2012</v>
      </c>
      <c r="E211" s="3">
        <v>44845</v>
      </c>
      <c r="F211" s="19">
        <v>39162</v>
      </c>
      <c r="G211" s="20"/>
      <c r="H211" s="20" t="s">
        <v>698</v>
      </c>
      <c r="I211" s="20" t="s">
        <v>698</v>
      </c>
      <c r="J211" s="20" t="s">
        <v>707</v>
      </c>
      <c r="K211" s="3" t="s">
        <v>707</v>
      </c>
      <c r="L211" s="4">
        <v>1940693</v>
      </c>
      <c r="M211" s="4"/>
      <c r="N211" s="5"/>
      <c r="O211" s="5"/>
      <c r="P211" s="4"/>
      <c r="Q211" s="5"/>
      <c r="R211" s="5"/>
      <c r="S211" s="4">
        <v>0</v>
      </c>
      <c r="T211" s="85">
        <f t="shared" si="4"/>
        <v>0</v>
      </c>
      <c r="V211" s="9"/>
      <c r="W211" s="10"/>
      <c r="X211" s="11"/>
    </row>
    <row r="212" spans="1:24" ht="16.5" customHeight="1" thickBot="1" x14ac:dyDescent="0.3">
      <c r="B212" s="17" t="s">
        <v>627</v>
      </c>
      <c r="C212" s="3" t="s">
        <v>266</v>
      </c>
      <c r="D212" s="3">
        <v>2010</v>
      </c>
      <c r="E212" s="3">
        <v>45017</v>
      </c>
      <c r="F212" s="19">
        <v>39210</v>
      </c>
      <c r="G212" s="20"/>
      <c r="H212" s="20" t="s">
        <v>742</v>
      </c>
      <c r="I212" s="20">
        <v>40391</v>
      </c>
      <c r="J212" s="20" t="s">
        <v>689</v>
      </c>
      <c r="K212" s="3" t="s">
        <v>689</v>
      </c>
      <c r="L212" s="4">
        <v>854653.72</v>
      </c>
      <c r="M212" s="4"/>
      <c r="N212" s="5"/>
      <c r="O212" s="5"/>
      <c r="P212" s="4"/>
      <c r="Q212" s="5"/>
      <c r="R212" s="5"/>
      <c r="S212" s="4">
        <v>996301.79</v>
      </c>
      <c r="T212" s="85">
        <f t="shared" si="4"/>
        <v>1.1657373819188432</v>
      </c>
      <c r="V212" s="9"/>
      <c r="W212" s="10"/>
      <c r="X212" s="11"/>
    </row>
    <row r="213" spans="1:24" ht="16.5" customHeight="1" thickBot="1" x14ac:dyDescent="0.3">
      <c r="B213" s="15" t="s">
        <v>392</v>
      </c>
      <c r="C213" s="3" t="s">
        <v>130</v>
      </c>
      <c r="D213" s="3">
        <v>2011</v>
      </c>
      <c r="E213" s="3">
        <v>45082</v>
      </c>
      <c r="F213" s="19">
        <v>39170</v>
      </c>
      <c r="G213" s="20"/>
      <c r="H213" s="20" t="s">
        <v>698</v>
      </c>
      <c r="I213" s="20" t="s">
        <v>698</v>
      </c>
      <c r="J213" s="20" t="s">
        <v>689</v>
      </c>
      <c r="K213" s="3" t="s">
        <v>689</v>
      </c>
      <c r="L213" s="4">
        <v>288115</v>
      </c>
      <c r="M213" s="4"/>
      <c r="N213" s="5"/>
      <c r="O213" s="5"/>
      <c r="P213" s="4"/>
      <c r="Q213" s="5"/>
      <c r="R213" s="5"/>
      <c r="S213" s="4">
        <v>0</v>
      </c>
      <c r="T213" s="85">
        <f t="shared" si="4"/>
        <v>0</v>
      </c>
      <c r="V213" s="9"/>
      <c r="W213" s="10"/>
      <c r="X213" s="11"/>
    </row>
    <row r="214" spans="1:24" ht="16.5" customHeight="1" thickBot="1" x14ac:dyDescent="0.3">
      <c r="B214" s="15" t="s">
        <v>391</v>
      </c>
      <c r="C214" s="3" t="s">
        <v>130</v>
      </c>
      <c r="D214" s="3">
        <v>2011</v>
      </c>
      <c r="E214" s="3">
        <v>45125</v>
      </c>
      <c r="F214" s="19">
        <v>39141</v>
      </c>
      <c r="G214" s="20"/>
      <c r="H214" s="20" t="s">
        <v>698</v>
      </c>
      <c r="I214" s="20" t="s">
        <v>698</v>
      </c>
      <c r="J214" s="20" t="s">
        <v>689</v>
      </c>
      <c r="K214" s="3" t="s">
        <v>689</v>
      </c>
      <c r="L214" s="4">
        <v>566336</v>
      </c>
      <c r="M214" s="4"/>
      <c r="N214" s="5"/>
      <c r="O214" s="5"/>
      <c r="P214" s="4"/>
      <c r="Q214" s="5"/>
      <c r="R214" s="5"/>
      <c r="S214" s="4">
        <v>0</v>
      </c>
      <c r="T214" s="85">
        <f t="shared" si="4"/>
        <v>0</v>
      </c>
      <c r="V214" s="9"/>
      <c r="W214" s="10"/>
      <c r="X214" s="11"/>
    </row>
    <row r="215" spans="1:24" ht="16.5" customHeight="1" thickBot="1" x14ac:dyDescent="0.3">
      <c r="B215" s="15" t="s">
        <v>665</v>
      </c>
      <c r="C215" s="3" t="s">
        <v>268</v>
      </c>
      <c r="D215" s="3">
        <v>2011</v>
      </c>
      <c r="E215" s="3">
        <v>45335</v>
      </c>
      <c r="F215" s="19">
        <v>39182</v>
      </c>
      <c r="G215" s="20"/>
      <c r="H215" s="20">
        <v>39356</v>
      </c>
      <c r="I215" s="20">
        <v>40695</v>
      </c>
      <c r="J215" s="20" t="s">
        <v>689</v>
      </c>
      <c r="K215" s="3" t="s">
        <v>689</v>
      </c>
      <c r="L215" s="4">
        <v>3473855</v>
      </c>
      <c r="M215" s="4"/>
      <c r="N215" s="5"/>
      <c r="O215" s="5"/>
      <c r="P215" s="4"/>
      <c r="Q215" s="5"/>
      <c r="R215" s="5"/>
      <c r="S215" s="4">
        <v>5572339.0199999996</v>
      </c>
      <c r="T215" s="85">
        <f t="shared" si="4"/>
        <v>1.6040793354932774</v>
      </c>
      <c r="V215" s="9"/>
      <c r="W215" s="10"/>
      <c r="X215" s="11"/>
    </row>
    <row r="216" spans="1:24" ht="16.5" customHeight="1" thickBot="1" x14ac:dyDescent="0.3">
      <c r="B216" s="15" t="s">
        <v>621</v>
      </c>
      <c r="C216" s="3" t="s">
        <v>266</v>
      </c>
      <c r="D216" s="3">
        <v>2011</v>
      </c>
      <c r="E216" s="3">
        <v>45338</v>
      </c>
      <c r="F216" s="19">
        <v>39210</v>
      </c>
      <c r="G216" s="20"/>
      <c r="H216" s="20">
        <v>40210</v>
      </c>
      <c r="I216" s="20">
        <v>40848</v>
      </c>
      <c r="J216" s="20" t="s">
        <v>689</v>
      </c>
      <c r="K216" s="3" t="s">
        <v>689</v>
      </c>
      <c r="L216" s="4">
        <v>1146030</v>
      </c>
      <c r="M216" s="4"/>
      <c r="N216" s="5"/>
      <c r="O216" s="5"/>
      <c r="P216" s="4"/>
      <c r="Q216" s="5"/>
      <c r="R216" s="5"/>
      <c r="S216" s="4">
        <v>526801.13</v>
      </c>
      <c r="T216" s="85">
        <f t="shared" si="4"/>
        <v>0.45967481654057923</v>
      </c>
      <c r="V216" s="9"/>
      <c r="W216" s="10"/>
      <c r="X216" s="11"/>
    </row>
    <row r="217" spans="1:24" ht="16.5" customHeight="1" thickBot="1" x14ac:dyDescent="0.3">
      <c r="B217" s="14" t="s">
        <v>519</v>
      </c>
      <c r="C217" s="3" t="s">
        <v>130</v>
      </c>
      <c r="D217" s="3">
        <v>2012</v>
      </c>
      <c r="E217" s="3">
        <v>45447</v>
      </c>
      <c r="F217" s="19">
        <v>39990</v>
      </c>
      <c r="G217" s="20"/>
      <c r="H217" s="20">
        <v>39356</v>
      </c>
      <c r="I217" s="20">
        <v>41122</v>
      </c>
      <c r="J217" s="20" t="s">
        <v>707</v>
      </c>
      <c r="K217" s="3" t="s">
        <v>691</v>
      </c>
      <c r="L217" s="4">
        <v>5018116</v>
      </c>
      <c r="M217" s="4"/>
      <c r="N217" s="5"/>
      <c r="O217" s="5"/>
      <c r="P217" s="4"/>
      <c r="Q217" s="5"/>
      <c r="R217" s="5"/>
      <c r="S217" s="4">
        <v>5428551.5899999999</v>
      </c>
      <c r="T217" s="85">
        <f t="shared" si="4"/>
        <v>1.081790773668843</v>
      </c>
      <c r="U217" s="1" t="s">
        <v>808</v>
      </c>
      <c r="V217" s="9"/>
      <c r="W217" s="10"/>
      <c r="X217" s="11"/>
    </row>
    <row r="218" spans="1:24" ht="16.5" customHeight="1" thickBot="1" x14ac:dyDescent="0.3">
      <c r="A218" s="28"/>
      <c r="B218" s="29" t="s">
        <v>200</v>
      </c>
      <c r="C218" s="3" t="s">
        <v>265</v>
      </c>
      <c r="D218" s="3">
        <v>2015</v>
      </c>
      <c r="E218" s="78">
        <v>45658</v>
      </c>
      <c r="F218" s="19">
        <v>41821</v>
      </c>
      <c r="G218" s="20"/>
      <c r="H218" s="20">
        <v>42278</v>
      </c>
      <c r="I218" s="20">
        <v>42339</v>
      </c>
      <c r="J218" s="20" t="s">
        <v>689</v>
      </c>
      <c r="K218" s="3" t="s">
        <v>691</v>
      </c>
      <c r="L218" s="4">
        <v>3032366</v>
      </c>
      <c r="M218" s="4">
        <v>0</v>
      </c>
      <c r="N218" s="5">
        <v>0</v>
      </c>
      <c r="O218" s="5">
        <v>0</v>
      </c>
      <c r="P218" s="4">
        <v>62000</v>
      </c>
      <c r="Q218" s="5">
        <v>62000</v>
      </c>
      <c r="R218" s="5">
        <v>100</v>
      </c>
      <c r="S218" s="4">
        <v>62000</v>
      </c>
      <c r="T218" s="85">
        <f t="shared" si="4"/>
        <v>2.0446080717169364E-2</v>
      </c>
      <c r="U218" s="28"/>
      <c r="V218" s="9"/>
      <c r="W218" s="10"/>
      <c r="X218" s="11"/>
    </row>
    <row r="219" spans="1:24" ht="16.5" customHeight="1" thickBot="1" x14ac:dyDescent="0.3">
      <c r="A219" s="28"/>
      <c r="B219" s="3" t="s">
        <v>241</v>
      </c>
      <c r="C219" s="3" t="s">
        <v>268</v>
      </c>
      <c r="D219" s="3">
        <v>2015</v>
      </c>
      <c r="E219" s="78">
        <v>45701</v>
      </c>
      <c r="F219" s="19">
        <v>39219</v>
      </c>
      <c r="G219" s="20"/>
      <c r="H219" s="20">
        <v>40330</v>
      </c>
      <c r="I219" s="20">
        <v>42339</v>
      </c>
      <c r="J219" s="20" t="s">
        <v>689</v>
      </c>
      <c r="K219" s="3" t="s">
        <v>691</v>
      </c>
      <c r="L219" s="4">
        <v>8797343.7899999991</v>
      </c>
      <c r="M219" s="4"/>
      <c r="N219" s="5"/>
      <c r="O219" s="5"/>
      <c r="P219" s="4"/>
      <c r="Q219" s="5"/>
      <c r="R219" s="5"/>
      <c r="S219" s="4">
        <v>8787540.0600000005</v>
      </c>
      <c r="T219" s="85">
        <f t="shared" si="4"/>
        <v>0.99888560340097854</v>
      </c>
      <c r="U219" s="28"/>
      <c r="V219" s="9"/>
      <c r="W219" s="10"/>
      <c r="X219" s="11"/>
    </row>
    <row r="220" spans="1:24" ht="16.5" customHeight="1" thickBot="1" x14ac:dyDescent="0.3">
      <c r="A220" s="28"/>
      <c r="B220" s="17" t="s">
        <v>457</v>
      </c>
      <c r="C220" s="3" t="s">
        <v>130</v>
      </c>
      <c r="D220" s="3">
        <v>2010</v>
      </c>
      <c r="E220" s="3">
        <v>46465</v>
      </c>
      <c r="F220" s="19">
        <v>39185</v>
      </c>
      <c r="G220" s="20"/>
      <c r="H220" s="20">
        <v>39387</v>
      </c>
      <c r="I220" s="20" t="s">
        <v>738</v>
      </c>
      <c r="J220" s="20" t="s">
        <v>689</v>
      </c>
      <c r="K220" s="3" t="s">
        <v>689</v>
      </c>
      <c r="L220" s="4">
        <v>1463363</v>
      </c>
      <c r="M220" s="4"/>
      <c r="N220" s="5"/>
      <c r="O220" s="5"/>
      <c r="P220" s="4"/>
      <c r="Q220" s="5"/>
      <c r="R220" s="5"/>
      <c r="S220" s="4">
        <v>888178.52</v>
      </c>
      <c r="T220" s="85">
        <f t="shared" si="4"/>
        <v>0.60694340365309218</v>
      </c>
      <c r="U220" s="28"/>
      <c r="V220" s="9"/>
      <c r="W220" s="10"/>
      <c r="X220" s="11"/>
    </row>
    <row r="221" spans="1:24" ht="16.5" customHeight="1" thickBot="1" x14ac:dyDescent="0.3">
      <c r="B221" s="15" t="s">
        <v>389</v>
      </c>
      <c r="C221" s="3" t="s">
        <v>130</v>
      </c>
      <c r="D221" s="3">
        <v>2011</v>
      </c>
      <c r="E221" s="3">
        <v>46478</v>
      </c>
      <c r="F221" s="19">
        <v>40014</v>
      </c>
      <c r="G221" s="20"/>
      <c r="H221" s="20">
        <v>40238</v>
      </c>
      <c r="I221" s="20">
        <v>40634</v>
      </c>
      <c r="J221" s="20" t="s">
        <v>691</v>
      </c>
      <c r="K221" s="3" t="s">
        <v>691</v>
      </c>
      <c r="L221" s="4">
        <v>2285699</v>
      </c>
      <c r="M221" s="4"/>
      <c r="N221" s="5"/>
      <c r="O221" s="5"/>
      <c r="P221" s="4"/>
      <c r="Q221" s="5"/>
      <c r="R221" s="5"/>
      <c r="S221" s="4">
        <v>2211038.25</v>
      </c>
      <c r="T221" s="85">
        <f t="shared" si="4"/>
        <v>0.96733570343251674</v>
      </c>
      <c r="V221" s="9"/>
      <c r="W221" s="10"/>
      <c r="X221" s="11"/>
    </row>
    <row r="222" spans="1:24" ht="16.5" customHeight="1" thickBot="1" x14ac:dyDescent="0.3">
      <c r="A222" s="28"/>
      <c r="B222" s="36" t="s">
        <v>464</v>
      </c>
      <c r="C222" s="3" t="s">
        <v>265</v>
      </c>
      <c r="D222" s="3">
        <v>2010</v>
      </c>
      <c r="E222" s="3">
        <v>47822</v>
      </c>
      <c r="F222" s="19">
        <v>39217</v>
      </c>
      <c r="G222" s="20"/>
      <c r="H222" s="20">
        <v>39295</v>
      </c>
      <c r="I222" s="20">
        <v>41244</v>
      </c>
      <c r="J222" s="20" t="s">
        <v>689</v>
      </c>
      <c r="K222" s="3" t="s">
        <v>689</v>
      </c>
      <c r="L222" s="4">
        <v>1510311</v>
      </c>
      <c r="M222" s="4"/>
      <c r="N222" s="5"/>
      <c r="O222" s="5"/>
      <c r="P222" s="4"/>
      <c r="Q222" s="5"/>
      <c r="R222" s="5"/>
      <c r="S222" s="4">
        <v>1704481.34</v>
      </c>
      <c r="T222" s="85">
        <f t="shared" si="4"/>
        <v>1.1285631502385933</v>
      </c>
      <c r="U222" s="28" t="s">
        <v>759</v>
      </c>
      <c r="V222" s="9"/>
      <c r="W222" s="10"/>
      <c r="X222" s="11"/>
    </row>
    <row r="223" spans="1:24" ht="16.5" customHeight="1" thickBot="1" x14ac:dyDescent="0.3">
      <c r="B223" s="17" t="s">
        <v>475</v>
      </c>
      <c r="C223" s="3" t="s">
        <v>130</v>
      </c>
      <c r="D223" s="3">
        <v>2010</v>
      </c>
      <c r="E223" s="3">
        <v>47975</v>
      </c>
      <c r="F223" s="19">
        <v>39366</v>
      </c>
      <c r="G223" s="20"/>
      <c r="H223" s="20">
        <v>40360</v>
      </c>
      <c r="I223" s="20">
        <v>40360</v>
      </c>
      <c r="J223" s="20" t="s">
        <v>689</v>
      </c>
      <c r="K223" s="3" t="s">
        <v>689</v>
      </c>
      <c r="L223" s="4">
        <v>114859</v>
      </c>
      <c r="M223" s="4"/>
      <c r="N223" s="5"/>
      <c r="O223" s="5"/>
      <c r="P223" s="4"/>
      <c r="Q223" s="5"/>
      <c r="R223" s="5"/>
      <c r="S223" s="4">
        <v>3900</v>
      </c>
      <c r="T223" s="85">
        <f t="shared" si="4"/>
        <v>3.3954674862222374E-2</v>
      </c>
      <c r="U223" s="1" t="s">
        <v>747</v>
      </c>
      <c r="V223" s="9"/>
      <c r="W223" s="10"/>
      <c r="X223" s="11"/>
    </row>
    <row r="224" spans="1:24" ht="16.5" customHeight="1" thickBot="1" x14ac:dyDescent="0.3">
      <c r="A224" s="28"/>
      <c r="B224" s="34" t="s">
        <v>536</v>
      </c>
      <c r="C224" s="3" t="s">
        <v>265</v>
      </c>
      <c r="D224" s="3">
        <v>2013</v>
      </c>
      <c r="E224" s="3">
        <v>47995</v>
      </c>
      <c r="F224" s="19">
        <v>40116</v>
      </c>
      <c r="G224" s="20"/>
      <c r="H224" s="20">
        <v>39783</v>
      </c>
      <c r="I224" s="20">
        <v>41579</v>
      </c>
      <c r="J224" s="20" t="s">
        <v>689</v>
      </c>
      <c r="K224" s="3" t="s">
        <v>691</v>
      </c>
      <c r="L224" s="4">
        <v>2206919.16</v>
      </c>
      <c r="M224" s="4"/>
      <c r="N224" s="5"/>
      <c r="O224" s="5"/>
      <c r="P224" s="4"/>
      <c r="Q224" s="5"/>
      <c r="R224" s="5"/>
      <c r="S224" s="4">
        <v>2380327.85</v>
      </c>
      <c r="T224" s="85">
        <f t="shared" si="4"/>
        <v>1.0785750077044054</v>
      </c>
      <c r="U224" s="28" t="s">
        <v>773</v>
      </c>
      <c r="V224" s="9"/>
      <c r="W224" s="10"/>
      <c r="X224" s="11"/>
    </row>
    <row r="225" spans="1:24" ht="16.5" customHeight="1" thickBot="1" x14ac:dyDescent="0.3">
      <c r="B225" s="29" t="s">
        <v>148</v>
      </c>
      <c r="C225" s="3" t="s">
        <v>264</v>
      </c>
      <c r="D225" s="3">
        <v>2015</v>
      </c>
      <c r="E225" s="3">
        <v>48153</v>
      </c>
      <c r="F225" s="19">
        <v>39848</v>
      </c>
      <c r="G225" s="20"/>
      <c r="H225" s="20">
        <v>40210</v>
      </c>
      <c r="I225" s="20">
        <v>41730</v>
      </c>
      <c r="J225" s="20" t="s">
        <v>689</v>
      </c>
      <c r="K225" s="3" t="s">
        <v>689</v>
      </c>
      <c r="L225" s="4">
        <v>2418079</v>
      </c>
      <c r="M225" s="4"/>
      <c r="N225" s="5"/>
      <c r="O225" s="5"/>
      <c r="P225" s="4"/>
      <c r="Q225" s="5"/>
      <c r="R225" s="5"/>
      <c r="S225" s="4">
        <v>2417567.41</v>
      </c>
      <c r="T225" s="85">
        <f t="shared" si="4"/>
        <v>0.99978843122991434</v>
      </c>
      <c r="V225" s="9"/>
      <c r="W225" s="10"/>
      <c r="X225" s="11"/>
    </row>
    <row r="226" spans="1:24" ht="16.5" customHeight="1" thickBot="1" x14ac:dyDescent="0.3">
      <c r="B226" s="15" t="s">
        <v>667</v>
      </c>
      <c r="C226" s="3" t="s">
        <v>268</v>
      </c>
      <c r="D226" s="3">
        <v>2011</v>
      </c>
      <c r="E226" s="78">
        <v>48282</v>
      </c>
      <c r="F226" s="19">
        <v>39253</v>
      </c>
      <c r="G226" s="20"/>
      <c r="H226" s="20">
        <v>39479</v>
      </c>
      <c r="I226" s="20" t="s">
        <v>710</v>
      </c>
      <c r="J226" s="20" t="s">
        <v>689</v>
      </c>
      <c r="K226" s="3" t="s">
        <v>689</v>
      </c>
      <c r="L226" s="4">
        <v>289539</v>
      </c>
      <c r="M226" s="4"/>
      <c r="N226" s="5"/>
      <c r="O226" s="5"/>
      <c r="P226" s="4"/>
      <c r="Q226" s="5"/>
      <c r="R226" s="5"/>
      <c r="S226" s="4">
        <v>572710.15</v>
      </c>
      <c r="T226" s="85">
        <f t="shared" si="4"/>
        <v>1.9780069351624481</v>
      </c>
      <c r="V226" s="9"/>
      <c r="W226" s="10"/>
      <c r="X226" s="11"/>
    </row>
    <row r="227" spans="1:24" ht="16.5" customHeight="1" thickBot="1" x14ac:dyDescent="0.3">
      <c r="A227" s="28"/>
      <c r="B227" s="17" t="s">
        <v>476</v>
      </c>
      <c r="C227" s="3" t="s">
        <v>130</v>
      </c>
      <c r="D227" s="3">
        <v>2010</v>
      </c>
      <c r="E227" s="3">
        <v>48507</v>
      </c>
      <c r="F227" s="19">
        <v>39170</v>
      </c>
      <c r="G227" s="20"/>
      <c r="H227" s="20">
        <v>39539</v>
      </c>
      <c r="I227" s="20">
        <v>39873</v>
      </c>
      <c r="J227" s="20" t="s">
        <v>691</v>
      </c>
      <c r="K227" s="3" t="s">
        <v>689</v>
      </c>
      <c r="L227" s="4">
        <v>166330</v>
      </c>
      <c r="M227" s="4"/>
      <c r="N227" s="5"/>
      <c r="O227" s="5"/>
      <c r="P227" s="4"/>
      <c r="Q227" s="5"/>
      <c r="R227" s="5"/>
      <c r="S227" s="4">
        <v>186625.96</v>
      </c>
      <c r="T227" s="85">
        <f t="shared" si="4"/>
        <v>1.1220222449347681</v>
      </c>
      <c r="U227" s="28"/>
      <c r="V227" s="9"/>
      <c r="W227" s="10"/>
      <c r="X227" s="11"/>
    </row>
    <row r="228" spans="1:24" ht="16.5" customHeight="1" thickBot="1" x14ac:dyDescent="0.3">
      <c r="B228" s="17" t="s">
        <v>474</v>
      </c>
      <c r="C228" s="3" t="s">
        <v>130</v>
      </c>
      <c r="D228" s="3">
        <v>2010</v>
      </c>
      <c r="E228" s="78">
        <v>48604</v>
      </c>
      <c r="F228" s="19">
        <v>39170</v>
      </c>
      <c r="G228" s="20"/>
      <c r="H228" s="20">
        <v>39569</v>
      </c>
      <c r="I228" s="20">
        <v>39783</v>
      </c>
      <c r="J228" s="20" t="s">
        <v>689</v>
      </c>
      <c r="K228" s="3" t="s">
        <v>689</v>
      </c>
      <c r="L228" s="4">
        <v>1840995</v>
      </c>
      <c r="M228" s="4"/>
      <c r="N228" s="5"/>
      <c r="O228" s="5"/>
      <c r="P228" s="4"/>
      <c r="Q228" s="5"/>
      <c r="R228" s="5"/>
      <c r="S228" s="4">
        <v>1314494.48</v>
      </c>
      <c r="T228" s="85">
        <f t="shared" si="4"/>
        <v>0.71401306358789673</v>
      </c>
      <c r="V228" s="9"/>
      <c r="W228" s="10"/>
      <c r="X228" s="11"/>
    </row>
    <row r="229" spans="1:24" ht="16.5" customHeight="1" thickBot="1" x14ac:dyDescent="0.3">
      <c r="B229" s="17" t="s">
        <v>454</v>
      </c>
      <c r="C229" s="3" t="s">
        <v>130</v>
      </c>
      <c r="D229" s="3">
        <v>2010</v>
      </c>
      <c r="E229" s="3">
        <v>48628</v>
      </c>
      <c r="F229" s="19">
        <v>39170</v>
      </c>
      <c r="G229" s="20"/>
      <c r="H229" s="20" t="s">
        <v>698</v>
      </c>
      <c r="I229" s="20" t="s">
        <v>698</v>
      </c>
      <c r="J229" s="20" t="s">
        <v>691</v>
      </c>
      <c r="K229" s="3" t="s">
        <v>689</v>
      </c>
      <c r="L229" s="4">
        <v>212122</v>
      </c>
      <c r="M229" s="4"/>
      <c r="N229" s="5"/>
      <c r="O229" s="5"/>
      <c r="P229" s="4"/>
      <c r="Q229" s="5"/>
      <c r="R229" s="5"/>
      <c r="S229" s="4" t="s">
        <v>698</v>
      </c>
      <c r="T229" s="85" t="e">
        <f t="shared" si="4"/>
        <v>#VALUE!</v>
      </c>
      <c r="V229" s="9"/>
      <c r="W229" s="10"/>
      <c r="X229" s="11"/>
    </row>
    <row r="230" spans="1:24" ht="16.5" customHeight="1" thickBot="1" x14ac:dyDescent="0.3">
      <c r="B230" s="17" t="s">
        <v>456</v>
      </c>
      <c r="C230" s="3" t="s">
        <v>130</v>
      </c>
      <c r="D230" s="3">
        <v>2010</v>
      </c>
      <c r="E230" s="3">
        <v>48792</v>
      </c>
      <c r="F230" s="19">
        <v>39168</v>
      </c>
      <c r="G230" s="20"/>
      <c r="H230" s="20">
        <v>39356</v>
      </c>
      <c r="I230" s="20">
        <v>41091</v>
      </c>
      <c r="J230" s="20" t="s">
        <v>691</v>
      </c>
      <c r="K230" s="3" t="s">
        <v>689</v>
      </c>
      <c r="L230" s="4">
        <v>771919</v>
      </c>
      <c r="M230" s="4"/>
      <c r="N230" s="5"/>
      <c r="O230" s="5"/>
      <c r="P230" s="4"/>
      <c r="Q230" s="5"/>
      <c r="R230" s="5"/>
      <c r="S230" s="4">
        <v>501951.28</v>
      </c>
      <c r="T230" s="85">
        <f t="shared" si="4"/>
        <v>0.65026418575005929</v>
      </c>
      <c r="V230" s="9"/>
      <c r="W230" s="10"/>
      <c r="X230" s="11"/>
    </row>
    <row r="231" spans="1:24" ht="16.5" customHeight="1" thickBot="1" x14ac:dyDescent="0.3">
      <c r="B231" s="17" t="s">
        <v>628</v>
      </c>
      <c r="C231" s="3" t="s">
        <v>266</v>
      </c>
      <c r="D231" s="3">
        <v>2010</v>
      </c>
      <c r="E231" s="3">
        <v>49219</v>
      </c>
      <c r="F231" s="19">
        <v>39232</v>
      </c>
      <c r="G231" s="20"/>
      <c r="H231" s="20">
        <v>40026</v>
      </c>
      <c r="I231" s="20">
        <v>40391</v>
      </c>
      <c r="J231" s="20" t="s">
        <v>689</v>
      </c>
      <c r="K231" s="3" t="s">
        <v>689</v>
      </c>
      <c r="L231" s="4">
        <v>675878.96</v>
      </c>
      <c r="M231" s="4"/>
      <c r="N231" s="5"/>
      <c r="O231" s="5"/>
      <c r="P231" s="4"/>
      <c r="Q231" s="5"/>
      <c r="R231" s="5"/>
      <c r="S231" s="4">
        <v>656257</v>
      </c>
      <c r="T231" s="85">
        <f t="shared" si="4"/>
        <v>0.97096823372042829</v>
      </c>
      <c r="V231" s="9"/>
      <c r="W231" s="10"/>
      <c r="X231" s="11"/>
    </row>
    <row r="232" spans="1:24" ht="16.5" customHeight="1" thickBot="1" x14ac:dyDescent="0.3">
      <c r="B232" s="15" t="s">
        <v>373</v>
      </c>
      <c r="C232" s="3" t="s">
        <v>130</v>
      </c>
      <c r="D232" s="3">
        <v>2011</v>
      </c>
      <c r="E232" s="3">
        <v>49504</v>
      </c>
      <c r="F232" s="19">
        <v>39210</v>
      </c>
      <c r="G232" s="20"/>
      <c r="H232" s="20" t="s">
        <v>698</v>
      </c>
      <c r="I232" s="20" t="s">
        <v>698</v>
      </c>
      <c r="J232" s="20" t="s">
        <v>689</v>
      </c>
      <c r="K232" s="3" t="s">
        <v>689</v>
      </c>
      <c r="L232" s="4">
        <v>2028321</v>
      </c>
      <c r="M232" s="4"/>
      <c r="N232" s="5"/>
      <c r="O232" s="5"/>
      <c r="P232" s="4"/>
      <c r="Q232" s="5"/>
      <c r="R232" s="5"/>
      <c r="S232" s="4" t="s">
        <v>698</v>
      </c>
      <c r="T232" s="85" t="e">
        <f t="shared" si="4"/>
        <v>#VALUE!</v>
      </c>
      <c r="U232" s="1" t="s">
        <v>809</v>
      </c>
      <c r="V232" s="9"/>
      <c r="W232" s="10"/>
      <c r="X232" s="11"/>
    </row>
    <row r="233" spans="1:24" ht="16.5" customHeight="1" thickBot="1" x14ac:dyDescent="0.3">
      <c r="A233" s="28">
        <v>182</v>
      </c>
      <c r="B233" s="29" t="s">
        <v>140</v>
      </c>
      <c r="C233" s="3" t="s">
        <v>264</v>
      </c>
      <c r="D233" s="3">
        <v>2015</v>
      </c>
      <c r="E233" s="3">
        <v>49546</v>
      </c>
      <c r="F233" s="19">
        <v>40063</v>
      </c>
      <c r="G233" s="20"/>
      <c r="H233" s="20">
        <v>40238</v>
      </c>
      <c r="I233" s="20">
        <v>42339</v>
      </c>
      <c r="J233" s="20" t="s">
        <v>689</v>
      </c>
      <c r="K233" s="3" t="s">
        <v>691</v>
      </c>
      <c r="L233" s="4">
        <v>46197902</v>
      </c>
      <c r="M233" s="4">
        <v>0</v>
      </c>
      <c r="N233" s="5">
        <v>0</v>
      </c>
      <c r="O233" s="5">
        <v>0</v>
      </c>
      <c r="P233" s="4">
        <v>30000</v>
      </c>
      <c r="Q233" s="5">
        <v>0</v>
      </c>
      <c r="R233" s="5">
        <v>0</v>
      </c>
      <c r="S233" s="4">
        <v>37901198.659999996</v>
      </c>
      <c r="T233" s="85">
        <f t="shared" si="4"/>
        <v>0.82040952119427402</v>
      </c>
      <c r="U233" s="28"/>
      <c r="V233" s="9"/>
      <c r="W233" s="10"/>
      <c r="X233" s="11"/>
    </row>
    <row r="234" spans="1:24" ht="16.5" customHeight="1" thickBot="1" x14ac:dyDescent="0.3">
      <c r="B234" s="15" t="s">
        <v>371</v>
      </c>
      <c r="C234" s="3" t="s">
        <v>130</v>
      </c>
      <c r="D234" s="3">
        <v>2011</v>
      </c>
      <c r="E234" s="3">
        <v>50645</v>
      </c>
      <c r="F234" s="19">
        <v>39220</v>
      </c>
      <c r="G234" s="20"/>
      <c r="H234" s="20">
        <v>39417</v>
      </c>
      <c r="I234" s="20">
        <v>40603</v>
      </c>
      <c r="J234" s="20" t="s">
        <v>691</v>
      </c>
      <c r="K234" s="3" t="s">
        <v>689</v>
      </c>
      <c r="L234" s="4">
        <v>434487</v>
      </c>
      <c r="M234" s="4"/>
      <c r="N234" s="5"/>
      <c r="O234" s="5"/>
      <c r="P234" s="4"/>
      <c r="Q234" s="5"/>
      <c r="R234" s="5"/>
      <c r="S234" s="4">
        <v>383717.74</v>
      </c>
      <c r="T234" s="85">
        <f t="shared" si="4"/>
        <v>0.88315125653932103</v>
      </c>
      <c r="V234" s="9"/>
      <c r="W234" s="10"/>
      <c r="X234" s="11"/>
    </row>
    <row r="235" spans="1:24" ht="16.5" customHeight="1" thickBot="1" x14ac:dyDescent="0.3">
      <c r="A235" s="1">
        <v>229</v>
      </c>
      <c r="B235" s="35" t="s">
        <v>561</v>
      </c>
      <c r="C235" s="3" t="s">
        <v>265</v>
      </c>
      <c r="D235" s="3">
        <v>2012</v>
      </c>
      <c r="E235" s="3">
        <v>50757</v>
      </c>
      <c r="F235" s="19">
        <v>40026</v>
      </c>
      <c r="G235" s="20"/>
      <c r="H235" s="20">
        <v>40360</v>
      </c>
      <c r="I235" s="20">
        <v>40878</v>
      </c>
      <c r="J235" s="20" t="s">
        <v>689</v>
      </c>
      <c r="K235" s="3" t="s">
        <v>689</v>
      </c>
      <c r="L235" s="4">
        <v>559368</v>
      </c>
      <c r="M235" s="4"/>
      <c r="N235" s="5"/>
      <c r="O235" s="5"/>
      <c r="P235" s="4"/>
      <c r="Q235" s="5"/>
      <c r="R235" s="5"/>
      <c r="S235" s="4">
        <v>255563.5</v>
      </c>
      <c r="T235" s="85">
        <f t="shared" si="4"/>
        <v>0.45687901345804549</v>
      </c>
      <c r="V235" s="9"/>
      <c r="W235" s="10"/>
      <c r="X235" s="11"/>
    </row>
    <row r="236" spans="1:24" ht="16.5" customHeight="1" thickBot="1" x14ac:dyDescent="0.3">
      <c r="B236" s="15" t="s">
        <v>625</v>
      </c>
      <c r="C236" s="3" t="s">
        <v>266</v>
      </c>
      <c r="D236" s="3">
        <v>2011</v>
      </c>
      <c r="E236" s="3">
        <v>50986</v>
      </c>
      <c r="F236" s="19">
        <v>39332</v>
      </c>
      <c r="G236" s="20"/>
      <c r="H236" s="20" t="s">
        <v>698</v>
      </c>
      <c r="I236" s="20" t="s">
        <v>698</v>
      </c>
      <c r="J236" s="20" t="s">
        <v>689</v>
      </c>
      <c r="K236" s="3" t="s">
        <v>689</v>
      </c>
      <c r="L236" s="4">
        <v>353390</v>
      </c>
      <c r="M236" s="4"/>
      <c r="N236" s="5"/>
      <c r="O236" s="5"/>
      <c r="P236" s="4"/>
      <c r="Q236" s="5"/>
      <c r="R236" s="5"/>
      <c r="S236" s="4">
        <v>0</v>
      </c>
      <c r="T236" s="85">
        <f t="shared" si="4"/>
        <v>0</v>
      </c>
      <c r="U236" s="26" t="s">
        <v>805</v>
      </c>
      <c r="V236" s="9"/>
      <c r="W236" s="10"/>
      <c r="X236" s="11"/>
    </row>
    <row r="237" spans="1:24" ht="16.5" customHeight="1" thickBot="1" x14ac:dyDescent="0.3">
      <c r="B237" s="17" t="s">
        <v>478</v>
      </c>
      <c r="C237" s="3" t="s">
        <v>130</v>
      </c>
      <c r="D237" s="3">
        <v>2010</v>
      </c>
      <c r="E237" s="78">
        <v>52031</v>
      </c>
      <c r="F237" s="19">
        <v>39241</v>
      </c>
      <c r="G237" s="20"/>
      <c r="H237" s="20">
        <v>40210</v>
      </c>
      <c r="I237" s="20">
        <v>40210</v>
      </c>
      <c r="J237" s="20" t="s">
        <v>689</v>
      </c>
      <c r="K237" s="3" t="s">
        <v>691</v>
      </c>
      <c r="L237" s="4">
        <v>4523485.2</v>
      </c>
      <c r="M237" s="4"/>
      <c r="N237" s="5"/>
      <c r="O237" s="5"/>
      <c r="P237" s="4"/>
      <c r="Q237" s="5"/>
      <c r="R237" s="5"/>
      <c r="S237" s="4">
        <v>3961871.82</v>
      </c>
      <c r="T237" s="85">
        <f t="shared" si="4"/>
        <v>0.87584498342119033</v>
      </c>
      <c r="U237" s="1" t="s">
        <v>748</v>
      </c>
      <c r="V237" s="9"/>
      <c r="W237" s="10"/>
      <c r="X237" s="11"/>
    </row>
    <row r="238" spans="1:24" ht="16.5" customHeight="1" thickBot="1" x14ac:dyDescent="0.3">
      <c r="B238" s="35" t="s">
        <v>132</v>
      </c>
      <c r="C238" s="3" t="s">
        <v>264</v>
      </c>
      <c r="D238" s="3">
        <v>2012</v>
      </c>
      <c r="E238" s="78">
        <v>52118</v>
      </c>
      <c r="F238" s="19">
        <v>39357</v>
      </c>
      <c r="G238" s="20"/>
      <c r="H238" s="20">
        <v>40118</v>
      </c>
      <c r="I238" s="20">
        <v>41061</v>
      </c>
      <c r="J238" s="20" t="s">
        <v>689</v>
      </c>
      <c r="K238" s="3" t="s">
        <v>689</v>
      </c>
      <c r="L238" s="4">
        <v>536134.72</v>
      </c>
      <c r="M238" s="4"/>
      <c r="N238" s="5"/>
      <c r="O238" s="5"/>
      <c r="P238" s="4"/>
      <c r="Q238" s="5"/>
      <c r="R238" s="5"/>
      <c r="S238" s="4">
        <v>535072.72</v>
      </c>
      <c r="T238" s="85">
        <f t="shared" si="4"/>
        <v>0.9980191545886079</v>
      </c>
      <c r="V238" s="9"/>
      <c r="W238" s="10"/>
      <c r="X238" s="11"/>
    </row>
    <row r="239" spans="1:24" ht="16.5" customHeight="1" thickBot="1" x14ac:dyDescent="0.3">
      <c r="B239" s="15" t="s">
        <v>618</v>
      </c>
      <c r="C239" s="3" t="s">
        <v>266</v>
      </c>
      <c r="D239" s="3">
        <v>2011</v>
      </c>
      <c r="E239" s="3">
        <v>52191</v>
      </c>
      <c r="F239" s="19">
        <v>39253</v>
      </c>
      <c r="G239" s="20"/>
      <c r="H239" s="20" t="s">
        <v>778</v>
      </c>
      <c r="I239" s="20">
        <v>40878</v>
      </c>
      <c r="J239" s="20" t="s">
        <v>689</v>
      </c>
      <c r="K239" s="3" t="s">
        <v>689</v>
      </c>
      <c r="L239" s="4">
        <v>838838</v>
      </c>
      <c r="M239" s="4"/>
      <c r="N239" s="5"/>
      <c r="O239" s="5"/>
      <c r="P239" s="4"/>
      <c r="Q239" s="5"/>
      <c r="R239" s="5"/>
      <c r="S239" s="4">
        <v>928633.71</v>
      </c>
      <c r="T239" s="85">
        <f t="shared" si="4"/>
        <v>1.1070477374653984</v>
      </c>
      <c r="V239" s="9"/>
      <c r="W239" s="10"/>
      <c r="X239" s="11"/>
    </row>
    <row r="240" spans="1:24" ht="16.5" customHeight="1" thickBot="1" x14ac:dyDescent="0.3">
      <c r="B240" s="15" t="s">
        <v>614</v>
      </c>
      <c r="C240" s="3" t="s">
        <v>266</v>
      </c>
      <c r="D240" s="3">
        <v>2011</v>
      </c>
      <c r="E240" s="3">
        <v>52237</v>
      </c>
      <c r="F240" s="19">
        <v>39932</v>
      </c>
      <c r="G240" s="20"/>
      <c r="H240" s="20" t="s">
        <v>778</v>
      </c>
      <c r="I240" s="20">
        <v>40878</v>
      </c>
      <c r="J240" s="20" t="s">
        <v>691</v>
      </c>
      <c r="K240" s="3" t="s">
        <v>689</v>
      </c>
      <c r="L240" s="4">
        <v>1442386</v>
      </c>
      <c r="M240" s="4"/>
      <c r="N240" s="5"/>
      <c r="O240" s="5"/>
      <c r="P240" s="4"/>
      <c r="Q240" s="5"/>
      <c r="R240" s="5"/>
      <c r="S240" s="4">
        <v>1515529.22</v>
      </c>
      <c r="T240" s="85">
        <f t="shared" si="4"/>
        <v>1.0507098793249519</v>
      </c>
      <c r="V240" s="9"/>
      <c r="W240" s="10"/>
      <c r="X240" s="11"/>
    </row>
    <row r="241" spans="1:24" ht="16.5" customHeight="1" thickBot="1" x14ac:dyDescent="0.3">
      <c r="A241" s="28"/>
      <c r="B241" s="14" t="s">
        <v>341</v>
      </c>
      <c r="C241" s="3" t="s">
        <v>130</v>
      </c>
      <c r="D241" s="3">
        <v>2012</v>
      </c>
      <c r="E241" s="78">
        <v>52511</v>
      </c>
      <c r="F241" s="19">
        <v>39244</v>
      </c>
      <c r="G241" s="20"/>
      <c r="H241" s="20">
        <v>39753</v>
      </c>
      <c r="I241" s="20">
        <v>41061</v>
      </c>
      <c r="J241" s="20" t="s">
        <v>691</v>
      </c>
      <c r="K241" s="3" t="s">
        <v>691</v>
      </c>
      <c r="L241" s="4">
        <v>208096</v>
      </c>
      <c r="M241" s="4"/>
      <c r="N241" s="5"/>
      <c r="O241" s="5"/>
      <c r="P241" s="4"/>
      <c r="Q241" s="5"/>
      <c r="R241" s="5"/>
      <c r="S241" s="4">
        <v>220741.1</v>
      </c>
      <c r="T241" s="85">
        <f t="shared" si="4"/>
        <v>1.0607657042903276</v>
      </c>
      <c r="U241" s="28"/>
      <c r="V241" s="9"/>
      <c r="W241" s="10"/>
      <c r="X241" s="11"/>
    </row>
    <row r="242" spans="1:24" ht="16.5" customHeight="1" thickBot="1" x14ac:dyDescent="0.3">
      <c r="B242" s="14" t="s">
        <v>349</v>
      </c>
      <c r="C242" s="3" t="s">
        <v>130</v>
      </c>
      <c r="D242" s="3">
        <v>2012</v>
      </c>
      <c r="E242" s="78">
        <v>53326</v>
      </c>
      <c r="F242" s="19">
        <v>39358</v>
      </c>
      <c r="G242" s="20"/>
      <c r="H242" s="20">
        <v>39904</v>
      </c>
      <c r="I242" s="20">
        <v>41091</v>
      </c>
      <c r="J242" s="20" t="s">
        <v>707</v>
      </c>
      <c r="K242" s="3" t="s">
        <v>707</v>
      </c>
      <c r="L242" s="4">
        <v>203592</v>
      </c>
      <c r="M242" s="4"/>
      <c r="N242" s="5"/>
      <c r="O242" s="5"/>
      <c r="P242" s="4"/>
      <c r="Q242" s="5"/>
      <c r="R242" s="5"/>
      <c r="S242" s="4">
        <v>238631.3</v>
      </c>
      <c r="T242" s="85">
        <f t="shared" si="4"/>
        <v>1.1721054854807653</v>
      </c>
      <c r="V242" s="9"/>
      <c r="W242" s="10"/>
      <c r="X242" s="11"/>
    </row>
    <row r="243" spans="1:24" ht="16.5" customHeight="1" thickBot="1" x14ac:dyDescent="0.3">
      <c r="B243" s="17" t="s">
        <v>489</v>
      </c>
      <c r="C243" s="3" t="s">
        <v>130</v>
      </c>
      <c r="D243" s="3">
        <v>2010</v>
      </c>
      <c r="E243" s="3">
        <v>53546</v>
      </c>
      <c r="F243" s="19">
        <v>39265</v>
      </c>
      <c r="G243" s="20"/>
      <c r="H243" s="20">
        <v>39783</v>
      </c>
      <c r="I243" s="20">
        <v>40513</v>
      </c>
      <c r="J243" s="20" t="s">
        <v>691</v>
      </c>
      <c r="K243" s="3" t="s">
        <v>689</v>
      </c>
      <c r="L243" s="4">
        <v>1477913</v>
      </c>
      <c r="M243" s="4"/>
      <c r="N243" s="5"/>
      <c r="O243" s="5"/>
      <c r="P243" s="4"/>
      <c r="Q243" s="5"/>
      <c r="R243" s="5"/>
      <c r="S243" s="4">
        <v>1467201.28</v>
      </c>
      <c r="T243" s="85">
        <f t="shared" si="4"/>
        <v>0.99275213087644543</v>
      </c>
      <c r="V243" s="9"/>
      <c r="W243" s="10"/>
      <c r="X243" s="11"/>
    </row>
    <row r="244" spans="1:24" ht="16.5" customHeight="1" thickBot="1" x14ac:dyDescent="0.3">
      <c r="B244" s="29" t="s">
        <v>208</v>
      </c>
      <c r="C244" s="3" t="s">
        <v>265</v>
      </c>
      <c r="D244" s="3">
        <v>2015</v>
      </c>
      <c r="E244" s="3">
        <v>53562</v>
      </c>
      <c r="F244" s="19">
        <v>41953</v>
      </c>
      <c r="G244" s="20"/>
      <c r="H244" s="20">
        <v>41974</v>
      </c>
      <c r="I244" s="20">
        <v>42186</v>
      </c>
      <c r="J244" s="20" t="s">
        <v>689</v>
      </c>
      <c r="K244" s="3" t="s">
        <v>691</v>
      </c>
      <c r="L244" s="4">
        <v>4481453</v>
      </c>
      <c r="M244" s="4"/>
      <c r="N244" s="5">
        <v>11300</v>
      </c>
      <c r="O244" s="5">
        <v>0</v>
      </c>
      <c r="P244" s="4">
        <v>71580</v>
      </c>
      <c r="Q244" s="5">
        <v>71580</v>
      </c>
      <c r="R244" s="5">
        <v>100</v>
      </c>
      <c r="S244" s="4">
        <v>82879.66</v>
      </c>
      <c r="T244" s="85">
        <f t="shared" si="4"/>
        <v>1.8493925965529484E-2</v>
      </c>
      <c r="U244" s="1" t="s">
        <v>806</v>
      </c>
      <c r="V244" s="9"/>
      <c r="W244" s="10"/>
      <c r="X244" s="11"/>
    </row>
    <row r="245" spans="1:24" ht="16.5" customHeight="1" thickBot="1" x14ac:dyDescent="0.3">
      <c r="B245" s="17" t="s">
        <v>488</v>
      </c>
      <c r="C245" s="3" t="s">
        <v>130</v>
      </c>
      <c r="D245" s="3">
        <v>2010</v>
      </c>
      <c r="E245" s="3">
        <v>53637</v>
      </c>
      <c r="F245" s="19">
        <v>39259</v>
      </c>
      <c r="G245" s="20"/>
      <c r="H245" s="20">
        <v>39753</v>
      </c>
      <c r="I245" s="20">
        <v>40330</v>
      </c>
      <c r="J245" s="20" t="s">
        <v>691</v>
      </c>
      <c r="K245" s="3" t="s">
        <v>689</v>
      </c>
      <c r="L245" s="4">
        <v>1450496.69</v>
      </c>
      <c r="M245" s="4"/>
      <c r="N245" s="5"/>
      <c r="O245" s="5"/>
      <c r="P245" s="4"/>
      <c r="Q245" s="5"/>
      <c r="R245" s="5"/>
      <c r="S245" s="4">
        <v>1331648.69</v>
      </c>
      <c r="T245" s="85">
        <f t="shared" si="4"/>
        <v>0.91806392884633192</v>
      </c>
      <c r="V245" s="9"/>
      <c r="W245" s="10"/>
      <c r="X245" s="11"/>
    </row>
    <row r="246" spans="1:24" ht="16.5" customHeight="1" thickBot="1" x14ac:dyDescent="0.3">
      <c r="B246" s="34" t="s">
        <v>514</v>
      </c>
      <c r="C246" s="3" t="s">
        <v>265</v>
      </c>
      <c r="D246" s="3">
        <v>2013</v>
      </c>
      <c r="E246" s="78">
        <v>55121</v>
      </c>
      <c r="F246" s="19">
        <v>39707</v>
      </c>
      <c r="G246" s="20"/>
      <c r="H246" s="20">
        <v>40118</v>
      </c>
      <c r="I246" s="20">
        <v>41609</v>
      </c>
      <c r="J246" s="20" t="s">
        <v>689</v>
      </c>
      <c r="K246" s="3" t="s">
        <v>691</v>
      </c>
      <c r="L246" s="4">
        <v>937668</v>
      </c>
      <c r="M246" s="4"/>
      <c r="N246" s="5"/>
      <c r="O246" s="5"/>
      <c r="P246" s="4"/>
      <c r="Q246" s="5"/>
      <c r="R246" s="5"/>
      <c r="S246" s="4">
        <v>1092993.68</v>
      </c>
      <c r="T246" s="85">
        <f t="shared" si="4"/>
        <v>1.1656510406668457</v>
      </c>
      <c r="U246" s="1" t="s">
        <v>810</v>
      </c>
      <c r="V246" s="9"/>
      <c r="W246" s="10"/>
      <c r="X246" s="11"/>
    </row>
    <row r="247" spans="1:24" ht="16.5" customHeight="1" thickBot="1" x14ac:dyDescent="0.3">
      <c r="A247" s="28"/>
      <c r="B247" s="17" t="s">
        <v>466</v>
      </c>
      <c r="C247" s="3" t="s">
        <v>130</v>
      </c>
      <c r="D247" s="3">
        <v>2010</v>
      </c>
      <c r="E247" s="3">
        <v>55191</v>
      </c>
      <c r="F247" s="19">
        <v>39279</v>
      </c>
      <c r="G247" s="20"/>
      <c r="H247" s="20">
        <v>39295</v>
      </c>
      <c r="I247" s="20">
        <v>40210</v>
      </c>
      <c r="J247" s="20" t="s">
        <v>689</v>
      </c>
      <c r="K247" s="3" t="s">
        <v>689</v>
      </c>
      <c r="L247" s="4">
        <v>2477562</v>
      </c>
      <c r="M247" s="4"/>
      <c r="N247" s="5"/>
      <c r="O247" s="5"/>
      <c r="P247" s="4"/>
      <c r="Q247" s="5"/>
      <c r="R247" s="5"/>
      <c r="S247" s="4">
        <v>1796485.8</v>
      </c>
      <c r="T247" s="85">
        <f t="shared" si="4"/>
        <v>0.72510225778406356</v>
      </c>
      <c r="U247" s="28"/>
      <c r="V247" s="9"/>
      <c r="W247" s="10"/>
      <c r="X247" s="11"/>
    </row>
    <row r="248" spans="1:24" ht="16.5" customHeight="1" thickBot="1" x14ac:dyDescent="0.3">
      <c r="B248" s="36" t="s">
        <v>500</v>
      </c>
      <c r="C248" s="3" t="s">
        <v>265</v>
      </c>
      <c r="D248" s="3">
        <v>2010</v>
      </c>
      <c r="E248" s="78">
        <v>55606</v>
      </c>
      <c r="F248" s="19">
        <v>39510</v>
      </c>
      <c r="G248" s="20"/>
      <c r="H248" s="20">
        <v>39873</v>
      </c>
      <c r="I248" s="20">
        <v>40148</v>
      </c>
      <c r="J248" s="20" t="s">
        <v>689</v>
      </c>
      <c r="K248" s="3" t="s">
        <v>689</v>
      </c>
      <c r="L248" s="4">
        <v>679069.93</v>
      </c>
      <c r="M248" s="4"/>
      <c r="N248" s="5"/>
      <c r="O248" s="5"/>
      <c r="P248" s="4"/>
      <c r="Q248" s="5"/>
      <c r="R248" s="5"/>
      <c r="S248" s="4">
        <v>482980.92</v>
      </c>
      <c r="T248" s="85">
        <f t="shared" si="4"/>
        <v>0.71123885576850676</v>
      </c>
      <c r="U248" s="1" t="s">
        <v>715</v>
      </c>
      <c r="V248" s="9"/>
      <c r="W248" s="10"/>
      <c r="X248" s="11"/>
    </row>
    <row r="249" spans="1:24" ht="16.5" customHeight="1" thickBot="1" x14ac:dyDescent="0.3">
      <c r="B249" s="15" t="s">
        <v>615</v>
      </c>
      <c r="C249" s="3" t="s">
        <v>266</v>
      </c>
      <c r="D249" s="3">
        <v>2011</v>
      </c>
      <c r="E249" s="3">
        <v>56494</v>
      </c>
      <c r="F249" s="19">
        <v>39932</v>
      </c>
      <c r="G249" s="20"/>
      <c r="H249" s="20" t="s">
        <v>778</v>
      </c>
      <c r="I249" s="20">
        <v>40878</v>
      </c>
      <c r="J249" s="20" t="s">
        <v>689</v>
      </c>
      <c r="K249" s="3" t="s">
        <v>689</v>
      </c>
      <c r="L249" s="4">
        <v>954832</v>
      </c>
      <c r="M249" s="4"/>
      <c r="N249" s="5"/>
      <c r="O249" s="5"/>
      <c r="P249" s="4"/>
      <c r="Q249" s="5"/>
      <c r="R249" s="5"/>
      <c r="S249" s="4">
        <v>949825.29</v>
      </c>
      <c r="T249" s="85">
        <f t="shared" si="4"/>
        <v>0.99475644930207618</v>
      </c>
      <c r="V249" s="9"/>
      <c r="W249" s="10"/>
      <c r="X249" s="11"/>
    </row>
    <row r="250" spans="1:24" ht="16.5" customHeight="1" thickBot="1" x14ac:dyDescent="0.3">
      <c r="B250" s="17" t="s">
        <v>486</v>
      </c>
      <c r="C250" s="3" t="s">
        <v>130</v>
      </c>
      <c r="D250" s="3">
        <v>2010</v>
      </c>
      <c r="E250" s="3">
        <v>56799</v>
      </c>
      <c r="F250" s="19">
        <v>39290</v>
      </c>
      <c r="G250" s="20"/>
      <c r="H250" s="20">
        <v>39569</v>
      </c>
      <c r="I250" s="20">
        <v>40087</v>
      </c>
      <c r="J250" s="20" t="s">
        <v>691</v>
      </c>
      <c r="K250" s="3" t="s">
        <v>689</v>
      </c>
      <c r="L250" s="4">
        <v>706635</v>
      </c>
      <c r="M250" s="4"/>
      <c r="N250" s="5"/>
      <c r="O250" s="5"/>
      <c r="P250" s="4"/>
      <c r="Q250" s="5"/>
      <c r="R250" s="5"/>
      <c r="S250" s="4">
        <v>552805.81999999995</v>
      </c>
      <c r="T250" s="85">
        <f t="shared" si="4"/>
        <v>0.78230744302221078</v>
      </c>
      <c r="U250" s="1" t="s">
        <v>749</v>
      </c>
      <c r="V250" s="9"/>
      <c r="W250" s="10"/>
      <c r="X250" s="11"/>
    </row>
    <row r="251" spans="1:24" ht="16.5" customHeight="1" thickBot="1" x14ac:dyDescent="0.3">
      <c r="A251" s="1">
        <v>24</v>
      </c>
      <c r="B251" s="29" t="s">
        <v>142</v>
      </c>
      <c r="C251" s="3" t="s">
        <v>264</v>
      </c>
      <c r="D251" s="3">
        <v>2015</v>
      </c>
      <c r="E251" s="3">
        <v>58492</v>
      </c>
      <c r="F251" s="19">
        <v>39987</v>
      </c>
      <c r="G251" s="20"/>
      <c r="H251" s="20">
        <v>40238</v>
      </c>
      <c r="I251" s="20">
        <v>42339</v>
      </c>
      <c r="J251" s="20" t="s">
        <v>689</v>
      </c>
      <c r="K251" s="3" t="s">
        <v>691</v>
      </c>
      <c r="L251" s="4">
        <v>58476522</v>
      </c>
      <c r="M251" s="4"/>
      <c r="N251" s="5"/>
      <c r="O251" s="5">
        <v>0</v>
      </c>
      <c r="P251" s="4">
        <v>62500</v>
      </c>
      <c r="Q251" s="5"/>
      <c r="R251" s="5">
        <v>25.6</v>
      </c>
      <c r="S251" s="4">
        <v>53704098.060000002</v>
      </c>
      <c r="T251" s="85">
        <f t="shared" si="4"/>
        <v>0.9183873497127617</v>
      </c>
      <c r="V251" s="9"/>
      <c r="W251" s="10"/>
      <c r="X251" s="11"/>
    </row>
    <row r="252" spans="1:24" ht="16.5" customHeight="1" thickBot="1" x14ac:dyDescent="0.3">
      <c r="B252" s="39" t="s">
        <v>141</v>
      </c>
      <c r="C252" s="3" t="s">
        <v>264</v>
      </c>
      <c r="D252" s="3">
        <v>2015</v>
      </c>
      <c r="E252" s="3">
        <v>58495</v>
      </c>
      <c r="F252" s="19">
        <v>39979</v>
      </c>
      <c r="G252" s="20"/>
      <c r="H252" s="20">
        <v>40238</v>
      </c>
      <c r="I252" s="20">
        <v>42339</v>
      </c>
      <c r="J252" s="20" t="s">
        <v>689</v>
      </c>
      <c r="K252" s="3" t="s">
        <v>689</v>
      </c>
      <c r="L252" s="4">
        <v>27673027</v>
      </c>
      <c r="M252" s="4"/>
      <c r="N252" s="5"/>
      <c r="O252" s="5"/>
      <c r="P252" s="4"/>
      <c r="Q252" s="5"/>
      <c r="R252" s="5">
        <v>25.2</v>
      </c>
      <c r="S252" s="4">
        <v>24367573.25</v>
      </c>
      <c r="T252" s="85">
        <f t="shared" si="4"/>
        <v>0.88055322787781765</v>
      </c>
      <c r="U252" s="1" t="s">
        <v>817</v>
      </c>
      <c r="V252" s="9"/>
      <c r="W252" s="10"/>
      <c r="X252" s="11"/>
    </row>
    <row r="253" spans="1:24" ht="16.5" customHeight="1" thickBot="1" x14ac:dyDescent="0.3">
      <c r="B253" s="29" t="s">
        <v>145</v>
      </c>
      <c r="C253" s="3" t="s">
        <v>264</v>
      </c>
      <c r="D253" s="3">
        <v>2015</v>
      </c>
      <c r="E253" s="3">
        <v>58498</v>
      </c>
      <c r="F253" s="19">
        <v>39849</v>
      </c>
      <c r="G253" s="20"/>
      <c r="H253" s="20">
        <v>40087</v>
      </c>
      <c r="I253" s="20">
        <v>42339</v>
      </c>
      <c r="J253" s="20" t="s">
        <v>689</v>
      </c>
      <c r="K253" s="3" t="s">
        <v>691</v>
      </c>
      <c r="L253" s="4">
        <v>18106148.350000001</v>
      </c>
      <c r="M253" s="4"/>
      <c r="N253" s="5"/>
      <c r="O253" s="5">
        <v>0</v>
      </c>
      <c r="P253" s="4">
        <v>2207646</v>
      </c>
      <c r="Q253" s="5"/>
      <c r="R253" s="5">
        <v>87.5</v>
      </c>
      <c r="S253" s="4">
        <v>17043368.440000001</v>
      </c>
      <c r="T253" s="85">
        <f t="shared" si="4"/>
        <v>0.94130281662030013</v>
      </c>
      <c r="V253" s="9"/>
      <c r="W253" s="10"/>
      <c r="X253" s="11"/>
    </row>
    <row r="254" spans="1:24" ht="16.5" customHeight="1" thickBot="1" x14ac:dyDescent="0.3">
      <c r="B254" s="3" t="s">
        <v>135</v>
      </c>
      <c r="C254" s="3" t="s">
        <v>264</v>
      </c>
      <c r="D254" s="3">
        <v>2015</v>
      </c>
      <c r="E254" s="3">
        <v>58528</v>
      </c>
      <c r="F254" s="19">
        <v>39961</v>
      </c>
      <c r="G254" s="20"/>
      <c r="H254" s="20">
        <v>40238</v>
      </c>
      <c r="I254" s="20">
        <v>42339</v>
      </c>
      <c r="J254" s="20" t="s">
        <v>689</v>
      </c>
      <c r="K254" s="3" t="s">
        <v>691</v>
      </c>
      <c r="L254" s="4">
        <v>17144000</v>
      </c>
      <c r="M254" s="4"/>
      <c r="N254" s="5"/>
      <c r="O254" s="5"/>
      <c r="P254" s="4"/>
      <c r="Q254" s="5"/>
      <c r="R254" s="5"/>
      <c r="S254" s="4">
        <v>15257325.57</v>
      </c>
      <c r="T254" s="85">
        <f t="shared" si="4"/>
        <v>0.88995132816145595</v>
      </c>
      <c r="U254" s="1" t="s">
        <v>750</v>
      </c>
      <c r="V254" s="9"/>
      <c r="W254" s="10"/>
      <c r="X254" s="11"/>
    </row>
    <row r="255" spans="1:24" ht="16.5" customHeight="1" thickBot="1" x14ac:dyDescent="0.3">
      <c r="A255" s="1">
        <v>230</v>
      </c>
      <c r="B255" s="29" t="s">
        <v>139</v>
      </c>
      <c r="C255" s="3" t="s">
        <v>264</v>
      </c>
      <c r="D255" s="3">
        <v>2015</v>
      </c>
      <c r="E255" s="3">
        <v>58537</v>
      </c>
      <c r="F255" s="19">
        <v>39976</v>
      </c>
      <c r="G255" s="20"/>
      <c r="H255" s="20">
        <v>40238</v>
      </c>
      <c r="I255" s="20">
        <v>41609</v>
      </c>
      <c r="J255" s="20" t="s">
        <v>689</v>
      </c>
      <c r="K255" s="3" t="s">
        <v>691</v>
      </c>
      <c r="L255" s="4">
        <v>16752822</v>
      </c>
      <c r="M255" s="4"/>
      <c r="N255" s="5">
        <v>0</v>
      </c>
      <c r="O255" s="5">
        <v>0</v>
      </c>
      <c r="P255" s="4">
        <v>1740000</v>
      </c>
      <c r="Q255" s="5">
        <v>1401810</v>
      </c>
      <c r="R255" s="5">
        <v>80.599999999999994</v>
      </c>
      <c r="S255" s="4">
        <v>19668317.07</v>
      </c>
      <c r="T255" s="85">
        <f t="shared" si="4"/>
        <v>1.1740300869907172</v>
      </c>
      <c r="U255" s="1" t="s">
        <v>716</v>
      </c>
      <c r="V255" s="9"/>
      <c r="W255" s="10"/>
      <c r="X255" s="11"/>
    </row>
    <row r="256" spans="1:24" ht="16.5" customHeight="1" thickBot="1" x14ac:dyDescent="0.3">
      <c r="B256" s="29" t="s">
        <v>138</v>
      </c>
      <c r="C256" s="3" t="s">
        <v>264</v>
      </c>
      <c r="D256" s="3">
        <v>2015</v>
      </c>
      <c r="E256" s="3">
        <v>58827</v>
      </c>
      <c r="F256" s="19">
        <v>39856</v>
      </c>
      <c r="G256" s="20"/>
      <c r="H256" s="20">
        <v>40087</v>
      </c>
      <c r="I256" s="20">
        <v>42339</v>
      </c>
      <c r="J256" s="20" t="s">
        <v>689</v>
      </c>
      <c r="K256" s="3" t="s">
        <v>691</v>
      </c>
      <c r="L256" s="4">
        <v>67246910</v>
      </c>
      <c r="M256" s="4">
        <v>1981908</v>
      </c>
      <c r="N256" s="5">
        <v>1134875</v>
      </c>
      <c r="O256" s="5">
        <v>0</v>
      </c>
      <c r="P256" s="4">
        <v>750041</v>
      </c>
      <c r="Q256" s="5">
        <v>119914</v>
      </c>
      <c r="R256" s="5">
        <v>16</v>
      </c>
      <c r="S256" s="4">
        <v>57984315.880000003</v>
      </c>
      <c r="T256" s="85">
        <f t="shared" si="4"/>
        <v>0.86225992956404984</v>
      </c>
      <c r="U256" s="60"/>
      <c r="V256" s="9"/>
      <c r="W256" s="10"/>
      <c r="X256" s="11"/>
    </row>
    <row r="257" spans="1:24" ht="16.5" customHeight="1" thickBot="1" x14ac:dyDescent="0.3">
      <c r="A257" s="28"/>
      <c r="B257" s="3" t="s">
        <v>137</v>
      </c>
      <c r="C257" s="3" t="s">
        <v>264</v>
      </c>
      <c r="D257" s="3">
        <v>2015</v>
      </c>
      <c r="E257" s="3">
        <v>58839</v>
      </c>
      <c r="F257" s="19">
        <v>40053</v>
      </c>
      <c r="G257" s="20"/>
      <c r="H257" s="20">
        <v>40087</v>
      </c>
      <c r="I257" s="20">
        <v>42339</v>
      </c>
      <c r="J257" s="20" t="s">
        <v>689</v>
      </c>
      <c r="K257" s="3" t="s">
        <v>691</v>
      </c>
      <c r="L257" s="4">
        <v>69409724</v>
      </c>
      <c r="M257" s="4"/>
      <c r="N257" s="5"/>
      <c r="O257" s="5"/>
      <c r="P257" s="4"/>
      <c r="Q257" s="5"/>
      <c r="R257" s="5"/>
      <c r="S257" s="4">
        <v>56983664.990000002</v>
      </c>
      <c r="T257" s="85">
        <f t="shared" si="4"/>
        <v>0.82097524246026399</v>
      </c>
      <c r="U257" s="28" t="s">
        <v>760</v>
      </c>
      <c r="V257" s="9"/>
      <c r="W257" s="10"/>
      <c r="X257" s="11"/>
    </row>
    <row r="258" spans="1:24" ht="16.5" customHeight="1" thickBot="1" x14ac:dyDescent="0.3">
      <c r="B258" s="17" t="s">
        <v>481</v>
      </c>
      <c r="C258" s="3" t="s">
        <v>130</v>
      </c>
      <c r="D258" s="3">
        <v>2010</v>
      </c>
      <c r="E258" s="78">
        <v>58874</v>
      </c>
      <c r="F258" s="19">
        <v>41234</v>
      </c>
      <c r="G258" s="20"/>
      <c r="H258" s="20">
        <v>39630</v>
      </c>
      <c r="I258" s="20">
        <v>42125</v>
      </c>
      <c r="J258" s="20" t="s">
        <v>689</v>
      </c>
      <c r="K258" s="3" t="s">
        <v>691</v>
      </c>
      <c r="L258" s="4">
        <v>30895234</v>
      </c>
      <c r="M258" s="4"/>
      <c r="N258" s="5"/>
      <c r="O258" s="5"/>
      <c r="P258" s="4"/>
      <c r="Q258" s="5"/>
      <c r="R258" s="5"/>
      <c r="S258" s="4">
        <v>20353853.260000002</v>
      </c>
      <c r="T258" s="85">
        <f t="shared" si="4"/>
        <v>0.6588023660866269</v>
      </c>
      <c r="V258" s="9"/>
      <c r="W258" s="10"/>
      <c r="X258" s="11"/>
    </row>
    <row r="259" spans="1:24" ht="16.5" customHeight="1" thickBot="1" x14ac:dyDescent="0.3">
      <c r="A259" s="28"/>
      <c r="B259" s="17" t="s">
        <v>477</v>
      </c>
      <c r="C259" s="3" t="s">
        <v>130</v>
      </c>
      <c r="D259" s="3">
        <v>2010</v>
      </c>
      <c r="E259" s="78">
        <v>58928</v>
      </c>
      <c r="F259" s="19">
        <v>39311</v>
      </c>
      <c r="G259" s="20"/>
      <c r="H259" s="20">
        <v>39569</v>
      </c>
      <c r="I259" s="20">
        <v>40513</v>
      </c>
      <c r="J259" s="20" t="s">
        <v>691</v>
      </c>
      <c r="K259" s="3" t="s">
        <v>689</v>
      </c>
      <c r="L259" s="4">
        <v>1492864</v>
      </c>
      <c r="M259" s="4"/>
      <c r="N259" s="5"/>
      <c r="O259" s="5"/>
      <c r="P259" s="4"/>
      <c r="Q259" s="5"/>
      <c r="R259" s="5"/>
      <c r="S259" s="4">
        <v>1869491.05</v>
      </c>
      <c r="T259" s="85">
        <f t="shared" si="4"/>
        <v>1.252284903380348</v>
      </c>
      <c r="U259" s="28" t="s">
        <v>779</v>
      </c>
      <c r="V259" s="9"/>
      <c r="W259" s="10"/>
      <c r="X259" s="11"/>
    </row>
    <row r="260" spans="1:24" ht="16.5" customHeight="1" thickBot="1" x14ac:dyDescent="0.3">
      <c r="B260" s="3" t="s">
        <v>136</v>
      </c>
      <c r="C260" s="3" t="s">
        <v>264</v>
      </c>
      <c r="D260" s="3">
        <v>2015</v>
      </c>
      <c r="E260" s="3">
        <v>59093</v>
      </c>
      <c r="F260" s="19">
        <v>40037</v>
      </c>
      <c r="G260" s="20"/>
      <c r="H260" s="20">
        <v>40909</v>
      </c>
      <c r="I260" s="20">
        <v>42339</v>
      </c>
      <c r="J260" s="20" t="s">
        <v>689</v>
      </c>
      <c r="K260" s="3" t="s">
        <v>691</v>
      </c>
      <c r="L260" s="4">
        <v>12350762.34</v>
      </c>
      <c r="M260" s="4"/>
      <c r="N260" s="5"/>
      <c r="O260" s="5"/>
      <c r="P260" s="4"/>
      <c r="Q260" s="5"/>
      <c r="R260" s="5"/>
      <c r="S260" s="4">
        <v>7547647.21</v>
      </c>
      <c r="T260" s="85">
        <f t="shared" si="4"/>
        <v>0.61110780065419024</v>
      </c>
      <c r="V260" s="9"/>
      <c r="W260" s="10"/>
      <c r="X260" s="11"/>
    </row>
    <row r="261" spans="1:24" ht="16.5" customHeight="1" thickBot="1" x14ac:dyDescent="0.3">
      <c r="B261" s="36" t="s">
        <v>581</v>
      </c>
      <c r="C261" s="3" t="s">
        <v>265</v>
      </c>
      <c r="D261" s="3">
        <v>2010</v>
      </c>
      <c r="E261" s="3">
        <v>59803</v>
      </c>
      <c r="F261" s="19">
        <v>39331</v>
      </c>
      <c r="G261" s="20"/>
      <c r="H261" s="20">
        <v>39356</v>
      </c>
      <c r="I261" s="20">
        <v>39356</v>
      </c>
      <c r="J261" s="20" t="s">
        <v>689</v>
      </c>
      <c r="K261" s="3" t="s">
        <v>689</v>
      </c>
      <c r="L261" s="4">
        <v>501446</v>
      </c>
      <c r="M261" s="4"/>
      <c r="N261" s="5"/>
      <c r="O261" s="5"/>
      <c r="P261" s="4"/>
      <c r="Q261" s="5"/>
      <c r="R261" s="5"/>
      <c r="S261" s="4">
        <v>347511</v>
      </c>
      <c r="T261" s="85">
        <f t="shared" si="4"/>
        <v>0.6930177925439629</v>
      </c>
      <c r="V261" s="9"/>
      <c r="W261" s="10"/>
      <c r="X261" s="11"/>
    </row>
    <row r="262" spans="1:24" ht="16.5" customHeight="1" thickBot="1" x14ac:dyDescent="0.3">
      <c r="A262" s="28"/>
      <c r="B262" s="15" t="s">
        <v>372</v>
      </c>
      <c r="C262" s="3" t="s">
        <v>130</v>
      </c>
      <c r="D262" s="3">
        <v>2011</v>
      </c>
      <c r="E262" s="3">
        <v>59922</v>
      </c>
      <c r="F262" s="19" t="s">
        <v>712</v>
      </c>
      <c r="G262" s="20"/>
      <c r="H262" s="20">
        <v>39661</v>
      </c>
      <c r="I262" s="20">
        <v>39753</v>
      </c>
      <c r="J262" s="20" t="s">
        <v>689</v>
      </c>
      <c r="K262" s="3" t="s">
        <v>689</v>
      </c>
      <c r="L262" s="4">
        <v>4450975</v>
      </c>
      <c r="M262" s="4"/>
      <c r="N262" s="5"/>
      <c r="O262" s="5"/>
      <c r="P262" s="4"/>
      <c r="Q262" s="5"/>
      <c r="R262" s="5"/>
      <c r="S262" s="4">
        <v>8492.7999999999993</v>
      </c>
      <c r="T262" s="85">
        <f t="shared" si="4"/>
        <v>1.9080763203567757E-3</v>
      </c>
      <c r="U262" s="28"/>
      <c r="V262" s="9"/>
      <c r="W262" s="10"/>
      <c r="X262" s="11"/>
    </row>
    <row r="263" spans="1:24" ht="16.5" customHeight="1" thickBot="1" x14ac:dyDescent="0.3">
      <c r="A263" s="1">
        <v>25</v>
      </c>
      <c r="B263" s="29" t="s">
        <v>144</v>
      </c>
      <c r="C263" s="3" t="s">
        <v>264</v>
      </c>
      <c r="D263" s="3">
        <v>2015</v>
      </c>
      <c r="E263" s="3">
        <v>61420</v>
      </c>
      <c r="F263" s="19">
        <v>39841</v>
      </c>
      <c r="G263" s="20"/>
      <c r="H263" s="20">
        <v>40087</v>
      </c>
      <c r="I263" s="20">
        <v>42339</v>
      </c>
      <c r="J263" s="20" t="s">
        <v>689</v>
      </c>
      <c r="K263" s="3" t="s">
        <v>691</v>
      </c>
      <c r="L263" s="4">
        <v>72055116</v>
      </c>
      <c r="M263" s="4"/>
      <c r="N263" s="5"/>
      <c r="O263" s="5">
        <v>0</v>
      </c>
      <c r="P263" s="4">
        <v>1367242</v>
      </c>
      <c r="Q263" s="5"/>
      <c r="R263" s="5">
        <v>36.799999999999997</v>
      </c>
      <c r="S263" s="4">
        <v>66621005.460000001</v>
      </c>
      <c r="T263" s="85">
        <f t="shared" si="4"/>
        <v>0.92458397346831001</v>
      </c>
      <c r="V263" s="9"/>
      <c r="W263" s="10"/>
      <c r="X263" s="11"/>
    </row>
    <row r="264" spans="1:24" ht="16.5" customHeight="1" thickBot="1" x14ac:dyDescent="0.3">
      <c r="B264" s="29" t="s">
        <v>143</v>
      </c>
      <c r="C264" s="3" t="s">
        <v>264</v>
      </c>
      <c r="D264" s="3">
        <v>2015</v>
      </c>
      <c r="E264" s="3">
        <v>61434</v>
      </c>
      <c r="F264" s="19">
        <v>39849</v>
      </c>
      <c r="G264" s="20"/>
      <c r="H264" s="20">
        <v>39934</v>
      </c>
      <c r="I264" s="20" t="s">
        <v>700</v>
      </c>
      <c r="J264" s="20" t="s">
        <v>689</v>
      </c>
      <c r="K264" s="3" t="s">
        <v>691</v>
      </c>
      <c r="L264" s="4">
        <v>138974194.84</v>
      </c>
      <c r="M264" s="4"/>
      <c r="N264" s="5"/>
      <c r="O264" s="5">
        <v>0</v>
      </c>
      <c r="P264" s="4">
        <v>626865</v>
      </c>
      <c r="Q264" s="5"/>
      <c r="R264" s="5">
        <v>26.9</v>
      </c>
      <c r="S264" s="4">
        <v>138930329.09999999</v>
      </c>
      <c r="T264" s="85">
        <f t="shared" si="4"/>
        <v>0.99968436053865606</v>
      </c>
      <c r="V264" s="9"/>
      <c r="W264" s="10"/>
      <c r="X264" s="11"/>
    </row>
    <row r="265" spans="1:24" ht="16.5" customHeight="1" thickBot="1" x14ac:dyDescent="0.3">
      <c r="B265" s="29" t="s">
        <v>146</v>
      </c>
      <c r="C265" s="3" t="s">
        <v>264</v>
      </c>
      <c r="D265" s="3">
        <v>2015</v>
      </c>
      <c r="E265" s="3">
        <v>61451</v>
      </c>
      <c r="F265" s="19" t="s">
        <v>698</v>
      </c>
      <c r="G265" s="20"/>
      <c r="H265" s="20">
        <v>39965</v>
      </c>
      <c r="I265" s="20">
        <v>42370</v>
      </c>
      <c r="J265" s="20" t="s">
        <v>698</v>
      </c>
      <c r="K265" s="3" t="s">
        <v>689</v>
      </c>
      <c r="L265" s="4" t="s">
        <v>698</v>
      </c>
      <c r="M265" s="4"/>
      <c r="N265" s="5"/>
      <c r="O265" s="5">
        <v>2240000</v>
      </c>
      <c r="P265" s="4">
        <v>2780622</v>
      </c>
      <c r="Q265" s="5"/>
      <c r="R265" s="5">
        <v>38.6</v>
      </c>
      <c r="S265" s="4">
        <v>15925671.18</v>
      </c>
      <c r="T265" s="85" t="e">
        <f t="shared" ref="T265:T326" si="5">+S265/L265</f>
        <v>#VALUE!</v>
      </c>
      <c r="V265" s="9"/>
      <c r="W265" s="10"/>
      <c r="X265" s="11"/>
    </row>
    <row r="266" spans="1:24" ht="16.5" customHeight="1" thickBot="1" x14ac:dyDescent="0.3">
      <c r="B266" s="3" t="s">
        <v>23</v>
      </c>
      <c r="C266" s="3" t="s">
        <v>130</v>
      </c>
      <c r="D266" s="3">
        <v>2015</v>
      </c>
      <c r="E266" s="78">
        <v>61796</v>
      </c>
      <c r="F266" s="19">
        <v>40016</v>
      </c>
      <c r="G266" s="20"/>
      <c r="H266" s="20">
        <v>39630</v>
      </c>
      <c r="I266" s="20">
        <v>42339</v>
      </c>
      <c r="J266" s="20" t="s">
        <v>689</v>
      </c>
      <c r="K266" s="3" t="s">
        <v>691</v>
      </c>
      <c r="L266" s="4">
        <v>1506905</v>
      </c>
      <c r="M266" s="4">
        <v>909624</v>
      </c>
      <c r="N266" s="5">
        <v>448</v>
      </c>
      <c r="O266" s="5">
        <v>0</v>
      </c>
      <c r="P266" s="4">
        <v>585168</v>
      </c>
      <c r="Q266" s="5">
        <v>583545</v>
      </c>
      <c r="R266" s="5">
        <v>99.7</v>
      </c>
      <c r="S266" s="4">
        <v>1493617.38</v>
      </c>
      <c r="T266" s="85">
        <f t="shared" si="5"/>
        <v>0.99118217804042053</v>
      </c>
      <c r="V266" s="9"/>
      <c r="W266" s="10"/>
      <c r="X266" s="11"/>
    </row>
    <row r="267" spans="1:24" ht="16.5" customHeight="1" thickBot="1" x14ac:dyDescent="0.3">
      <c r="B267" s="14" t="s">
        <v>351</v>
      </c>
      <c r="C267" s="3" t="s">
        <v>130</v>
      </c>
      <c r="D267" s="3">
        <v>2012</v>
      </c>
      <c r="E267" s="3">
        <v>62037</v>
      </c>
      <c r="F267" s="19">
        <v>39594</v>
      </c>
      <c r="G267" s="20"/>
      <c r="H267" s="20">
        <v>39845</v>
      </c>
      <c r="I267" s="20">
        <v>41244</v>
      </c>
      <c r="J267" s="20" t="s">
        <v>691</v>
      </c>
      <c r="K267" s="3" t="s">
        <v>707</v>
      </c>
      <c r="L267" s="4">
        <v>1987802</v>
      </c>
      <c r="M267" s="4"/>
      <c r="N267" s="5"/>
      <c r="O267" s="5"/>
      <c r="P267" s="4"/>
      <c r="Q267" s="5"/>
      <c r="R267" s="5"/>
      <c r="S267" s="4">
        <v>1978789.35</v>
      </c>
      <c r="T267" s="85">
        <f t="shared" si="5"/>
        <v>0.99546602226982372</v>
      </c>
      <c r="U267" s="1" t="s">
        <v>794</v>
      </c>
      <c r="V267" s="9"/>
      <c r="W267" s="10"/>
      <c r="X267" s="11"/>
    </row>
    <row r="268" spans="1:24" ht="16.5" customHeight="1" thickBot="1" x14ac:dyDescent="0.3">
      <c r="B268" s="14" t="s">
        <v>350</v>
      </c>
      <c r="C268" s="3" t="s">
        <v>130</v>
      </c>
      <c r="D268" s="3">
        <v>2012</v>
      </c>
      <c r="E268" s="3">
        <v>62282</v>
      </c>
      <c r="F268" s="19">
        <v>39587</v>
      </c>
      <c r="G268" s="20"/>
      <c r="H268" s="20">
        <v>39783</v>
      </c>
      <c r="I268" s="20">
        <v>41244</v>
      </c>
      <c r="J268" s="20" t="s">
        <v>691</v>
      </c>
      <c r="K268" s="3" t="s">
        <v>707</v>
      </c>
      <c r="L268" s="4">
        <v>3469208</v>
      </c>
      <c r="M268" s="4"/>
      <c r="N268" s="5"/>
      <c r="O268" s="5"/>
      <c r="P268" s="4"/>
      <c r="Q268" s="5"/>
      <c r="R268" s="5"/>
      <c r="S268" s="4">
        <v>3466217.38</v>
      </c>
      <c r="T268" s="85">
        <f t="shared" si="5"/>
        <v>0.99913795310053477</v>
      </c>
      <c r="V268" s="9"/>
      <c r="W268" s="10"/>
      <c r="X268" s="11"/>
    </row>
    <row r="269" spans="1:24" ht="16.5" customHeight="1" thickBot="1" x14ac:dyDescent="0.3">
      <c r="B269" s="17" t="s">
        <v>479</v>
      </c>
      <c r="C269" s="3" t="s">
        <v>130</v>
      </c>
      <c r="D269" s="3">
        <v>2010</v>
      </c>
      <c r="E269" s="78">
        <v>63054</v>
      </c>
      <c r="F269" s="19">
        <v>39751</v>
      </c>
      <c r="G269" s="20"/>
      <c r="H269" s="20" t="s">
        <v>698</v>
      </c>
      <c r="I269" s="20" t="s">
        <v>698</v>
      </c>
      <c r="J269" s="20" t="s">
        <v>689</v>
      </c>
      <c r="K269" s="3" t="s">
        <v>689</v>
      </c>
      <c r="L269" s="4">
        <v>2085000</v>
      </c>
      <c r="M269" s="4"/>
      <c r="N269" s="5"/>
      <c r="O269" s="5"/>
      <c r="P269" s="4"/>
      <c r="Q269" s="5"/>
      <c r="R269" s="5"/>
      <c r="S269" s="4">
        <v>0</v>
      </c>
      <c r="T269" s="85">
        <f t="shared" si="5"/>
        <v>0</v>
      </c>
      <c r="U269" s="1" t="s">
        <v>717</v>
      </c>
      <c r="V269" s="9"/>
      <c r="W269" s="10"/>
      <c r="X269" s="11"/>
    </row>
    <row r="270" spans="1:24" ht="16.5" customHeight="1" thickBot="1" x14ac:dyDescent="0.3">
      <c r="B270" s="17" t="s">
        <v>485</v>
      </c>
      <c r="C270" s="3" t="s">
        <v>130</v>
      </c>
      <c r="D270" s="3">
        <v>2010</v>
      </c>
      <c r="E270" s="3">
        <v>63378</v>
      </c>
      <c r="F270" s="19">
        <v>39385</v>
      </c>
      <c r="G270" s="20"/>
      <c r="H270" s="20">
        <v>39569</v>
      </c>
      <c r="I270" s="20" t="s">
        <v>719</v>
      </c>
      <c r="J270" s="20" t="s">
        <v>691</v>
      </c>
      <c r="K270" s="3" t="s">
        <v>689</v>
      </c>
      <c r="L270" s="4">
        <v>515147</v>
      </c>
      <c r="M270" s="4"/>
      <c r="N270" s="5"/>
      <c r="O270" s="5"/>
      <c r="P270" s="4"/>
      <c r="Q270" s="5"/>
      <c r="R270" s="5"/>
      <c r="S270" s="4">
        <v>483177.06</v>
      </c>
      <c r="T270" s="85">
        <f t="shared" si="5"/>
        <v>0.93794016076964437</v>
      </c>
      <c r="V270" s="9"/>
      <c r="W270" s="10"/>
      <c r="X270" s="11"/>
    </row>
    <row r="271" spans="1:24" ht="16.5" customHeight="1" thickBot="1" x14ac:dyDescent="0.3">
      <c r="A271" s="28">
        <v>204</v>
      </c>
      <c r="B271" s="17" t="s">
        <v>482</v>
      </c>
      <c r="C271" s="3" t="s">
        <v>130</v>
      </c>
      <c r="D271" s="3">
        <v>2010</v>
      </c>
      <c r="E271" s="3">
        <v>63394</v>
      </c>
      <c r="F271" s="19">
        <v>39407</v>
      </c>
      <c r="G271" s="20"/>
      <c r="H271" s="20">
        <v>39783</v>
      </c>
      <c r="I271" s="20">
        <v>40513</v>
      </c>
      <c r="J271" s="20" t="s">
        <v>691</v>
      </c>
      <c r="K271" s="3" t="s">
        <v>689</v>
      </c>
      <c r="L271" s="4">
        <v>1462833</v>
      </c>
      <c r="M271" s="4"/>
      <c r="N271" s="5"/>
      <c r="O271" s="5"/>
      <c r="P271" s="4"/>
      <c r="Q271" s="5"/>
      <c r="R271" s="5"/>
      <c r="S271" s="4">
        <v>1534196.54</v>
      </c>
      <c r="T271" s="85">
        <f t="shared" si="5"/>
        <v>1.0487844750562778</v>
      </c>
      <c r="U271" s="28"/>
      <c r="V271" s="9"/>
      <c r="W271" s="10"/>
      <c r="X271" s="11"/>
    </row>
    <row r="272" spans="1:24" ht="16.5" customHeight="1" thickBot="1" x14ac:dyDescent="0.3">
      <c r="B272" s="14" t="s">
        <v>347</v>
      </c>
      <c r="C272" s="3" t="s">
        <v>130</v>
      </c>
      <c r="D272" s="3">
        <v>2012</v>
      </c>
      <c r="E272" s="3">
        <v>64543</v>
      </c>
      <c r="F272" s="19">
        <v>39708</v>
      </c>
      <c r="G272" s="20"/>
      <c r="H272" s="20">
        <v>39783</v>
      </c>
      <c r="I272" s="20">
        <v>40878</v>
      </c>
      <c r="J272" s="20" t="s">
        <v>707</v>
      </c>
      <c r="K272" s="3" t="s">
        <v>691</v>
      </c>
      <c r="L272" s="4">
        <v>851504</v>
      </c>
      <c r="M272" s="4"/>
      <c r="N272" s="5"/>
      <c r="O272" s="5"/>
      <c r="P272" s="4"/>
      <c r="Q272" s="5"/>
      <c r="R272" s="5"/>
      <c r="S272" s="4">
        <v>853032.92</v>
      </c>
      <c r="T272" s="85">
        <f t="shared" si="5"/>
        <v>1.0017955523403297</v>
      </c>
      <c r="V272" s="9"/>
      <c r="W272" s="10"/>
      <c r="X272" s="11"/>
    </row>
    <row r="273" spans="1:24" ht="16.5" customHeight="1" thickBot="1" x14ac:dyDescent="0.3">
      <c r="B273" s="37" t="s">
        <v>573</v>
      </c>
      <c r="C273" s="3" t="s">
        <v>265</v>
      </c>
      <c r="D273" s="3">
        <v>2011</v>
      </c>
      <c r="E273" s="78">
        <v>65726</v>
      </c>
      <c r="F273" s="19">
        <v>39412</v>
      </c>
      <c r="G273" s="20"/>
      <c r="H273" s="20" t="s">
        <v>719</v>
      </c>
      <c r="I273" s="20">
        <v>40878</v>
      </c>
      <c r="J273" s="20" t="s">
        <v>689</v>
      </c>
      <c r="K273" s="3" t="s">
        <v>689</v>
      </c>
      <c r="L273" s="4">
        <v>296229</v>
      </c>
      <c r="M273" s="4"/>
      <c r="N273" s="5"/>
      <c r="O273" s="5"/>
      <c r="P273" s="4"/>
      <c r="Q273" s="5"/>
      <c r="R273" s="5"/>
      <c r="S273" s="4">
        <v>383638.59</v>
      </c>
      <c r="T273" s="85">
        <f t="shared" si="5"/>
        <v>1.2950743850196977</v>
      </c>
      <c r="V273" s="9"/>
      <c r="W273" s="10"/>
      <c r="X273" s="11"/>
    </row>
    <row r="274" spans="1:24" ht="16.5" customHeight="1" thickBot="1" x14ac:dyDescent="0.3">
      <c r="B274" s="29" t="s">
        <v>218</v>
      </c>
      <c r="C274" s="3" t="s">
        <v>266</v>
      </c>
      <c r="D274" s="3">
        <v>2015</v>
      </c>
      <c r="E274" s="3">
        <v>66212</v>
      </c>
      <c r="F274" s="19">
        <v>39758</v>
      </c>
      <c r="G274" s="20"/>
      <c r="H274" s="20">
        <v>40452</v>
      </c>
      <c r="I274" s="20">
        <v>42309</v>
      </c>
      <c r="J274" s="20" t="s">
        <v>689</v>
      </c>
      <c r="K274" s="3" t="s">
        <v>691</v>
      </c>
      <c r="L274" s="4">
        <v>2345759.14</v>
      </c>
      <c r="M274" s="4"/>
      <c r="N274" s="5"/>
      <c r="O274" s="5"/>
      <c r="P274" s="4"/>
      <c r="Q274" s="5"/>
      <c r="R274" s="5"/>
      <c r="S274" s="4">
        <v>2303167.73</v>
      </c>
      <c r="T274" s="85">
        <f t="shared" si="5"/>
        <v>0.98184322965059401</v>
      </c>
      <c r="V274" s="9"/>
      <c r="W274" s="10"/>
      <c r="X274" s="11"/>
    </row>
    <row r="275" spans="1:24" ht="16.5" customHeight="1" thickBot="1" x14ac:dyDescent="0.3">
      <c r="B275" s="35" t="s">
        <v>342</v>
      </c>
      <c r="C275" s="3" t="s">
        <v>265</v>
      </c>
      <c r="D275" s="3">
        <v>2012</v>
      </c>
      <c r="E275" s="78">
        <v>66650</v>
      </c>
      <c r="F275" s="19">
        <v>39444</v>
      </c>
      <c r="G275" s="20"/>
      <c r="H275" s="20">
        <v>39783</v>
      </c>
      <c r="I275" s="20">
        <v>41030</v>
      </c>
      <c r="J275" s="20" t="s">
        <v>689</v>
      </c>
      <c r="K275" s="3" t="s">
        <v>689</v>
      </c>
      <c r="L275" s="4">
        <v>513458</v>
      </c>
      <c r="M275" s="4"/>
      <c r="N275" s="5"/>
      <c r="O275" s="5"/>
      <c r="P275" s="4"/>
      <c r="Q275" s="5"/>
      <c r="R275" s="5"/>
      <c r="S275" s="4">
        <v>446229.43</v>
      </c>
      <c r="T275" s="85">
        <f t="shared" si="5"/>
        <v>0.86906705124859285</v>
      </c>
      <c r="V275" s="9"/>
      <c r="W275" s="10"/>
      <c r="X275" s="11"/>
    </row>
    <row r="276" spans="1:24" ht="16.5" customHeight="1" thickBot="1" x14ac:dyDescent="0.3">
      <c r="A276" s="28">
        <v>122</v>
      </c>
      <c r="B276" s="15" t="s">
        <v>617</v>
      </c>
      <c r="C276" s="3" t="s">
        <v>266</v>
      </c>
      <c r="D276" s="3">
        <v>2011</v>
      </c>
      <c r="E276" s="3">
        <v>66696</v>
      </c>
      <c r="F276" s="19">
        <v>40193</v>
      </c>
      <c r="G276" s="20"/>
      <c r="H276" s="20" t="s">
        <v>778</v>
      </c>
      <c r="I276" s="20">
        <v>40817</v>
      </c>
      <c r="J276" s="20" t="s">
        <v>689</v>
      </c>
      <c r="K276" s="3" t="s">
        <v>689</v>
      </c>
      <c r="L276" s="4">
        <v>595875</v>
      </c>
      <c r="M276" s="4"/>
      <c r="N276" s="5"/>
      <c r="O276" s="5"/>
      <c r="P276" s="4"/>
      <c r="Q276" s="5"/>
      <c r="R276" s="5"/>
      <c r="S276" s="4">
        <v>567685.23</v>
      </c>
      <c r="T276" s="85">
        <f t="shared" si="5"/>
        <v>0.9526918061674009</v>
      </c>
      <c r="U276" s="28"/>
      <c r="V276" s="9"/>
      <c r="W276" s="10"/>
      <c r="X276" s="11"/>
    </row>
    <row r="277" spans="1:24" ht="16.5" customHeight="1" thickBot="1" x14ac:dyDescent="0.3">
      <c r="A277" s="28">
        <v>123</v>
      </c>
      <c r="B277" s="3" t="s">
        <v>21</v>
      </c>
      <c r="C277" s="3" t="s">
        <v>130</v>
      </c>
      <c r="D277" s="3">
        <v>2015</v>
      </c>
      <c r="E277" s="3">
        <v>66819</v>
      </c>
      <c r="F277" s="19">
        <v>39386</v>
      </c>
      <c r="G277" s="20"/>
      <c r="H277" s="20">
        <v>39600</v>
      </c>
      <c r="I277" s="20">
        <v>42186</v>
      </c>
      <c r="J277" s="20" t="s">
        <v>689</v>
      </c>
      <c r="K277" s="3" t="s">
        <v>689</v>
      </c>
      <c r="L277" s="4">
        <v>531382</v>
      </c>
      <c r="M277" s="4"/>
      <c r="N277" s="5">
        <v>0</v>
      </c>
      <c r="O277" s="5">
        <v>0</v>
      </c>
      <c r="P277" s="4">
        <v>21750</v>
      </c>
      <c r="Q277" s="5">
        <v>21750</v>
      </c>
      <c r="R277" s="5">
        <v>100</v>
      </c>
      <c r="S277" s="4">
        <v>25363.7</v>
      </c>
      <c r="T277" s="85">
        <f t="shared" si="5"/>
        <v>4.7731575401500241E-2</v>
      </c>
      <c r="U277" s="28"/>
      <c r="V277" s="9"/>
      <c r="W277" s="10"/>
      <c r="X277" s="11"/>
    </row>
    <row r="278" spans="1:24" ht="16.5" customHeight="1" thickBot="1" x14ac:dyDescent="0.3">
      <c r="A278" s="28">
        <v>124</v>
      </c>
      <c r="B278" s="15" t="s">
        <v>669</v>
      </c>
      <c r="C278" s="3" t="s">
        <v>268</v>
      </c>
      <c r="D278" s="3">
        <v>2011</v>
      </c>
      <c r="E278" s="3">
        <v>67663</v>
      </c>
      <c r="F278" s="19">
        <v>39535</v>
      </c>
      <c r="G278" s="20"/>
      <c r="H278" s="20">
        <v>40210</v>
      </c>
      <c r="I278" s="20">
        <v>40878</v>
      </c>
      <c r="J278" s="20" t="s">
        <v>689</v>
      </c>
      <c r="K278" s="3" t="s">
        <v>689</v>
      </c>
      <c r="L278" s="4">
        <v>812635.9</v>
      </c>
      <c r="M278" s="4"/>
      <c r="N278" s="5"/>
      <c r="O278" s="5"/>
      <c r="P278" s="4"/>
      <c r="Q278" s="5"/>
      <c r="R278" s="5"/>
      <c r="S278" s="4">
        <v>872540.25</v>
      </c>
      <c r="T278" s="85">
        <f t="shared" si="5"/>
        <v>1.0737161009007847</v>
      </c>
      <c r="U278" s="28"/>
      <c r="V278" s="9"/>
      <c r="W278" s="10"/>
      <c r="X278" s="11"/>
    </row>
    <row r="279" spans="1:24" ht="16.5" customHeight="1" thickBot="1" x14ac:dyDescent="0.3">
      <c r="A279" s="38">
        <v>125</v>
      </c>
      <c r="B279" s="15" t="s">
        <v>374</v>
      </c>
      <c r="C279" s="3" t="s">
        <v>130</v>
      </c>
      <c r="D279" s="3">
        <v>2011</v>
      </c>
      <c r="E279" s="78">
        <v>68027</v>
      </c>
      <c r="F279" s="19">
        <v>39409</v>
      </c>
      <c r="G279" s="20"/>
      <c r="H279" s="20">
        <v>39479</v>
      </c>
      <c r="I279" s="20">
        <v>40634</v>
      </c>
      <c r="J279" s="20" t="s">
        <v>689</v>
      </c>
      <c r="K279" s="3" t="s">
        <v>689</v>
      </c>
      <c r="L279" s="4">
        <v>2005439</v>
      </c>
      <c r="M279" s="4"/>
      <c r="N279" s="5"/>
      <c r="O279" s="5"/>
      <c r="P279" s="4"/>
      <c r="Q279" s="5"/>
      <c r="R279" s="5"/>
      <c r="S279" s="4">
        <v>1526064.54</v>
      </c>
      <c r="T279" s="85">
        <f t="shared" si="5"/>
        <v>0.76096283157951949</v>
      </c>
      <c r="U279" s="38"/>
      <c r="V279" s="9"/>
      <c r="W279" s="10"/>
      <c r="X279" s="11"/>
    </row>
    <row r="280" spans="1:24" ht="16.5" customHeight="1" thickBot="1" x14ac:dyDescent="0.3">
      <c r="A280" s="28">
        <v>126</v>
      </c>
      <c r="B280" s="17" t="s">
        <v>483</v>
      </c>
      <c r="C280" s="3" t="s">
        <v>130</v>
      </c>
      <c r="D280" s="3">
        <v>2010</v>
      </c>
      <c r="E280" s="3">
        <v>68738</v>
      </c>
      <c r="F280" s="19">
        <v>39517</v>
      </c>
      <c r="G280" s="20"/>
      <c r="H280" s="20">
        <v>40148</v>
      </c>
      <c r="I280" s="20">
        <v>41244</v>
      </c>
      <c r="J280" s="20" t="s">
        <v>691</v>
      </c>
      <c r="K280" s="3" t="s">
        <v>689</v>
      </c>
      <c r="L280" s="4">
        <v>233651</v>
      </c>
      <c r="M280" s="4"/>
      <c r="N280" s="5"/>
      <c r="O280" s="5"/>
      <c r="P280" s="4"/>
      <c r="Q280" s="5"/>
      <c r="R280" s="5"/>
      <c r="S280" s="4">
        <v>512251.2</v>
      </c>
      <c r="T280" s="85">
        <f t="shared" si="5"/>
        <v>2.1923775203187659</v>
      </c>
      <c r="U280" s="28"/>
      <c r="V280" s="9"/>
      <c r="W280" s="10"/>
      <c r="X280" s="11"/>
    </row>
    <row r="281" spans="1:24" ht="16.5" customHeight="1" thickBot="1" x14ac:dyDescent="0.3">
      <c r="A281" s="28">
        <v>127</v>
      </c>
      <c r="B281" s="29" t="s">
        <v>197</v>
      </c>
      <c r="C281" s="3" t="s">
        <v>265</v>
      </c>
      <c r="D281" s="3">
        <v>2015</v>
      </c>
      <c r="E281" s="3">
        <v>69151</v>
      </c>
      <c r="F281" s="19">
        <v>39419</v>
      </c>
      <c r="G281" s="20"/>
      <c r="H281" s="20">
        <v>39783</v>
      </c>
      <c r="I281" s="20">
        <v>42309</v>
      </c>
      <c r="J281" s="20" t="s">
        <v>689</v>
      </c>
      <c r="K281" s="3" t="s">
        <v>691</v>
      </c>
      <c r="L281" s="4">
        <v>1548593</v>
      </c>
      <c r="M281" s="4">
        <v>28798</v>
      </c>
      <c r="N281" s="5">
        <v>1438104</v>
      </c>
      <c r="O281" s="5">
        <v>0</v>
      </c>
      <c r="P281" s="4">
        <v>81692</v>
      </c>
      <c r="Q281" s="5">
        <v>81692</v>
      </c>
      <c r="R281" s="5">
        <v>100</v>
      </c>
      <c r="S281" s="4">
        <v>1548593.04</v>
      </c>
      <c r="T281" s="85">
        <f t="shared" si="5"/>
        <v>1.0000000258298984</v>
      </c>
      <c r="U281" s="28" t="s">
        <v>818</v>
      </c>
      <c r="V281" s="9"/>
      <c r="W281" s="10"/>
      <c r="X281" s="11"/>
    </row>
    <row r="282" spans="1:24" ht="16.5" customHeight="1" thickBot="1" x14ac:dyDescent="0.3">
      <c r="A282" s="28">
        <v>128</v>
      </c>
      <c r="B282" s="17" t="s">
        <v>503</v>
      </c>
      <c r="C282" s="3" t="s">
        <v>130</v>
      </c>
      <c r="D282" s="3">
        <v>2010</v>
      </c>
      <c r="E282" s="3">
        <v>69195</v>
      </c>
      <c r="F282" s="19">
        <v>39483</v>
      </c>
      <c r="G282" s="20"/>
      <c r="H282" s="20">
        <v>39722</v>
      </c>
      <c r="I282" s="20">
        <v>40210</v>
      </c>
      <c r="J282" s="20" t="s">
        <v>689</v>
      </c>
      <c r="K282" s="3" t="s">
        <v>689</v>
      </c>
      <c r="L282" s="4">
        <v>377624</v>
      </c>
      <c r="M282" s="4"/>
      <c r="N282" s="5"/>
      <c r="O282" s="5"/>
      <c r="P282" s="4"/>
      <c r="Q282" s="5"/>
      <c r="R282" s="5"/>
      <c r="S282" s="4">
        <v>249209.83</v>
      </c>
      <c r="T282" s="85">
        <f t="shared" si="5"/>
        <v>0.65994171450967098</v>
      </c>
      <c r="U282" s="28"/>
      <c r="V282" s="9"/>
      <c r="W282" s="10"/>
      <c r="X282" s="11"/>
    </row>
    <row r="283" spans="1:24" ht="16.5" customHeight="1" thickBot="1" x14ac:dyDescent="0.3">
      <c r="A283" s="28">
        <v>129</v>
      </c>
      <c r="B283" s="17" t="s">
        <v>487</v>
      </c>
      <c r="C283" s="3" t="s">
        <v>130</v>
      </c>
      <c r="D283" s="3">
        <v>2010</v>
      </c>
      <c r="E283" s="3">
        <v>69940</v>
      </c>
      <c r="F283" s="19">
        <v>39443</v>
      </c>
      <c r="G283" s="20"/>
      <c r="H283" s="20">
        <v>39934</v>
      </c>
      <c r="I283" s="20">
        <v>40238</v>
      </c>
      <c r="J283" s="20" t="s">
        <v>689</v>
      </c>
      <c r="K283" s="3" t="s">
        <v>689</v>
      </c>
      <c r="L283" s="4">
        <v>1180710</v>
      </c>
      <c r="M283" s="4"/>
      <c r="N283" s="5"/>
      <c r="O283" s="5"/>
      <c r="P283" s="4"/>
      <c r="Q283" s="5"/>
      <c r="R283" s="5"/>
      <c r="S283" s="4">
        <v>694230.64</v>
      </c>
      <c r="T283" s="85">
        <f t="shared" si="5"/>
        <v>0.5879772679150681</v>
      </c>
      <c r="U283" s="28"/>
      <c r="V283" s="9"/>
      <c r="W283" s="10"/>
      <c r="X283" s="11"/>
    </row>
    <row r="284" spans="1:24" ht="16.5" customHeight="1" thickBot="1" x14ac:dyDescent="0.3">
      <c r="B284" s="17" t="s">
        <v>493</v>
      </c>
      <c r="C284" s="3" t="s">
        <v>130</v>
      </c>
      <c r="D284" s="3">
        <v>2010</v>
      </c>
      <c r="E284" s="3">
        <v>69994</v>
      </c>
      <c r="F284" s="19">
        <v>39463</v>
      </c>
      <c r="G284" s="20"/>
      <c r="H284" s="20">
        <v>40513</v>
      </c>
      <c r="I284" s="20">
        <v>40940</v>
      </c>
      <c r="J284" s="20" t="s">
        <v>689</v>
      </c>
      <c r="K284" s="3" t="s">
        <v>689</v>
      </c>
      <c r="L284" s="4">
        <v>382034</v>
      </c>
      <c r="M284" s="4"/>
      <c r="N284" s="5"/>
      <c r="O284" s="5"/>
      <c r="P284" s="4"/>
      <c r="Q284" s="5"/>
      <c r="R284" s="5"/>
      <c r="S284" s="4">
        <v>383802.49</v>
      </c>
      <c r="T284" s="85">
        <f t="shared" si="5"/>
        <v>1.0046291429558625</v>
      </c>
      <c r="V284" s="9"/>
      <c r="W284" s="10"/>
      <c r="X284" s="11"/>
    </row>
    <row r="285" spans="1:24" ht="16.5" customHeight="1" thickBot="1" x14ac:dyDescent="0.3">
      <c r="A285" s="28"/>
      <c r="B285" s="15" t="s">
        <v>386</v>
      </c>
      <c r="C285" s="3" t="s">
        <v>130</v>
      </c>
      <c r="D285" s="3">
        <v>2011</v>
      </c>
      <c r="E285" s="3">
        <v>70880</v>
      </c>
      <c r="F285" s="19">
        <v>39484</v>
      </c>
      <c r="G285" s="20"/>
      <c r="H285" s="20">
        <v>40238</v>
      </c>
      <c r="I285" s="20">
        <v>40603</v>
      </c>
      <c r="J285" s="20" t="s">
        <v>691</v>
      </c>
      <c r="K285" s="3" t="s">
        <v>689</v>
      </c>
      <c r="L285" s="4">
        <v>880645</v>
      </c>
      <c r="M285" s="4"/>
      <c r="N285" s="5"/>
      <c r="O285" s="5"/>
      <c r="P285" s="4"/>
      <c r="Q285" s="5"/>
      <c r="R285" s="5"/>
      <c r="S285" s="4">
        <v>818112.15</v>
      </c>
      <c r="T285" s="85">
        <f t="shared" si="5"/>
        <v>0.92899198882637157</v>
      </c>
      <c r="U285" s="28" t="s">
        <v>780</v>
      </c>
      <c r="V285" s="9"/>
      <c r="W285" s="10"/>
      <c r="X285" s="11"/>
    </row>
    <row r="286" spans="1:24" ht="16.5" customHeight="1" thickBot="1" x14ac:dyDescent="0.3">
      <c r="B286" s="17" t="s">
        <v>688</v>
      </c>
      <c r="C286" s="3" t="s">
        <v>268</v>
      </c>
      <c r="D286" s="3">
        <v>2010</v>
      </c>
      <c r="E286" s="3">
        <v>70950</v>
      </c>
      <c r="F286" s="19">
        <v>39903</v>
      </c>
      <c r="G286" s="20"/>
      <c r="H286" s="20" t="s">
        <v>698</v>
      </c>
      <c r="I286" s="20" t="s">
        <v>698</v>
      </c>
      <c r="J286" s="20" t="s">
        <v>689</v>
      </c>
      <c r="K286" s="3" t="s">
        <v>689</v>
      </c>
      <c r="L286" s="4">
        <v>5278475</v>
      </c>
      <c r="M286" s="4"/>
      <c r="N286" s="5"/>
      <c r="O286" s="5"/>
      <c r="P286" s="4"/>
      <c r="Q286" s="5"/>
      <c r="R286" s="5"/>
      <c r="S286" s="4">
        <v>0</v>
      </c>
      <c r="T286" s="85">
        <f t="shared" si="5"/>
        <v>0</v>
      </c>
      <c r="V286" s="9"/>
      <c r="W286" s="10"/>
      <c r="X286" s="11"/>
    </row>
    <row r="287" spans="1:24" ht="16.5" customHeight="1" thickBot="1" x14ac:dyDescent="0.3">
      <c r="B287" s="15" t="s">
        <v>401</v>
      </c>
      <c r="C287" s="3" t="s">
        <v>130</v>
      </c>
      <c r="D287" s="3">
        <v>2011</v>
      </c>
      <c r="E287" s="3">
        <v>71113</v>
      </c>
      <c r="F287" s="19">
        <v>39496</v>
      </c>
      <c r="G287" s="20"/>
      <c r="H287" s="20" t="s">
        <v>710</v>
      </c>
      <c r="I287" s="20" t="s">
        <v>694</v>
      </c>
      <c r="J287" s="20" t="s">
        <v>689</v>
      </c>
      <c r="K287" s="3" t="s">
        <v>689</v>
      </c>
      <c r="L287" s="4">
        <v>181017.84</v>
      </c>
      <c r="M287" s="4"/>
      <c r="N287" s="5"/>
      <c r="O287" s="5"/>
      <c r="P287" s="4"/>
      <c r="Q287" s="5"/>
      <c r="R287" s="5"/>
      <c r="S287" s="4">
        <v>180771.81</v>
      </c>
      <c r="T287" s="85">
        <f t="shared" si="5"/>
        <v>0.99864085219445775</v>
      </c>
      <c r="V287" s="9"/>
      <c r="W287" s="10"/>
      <c r="X287" s="11"/>
    </row>
    <row r="288" spans="1:24" ht="16.5" customHeight="1" thickBot="1" x14ac:dyDescent="0.3">
      <c r="A288" s="28">
        <v>130</v>
      </c>
      <c r="B288" s="15" t="s">
        <v>402</v>
      </c>
      <c r="C288" s="3" t="s">
        <v>130</v>
      </c>
      <c r="D288" s="3">
        <v>2011</v>
      </c>
      <c r="E288" s="3">
        <v>71273</v>
      </c>
      <c r="F288" s="19">
        <v>39496</v>
      </c>
      <c r="G288" s="20"/>
      <c r="H288" s="20" t="s">
        <v>710</v>
      </c>
      <c r="I288" s="20" t="s">
        <v>694</v>
      </c>
      <c r="J288" s="20" t="s">
        <v>689</v>
      </c>
      <c r="K288" s="3" t="s">
        <v>689</v>
      </c>
      <c r="L288" s="4">
        <v>198336.99</v>
      </c>
      <c r="M288" s="4"/>
      <c r="N288" s="5"/>
      <c r="O288" s="5"/>
      <c r="P288" s="4"/>
      <c r="Q288" s="5"/>
      <c r="R288" s="5"/>
      <c r="S288" s="4">
        <v>198047.95</v>
      </c>
      <c r="T288" s="85">
        <f t="shared" si="5"/>
        <v>0.99854268233071408</v>
      </c>
      <c r="U288" s="28" t="s">
        <v>819</v>
      </c>
      <c r="V288" s="9"/>
      <c r="W288" s="10"/>
      <c r="X288" s="11"/>
    </row>
    <row r="289" spans="1:24" ht="16.5" customHeight="1" thickBot="1" x14ac:dyDescent="0.3">
      <c r="B289" s="17" t="s">
        <v>494</v>
      </c>
      <c r="C289" s="3" t="s">
        <v>130</v>
      </c>
      <c r="D289" s="3">
        <v>2010</v>
      </c>
      <c r="E289" s="3">
        <v>71723</v>
      </c>
      <c r="F289" s="19">
        <v>39458</v>
      </c>
      <c r="G289" s="20"/>
      <c r="H289" s="20" t="s">
        <v>698</v>
      </c>
      <c r="I289" s="20" t="s">
        <v>698</v>
      </c>
      <c r="J289" s="20" t="s">
        <v>689</v>
      </c>
      <c r="K289" s="3" t="s">
        <v>689</v>
      </c>
      <c r="L289" s="4">
        <v>146429</v>
      </c>
      <c r="M289" s="4"/>
      <c r="N289" s="5"/>
      <c r="O289" s="5"/>
      <c r="P289" s="4"/>
      <c r="Q289" s="5"/>
      <c r="R289" s="5"/>
      <c r="S289" s="4">
        <v>0</v>
      </c>
      <c r="T289" s="85">
        <f t="shared" si="5"/>
        <v>0</v>
      </c>
      <c r="U289" s="1" t="s">
        <v>751</v>
      </c>
      <c r="V289" s="9"/>
      <c r="W289" s="10"/>
      <c r="X289" s="11"/>
    </row>
    <row r="290" spans="1:24" ht="16.5" customHeight="1" thickBot="1" x14ac:dyDescent="0.3">
      <c r="B290" s="15" t="s">
        <v>378</v>
      </c>
      <c r="C290" s="3" t="s">
        <v>130</v>
      </c>
      <c r="D290" s="3">
        <v>2011</v>
      </c>
      <c r="E290" s="3">
        <v>71889</v>
      </c>
      <c r="F290" s="19">
        <v>39492</v>
      </c>
      <c r="G290" s="20"/>
      <c r="H290" s="20">
        <v>39569</v>
      </c>
      <c r="I290" s="20">
        <v>40817</v>
      </c>
      <c r="J290" s="20" t="s">
        <v>691</v>
      </c>
      <c r="K290" s="3" t="s">
        <v>689</v>
      </c>
      <c r="L290" s="4">
        <v>499869</v>
      </c>
      <c r="M290" s="4"/>
      <c r="N290" s="5"/>
      <c r="O290" s="5"/>
      <c r="P290" s="4"/>
      <c r="Q290" s="5"/>
      <c r="R290" s="5"/>
      <c r="S290" s="4">
        <v>618625</v>
      </c>
      <c r="T290" s="85">
        <f t="shared" si="5"/>
        <v>1.2375742444520463</v>
      </c>
      <c r="U290" s="1" t="s">
        <v>811</v>
      </c>
      <c r="V290" s="9"/>
      <c r="W290" s="10"/>
      <c r="X290" s="11"/>
    </row>
    <row r="291" spans="1:24" ht="16.5" customHeight="1" thickBot="1" x14ac:dyDescent="0.3">
      <c r="A291" s="28">
        <v>131</v>
      </c>
      <c r="B291" s="14" t="s">
        <v>346</v>
      </c>
      <c r="C291" s="3" t="s">
        <v>130</v>
      </c>
      <c r="D291" s="3">
        <v>2012</v>
      </c>
      <c r="E291" s="3">
        <v>73105</v>
      </c>
      <c r="F291" s="19">
        <v>40303</v>
      </c>
      <c r="G291" s="20"/>
      <c r="H291" s="20">
        <v>40238</v>
      </c>
      <c r="I291" s="20">
        <v>41091</v>
      </c>
      <c r="J291" s="20" t="s">
        <v>707</v>
      </c>
      <c r="K291" s="3" t="s">
        <v>691</v>
      </c>
      <c r="L291" s="4">
        <v>635005</v>
      </c>
      <c r="M291" s="4"/>
      <c r="N291" s="5"/>
      <c r="O291" s="5"/>
      <c r="P291" s="4"/>
      <c r="Q291" s="5"/>
      <c r="R291" s="5"/>
      <c r="S291" s="4">
        <v>539195.49</v>
      </c>
      <c r="T291" s="85">
        <f t="shared" si="5"/>
        <v>0.84912006992070932</v>
      </c>
      <c r="U291" s="28"/>
      <c r="V291" s="9"/>
      <c r="W291" s="10"/>
      <c r="X291" s="11"/>
    </row>
    <row r="292" spans="1:24" ht="16.5" customHeight="1" thickBot="1" x14ac:dyDescent="0.3">
      <c r="A292" s="28">
        <v>132</v>
      </c>
      <c r="B292" s="52" t="s">
        <v>275</v>
      </c>
      <c r="C292" s="3" t="s">
        <v>130</v>
      </c>
      <c r="D292" s="3">
        <v>2014</v>
      </c>
      <c r="E292" s="3">
        <v>73803</v>
      </c>
      <c r="F292" s="19">
        <v>39959</v>
      </c>
      <c r="G292" s="20"/>
      <c r="H292" s="20">
        <v>40360</v>
      </c>
      <c r="I292" s="20">
        <v>41821</v>
      </c>
      <c r="J292" s="20" t="s">
        <v>691</v>
      </c>
      <c r="K292" s="3" t="s">
        <v>691</v>
      </c>
      <c r="L292" s="4">
        <v>2157816</v>
      </c>
      <c r="M292" s="4"/>
      <c r="N292" s="5"/>
      <c r="O292" s="5"/>
      <c r="P292" s="4"/>
      <c r="Q292" s="5"/>
      <c r="R292" s="5"/>
      <c r="S292" s="4">
        <v>2157815.98</v>
      </c>
      <c r="T292" s="85">
        <f t="shared" si="5"/>
        <v>0.99999999073136914</v>
      </c>
      <c r="U292" s="28"/>
      <c r="V292" s="9"/>
      <c r="W292" s="10"/>
      <c r="X292" s="11"/>
    </row>
    <row r="293" spans="1:24" ht="16.5" customHeight="1" thickBot="1" x14ac:dyDescent="0.3">
      <c r="A293" s="43">
        <v>133</v>
      </c>
      <c r="B293" s="16" t="s">
        <v>597</v>
      </c>
      <c r="C293" s="3" t="s">
        <v>266</v>
      </c>
      <c r="D293" s="3">
        <v>2013</v>
      </c>
      <c r="E293" s="3">
        <v>73819</v>
      </c>
      <c r="F293" s="19">
        <v>39486</v>
      </c>
      <c r="G293" s="20"/>
      <c r="H293" s="20">
        <v>39753</v>
      </c>
      <c r="I293" s="20">
        <v>41456</v>
      </c>
      <c r="J293" s="20" t="s">
        <v>689</v>
      </c>
      <c r="K293" s="3" t="s">
        <v>691</v>
      </c>
      <c r="L293" s="4">
        <v>1675925</v>
      </c>
      <c r="M293" s="4"/>
      <c r="N293" s="5"/>
      <c r="O293" s="5"/>
      <c r="P293" s="4"/>
      <c r="Q293" s="5"/>
      <c r="R293" s="5"/>
      <c r="S293" s="4">
        <v>1685316.62</v>
      </c>
      <c r="T293" s="85">
        <f t="shared" si="5"/>
        <v>1.0056038426540568</v>
      </c>
      <c r="U293" s="43"/>
      <c r="V293" s="9"/>
      <c r="W293" s="10"/>
      <c r="X293" s="11"/>
    </row>
    <row r="294" spans="1:24" ht="16.5" customHeight="1" thickBot="1" x14ac:dyDescent="0.3">
      <c r="A294" s="28">
        <v>134</v>
      </c>
      <c r="B294" s="15" t="s">
        <v>380</v>
      </c>
      <c r="C294" s="3" t="s">
        <v>130</v>
      </c>
      <c r="D294" s="3">
        <v>2011</v>
      </c>
      <c r="E294" s="3">
        <v>74238</v>
      </c>
      <c r="F294" s="19">
        <v>39542</v>
      </c>
      <c r="G294" s="20"/>
      <c r="H294" s="20">
        <v>39600</v>
      </c>
      <c r="I294" s="20">
        <v>40878</v>
      </c>
      <c r="J294" s="20" t="s">
        <v>689</v>
      </c>
      <c r="K294" s="3" t="s">
        <v>689</v>
      </c>
      <c r="L294" s="4">
        <v>2524082</v>
      </c>
      <c r="M294" s="4"/>
      <c r="N294" s="5"/>
      <c r="O294" s="5"/>
      <c r="P294" s="4"/>
      <c r="Q294" s="5"/>
      <c r="R294" s="5"/>
      <c r="S294" s="4">
        <v>2646283.41</v>
      </c>
      <c r="T294" s="85">
        <f t="shared" si="5"/>
        <v>1.0484141996971572</v>
      </c>
      <c r="U294" s="28"/>
      <c r="V294" s="9"/>
      <c r="W294" s="10"/>
      <c r="X294" s="11"/>
    </row>
    <row r="295" spans="1:24" ht="16.5" customHeight="1" thickBot="1" x14ac:dyDescent="0.3">
      <c r="B295" s="36" t="s">
        <v>584</v>
      </c>
      <c r="C295" s="3" t="s">
        <v>265</v>
      </c>
      <c r="D295" s="3">
        <v>2010</v>
      </c>
      <c r="E295" s="3">
        <v>74543</v>
      </c>
      <c r="F295" s="19">
        <v>39483</v>
      </c>
      <c r="G295" s="20"/>
      <c r="H295" s="20">
        <v>39783</v>
      </c>
      <c r="I295" s="20">
        <v>40452</v>
      </c>
      <c r="J295" s="20" t="s">
        <v>689</v>
      </c>
      <c r="K295" s="3" t="s">
        <v>689</v>
      </c>
      <c r="L295" s="4">
        <v>528693</v>
      </c>
      <c r="M295" s="4"/>
      <c r="N295" s="5"/>
      <c r="O295" s="5"/>
      <c r="P295" s="4"/>
      <c r="Q295" s="5"/>
      <c r="R295" s="5"/>
      <c r="S295" s="4">
        <v>16475.63</v>
      </c>
      <c r="T295" s="85">
        <f t="shared" si="5"/>
        <v>3.1162943333844027E-2</v>
      </c>
      <c r="V295" s="9"/>
      <c r="W295" s="10"/>
      <c r="X295" s="11"/>
    </row>
    <row r="296" spans="1:24" ht="16.5" customHeight="1" thickBot="1" x14ac:dyDescent="0.3">
      <c r="B296" s="15" t="s">
        <v>616</v>
      </c>
      <c r="C296" s="3" t="s">
        <v>266</v>
      </c>
      <c r="D296" s="3">
        <v>2011</v>
      </c>
      <c r="E296" s="3">
        <v>74832</v>
      </c>
      <c r="F296" s="19">
        <v>39581</v>
      </c>
      <c r="G296" s="20"/>
      <c r="H296" s="20">
        <v>39753</v>
      </c>
      <c r="I296" s="20" t="s">
        <v>710</v>
      </c>
      <c r="J296" s="20" t="s">
        <v>689</v>
      </c>
      <c r="K296" s="3" t="s">
        <v>689</v>
      </c>
      <c r="L296" s="4">
        <v>670872</v>
      </c>
      <c r="M296" s="4"/>
      <c r="N296" s="5"/>
      <c r="O296" s="5"/>
      <c r="P296" s="4"/>
      <c r="Q296" s="5"/>
      <c r="R296" s="5"/>
      <c r="S296" s="4">
        <v>694012.43</v>
      </c>
      <c r="T296" s="85">
        <f t="shared" si="5"/>
        <v>1.0344930627601092</v>
      </c>
      <c r="V296" s="9"/>
      <c r="W296" s="10"/>
      <c r="X296" s="11"/>
    </row>
    <row r="297" spans="1:24" ht="16.5" customHeight="1" thickBot="1" x14ac:dyDescent="0.3">
      <c r="B297" s="3" t="s">
        <v>231</v>
      </c>
      <c r="C297" s="3" t="s">
        <v>267</v>
      </c>
      <c r="D297" s="3">
        <v>2015</v>
      </c>
      <c r="E297" s="78">
        <v>74911</v>
      </c>
      <c r="F297" s="19">
        <v>40169</v>
      </c>
      <c r="G297" s="20"/>
      <c r="H297" s="20">
        <v>40817</v>
      </c>
      <c r="I297" s="20">
        <v>42339</v>
      </c>
      <c r="J297" s="20" t="s">
        <v>689</v>
      </c>
      <c r="K297" s="3" t="s">
        <v>691</v>
      </c>
      <c r="L297" s="4">
        <v>10225257</v>
      </c>
      <c r="M297" s="4"/>
      <c r="N297" s="5"/>
      <c r="O297" s="5"/>
      <c r="P297" s="4"/>
      <c r="Q297" s="5"/>
      <c r="R297" s="5"/>
      <c r="S297" s="4">
        <v>6570479.9400000004</v>
      </c>
      <c r="T297" s="85">
        <f t="shared" si="5"/>
        <v>0.64257357443436391</v>
      </c>
      <c r="V297" s="9"/>
      <c r="W297" s="10"/>
      <c r="X297" s="11"/>
    </row>
    <row r="298" spans="1:24" ht="16.5" customHeight="1" thickBot="1" x14ac:dyDescent="0.3">
      <c r="A298" s="28"/>
      <c r="B298" s="35" t="s">
        <v>134</v>
      </c>
      <c r="C298" s="3" t="s">
        <v>264</v>
      </c>
      <c r="D298" s="3">
        <v>2012</v>
      </c>
      <c r="E298" s="78">
        <v>74966</v>
      </c>
      <c r="F298" s="19">
        <v>39776</v>
      </c>
      <c r="G298" s="20"/>
      <c r="H298" s="20">
        <v>40452</v>
      </c>
      <c r="I298" s="20">
        <v>42278</v>
      </c>
      <c r="J298" s="20" t="s">
        <v>689</v>
      </c>
      <c r="K298" s="3" t="s">
        <v>689</v>
      </c>
      <c r="L298" s="4">
        <v>2791989.46</v>
      </c>
      <c r="M298" s="4"/>
      <c r="N298" s="5"/>
      <c r="O298" s="5"/>
      <c r="P298" s="4"/>
      <c r="Q298" s="5"/>
      <c r="R298" s="5"/>
      <c r="S298" s="4">
        <v>2751216.52</v>
      </c>
      <c r="T298" s="85">
        <f t="shared" si="5"/>
        <v>0.98539645633189465</v>
      </c>
      <c r="U298" s="28"/>
      <c r="V298" s="9"/>
      <c r="W298" s="10"/>
      <c r="X298" s="11"/>
    </row>
    <row r="299" spans="1:24" ht="16.5" customHeight="1" thickBot="1" x14ac:dyDescent="0.3">
      <c r="B299" s="17" t="s">
        <v>495</v>
      </c>
      <c r="C299" s="3" t="s">
        <v>130</v>
      </c>
      <c r="D299" s="3">
        <v>2010</v>
      </c>
      <c r="E299" s="3">
        <v>74987</v>
      </c>
      <c r="F299" s="19">
        <v>39601</v>
      </c>
      <c r="G299" s="20"/>
      <c r="H299" s="20" t="s">
        <v>698</v>
      </c>
      <c r="I299" s="20" t="s">
        <v>698</v>
      </c>
      <c r="J299" s="20" t="s">
        <v>689</v>
      </c>
      <c r="K299" s="3" t="s">
        <v>689</v>
      </c>
      <c r="L299" s="4">
        <v>546224</v>
      </c>
      <c r="M299" s="4"/>
      <c r="N299" s="5"/>
      <c r="O299" s="5"/>
      <c r="P299" s="4"/>
      <c r="Q299" s="5"/>
      <c r="R299" s="5"/>
      <c r="S299" s="4">
        <v>0</v>
      </c>
      <c r="T299" s="85">
        <f t="shared" si="5"/>
        <v>0</v>
      </c>
      <c r="V299" s="9"/>
      <c r="W299" s="10"/>
      <c r="X299" s="11"/>
    </row>
    <row r="300" spans="1:24" ht="16.5" customHeight="1" thickBot="1" x14ac:dyDescent="0.3">
      <c r="B300" s="35" t="s">
        <v>526</v>
      </c>
      <c r="C300" s="3" t="s">
        <v>265</v>
      </c>
      <c r="D300" s="3">
        <v>2012</v>
      </c>
      <c r="E300" s="78">
        <v>75069</v>
      </c>
      <c r="F300" s="19">
        <v>39581</v>
      </c>
      <c r="G300" s="20"/>
      <c r="H300" s="20">
        <v>39661</v>
      </c>
      <c r="I300" s="20" t="s">
        <v>772</v>
      </c>
      <c r="J300" s="20" t="s">
        <v>689</v>
      </c>
      <c r="K300" s="3" t="s">
        <v>689</v>
      </c>
      <c r="L300" s="4">
        <v>1015147.8</v>
      </c>
      <c r="M300" s="4"/>
      <c r="N300" s="5"/>
      <c r="O300" s="5"/>
      <c r="P300" s="4"/>
      <c r="Q300" s="5"/>
      <c r="R300" s="5"/>
      <c r="S300" s="4">
        <v>634038.94999999995</v>
      </c>
      <c r="T300" s="85">
        <f t="shared" si="5"/>
        <v>0.6245779678584733</v>
      </c>
      <c r="V300" s="9"/>
      <c r="W300" s="10"/>
      <c r="X300" s="11"/>
    </row>
    <row r="301" spans="1:24" ht="16.5" customHeight="1" thickBot="1" x14ac:dyDescent="0.3">
      <c r="A301" s="28"/>
      <c r="B301" s="17" t="s">
        <v>467</v>
      </c>
      <c r="C301" s="3" t="s">
        <v>130</v>
      </c>
      <c r="D301" s="3">
        <v>2010</v>
      </c>
      <c r="E301" s="3">
        <v>75171</v>
      </c>
      <c r="F301" s="19">
        <v>39507</v>
      </c>
      <c r="G301" s="20"/>
      <c r="H301" s="20">
        <v>39508</v>
      </c>
      <c r="I301" s="20">
        <v>40483</v>
      </c>
      <c r="J301" s="20" t="s">
        <v>691</v>
      </c>
      <c r="K301" s="3" t="s">
        <v>689</v>
      </c>
      <c r="L301" s="4">
        <v>5965176</v>
      </c>
      <c r="M301" s="4"/>
      <c r="N301" s="5"/>
      <c r="O301" s="5"/>
      <c r="P301" s="4"/>
      <c r="Q301" s="5"/>
      <c r="R301" s="5"/>
      <c r="S301" s="4">
        <v>1142504.53</v>
      </c>
      <c r="T301" s="85">
        <f t="shared" si="5"/>
        <v>0.19152905630948694</v>
      </c>
      <c r="U301" s="28"/>
      <c r="V301" s="9"/>
      <c r="W301" s="10"/>
      <c r="X301" s="11"/>
    </row>
    <row r="302" spans="1:24" ht="16.5" customHeight="1" thickBot="1" x14ac:dyDescent="0.3">
      <c r="B302" s="17" t="s">
        <v>480</v>
      </c>
      <c r="C302" s="3" t="s">
        <v>130</v>
      </c>
      <c r="D302" s="3">
        <v>2010</v>
      </c>
      <c r="E302" s="78">
        <v>75178</v>
      </c>
      <c r="F302" s="19">
        <v>39518</v>
      </c>
      <c r="G302" s="20"/>
      <c r="H302" s="20">
        <v>39600</v>
      </c>
      <c r="I302" s="20">
        <v>40452</v>
      </c>
      <c r="J302" s="20" t="s">
        <v>691</v>
      </c>
      <c r="K302" s="3" t="s">
        <v>689</v>
      </c>
      <c r="L302" s="4">
        <v>508610</v>
      </c>
      <c r="M302" s="4"/>
      <c r="N302" s="5"/>
      <c r="O302" s="5"/>
      <c r="P302" s="4"/>
      <c r="Q302" s="5"/>
      <c r="R302" s="5"/>
      <c r="S302" s="4">
        <v>504004.88</v>
      </c>
      <c r="T302" s="85">
        <f t="shared" si="5"/>
        <v>0.9909456754684336</v>
      </c>
      <c r="V302" s="9"/>
      <c r="W302" s="10"/>
      <c r="X302" s="11"/>
    </row>
    <row r="303" spans="1:24" ht="16.5" customHeight="1" thickBot="1" x14ac:dyDescent="0.3">
      <c r="B303" s="16" t="s">
        <v>318</v>
      </c>
      <c r="C303" s="3" t="s">
        <v>130</v>
      </c>
      <c r="D303" s="3">
        <v>2013</v>
      </c>
      <c r="E303" s="3">
        <v>75280</v>
      </c>
      <c r="F303" s="19">
        <v>39567</v>
      </c>
      <c r="G303" s="20"/>
      <c r="H303" s="20">
        <v>39661</v>
      </c>
      <c r="I303" s="20">
        <v>41609</v>
      </c>
      <c r="J303" s="20" t="s">
        <v>691</v>
      </c>
      <c r="K303" s="3" t="s">
        <v>691</v>
      </c>
      <c r="L303" s="4">
        <v>4963887.5</v>
      </c>
      <c r="M303" s="4"/>
      <c r="N303" s="5"/>
      <c r="O303" s="5"/>
      <c r="P303" s="4"/>
      <c r="Q303" s="5"/>
      <c r="R303" s="5"/>
      <c r="S303" s="4">
        <v>5160093.75</v>
      </c>
      <c r="T303" s="85">
        <f t="shared" si="5"/>
        <v>1.0395267318205741</v>
      </c>
      <c r="V303" s="9"/>
      <c r="W303" s="10"/>
      <c r="X303" s="11"/>
    </row>
    <row r="304" spans="1:24" ht="16.5" customHeight="1" thickBot="1" x14ac:dyDescent="0.3">
      <c r="B304" s="37" t="s">
        <v>574</v>
      </c>
      <c r="C304" s="3" t="s">
        <v>265</v>
      </c>
      <c r="D304" s="3">
        <v>2011</v>
      </c>
      <c r="E304" s="3">
        <v>75580</v>
      </c>
      <c r="F304" s="19">
        <v>39486</v>
      </c>
      <c r="G304" s="20"/>
      <c r="H304" s="20">
        <v>40330</v>
      </c>
      <c r="I304" s="20">
        <v>40878</v>
      </c>
      <c r="J304" s="20" t="s">
        <v>689</v>
      </c>
      <c r="K304" s="3" t="s">
        <v>689</v>
      </c>
      <c r="L304" s="4">
        <v>307931.99</v>
      </c>
      <c r="M304" s="4"/>
      <c r="N304" s="5"/>
      <c r="O304" s="5"/>
      <c r="P304" s="4"/>
      <c r="Q304" s="5"/>
      <c r="R304" s="5"/>
      <c r="S304" s="4">
        <v>185014.01</v>
      </c>
      <c r="T304" s="85">
        <f t="shared" si="5"/>
        <v>0.60082750739863056</v>
      </c>
      <c r="V304" s="9"/>
      <c r="W304" s="10"/>
      <c r="X304" s="11"/>
    </row>
    <row r="305" spans="1:24" ht="16.5" customHeight="1" thickBot="1" x14ac:dyDescent="0.3">
      <c r="B305" s="17" t="s">
        <v>469</v>
      </c>
      <c r="C305" s="3" t="s">
        <v>130</v>
      </c>
      <c r="D305" s="3">
        <v>2010</v>
      </c>
      <c r="E305" s="3">
        <v>75623</v>
      </c>
      <c r="F305" s="19">
        <v>39594</v>
      </c>
      <c r="G305" s="20"/>
      <c r="H305" s="20">
        <v>39753</v>
      </c>
      <c r="I305" s="20">
        <v>40513</v>
      </c>
      <c r="J305" s="20" t="s">
        <v>689</v>
      </c>
      <c r="K305" s="3" t="s">
        <v>689</v>
      </c>
      <c r="L305" s="4">
        <v>1034965</v>
      </c>
      <c r="M305" s="4"/>
      <c r="N305" s="5"/>
      <c r="O305" s="5"/>
      <c r="P305" s="4"/>
      <c r="Q305" s="5"/>
      <c r="R305" s="5"/>
      <c r="S305" s="4">
        <v>658430.27</v>
      </c>
      <c r="T305" s="85">
        <f t="shared" si="5"/>
        <v>0.63618602561439275</v>
      </c>
      <c r="V305" s="9"/>
      <c r="W305" s="10"/>
      <c r="X305" s="11"/>
    </row>
    <row r="306" spans="1:24" ht="16.5" customHeight="1" thickBot="1" x14ac:dyDescent="0.3">
      <c r="B306" s="17" t="s">
        <v>490</v>
      </c>
      <c r="C306" s="3" t="s">
        <v>130</v>
      </c>
      <c r="D306" s="3">
        <v>2010</v>
      </c>
      <c r="E306" s="3">
        <v>75785</v>
      </c>
      <c r="F306" s="19">
        <v>39608</v>
      </c>
      <c r="G306" s="20"/>
      <c r="H306" s="20">
        <v>39783</v>
      </c>
      <c r="I306" s="20">
        <v>40483</v>
      </c>
      <c r="J306" s="20" t="s">
        <v>691</v>
      </c>
      <c r="K306" s="3" t="s">
        <v>689</v>
      </c>
      <c r="L306" s="4">
        <v>1438399</v>
      </c>
      <c r="M306" s="4"/>
      <c r="N306" s="5"/>
      <c r="O306" s="5"/>
      <c r="P306" s="4"/>
      <c r="Q306" s="5"/>
      <c r="R306" s="5"/>
      <c r="S306" s="4">
        <v>1302707.3400000001</v>
      </c>
      <c r="T306" s="85">
        <f t="shared" si="5"/>
        <v>0.90566479815405887</v>
      </c>
      <c r="V306" s="9"/>
      <c r="W306" s="10"/>
      <c r="X306" s="11"/>
    </row>
    <row r="307" spans="1:24" ht="16.5" customHeight="1" thickBot="1" x14ac:dyDescent="0.3">
      <c r="A307" s="1">
        <v>231</v>
      </c>
      <c r="B307" s="17" t="s">
        <v>472</v>
      </c>
      <c r="C307" s="3" t="s">
        <v>130</v>
      </c>
      <c r="D307" s="3">
        <v>2010</v>
      </c>
      <c r="E307" s="78">
        <v>75834</v>
      </c>
      <c r="F307" s="19">
        <v>39610</v>
      </c>
      <c r="G307" s="20"/>
      <c r="H307" s="20">
        <v>39753</v>
      </c>
      <c r="I307" s="20">
        <v>41091</v>
      </c>
      <c r="J307" s="20" t="s">
        <v>691</v>
      </c>
      <c r="K307" s="3" t="s">
        <v>689</v>
      </c>
      <c r="L307" s="4">
        <v>2475669.2000000002</v>
      </c>
      <c r="M307" s="4"/>
      <c r="N307" s="5"/>
      <c r="O307" s="5"/>
      <c r="P307" s="4"/>
      <c r="Q307" s="5"/>
      <c r="R307" s="5"/>
      <c r="S307" s="4">
        <v>1685867.94</v>
      </c>
      <c r="T307" s="85">
        <f t="shared" si="5"/>
        <v>0.68097463909960176</v>
      </c>
      <c r="U307" s="28" t="s">
        <v>781</v>
      </c>
      <c r="V307" s="9"/>
      <c r="W307" s="10"/>
      <c r="X307" s="11"/>
    </row>
    <row r="308" spans="1:24" ht="16.5" customHeight="1" thickBot="1" x14ac:dyDescent="0.3">
      <c r="B308" s="16" t="s">
        <v>637</v>
      </c>
      <c r="C308" s="3" t="s">
        <v>268</v>
      </c>
      <c r="D308" s="3">
        <v>2013</v>
      </c>
      <c r="E308" s="3">
        <v>75886</v>
      </c>
      <c r="F308" s="19">
        <v>39518</v>
      </c>
      <c r="G308" s="20"/>
      <c r="H308" s="20">
        <v>40817</v>
      </c>
      <c r="I308" s="20">
        <v>41548</v>
      </c>
      <c r="J308" s="20" t="s">
        <v>689</v>
      </c>
      <c r="K308" s="3" t="s">
        <v>691</v>
      </c>
      <c r="L308" s="4">
        <v>1451022.04</v>
      </c>
      <c r="M308" s="4"/>
      <c r="N308" s="5"/>
      <c r="O308" s="5"/>
      <c r="P308" s="4"/>
      <c r="Q308" s="5"/>
      <c r="R308" s="5"/>
      <c r="S308" s="4">
        <v>1455079.73</v>
      </c>
      <c r="T308" s="85">
        <f t="shared" si="5"/>
        <v>1.0027964358143036</v>
      </c>
      <c r="V308" s="9"/>
      <c r="W308" s="10"/>
      <c r="X308" s="11"/>
    </row>
    <row r="309" spans="1:24" ht="27" customHeight="1" thickBot="1" x14ac:dyDescent="0.3">
      <c r="B309" s="35" t="s">
        <v>133</v>
      </c>
      <c r="C309" s="3" t="s">
        <v>264</v>
      </c>
      <c r="D309" s="3">
        <v>2012</v>
      </c>
      <c r="E309" s="78">
        <v>75907</v>
      </c>
      <c r="F309" s="19">
        <v>39615</v>
      </c>
      <c r="G309" s="20"/>
      <c r="H309" s="20">
        <v>40118</v>
      </c>
      <c r="I309" s="20">
        <v>42278</v>
      </c>
      <c r="J309" s="20" t="s">
        <v>689</v>
      </c>
      <c r="K309" s="3" t="s">
        <v>689</v>
      </c>
      <c r="L309" s="4">
        <v>1300221.31</v>
      </c>
      <c r="M309" s="4"/>
      <c r="N309" s="5"/>
      <c r="O309" s="5"/>
      <c r="P309" s="4"/>
      <c r="Q309" s="5"/>
      <c r="R309" s="5"/>
      <c r="S309" s="4">
        <v>1282896.56</v>
      </c>
      <c r="T309" s="85">
        <f t="shared" si="5"/>
        <v>0.98667553756675475</v>
      </c>
      <c r="U309" s="1" t="s">
        <v>753</v>
      </c>
      <c r="V309" s="9"/>
      <c r="W309" s="10"/>
      <c r="X309" s="11"/>
    </row>
    <row r="310" spans="1:24" ht="16.5" customHeight="1" thickBot="1" x14ac:dyDescent="0.3">
      <c r="A310" s="1">
        <v>26</v>
      </c>
      <c r="B310" s="17" t="s">
        <v>491</v>
      </c>
      <c r="C310" s="3" t="s">
        <v>130</v>
      </c>
      <c r="D310" s="3">
        <v>2010</v>
      </c>
      <c r="E310" s="78">
        <v>75981</v>
      </c>
      <c r="F310" s="19">
        <v>39615</v>
      </c>
      <c r="G310" s="20"/>
      <c r="H310" s="20">
        <v>39661</v>
      </c>
      <c r="I310" s="20">
        <v>41944</v>
      </c>
      <c r="J310" s="20" t="s">
        <v>689</v>
      </c>
      <c r="K310" s="3" t="s">
        <v>691</v>
      </c>
      <c r="L310" s="4">
        <v>5798305</v>
      </c>
      <c r="M310" s="4"/>
      <c r="N310" s="5"/>
      <c r="O310" s="5"/>
      <c r="P310" s="4"/>
      <c r="Q310" s="5"/>
      <c r="R310" s="5"/>
      <c r="S310" s="4">
        <v>2814514.9899999998</v>
      </c>
      <c r="T310" s="85">
        <f t="shared" si="5"/>
        <v>0.48540306003219902</v>
      </c>
      <c r="V310" s="9"/>
      <c r="W310" s="10"/>
      <c r="X310" s="11"/>
    </row>
    <row r="311" spans="1:24" ht="27" customHeight="1" thickBot="1" x14ac:dyDescent="0.3">
      <c r="A311" s="28"/>
      <c r="B311" s="17" t="s">
        <v>484</v>
      </c>
      <c r="C311" s="3" t="s">
        <v>130</v>
      </c>
      <c r="D311" s="3">
        <v>2010</v>
      </c>
      <c r="E311" s="3">
        <v>76127</v>
      </c>
      <c r="F311" s="19">
        <v>39510</v>
      </c>
      <c r="G311" s="20"/>
      <c r="H311" s="20">
        <v>39753</v>
      </c>
      <c r="I311" s="20">
        <v>40238</v>
      </c>
      <c r="J311" s="20" t="s">
        <v>689</v>
      </c>
      <c r="K311" s="3" t="s">
        <v>689</v>
      </c>
      <c r="L311" s="4">
        <v>254241</v>
      </c>
      <c r="M311" s="4"/>
      <c r="N311" s="5"/>
      <c r="O311" s="5"/>
      <c r="P311" s="4"/>
      <c r="Q311" s="5"/>
      <c r="R311" s="5"/>
      <c r="S311" s="4">
        <v>242912.04</v>
      </c>
      <c r="T311" s="85">
        <f t="shared" si="5"/>
        <v>0.9554400745749112</v>
      </c>
      <c r="U311" s="28"/>
      <c r="V311" s="9"/>
      <c r="W311" s="10"/>
      <c r="X311" s="11"/>
    </row>
    <row r="312" spans="1:24" ht="16.5" customHeight="1" thickBot="1" x14ac:dyDescent="0.3">
      <c r="A312" s="1">
        <v>27</v>
      </c>
      <c r="B312" s="14" t="s">
        <v>630</v>
      </c>
      <c r="C312" s="3" t="s">
        <v>267</v>
      </c>
      <c r="D312" s="3">
        <v>2012</v>
      </c>
      <c r="E312" s="3">
        <v>76345</v>
      </c>
      <c r="F312" s="19">
        <v>39668</v>
      </c>
      <c r="G312" s="20"/>
      <c r="H312" s="20">
        <v>39783</v>
      </c>
      <c r="I312" s="20">
        <v>41183</v>
      </c>
      <c r="J312" s="20" t="s">
        <v>691</v>
      </c>
      <c r="K312" s="3" t="s">
        <v>689</v>
      </c>
      <c r="L312" s="4">
        <v>1002583</v>
      </c>
      <c r="M312" s="4"/>
      <c r="N312" s="5"/>
      <c r="O312" s="5"/>
      <c r="P312" s="4"/>
      <c r="Q312" s="5"/>
      <c r="R312" s="5"/>
      <c r="S312" s="4">
        <v>695002.6</v>
      </c>
      <c r="T312" s="85">
        <f t="shared" si="5"/>
        <v>0.69321203331793979</v>
      </c>
      <c r="U312" s="1" t="s">
        <v>791</v>
      </c>
      <c r="V312" s="9"/>
      <c r="W312" s="10"/>
      <c r="X312" s="11"/>
    </row>
    <row r="313" spans="1:24" ht="16.5" customHeight="1" thickBot="1" x14ac:dyDescent="0.3">
      <c r="B313" s="15" t="s">
        <v>403</v>
      </c>
      <c r="C313" s="3" t="s">
        <v>130</v>
      </c>
      <c r="D313" s="3">
        <v>2011</v>
      </c>
      <c r="E313" s="3">
        <v>76370</v>
      </c>
      <c r="F313" s="19">
        <v>39545</v>
      </c>
      <c r="G313" s="20"/>
      <c r="H313" s="20" t="s">
        <v>710</v>
      </c>
      <c r="I313" s="20" t="s">
        <v>694</v>
      </c>
      <c r="J313" s="20" t="s">
        <v>689</v>
      </c>
      <c r="K313" s="3" t="s">
        <v>689</v>
      </c>
      <c r="L313" s="4">
        <v>299668.03999999998</v>
      </c>
      <c r="M313" s="4"/>
      <c r="N313" s="5"/>
      <c r="O313" s="5"/>
      <c r="P313" s="4"/>
      <c r="Q313" s="5"/>
      <c r="R313" s="5"/>
      <c r="S313" s="4">
        <v>299487.99</v>
      </c>
      <c r="T313" s="85">
        <f t="shared" si="5"/>
        <v>0.99939916849324339</v>
      </c>
      <c r="V313" s="9"/>
      <c r="W313" s="10"/>
      <c r="X313" s="11"/>
    </row>
    <row r="314" spans="1:24" ht="16.5" customHeight="1" thickBot="1" x14ac:dyDescent="0.3">
      <c r="B314" s="15" t="s">
        <v>399</v>
      </c>
      <c r="C314" s="3" t="s">
        <v>130</v>
      </c>
      <c r="D314" s="3">
        <v>2011</v>
      </c>
      <c r="E314" s="3">
        <v>76391</v>
      </c>
      <c r="F314" s="19">
        <v>39545</v>
      </c>
      <c r="G314" s="20"/>
      <c r="H314" s="20" t="s">
        <v>710</v>
      </c>
      <c r="I314" s="20" t="s">
        <v>694</v>
      </c>
      <c r="J314" s="20" t="s">
        <v>689</v>
      </c>
      <c r="K314" s="3" t="s">
        <v>689</v>
      </c>
      <c r="L314" s="4">
        <v>299204.44</v>
      </c>
      <c r="M314" s="4"/>
      <c r="N314" s="5"/>
      <c r="O314" s="5"/>
      <c r="P314" s="4"/>
      <c r="Q314" s="5"/>
      <c r="R314" s="5"/>
      <c r="S314" s="4">
        <v>298732.43</v>
      </c>
      <c r="T314" s="85">
        <f t="shared" si="5"/>
        <v>0.99842244988075712</v>
      </c>
      <c r="V314" s="9"/>
      <c r="W314" s="10"/>
      <c r="X314" s="11"/>
    </row>
    <row r="315" spans="1:24" ht="16.5" customHeight="1" thickBot="1" x14ac:dyDescent="0.3">
      <c r="B315" s="15" t="s">
        <v>400</v>
      </c>
      <c r="C315" s="3" t="s">
        <v>130</v>
      </c>
      <c r="D315" s="3">
        <v>2011</v>
      </c>
      <c r="E315" s="3">
        <v>76398</v>
      </c>
      <c r="F315" s="19">
        <v>39545</v>
      </c>
      <c r="G315" s="20"/>
      <c r="H315" s="20" t="s">
        <v>710</v>
      </c>
      <c r="I315" s="20" t="s">
        <v>694</v>
      </c>
      <c r="J315" s="20" t="s">
        <v>689</v>
      </c>
      <c r="K315" s="3" t="s">
        <v>689</v>
      </c>
      <c r="L315" s="4">
        <v>299789.46999999997</v>
      </c>
      <c r="M315" s="4"/>
      <c r="N315" s="5"/>
      <c r="O315" s="5"/>
      <c r="P315" s="4"/>
      <c r="Q315" s="5"/>
      <c r="R315" s="5"/>
      <c r="S315" s="4">
        <v>299474.46999999997</v>
      </c>
      <c r="T315" s="85">
        <f t="shared" si="5"/>
        <v>0.99894926262753658</v>
      </c>
      <c r="V315" s="9"/>
      <c r="W315" s="10"/>
      <c r="X315" s="11"/>
    </row>
    <row r="316" spans="1:24" ht="16.5" customHeight="1" thickBot="1" x14ac:dyDescent="0.3">
      <c r="A316" s="28">
        <v>135</v>
      </c>
      <c r="B316" s="3" t="s">
        <v>20</v>
      </c>
      <c r="C316" s="3" t="s">
        <v>130</v>
      </c>
      <c r="D316" s="3">
        <v>2015</v>
      </c>
      <c r="E316" s="3">
        <v>76461</v>
      </c>
      <c r="F316" s="19">
        <v>39583</v>
      </c>
      <c r="G316" s="20"/>
      <c r="H316" s="20">
        <v>39845</v>
      </c>
      <c r="I316" s="20">
        <v>42339</v>
      </c>
      <c r="J316" s="20" t="s">
        <v>689</v>
      </c>
      <c r="K316" s="3" t="s">
        <v>691</v>
      </c>
      <c r="L316" s="4">
        <v>8539050</v>
      </c>
      <c r="M316" s="4">
        <v>7991608</v>
      </c>
      <c r="N316" s="5">
        <v>249399</v>
      </c>
      <c r="O316" s="5">
        <v>0</v>
      </c>
      <c r="P316" s="4">
        <v>194118</v>
      </c>
      <c r="Q316" s="5">
        <v>184006</v>
      </c>
      <c r="R316" s="5">
        <v>94.8</v>
      </c>
      <c r="S316" s="4">
        <v>8425152.7300000004</v>
      </c>
      <c r="T316" s="85">
        <f t="shared" si="5"/>
        <v>0.98666159935824249</v>
      </c>
      <c r="U316" s="28"/>
      <c r="V316" s="9"/>
      <c r="W316" s="10"/>
      <c r="X316" s="11"/>
    </row>
    <row r="317" spans="1:24" ht="16.5" customHeight="1" thickBot="1" x14ac:dyDescent="0.3">
      <c r="A317" s="1">
        <v>28</v>
      </c>
      <c r="B317" s="17" t="s">
        <v>468</v>
      </c>
      <c r="C317" s="3" t="s">
        <v>130</v>
      </c>
      <c r="D317" s="3">
        <v>2010</v>
      </c>
      <c r="E317" s="3">
        <v>76466</v>
      </c>
      <c r="F317" s="19">
        <v>39548</v>
      </c>
      <c r="G317" s="20"/>
      <c r="H317" s="20">
        <v>39630</v>
      </c>
      <c r="I317" s="20">
        <v>40513</v>
      </c>
      <c r="J317" s="20" t="s">
        <v>689</v>
      </c>
      <c r="K317" s="3" t="s">
        <v>689</v>
      </c>
      <c r="L317" s="4">
        <v>1745749</v>
      </c>
      <c r="M317" s="4"/>
      <c r="N317" s="5"/>
      <c r="O317" s="5"/>
      <c r="P317" s="4"/>
      <c r="Q317" s="5"/>
      <c r="R317" s="5"/>
      <c r="S317" s="4">
        <v>1054823.72</v>
      </c>
      <c r="T317" s="85">
        <f t="shared" si="5"/>
        <v>0.60422415822664077</v>
      </c>
      <c r="V317" s="9"/>
      <c r="W317" s="10"/>
      <c r="X317" s="11"/>
    </row>
    <row r="318" spans="1:24" ht="16.5" customHeight="1" thickBot="1" x14ac:dyDescent="0.3">
      <c r="A318" s="28">
        <v>136</v>
      </c>
      <c r="B318" s="17" t="s">
        <v>470</v>
      </c>
      <c r="C318" s="3" t="s">
        <v>130</v>
      </c>
      <c r="D318" s="3">
        <v>2010</v>
      </c>
      <c r="E318" s="78">
        <v>76505</v>
      </c>
      <c r="F318" s="19">
        <v>39575</v>
      </c>
      <c r="G318" s="20"/>
      <c r="H318" s="20">
        <v>39753</v>
      </c>
      <c r="I318" s="20" t="s">
        <v>710</v>
      </c>
      <c r="J318" s="20" t="s">
        <v>691</v>
      </c>
      <c r="K318" s="3" t="s">
        <v>689</v>
      </c>
      <c r="L318" s="4">
        <v>1110460</v>
      </c>
      <c r="M318" s="4"/>
      <c r="N318" s="5"/>
      <c r="O318" s="5"/>
      <c r="P318" s="4"/>
      <c r="Q318" s="5"/>
      <c r="R318" s="5"/>
      <c r="S318" s="4">
        <v>703543</v>
      </c>
      <c r="T318" s="85">
        <f t="shared" si="5"/>
        <v>0.63355996614015808</v>
      </c>
      <c r="U318" s="28"/>
      <c r="V318" s="9"/>
      <c r="W318" s="10"/>
      <c r="X318" s="11"/>
    </row>
    <row r="319" spans="1:24" ht="16.5" customHeight="1" thickBot="1" x14ac:dyDescent="0.3">
      <c r="A319" s="28">
        <v>137</v>
      </c>
      <c r="B319" s="15" t="s">
        <v>22</v>
      </c>
      <c r="C319" s="3" t="s">
        <v>130</v>
      </c>
      <c r="D319" s="3">
        <v>2011</v>
      </c>
      <c r="E319" s="78">
        <v>76746</v>
      </c>
      <c r="F319" s="19">
        <v>39498</v>
      </c>
      <c r="G319" s="20"/>
      <c r="H319" s="20">
        <v>39479</v>
      </c>
      <c r="I319" s="20">
        <v>42339</v>
      </c>
      <c r="J319" s="20" t="s">
        <v>689</v>
      </c>
      <c r="K319" s="3" t="s">
        <v>689</v>
      </c>
      <c r="L319" s="4">
        <v>6597709</v>
      </c>
      <c r="M319" s="4"/>
      <c r="N319" s="5"/>
      <c r="O319" s="5"/>
      <c r="P319" s="4"/>
      <c r="Q319" s="5"/>
      <c r="R319" s="5"/>
      <c r="S319" s="4">
        <v>6595322.2199999997</v>
      </c>
      <c r="T319" s="85">
        <f t="shared" si="5"/>
        <v>0.99963824109247612</v>
      </c>
      <c r="U319" s="28"/>
      <c r="V319" s="9"/>
      <c r="W319" s="10"/>
      <c r="X319" s="11"/>
    </row>
    <row r="320" spans="1:24" ht="16.5" customHeight="1" thickBot="1" x14ac:dyDescent="0.3">
      <c r="A320" s="28">
        <v>138</v>
      </c>
      <c r="B320" s="17" t="s">
        <v>473</v>
      </c>
      <c r="C320" s="3" t="s">
        <v>130</v>
      </c>
      <c r="D320" s="3">
        <v>2010</v>
      </c>
      <c r="E320" s="78">
        <v>77033</v>
      </c>
      <c r="F320" s="19">
        <v>39552</v>
      </c>
      <c r="G320" s="20"/>
      <c r="H320" s="20">
        <v>39753</v>
      </c>
      <c r="I320" s="20">
        <v>40513</v>
      </c>
      <c r="J320" s="20" t="s">
        <v>689</v>
      </c>
      <c r="K320" s="3" t="s">
        <v>689</v>
      </c>
      <c r="L320" s="4">
        <v>347142</v>
      </c>
      <c r="M320" s="4"/>
      <c r="N320" s="5"/>
      <c r="O320" s="5"/>
      <c r="P320" s="4"/>
      <c r="Q320" s="5"/>
      <c r="R320" s="5"/>
      <c r="S320" s="4">
        <v>168751.02</v>
      </c>
      <c r="T320" s="85">
        <f t="shared" si="5"/>
        <v>0.48611524966728309</v>
      </c>
      <c r="U320" s="28"/>
      <c r="V320" s="9"/>
      <c r="W320" s="10"/>
      <c r="X320" s="11"/>
    </row>
    <row r="321" spans="1:24" ht="16.5" customHeight="1" thickBot="1" x14ac:dyDescent="0.3">
      <c r="A321" s="28">
        <v>139</v>
      </c>
      <c r="B321" s="17" t="s">
        <v>506</v>
      </c>
      <c r="C321" s="3" t="s">
        <v>130</v>
      </c>
      <c r="D321" s="3">
        <v>2010</v>
      </c>
      <c r="E321" s="78">
        <v>77127</v>
      </c>
      <c r="F321" s="19">
        <v>39755</v>
      </c>
      <c r="G321" s="20"/>
      <c r="H321" s="20">
        <v>40360</v>
      </c>
      <c r="I321" s="20">
        <v>40513</v>
      </c>
      <c r="J321" s="20" t="s">
        <v>691</v>
      </c>
      <c r="K321" s="3" t="s">
        <v>689</v>
      </c>
      <c r="L321" s="4">
        <v>258517.94</v>
      </c>
      <c r="M321" s="4"/>
      <c r="N321" s="5"/>
      <c r="O321" s="5"/>
      <c r="P321" s="4"/>
      <c r="Q321" s="5"/>
      <c r="R321" s="5"/>
      <c r="S321" s="4">
        <v>249999.34</v>
      </c>
      <c r="T321" s="85">
        <f t="shared" si="5"/>
        <v>0.9670483216754705</v>
      </c>
      <c r="U321" s="28"/>
      <c r="V321" s="9"/>
      <c r="W321" s="10"/>
      <c r="X321" s="11"/>
    </row>
    <row r="322" spans="1:24" ht="16.5" customHeight="1" thickBot="1" x14ac:dyDescent="0.3">
      <c r="A322" s="28">
        <v>140</v>
      </c>
      <c r="B322" s="15" t="s">
        <v>668</v>
      </c>
      <c r="C322" s="3" t="s">
        <v>268</v>
      </c>
      <c r="D322" s="3">
        <v>2011</v>
      </c>
      <c r="E322" s="3">
        <v>77218</v>
      </c>
      <c r="F322" s="19">
        <v>39504</v>
      </c>
      <c r="G322" s="20"/>
      <c r="H322" s="20" t="s">
        <v>778</v>
      </c>
      <c r="I322" s="20">
        <v>40878</v>
      </c>
      <c r="J322" s="20" t="s">
        <v>689</v>
      </c>
      <c r="K322" s="3" t="s">
        <v>689</v>
      </c>
      <c r="L322" s="4">
        <v>183061</v>
      </c>
      <c r="M322" s="4"/>
      <c r="N322" s="5"/>
      <c r="O322" s="5"/>
      <c r="P322" s="4"/>
      <c r="Q322" s="5"/>
      <c r="R322" s="5"/>
      <c r="S322" s="4">
        <v>243001.25</v>
      </c>
      <c r="T322" s="85">
        <f t="shared" si="5"/>
        <v>1.3274332053250009</v>
      </c>
      <c r="U322" s="28"/>
      <c r="V322" s="9"/>
      <c r="W322" s="10"/>
      <c r="X322" s="11"/>
    </row>
    <row r="323" spans="1:24" ht="16.5" customHeight="1" thickBot="1" x14ac:dyDescent="0.3">
      <c r="A323" s="28">
        <v>141</v>
      </c>
      <c r="B323" s="15" t="s">
        <v>382</v>
      </c>
      <c r="C323" s="3" t="s">
        <v>130</v>
      </c>
      <c r="D323" s="3">
        <v>2011</v>
      </c>
      <c r="E323" s="3">
        <v>77222</v>
      </c>
      <c r="F323" s="19">
        <v>39591</v>
      </c>
      <c r="G323" s="20"/>
      <c r="H323" s="20">
        <v>40118</v>
      </c>
      <c r="I323" s="20">
        <v>42064</v>
      </c>
      <c r="J323" s="20" t="s">
        <v>689</v>
      </c>
      <c r="K323" s="3" t="s">
        <v>691</v>
      </c>
      <c r="L323" s="4">
        <v>2684107.79</v>
      </c>
      <c r="M323" s="4"/>
      <c r="N323" s="5"/>
      <c r="O323" s="5"/>
      <c r="P323" s="4"/>
      <c r="Q323" s="5"/>
      <c r="R323" s="5"/>
      <c r="S323" s="4">
        <v>2543954.5099999998</v>
      </c>
      <c r="T323" s="85">
        <f t="shared" si="5"/>
        <v>0.94778403441092796</v>
      </c>
      <c r="U323" s="28"/>
      <c r="V323" s="9"/>
      <c r="W323" s="10"/>
      <c r="X323" s="11"/>
    </row>
    <row r="324" spans="1:24" ht="16.5" customHeight="1" thickBot="1" x14ac:dyDescent="0.3">
      <c r="A324" s="28">
        <v>143</v>
      </c>
      <c r="B324" s="17" t="s">
        <v>497</v>
      </c>
      <c r="C324" s="3" t="s">
        <v>130</v>
      </c>
      <c r="D324" s="3">
        <v>2010</v>
      </c>
      <c r="E324" s="3">
        <v>77429</v>
      </c>
      <c r="F324" s="19">
        <v>39604</v>
      </c>
      <c r="G324" s="20"/>
      <c r="H324" s="20">
        <v>39722</v>
      </c>
      <c r="I324" s="20">
        <v>40513</v>
      </c>
      <c r="J324" s="20" t="s">
        <v>689</v>
      </c>
      <c r="K324" s="3" t="s">
        <v>689</v>
      </c>
      <c r="L324" s="4">
        <v>1526250</v>
      </c>
      <c r="M324" s="4"/>
      <c r="N324" s="5"/>
      <c r="O324" s="5"/>
      <c r="P324" s="4"/>
      <c r="Q324" s="5"/>
      <c r="R324" s="5"/>
      <c r="S324" s="4">
        <v>233558.63</v>
      </c>
      <c r="T324" s="85">
        <f t="shared" si="5"/>
        <v>0.15302776740376742</v>
      </c>
      <c r="U324" s="28"/>
      <c r="V324" s="9"/>
      <c r="W324" s="10"/>
      <c r="X324" s="11"/>
    </row>
    <row r="325" spans="1:24" ht="16.5" customHeight="1" thickBot="1" x14ac:dyDescent="0.3">
      <c r="A325" s="28">
        <v>144</v>
      </c>
      <c r="B325" s="16" t="s">
        <v>638</v>
      </c>
      <c r="C325" s="3" t="s">
        <v>268</v>
      </c>
      <c r="D325" s="3">
        <v>2013</v>
      </c>
      <c r="E325" s="3">
        <v>77864</v>
      </c>
      <c r="F325" s="19">
        <v>40102</v>
      </c>
      <c r="G325" s="20"/>
      <c r="H325" s="20">
        <v>39722</v>
      </c>
      <c r="I325" s="20" t="s">
        <v>694</v>
      </c>
      <c r="J325" s="20" t="s">
        <v>689</v>
      </c>
      <c r="K325" s="3" t="s">
        <v>691</v>
      </c>
      <c r="L325" s="4">
        <v>6590540.3099999996</v>
      </c>
      <c r="M325" s="4"/>
      <c r="N325" s="5"/>
      <c r="O325" s="5"/>
      <c r="P325" s="4"/>
      <c r="Q325" s="5"/>
      <c r="R325" s="5"/>
      <c r="S325" s="4">
        <v>6514488.4500000002</v>
      </c>
      <c r="T325" s="85">
        <f t="shared" si="5"/>
        <v>0.9884604514314852</v>
      </c>
      <c r="U325" s="28"/>
      <c r="V325" s="9"/>
      <c r="W325" s="10"/>
      <c r="X325" s="11"/>
    </row>
    <row r="326" spans="1:24" ht="16.5" customHeight="1" thickBot="1" x14ac:dyDescent="0.3">
      <c r="A326" s="28">
        <v>145</v>
      </c>
      <c r="B326" s="17" t="s">
        <v>492</v>
      </c>
      <c r="C326" s="3" t="s">
        <v>130</v>
      </c>
      <c r="D326" s="3">
        <v>2010</v>
      </c>
      <c r="E326" s="3">
        <v>77865</v>
      </c>
      <c r="F326" s="19">
        <v>39594</v>
      </c>
      <c r="G326" s="20"/>
      <c r="H326" s="20">
        <v>39783</v>
      </c>
      <c r="I326" s="20">
        <v>40148</v>
      </c>
      <c r="J326" s="20" t="s">
        <v>689</v>
      </c>
      <c r="K326" s="3" t="s">
        <v>689</v>
      </c>
      <c r="L326" s="4">
        <v>1500000</v>
      </c>
      <c r="M326" s="4"/>
      <c r="N326" s="5"/>
      <c r="O326" s="5"/>
      <c r="P326" s="4"/>
      <c r="Q326" s="5"/>
      <c r="R326" s="5"/>
      <c r="S326" s="4">
        <v>304174.90000000002</v>
      </c>
      <c r="T326" s="85">
        <f t="shared" si="5"/>
        <v>0.20278326666666668</v>
      </c>
      <c r="U326" s="28" t="s">
        <v>775</v>
      </c>
      <c r="V326" s="9"/>
      <c r="W326" s="10"/>
      <c r="X326" s="11"/>
    </row>
    <row r="327" spans="1:24" ht="16.5" customHeight="1" thickBot="1" x14ac:dyDescent="0.3">
      <c r="A327" s="28">
        <v>146</v>
      </c>
      <c r="B327" s="15" t="s">
        <v>375</v>
      </c>
      <c r="C327" s="3" t="s">
        <v>130</v>
      </c>
      <c r="D327" s="3">
        <v>2011</v>
      </c>
      <c r="E327" s="78">
        <v>78742</v>
      </c>
      <c r="F327" s="19">
        <v>39631</v>
      </c>
      <c r="G327" s="20"/>
      <c r="H327" s="20">
        <v>39661</v>
      </c>
      <c r="I327" s="20">
        <v>40878</v>
      </c>
      <c r="J327" s="20" t="s">
        <v>689</v>
      </c>
      <c r="K327" s="3" t="s">
        <v>689</v>
      </c>
      <c r="L327" s="4">
        <v>982982</v>
      </c>
      <c r="M327" s="4"/>
      <c r="N327" s="5"/>
      <c r="O327" s="5"/>
      <c r="P327" s="4"/>
      <c r="Q327" s="5"/>
      <c r="R327" s="5"/>
      <c r="S327" s="4">
        <v>973055.24</v>
      </c>
      <c r="T327" s="85">
        <f t="shared" ref="T327:T390" si="6">+S327/L327</f>
        <v>0.98990138171400899</v>
      </c>
      <c r="U327" s="28"/>
      <c r="V327" s="9"/>
      <c r="W327" s="10"/>
      <c r="X327" s="11"/>
    </row>
    <row r="328" spans="1:24" ht="16.5" customHeight="1" thickBot="1" x14ac:dyDescent="0.3">
      <c r="A328" s="28">
        <v>147</v>
      </c>
      <c r="B328" s="15" t="s">
        <v>670</v>
      </c>
      <c r="C328" s="3" t="s">
        <v>268</v>
      </c>
      <c r="D328" s="3">
        <v>2011</v>
      </c>
      <c r="E328" s="3">
        <v>79630</v>
      </c>
      <c r="F328" s="19">
        <v>39549</v>
      </c>
      <c r="G328" s="20"/>
      <c r="H328" s="20">
        <v>39783</v>
      </c>
      <c r="I328" s="20">
        <v>40878</v>
      </c>
      <c r="J328" s="20" t="s">
        <v>689</v>
      </c>
      <c r="K328" s="3" t="s">
        <v>689</v>
      </c>
      <c r="L328" s="4">
        <v>1046307</v>
      </c>
      <c r="M328" s="4"/>
      <c r="N328" s="5"/>
      <c r="O328" s="5"/>
      <c r="P328" s="4"/>
      <c r="Q328" s="5"/>
      <c r="R328" s="5"/>
      <c r="S328" s="4">
        <v>1665700.87</v>
      </c>
      <c r="T328" s="85">
        <f t="shared" si="6"/>
        <v>1.5919810055748458</v>
      </c>
      <c r="U328" s="28"/>
      <c r="V328" s="9"/>
      <c r="W328" s="10"/>
      <c r="X328" s="11"/>
    </row>
    <row r="329" spans="1:24" ht="16.5" customHeight="1" thickBot="1" x14ac:dyDescent="0.3">
      <c r="A329" s="28">
        <v>148</v>
      </c>
      <c r="B329" s="15" t="s">
        <v>379</v>
      </c>
      <c r="C329" s="3" t="s">
        <v>130</v>
      </c>
      <c r="D329" s="3">
        <v>2011</v>
      </c>
      <c r="E329" s="3">
        <v>79663</v>
      </c>
      <c r="F329" s="19">
        <v>39770</v>
      </c>
      <c r="G329" s="20"/>
      <c r="H329" s="20">
        <v>40210</v>
      </c>
      <c r="I329" s="20">
        <v>40513</v>
      </c>
      <c r="J329" s="20" t="s">
        <v>691</v>
      </c>
      <c r="K329" s="3" t="s">
        <v>689</v>
      </c>
      <c r="L329" s="4">
        <v>284017</v>
      </c>
      <c r="M329" s="4"/>
      <c r="N329" s="5"/>
      <c r="O329" s="5"/>
      <c r="P329" s="4"/>
      <c r="Q329" s="5"/>
      <c r="R329" s="5"/>
      <c r="S329" s="4">
        <v>277135.44</v>
      </c>
      <c r="T329" s="85">
        <f t="shared" si="6"/>
        <v>0.97577060528066983</v>
      </c>
      <c r="U329" s="28"/>
      <c r="V329" s="9"/>
      <c r="W329" s="10"/>
      <c r="X329" s="11"/>
    </row>
    <row r="330" spans="1:24" ht="16.5" customHeight="1" thickBot="1" x14ac:dyDescent="0.3">
      <c r="A330" s="28">
        <v>149</v>
      </c>
      <c r="B330" s="14" t="s">
        <v>653</v>
      </c>
      <c r="C330" s="3" t="s">
        <v>268</v>
      </c>
      <c r="D330" s="3">
        <v>2012</v>
      </c>
      <c r="E330" s="3">
        <v>79853</v>
      </c>
      <c r="F330" s="19" t="s">
        <v>752</v>
      </c>
      <c r="G330" s="20"/>
      <c r="H330" s="20" t="s">
        <v>698</v>
      </c>
      <c r="I330" s="20" t="s">
        <v>698</v>
      </c>
      <c r="J330" s="20" t="s">
        <v>689</v>
      </c>
      <c r="K330" s="3" t="s">
        <v>689</v>
      </c>
      <c r="L330" s="4">
        <v>3511622</v>
      </c>
      <c r="M330" s="4"/>
      <c r="N330" s="5"/>
      <c r="O330" s="5"/>
      <c r="P330" s="4"/>
      <c r="Q330" s="5"/>
      <c r="R330" s="5"/>
      <c r="S330" s="4">
        <v>0</v>
      </c>
      <c r="T330" s="85">
        <f t="shared" si="6"/>
        <v>0</v>
      </c>
      <c r="U330" s="28"/>
      <c r="V330" s="9"/>
      <c r="W330" s="10"/>
      <c r="X330" s="11"/>
    </row>
    <row r="331" spans="1:24" ht="16.5" customHeight="1" thickBot="1" x14ac:dyDescent="0.3">
      <c r="B331" s="15" t="s">
        <v>404</v>
      </c>
      <c r="C331" s="3" t="s">
        <v>130</v>
      </c>
      <c r="D331" s="3">
        <v>2011</v>
      </c>
      <c r="E331" s="3">
        <v>80669</v>
      </c>
      <c r="F331" s="19">
        <v>39552</v>
      </c>
      <c r="G331" s="20"/>
      <c r="H331" s="20" t="s">
        <v>710</v>
      </c>
      <c r="I331" s="20" t="s">
        <v>694</v>
      </c>
      <c r="J331" s="20" t="s">
        <v>689</v>
      </c>
      <c r="K331" s="3" t="s">
        <v>689</v>
      </c>
      <c r="L331" s="4">
        <v>296055.13</v>
      </c>
      <c r="M331" s="4"/>
      <c r="N331" s="5"/>
      <c r="O331" s="5"/>
      <c r="P331" s="4"/>
      <c r="Q331" s="5"/>
      <c r="R331" s="5"/>
      <c r="S331" s="4">
        <v>295743.13</v>
      </c>
      <c r="T331" s="85">
        <f t="shared" si="6"/>
        <v>0.99894614222695621</v>
      </c>
      <c r="V331" s="9"/>
      <c r="W331" s="10"/>
      <c r="X331" s="11"/>
    </row>
    <row r="332" spans="1:24" ht="16.5" customHeight="1" thickBot="1" x14ac:dyDescent="0.3">
      <c r="B332" s="17" t="s">
        <v>471</v>
      </c>
      <c r="C332" s="3" t="s">
        <v>130</v>
      </c>
      <c r="D332" s="3">
        <v>2010</v>
      </c>
      <c r="E332" s="78">
        <v>81906</v>
      </c>
      <c r="F332" s="19">
        <v>39563</v>
      </c>
      <c r="G332" s="20"/>
      <c r="H332" s="20">
        <v>39783</v>
      </c>
      <c r="I332" s="20">
        <v>41122</v>
      </c>
      <c r="J332" s="20" t="s">
        <v>691</v>
      </c>
      <c r="K332" s="3" t="s">
        <v>689</v>
      </c>
      <c r="L332" s="4">
        <v>1656025.5</v>
      </c>
      <c r="M332" s="4"/>
      <c r="N332" s="5"/>
      <c r="O332" s="5"/>
      <c r="P332" s="4"/>
      <c r="Q332" s="5"/>
      <c r="R332" s="5"/>
      <c r="S332" s="4">
        <v>1004419.52</v>
      </c>
      <c r="T332" s="85">
        <f t="shared" si="6"/>
        <v>0.6065241869765895</v>
      </c>
      <c r="U332" s="1" t="s">
        <v>754</v>
      </c>
      <c r="V332" s="9"/>
      <c r="W332" s="10"/>
      <c r="X332" s="11"/>
    </row>
    <row r="333" spans="1:24" ht="16.5" customHeight="1" thickBot="1" x14ac:dyDescent="0.3">
      <c r="B333" s="14" t="s">
        <v>343</v>
      </c>
      <c r="C333" s="3" t="s">
        <v>130</v>
      </c>
      <c r="D333" s="3">
        <v>2012</v>
      </c>
      <c r="E333" s="78">
        <v>82298</v>
      </c>
      <c r="F333" s="19">
        <v>39609</v>
      </c>
      <c r="G333" s="20"/>
      <c r="H333" s="20">
        <v>40118</v>
      </c>
      <c r="I333" s="20">
        <v>40695</v>
      </c>
      <c r="J333" s="20" t="s">
        <v>691</v>
      </c>
      <c r="K333" s="3" t="s">
        <v>691</v>
      </c>
      <c r="L333" s="4">
        <v>1493153</v>
      </c>
      <c r="M333" s="4"/>
      <c r="N333" s="5"/>
      <c r="O333" s="5"/>
      <c r="P333" s="4"/>
      <c r="Q333" s="5"/>
      <c r="R333" s="5"/>
      <c r="S333" s="4">
        <v>1133588.82</v>
      </c>
      <c r="T333" s="85">
        <f t="shared" si="6"/>
        <v>0.75919133538224148</v>
      </c>
      <c r="U333" s="1" t="s">
        <v>812</v>
      </c>
      <c r="V333" s="9"/>
      <c r="W333" s="10"/>
      <c r="X333" s="11"/>
    </row>
    <row r="334" spans="1:24" ht="16.5" customHeight="1" thickBot="1" x14ac:dyDescent="0.3">
      <c r="B334" s="17" t="s">
        <v>515</v>
      </c>
      <c r="C334" s="3" t="s">
        <v>130</v>
      </c>
      <c r="D334" s="3">
        <v>2010</v>
      </c>
      <c r="E334" s="3">
        <v>82941</v>
      </c>
      <c r="F334" s="19">
        <v>39623</v>
      </c>
      <c r="G334" s="20"/>
      <c r="H334" s="20" t="s">
        <v>698</v>
      </c>
      <c r="I334" s="20" t="s">
        <v>698</v>
      </c>
      <c r="J334" s="20" t="s">
        <v>689</v>
      </c>
      <c r="K334" s="3" t="s">
        <v>689</v>
      </c>
      <c r="L334" s="4">
        <v>682162</v>
      </c>
      <c r="M334" s="4"/>
      <c r="N334" s="5"/>
      <c r="O334" s="5"/>
      <c r="P334" s="4"/>
      <c r="Q334" s="5"/>
      <c r="R334" s="5"/>
      <c r="S334" s="4">
        <v>0</v>
      </c>
      <c r="T334" s="85">
        <f t="shared" si="6"/>
        <v>0</v>
      </c>
      <c r="V334" s="9"/>
      <c r="W334" s="10"/>
      <c r="X334" s="11"/>
    </row>
    <row r="335" spans="1:24" ht="16.5" customHeight="1" thickBot="1" x14ac:dyDescent="0.3">
      <c r="B335" s="14" t="s">
        <v>345</v>
      </c>
      <c r="C335" s="3" t="s">
        <v>130</v>
      </c>
      <c r="D335" s="3">
        <v>2012</v>
      </c>
      <c r="E335" s="3">
        <v>83663</v>
      </c>
      <c r="F335" s="19">
        <v>39575</v>
      </c>
      <c r="G335" s="20"/>
      <c r="H335" s="20">
        <v>39722</v>
      </c>
      <c r="I335" s="20">
        <v>40391</v>
      </c>
      <c r="J335" s="20" t="s">
        <v>707</v>
      </c>
      <c r="K335" s="3" t="s">
        <v>691</v>
      </c>
      <c r="L335" s="4">
        <v>100276</v>
      </c>
      <c r="M335" s="4"/>
      <c r="N335" s="5"/>
      <c r="O335" s="5"/>
      <c r="P335" s="4"/>
      <c r="Q335" s="5"/>
      <c r="R335" s="5"/>
      <c r="S335" s="4">
        <v>113862</v>
      </c>
      <c r="T335" s="85">
        <f t="shared" si="6"/>
        <v>1.1354860584785991</v>
      </c>
      <c r="V335" s="9"/>
      <c r="W335" s="10"/>
      <c r="X335" s="11"/>
    </row>
    <row r="336" spans="1:24" ht="16.5" customHeight="1" thickBot="1" x14ac:dyDescent="0.3">
      <c r="A336" s="28">
        <v>205</v>
      </c>
      <c r="B336" s="17" t="s">
        <v>504</v>
      </c>
      <c r="C336" s="3" t="s">
        <v>130</v>
      </c>
      <c r="D336" s="3">
        <v>2010</v>
      </c>
      <c r="E336" s="3">
        <v>83789</v>
      </c>
      <c r="F336" s="19">
        <v>39688</v>
      </c>
      <c r="G336" s="20"/>
      <c r="H336" s="20">
        <v>39783</v>
      </c>
      <c r="I336" s="20">
        <v>40148</v>
      </c>
      <c r="J336" s="20" t="s">
        <v>689</v>
      </c>
      <c r="K336" s="3" t="s">
        <v>689</v>
      </c>
      <c r="L336" s="4">
        <v>670181</v>
      </c>
      <c r="M336" s="4"/>
      <c r="N336" s="5"/>
      <c r="O336" s="5"/>
      <c r="P336" s="4"/>
      <c r="Q336" s="5"/>
      <c r="R336" s="5"/>
      <c r="S336" s="4">
        <v>389767.07</v>
      </c>
      <c r="T336" s="85">
        <f t="shared" si="6"/>
        <v>0.58158478082786591</v>
      </c>
      <c r="U336" s="28"/>
      <c r="V336" s="9"/>
      <c r="W336" s="10"/>
      <c r="X336" s="11"/>
    </row>
    <row r="337" spans="1:24" ht="16.5" customHeight="1" thickBot="1" x14ac:dyDescent="0.3">
      <c r="A337" s="28"/>
      <c r="B337" s="17" t="s">
        <v>499</v>
      </c>
      <c r="C337" s="3" t="s">
        <v>130</v>
      </c>
      <c r="D337" s="3">
        <v>2010</v>
      </c>
      <c r="E337" s="78">
        <v>85916</v>
      </c>
      <c r="F337" s="19">
        <v>39757</v>
      </c>
      <c r="G337" s="20"/>
      <c r="H337" s="20">
        <v>39814</v>
      </c>
      <c r="I337" s="20">
        <v>40513</v>
      </c>
      <c r="J337" s="20" t="s">
        <v>689</v>
      </c>
      <c r="K337" s="3" t="s">
        <v>689</v>
      </c>
      <c r="L337" s="4">
        <v>27086274.670000002</v>
      </c>
      <c r="M337" s="4"/>
      <c r="N337" s="5"/>
      <c r="O337" s="5"/>
      <c r="P337" s="4"/>
      <c r="Q337" s="5"/>
      <c r="R337" s="5"/>
      <c r="S337" s="4">
        <v>29533908.989999998</v>
      </c>
      <c r="T337" s="85">
        <f t="shared" si="6"/>
        <v>1.0903643764164781</v>
      </c>
      <c r="U337" s="28"/>
      <c r="V337" s="9"/>
      <c r="W337" s="10"/>
      <c r="X337" s="11"/>
    </row>
    <row r="338" spans="1:24" ht="16.5" customHeight="1" thickBot="1" x14ac:dyDescent="0.3">
      <c r="B338" s="3" t="s">
        <v>24</v>
      </c>
      <c r="C338" s="3" t="s">
        <v>130</v>
      </c>
      <c r="D338" s="3">
        <v>2015</v>
      </c>
      <c r="E338" s="3">
        <v>86026</v>
      </c>
      <c r="F338" s="19">
        <v>39953</v>
      </c>
      <c r="G338" s="20"/>
      <c r="H338" s="20">
        <v>41122</v>
      </c>
      <c r="I338" s="20">
        <v>42217</v>
      </c>
      <c r="J338" s="20" t="s">
        <v>689</v>
      </c>
      <c r="K338" s="3" t="s">
        <v>691</v>
      </c>
      <c r="L338" s="4">
        <v>48056258</v>
      </c>
      <c r="M338" s="4">
        <v>840815</v>
      </c>
      <c r="N338" s="5">
        <v>86337</v>
      </c>
      <c r="O338" s="5">
        <v>0</v>
      </c>
      <c r="P338" s="4">
        <v>163844</v>
      </c>
      <c r="Q338" s="5">
        <v>163843</v>
      </c>
      <c r="R338" s="5">
        <v>100</v>
      </c>
      <c r="S338" s="4">
        <v>1090996</v>
      </c>
      <c r="T338" s="85">
        <f t="shared" si="6"/>
        <v>2.270247508659538E-2</v>
      </c>
      <c r="V338" s="9"/>
      <c r="W338" s="10"/>
      <c r="X338" s="11"/>
    </row>
    <row r="339" spans="1:24" ht="16.5" customHeight="1" thickBot="1" x14ac:dyDescent="0.3">
      <c r="A339" s="28">
        <v>183</v>
      </c>
      <c r="B339" s="17" t="s">
        <v>681</v>
      </c>
      <c r="C339" s="3" t="s">
        <v>268</v>
      </c>
      <c r="D339" s="3">
        <v>2010</v>
      </c>
      <c r="E339" s="3">
        <v>86564</v>
      </c>
      <c r="F339" s="19">
        <v>39602</v>
      </c>
      <c r="G339" s="20"/>
      <c r="H339" s="20">
        <v>39722</v>
      </c>
      <c r="I339" s="20" t="s">
        <v>710</v>
      </c>
      <c r="J339" s="20" t="s">
        <v>689</v>
      </c>
      <c r="K339" s="3" t="s">
        <v>689</v>
      </c>
      <c r="L339" s="4">
        <v>298600</v>
      </c>
      <c r="M339" s="4"/>
      <c r="N339" s="5"/>
      <c r="O339" s="5"/>
      <c r="P339" s="4"/>
      <c r="Q339" s="5"/>
      <c r="R339" s="5"/>
      <c r="S339" s="4">
        <v>310786.84999999998</v>
      </c>
      <c r="T339" s="85">
        <f t="shared" si="6"/>
        <v>1.0408132953784326</v>
      </c>
      <c r="U339" s="28" t="s">
        <v>764</v>
      </c>
      <c r="V339" s="9"/>
      <c r="W339" s="10"/>
      <c r="X339" s="11"/>
    </row>
    <row r="340" spans="1:24" ht="16.5" customHeight="1" thickBot="1" x14ac:dyDescent="0.3">
      <c r="A340" s="28"/>
      <c r="B340" s="17" t="s">
        <v>680</v>
      </c>
      <c r="C340" s="3" t="s">
        <v>268</v>
      </c>
      <c r="D340" s="3">
        <v>2010</v>
      </c>
      <c r="E340" s="3">
        <v>86580</v>
      </c>
      <c r="F340" s="19">
        <v>39602</v>
      </c>
      <c r="G340" s="20"/>
      <c r="H340" s="20">
        <v>39722</v>
      </c>
      <c r="I340" s="20">
        <v>41974</v>
      </c>
      <c r="J340" s="20" t="s">
        <v>689</v>
      </c>
      <c r="K340" s="3" t="s">
        <v>689</v>
      </c>
      <c r="L340" s="4">
        <v>795500</v>
      </c>
      <c r="M340" s="4"/>
      <c r="N340" s="5"/>
      <c r="O340" s="5"/>
      <c r="P340" s="4"/>
      <c r="Q340" s="5"/>
      <c r="R340" s="5"/>
      <c r="S340" s="4">
        <v>753792.57</v>
      </c>
      <c r="T340" s="85">
        <f t="shared" si="6"/>
        <v>0.94757079824010049</v>
      </c>
      <c r="U340" s="28"/>
      <c r="V340" s="9"/>
      <c r="W340" s="10"/>
      <c r="X340" s="11"/>
    </row>
    <row r="341" spans="1:24" ht="16.5" customHeight="1" thickBot="1" x14ac:dyDescent="0.3">
      <c r="A341" s="28"/>
      <c r="B341" s="17" t="s">
        <v>682</v>
      </c>
      <c r="C341" s="3" t="s">
        <v>268</v>
      </c>
      <c r="D341" s="3">
        <v>2010</v>
      </c>
      <c r="E341" s="3">
        <v>86604</v>
      </c>
      <c r="F341" s="19">
        <v>39604</v>
      </c>
      <c r="G341" s="20"/>
      <c r="H341" s="20">
        <v>40148</v>
      </c>
      <c r="I341" s="20">
        <v>40483</v>
      </c>
      <c r="J341" s="20" t="s">
        <v>689</v>
      </c>
      <c r="K341" s="3" t="s">
        <v>689</v>
      </c>
      <c r="L341" s="4">
        <v>472091</v>
      </c>
      <c r="M341" s="4"/>
      <c r="N341" s="5"/>
      <c r="O341" s="5"/>
      <c r="P341" s="4"/>
      <c r="Q341" s="5"/>
      <c r="R341" s="5"/>
      <c r="S341" s="4">
        <v>218326.31</v>
      </c>
      <c r="T341" s="85">
        <f t="shared" si="6"/>
        <v>0.46246657953657239</v>
      </c>
      <c r="U341" s="28"/>
      <c r="V341" s="9"/>
      <c r="W341" s="10"/>
      <c r="X341" s="11"/>
    </row>
    <row r="342" spans="1:24" ht="16.5" customHeight="1" thickBot="1" x14ac:dyDescent="0.3">
      <c r="B342" s="3" t="s">
        <v>239</v>
      </c>
      <c r="C342" s="3" t="s">
        <v>268</v>
      </c>
      <c r="D342" s="3">
        <v>2015</v>
      </c>
      <c r="E342" s="3">
        <v>86625</v>
      </c>
      <c r="F342" s="19">
        <v>39637</v>
      </c>
      <c r="G342" s="20"/>
      <c r="H342" s="20">
        <v>39783</v>
      </c>
      <c r="I342" s="20" t="s">
        <v>700</v>
      </c>
      <c r="J342" s="20" t="s">
        <v>689</v>
      </c>
      <c r="K342" s="3" t="s">
        <v>691</v>
      </c>
      <c r="L342" s="4">
        <v>1846826.75</v>
      </c>
      <c r="M342" s="4"/>
      <c r="N342" s="5"/>
      <c r="O342" s="5">
        <v>2000000</v>
      </c>
      <c r="P342" s="4">
        <v>4581127</v>
      </c>
      <c r="Q342" s="5"/>
      <c r="R342" s="5">
        <v>100</v>
      </c>
      <c r="S342" s="4">
        <v>1835565.36</v>
      </c>
      <c r="T342" s="85">
        <f t="shared" si="6"/>
        <v>0.99390230296371873</v>
      </c>
      <c r="V342" s="9"/>
      <c r="W342" s="10"/>
      <c r="X342" s="11"/>
    </row>
    <row r="343" spans="1:24" ht="16.5" customHeight="1" thickBot="1" x14ac:dyDescent="0.3">
      <c r="A343" s="28">
        <v>150</v>
      </c>
      <c r="B343" s="17" t="s">
        <v>513</v>
      </c>
      <c r="C343" s="3" t="s">
        <v>130</v>
      </c>
      <c r="D343" s="3">
        <v>2010</v>
      </c>
      <c r="E343" s="3">
        <v>86712</v>
      </c>
      <c r="F343" s="19" t="s">
        <v>755</v>
      </c>
      <c r="G343" s="20"/>
      <c r="H343" s="20" t="s">
        <v>698</v>
      </c>
      <c r="I343" s="20" t="s">
        <v>698</v>
      </c>
      <c r="J343" s="20" t="s">
        <v>689</v>
      </c>
      <c r="K343" s="3" t="s">
        <v>689</v>
      </c>
      <c r="L343" s="4">
        <v>298673</v>
      </c>
      <c r="M343" s="4"/>
      <c r="N343" s="5"/>
      <c r="O343" s="5"/>
      <c r="P343" s="4"/>
      <c r="Q343" s="5"/>
      <c r="R343" s="5"/>
      <c r="S343" s="4">
        <v>0</v>
      </c>
      <c r="T343" s="85">
        <f t="shared" si="6"/>
        <v>0</v>
      </c>
      <c r="U343" s="1" t="s">
        <v>718</v>
      </c>
      <c r="V343" s="9"/>
      <c r="W343" s="10"/>
      <c r="X343" s="11"/>
    </row>
    <row r="344" spans="1:24" ht="16.5" customHeight="1" thickBot="1" x14ac:dyDescent="0.3">
      <c r="A344" s="1">
        <v>232</v>
      </c>
      <c r="B344" s="3" t="s">
        <v>34</v>
      </c>
      <c r="C344" s="3" t="s">
        <v>130</v>
      </c>
      <c r="D344" s="3">
        <v>2015</v>
      </c>
      <c r="E344" s="3">
        <v>86933</v>
      </c>
      <c r="F344" s="19">
        <v>39605</v>
      </c>
      <c r="G344" s="20"/>
      <c r="H344" s="20" t="s">
        <v>692</v>
      </c>
      <c r="I344" s="20">
        <v>42156</v>
      </c>
      <c r="J344" s="20" t="s">
        <v>689</v>
      </c>
      <c r="K344" s="3" t="s">
        <v>691</v>
      </c>
      <c r="L344" s="4">
        <v>3926228</v>
      </c>
      <c r="M344" s="4">
        <v>3274361</v>
      </c>
      <c r="N344" s="5">
        <v>346942</v>
      </c>
      <c r="O344" s="5">
        <v>0</v>
      </c>
      <c r="P344" s="4">
        <v>58170</v>
      </c>
      <c r="Q344" s="5">
        <v>56739</v>
      </c>
      <c r="R344" s="5">
        <v>97.5</v>
      </c>
      <c r="S344" s="4">
        <v>3678882.32</v>
      </c>
      <c r="T344" s="85">
        <f t="shared" si="6"/>
        <v>0.93700170239731362</v>
      </c>
      <c r="U344" s="28" t="s">
        <v>761</v>
      </c>
      <c r="V344" s="9"/>
      <c r="W344" s="10"/>
      <c r="X344" s="11"/>
    </row>
    <row r="345" spans="1:24" ht="16.5" customHeight="1" thickBot="1" x14ac:dyDescent="0.3">
      <c r="B345" s="17" t="s">
        <v>679</v>
      </c>
      <c r="C345" s="3" t="s">
        <v>268</v>
      </c>
      <c r="D345" s="3">
        <v>2010</v>
      </c>
      <c r="E345" s="3">
        <v>88050</v>
      </c>
      <c r="F345" s="19">
        <v>39616</v>
      </c>
      <c r="G345" s="20"/>
      <c r="H345" s="20">
        <v>39753</v>
      </c>
      <c r="I345" s="20">
        <v>40148</v>
      </c>
      <c r="J345" s="20" t="s">
        <v>689</v>
      </c>
      <c r="K345" s="3" t="s">
        <v>691</v>
      </c>
      <c r="L345" s="4">
        <v>690103</v>
      </c>
      <c r="M345" s="4"/>
      <c r="N345" s="5"/>
      <c r="O345" s="5"/>
      <c r="P345" s="4"/>
      <c r="Q345" s="5"/>
      <c r="R345" s="5"/>
      <c r="S345" s="4">
        <v>186266.19</v>
      </c>
      <c r="T345" s="85">
        <f t="shared" si="6"/>
        <v>0.26991070898112313</v>
      </c>
      <c r="V345" s="9"/>
      <c r="W345" s="10"/>
      <c r="X345" s="11"/>
    </row>
    <row r="346" spans="1:24" ht="16.5" customHeight="1" thickBot="1" x14ac:dyDescent="0.3">
      <c r="A346" s="28"/>
      <c r="B346" s="15" t="s">
        <v>384</v>
      </c>
      <c r="C346" s="3" t="s">
        <v>130</v>
      </c>
      <c r="D346" s="3">
        <v>2011</v>
      </c>
      <c r="E346" s="3">
        <v>88208</v>
      </c>
      <c r="F346" s="19">
        <v>39692</v>
      </c>
      <c r="G346" s="20"/>
      <c r="H346" s="20" t="s">
        <v>698</v>
      </c>
      <c r="I346" s="20" t="s">
        <v>698</v>
      </c>
      <c r="J346" s="20" t="s">
        <v>689</v>
      </c>
      <c r="K346" s="3" t="s">
        <v>689</v>
      </c>
      <c r="L346" s="4">
        <v>6986500.8899999997</v>
      </c>
      <c r="M346" s="4"/>
      <c r="N346" s="5"/>
      <c r="O346" s="5"/>
      <c r="P346" s="4"/>
      <c r="Q346" s="5"/>
      <c r="R346" s="5"/>
      <c r="S346" s="4">
        <v>0</v>
      </c>
      <c r="T346" s="85">
        <f t="shared" si="6"/>
        <v>0</v>
      </c>
      <c r="U346" s="28" t="s">
        <v>768</v>
      </c>
      <c r="V346" s="9"/>
      <c r="W346" s="10"/>
      <c r="X346" s="11"/>
    </row>
    <row r="347" spans="1:24" ht="16.5" customHeight="1" thickBot="1" x14ac:dyDescent="0.3">
      <c r="B347" s="15" t="s">
        <v>619</v>
      </c>
      <c r="C347" s="3" t="s">
        <v>266</v>
      </c>
      <c r="D347" s="3">
        <v>2011</v>
      </c>
      <c r="E347" s="3">
        <v>88267</v>
      </c>
      <c r="F347" s="19">
        <v>40007</v>
      </c>
      <c r="G347" s="20"/>
      <c r="H347" s="20">
        <v>40210</v>
      </c>
      <c r="I347" s="20">
        <v>40878</v>
      </c>
      <c r="J347" s="20" t="s">
        <v>691</v>
      </c>
      <c r="K347" s="3" t="s">
        <v>689</v>
      </c>
      <c r="L347" s="4">
        <v>735218</v>
      </c>
      <c r="M347" s="4"/>
      <c r="N347" s="5"/>
      <c r="O347" s="5"/>
      <c r="P347" s="4"/>
      <c r="Q347" s="5"/>
      <c r="R347" s="5"/>
      <c r="S347" s="4">
        <v>788010.58</v>
      </c>
      <c r="T347" s="85">
        <f t="shared" si="6"/>
        <v>1.071805342089013</v>
      </c>
      <c r="V347" s="9"/>
      <c r="W347" s="10"/>
      <c r="X347" s="11"/>
    </row>
    <row r="348" spans="1:24" ht="16.5" customHeight="1" thickBot="1" x14ac:dyDescent="0.3">
      <c r="B348" s="15" t="s">
        <v>319</v>
      </c>
      <c r="C348" s="3" t="s">
        <v>130</v>
      </c>
      <c r="D348" s="3">
        <v>2011</v>
      </c>
      <c r="E348" s="78">
        <v>88337</v>
      </c>
      <c r="F348" s="19">
        <v>39623</v>
      </c>
      <c r="G348" s="20"/>
      <c r="H348" s="20" t="s">
        <v>698</v>
      </c>
      <c r="I348" s="20" t="s">
        <v>698</v>
      </c>
      <c r="J348" s="20" t="s">
        <v>689</v>
      </c>
      <c r="K348" s="3" t="s">
        <v>689</v>
      </c>
      <c r="L348" s="4">
        <v>4385172</v>
      </c>
      <c r="M348" s="4"/>
      <c r="N348" s="5"/>
      <c r="O348" s="5"/>
      <c r="P348" s="4"/>
      <c r="Q348" s="5"/>
      <c r="R348" s="5"/>
      <c r="S348" s="4">
        <v>0</v>
      </c>
      <c r="T348" s="85">
        <f t="shared" si="6"/>
        <v>0</v>
      </c>
      <c r="V348" s="9"/>
      <c r="W348" s="10"/>
      <c r="X348" s="11"/>
    </row>
    <row r="349" spans="1:24" ht="30.75" customHeight="1" thickBot="1" x14ac:dyDescent="0.3">
      <c r="B349" s="52" t="s">
        <v>278</v>
      </c>
      <c r="C349" s="3" t="s">
        <v>130</v>
      </c>
      <c r="D349" s="3">
        <v>2014</v>
      </c>
      <c r="E349" s="3">
        <v>89197</v>
      </c>
      <c r="F349" s="19">
        <v>39720</v>
      </c>
      <c r="G349" s="20"/>
      <c r="H349" s="20">
        <v>40725</v>
      </c>
      <c r="I349" s="20">
        <v>41913</v>
      </c>
      <c r="J349" s="20" t="s">
        <v>689</v>
      </c>
      <c r="K349" s="3" t="s">
        <v>689</v>
      </c>
      <c r="L349" s="4">
        <v>690378.01</v>
      </c>
      <c r="M349" s="4"/>
      <c r="N349" s="5"/>
      <c r="O349" s="5"/>
      <c r="P349" s="4"/>
      <c r="Q349" s="5"/>
      <c r="R349" s="5"/>
      <c r="S349" s="4">
        <v>659720.04</v>
      </c>
      <c r="T349" s="85">
        <f t="shared" si="6"/>
        <v>0.95559248765759508</v>
      </c>
      <c r="V349" s="9"/>
      <c r="W349" s="10"/>
      <c r="X349" s="11"/>
    </row>
    <row r="350" spans="1:24" ht="51.75" customHeight="1" thickBot="1" x14ac:dyDescent="0.3">
      <c r="B350" s="52" t="s">
        <v>277</v>
      </c>
      <c r="C350" s="3" t="s">
        <v>130</v>
      </c>
      <c r="D350" s="3">
        <v>2014</v>
      </c>
      <c r="E350" s="3">
        <v>89201</v>
      </c>
      <c r="F350" s="19">
        <v>39734</v>
      </c>
      <c r="G350" s="20"/>
      <c r="H350" s="20">
        <v>40725</v>
      </c>
      <c r="I350" s="20">
        <v>41913</v>
      </c>
      <c r="J350" s="20" t="s">
        <v>689</v>
      </c>
      <c r="K350" s="3" t="s">
        <v>689</v>
      </c>
      <c r="L350" s="4">
        <v>946697.52</v>
      </c>
      <c r="M350" s="4"/>
      <c r="N350" s="5"/>
      <c r="O350" s="5"/>
      <c r="P350" s="4"/>
      <c r="Q350" s="5"/>
      <c r="R350" s="5"/>
      <c r="S350" s="4">
        <v>941486.93</v>
      </c>
      <c r="T350" s="85">
        <f t="shared" si="6"/>
        <v>0.99449603501654893</v>
      </c>
      <c r="V350" s="9"/>
      <c r="W350" s="10"/>
      <c r="X350" s="11"/>
    </row>
    <row r="351" spans="1:24" ht="16.5" customHeight="1" thickBot="1" x14ac:dyDescent="0.3">
      <c r="B351" s="52" t="s">
        <v>279</v>
      </c>
      <c r="C351" s="3" t="s">
        <v>130</v>
      </c>
      <c r="D351" s="3">
        <v>2014</v>
      </c>
      <c r="E351" s="3">
        <v>89212</v>
      </c>
      <c r="F351" s="19">
        <v>39727</v>
      </c>
      <c r="G351" s="20"/>
      <c r="H351" s="20">
        <v>40725</v>
      </c>
      <c r="I351" s="20">
        <v>41974</v>
      </c>
      <c r="J351" s="20" t="s">
        <v>689</v>
      </c>
      <c r="K351" s="3" t="s">
        <v>689</v>
      </c>
      <c r="L351" s="4">
        <v>5326403</v>
      </c>
      <c r="M351" s="4"/>
      <c r="N351" s="5"/>
      <c r="O351" s="5"/>
      <c r="P351" s="4"/>
      <c r="Q351" s="5"/>
      <c r="R351" s="5"/>
      <c r="S351" s="4">
        <v>5319974.83</v>
      </c>
      <c r="T351" s="85">
        <f t="shared" si="6"/>
        <v>0.99879314989872159</v>
      </c>
      <c r="V351" s="9"/>
      <c r="W351" s="10"/>
      <c r="X351" s="11"/>
    </row>
    <row r="352" spans="1:24" ht="16.5" customHeight="1" thickBot="1" x14ac:dyDescent="0.3">
      <c r="B352" s="52" t="s">
        <v>276</v>
      </c>
      <c r="C352" s="3" t="s">
        <v>130</v>
      </c>
      <c r="D352" s="3">
        <v>2014</v>
      </c>
      <c r="E352" s="3">
        <v>89213</v>
      </c>
      <c r="F352" s="19">
        <v>39730</v>
      </c>
      <c r="G352" s="20"/>
      <c r="H352" s="20">
        <v>40695</v>
      </c>
      <c r="I352" s="20">
        <v>41913</v>
      </c>
      <c r="J352" s="20" t="s">
        <v>689</v>
      </c>
      <c r="K352" s="3" t="s">
        <v>689</v>
      </c>
      <c r="L352" s="4">
        <v>1796035.51</v>
      </c>
      <c r="M352" s="4"/>
      <c r="N352" s="5"/>
      <c r="O352" s="5"/>
      <c r="P352" s="4"/>
      <c r="Q352" s="5"/>
      <c r="R352" s="5"/>
      <c r="S352" s="4">
        <v>1740529.14</v>
      </c>
      <c r="T352" s="85">
        <f t="shared" si="6"/>
        <v>0.96909505981872257</v>
      </c>
      <c r="V352" s="9"/>
      <c r="W352" s="10"/>
      <c r="X352" s="11"/>
    </row>
    <row r="353" spans="1:24" ht="16.5" customHeight="1" thickBot="1" x14ac:dyDescent="0.3">
      <c r="A353" s="28">
        <v>151</v>
      </c>
      <c r="B353" s="52" t="s">
        <v>281</v>
      </c>
      <c r="C353" s="3" t="s">
        <v>130</v>
      </c>
      <c r="D353" s="3">
        <v>2014</v>
      </c>
      <c r="E353" s="3">
        <v>89293</v>
      </c>
      <c r="F353" s="19">
        <v>39730</v>
      </c>
      <c r="G353" s="20"/>
      <c r="H353" s="20">
        <v>40725</v>
      </c>
      <c r="I353" s="20">
        <v>41913</v>
      </c>
      <c r="J353" s="20" t="s">
        <v>689</v>
      </c>
      <c r="K353" s="3" t="s">
        <v>689</v>
      </c>
      <c r="L353" s="4">
        <v>5956860.2300000004</v>
      </c>
      <c r="M353" s="4"/>
      <c r="N353" s="5"/>
      <c r="O353" s="5"/>
      <c r="P353" s="4"/>
      <c r="Q353" s="5"/>
      <c r="R353" s="5"/>
      <c r="S353" s="4">
        <v>5929056.54</v>
      </c>
      <c r="T353" s="85">
        <f t="shared" si="6"/>
        <v>0.9953324924664213</v>
      </c>
      <c r="U353" s="28"/>
      <c r="V353" s="9"/>
      <c r="W353" s="10"/>
      <c r="X353" s="11"/>
    </row>
    <row r="354" spans="1:24" ht="16.5" customHeight="1" thickBot="1" x14ac:dyDescent="0.3">
      <c r="B354" s="52" t="s">
        <v>282</v>
      </c>
      <c r="C354" s="3" t="s">
        <v>130</v>
      </c>
      <c r="D354" s="3">
        <v>2014</v>
      </c>
      <c r="E354" s="3">
        <v>89302</v>
      </c>
      <c r="F354" s="19">
        <v>39734</v>
      </c>
      <c r="G354" s="20"/>
      <c r="H354" s="20">
        <v>40725</v>
      </c>
      <c r="I354" s="20">
        <v>41913</v>
      </c>
      <c r="J354" s="20" t="s">
        <v>689</v>
      </c>
      <c r="K354" s="3" t="s">
        <v>689</v>
      </c>
      <c r="L354" s="4">
        <v>5544464.0300000003</v>
      </c>
      <c r="M354" s="4"/>
      <c r="N354" s="5"/>
      <c r="O354" s="5"/>
      <c r="P354" s="4"/>
      <c r="Q354" s="5"/>
      <c r="R354" s="5"/>
      <c r="S354" s="4">
        <v>5516264.5300000003</v>
      </c>
      <c r="T354" s="85">
        <f t="shared" si="6"/>
        <v>0.9949139358020147</v>
      </c>
      <c r="V354" s="9"/>
      <c r="W354" s="10"/>
      <c r="X354" s="11"/>
    </row>
    <row r="355" spans="1:24" ht="16.5" customHeight="1" thickBot="1" x14ac:dyDescent="0.3">
      <c r="B355" s="52" t="s">
        <v>308</v>
      </c>
      <c r="C355" s="3" t="s">
        <v>130</v>
      </c>
      <c r="D355" s="3">
        <v>2014</v>
      </c>
      <c r="E355" s="3">
        <v>89318</v>
      </c>
      <c r="F355" s="19">
        <v>39734</v>
      </c>
      <c r="G355" s="20"/>
      <c r="H355" s="20">
        <v>40725</v>
      </c>
      <c r="I355" s="20">
        <v>41913</v>
      </c>
      <c r="J355" s="20" t="s">
        <v>689</v>
      </c>
      <c r="K355" s="3" t="s">
        <v>689</v>
      </c>
      <c r="L355" s="4">
        <v>5705285.2300000004</v>
      </c>
      <c r="M355" s="4"/>
      <c r="N355" s="5"/>
      <c r="O355" s="5"/>
      <c r="P355" s="4"/>
      <c r="Q355" s="5"/>
      <c r="R355" s="5"/>
      <c r="S355" s="4">
        <v>5666014.1100000003</v>
      </c>
      <c r="T355" s="85">
        <f t="shared" si="6"/>
        <v>0.9931167122384168</v>
      </c>
      <c r="V355" s="9"/>
      <c r="W355" s="10"/>
      <c r="X355" s="11"/>
    </row>
    <row r="356" spans="1:24" s="28" customFormat="1" ht="36.6" thickBot="1" x14ac:dyDescent="0.3">
      <c r="A356" s="1"/>
      <c r="B356" s="52" t="s">
        <v>280</v>
      </c>
      <c r="C356" s="3" t="s">
        <v>130</v>
      </c>
      <c r="D356" s="3">
        <v>2014</v>
      </c>
      <c r="E356" s="3">
        <v>89356</v>
      </c>
      <c r="F356" s="19">
        <v>39734</v>
      </c>
      <c r="G356" s="20"/>
      <c r="H356" s="20">
        <v>40725</v>
      </c>
      <c r="I356" s="20">
        <v>41913</v>
      </c>
      <c r="J356" s="20" t="s">
        <v>689</v>
      </c>
      <c r="K356" s="3" t="s">
        <v>689</v>
      </c>
      <c r="L356" s="4">
        <v>1278686.28</v>
      </c>
      <c r="M356" s="4"/>
      <c r="N356" s="5"/>
      <c r="O356" s="5"/>
      <c r="P356" s="4"/>
      <c r="Q356" s="5"/>
      <c r="R356" s="5"/>
      <c r="S356" s="4">
        <v>1212386.73</v>
      </c>
      <c r="T356" s="85">
        <f t="shared" si="6"/>
        <v>0.94815026090684262</v>
      </c>
      <c r="U356" s="1"/>
      <c r="V356" s="30"/>
      <c r="W356" s="31"/>
      <c r="X356" s="32"/>
    </row>
    <row r="357" spans="1:24" s="28" customFormat="1" ht="12.6" thickBot="1" x14ac:dyDescent="0.3">
      <c r="A357" s="1">
        <v>30</v>
      </c>
      <c r="B357" s="14" t="s">
        <v>344</v>
      </c>
      <c r="C357" s="3" t="s">
        <v>130</v>
      </c>
      <c r="D357" s="3">
        <v>2012</v>
      </c>
      <c r="E357" s="3">
        <v>90835</v>
      </c>
      <c r="F357" s="19">
        <v>39668</v>
      </c>
      <c r="G357" s="20"/>
      <c r="H357" s="20">
        <v>39753</v>
      </c>
      <c r="I357" s="20">
        <v>40452</v>
      </c>
      <c r="J357" s="20" t="s">
        <v>707</v>
      </c>
      <c r="K357" s="3" t="s">
        <v>691</v>
      </c>
      <c r="L357" s="4">
        <v>425389</v>
      </c>
      <c r="M357" s="4"/>
      <c r="N357" s="5"/>
      <c r="O357" s="5"/>
      <c r="P357" s="4"/>
      <c r="Q357" s="5"/>
      <c r="R357" s="5"/>
      <c r="S357" s="4">
        <v>379088.16</v>
      </c>
      <c r="T357" s="85">
        <f t="shared" si="6"/>
        <v>0.89115647090075201</v>
      </c>
      <c r="U357" s="1"/>
      <c r="V357" s="30"/>
      <c r="W357" s="31"/>
      <c r="X357" s="32"/>
    </row>
    <row r="358" spans="1:24" s="28" customFormat="1" ht="24.6" thickBot="1" x14ac:dyDescent="0.3">
      <c r="A358" s="1"/>
      <c r="B358" s="14" t="s">
        <v>604</v>
      </c>
      <c r="C358" s="3" t="s">
        <v>266</v>
      </c>
      <c r="D358" s="3">
        <v>2012</v>
      </c>
      <c r="E358" s="3">
        <v>91363</v>
      </c>
      <c r="F358" s="19">
        <v>39755</v>
      </c>
      <c r="G358" s="20"/>
      <c r="H358" s="20" t="s">
        <v>719</v>
      </c>
      <c r="I358" s="20">
        <v>41244</v>
      </c>
      <c r="J358" s="20" t="s">
        <v>691</v>
      </c>
      <c r="K358" s="3" t="s">
        <v>689</v>
      </c>
      <c r="L358" s="4">
        <v>409995</v>
      </c>
      <c r="M358" s="4"/>
      <c r="N358" s="5"/>
      <c r="O358" s="5"/>
      <c r="P358" s="4"/>
      <c r="Q358" s="5"/>
      <c r="R358" s="5"/>
      <c r="S358" s="4">
        <v>445015.65</v>
      </c>
      <c r="T358" s="85">
        <f t="shared" si="6"/>
        <v>1.0854172611861121</v>
      </c>
      <c r="U358" s="1"/>
      <c r="V358" s="30"/>
      <c r="W358" s="31"/>
      <c r="X358" s="32"/>
    </row>
    <row r="359" spans="1:24" s="38" customFormat="1" ht="24.6" thickBot="1" x14ac:dyDescent="0.3">
      <c r="A359" s="28">
        <v>184</v>
      </c>
      <c r="B359" s="18" t="s">
        <v>592</v>
      </c>
      <c r="C359" s="3" t="s">
        <v>266</v>
      </c>
      <c r="D359" s="3">
        <v>2014</v>
      </c>
      <c r="E359" s="3">
        <v>91618</v>
      </c>
      <c r="F359" s="19" t="s">
        <v>766</v>
      </c>
      <c r="G359" s="20"/>
      <c r="H359" s="20" t="s">
        <v>698</v>
      </c>
      <c r="I359" s="20" t="s">
        <v>698</v>
      </c>
      <c r="J359" s="20" t="s">
        <v>689</v>
      </c>
      <c r="K359" s="3" t="s">
        <v>689</v>
      </c>
      <c r="L359" s="4">
        <v>2731624</v>
      </c>
      <c r="M359" s="4"/>
      <c r="N359" s="5"/>
      <c r="O359" s="5"/>
      <c r="P359" s="4"/>
      <c r="Q359" s="5"/>
      <c r="R359" s="5"/>
      <c r="S359" s="4">
        <v>0</v>
      </c>
      <c r="T359" s="85">
        <f t="shared" si="6"/>
        <v>0</v>
      </c>
      <c r="U359" s="28"/>
      <c r="V359" s="40"/>
      <c r="W359" s="41"/>
      <c r="X359" s="42"/>
    </row>
    <row r="360" spans="1:24" s="28" customFormat="1" ht="12.6" thickBot="1" x14ac:dyDescent="0.3">
      <c r="A360" s="1"/>
      <c r="B360" s="16" t="s">
        <v>639</v>
      </c>
      <c r="C360" s="3" t="s">
        <v>268</v>
      </c>
      <c r="D360" s="3">
        <v>2013</v>
      </c>
      <c r="E360" s="3">
        <v>91733</v>
      </c>
      <c r="F360" s="19">
        <v>39783</v>
      </c>
      <c r="G360" s="20"/>
      <c r="H360" s="20">
        <v>40848</v>
      </c>
      <c r="I360" s="20">
        <v>41395</v>
      </c>
      <c r="J360" s="20" t="s">
        <v>691</v>
      </c>
      <c r="K360" s="3" t="s">
        <v>691</v>
      </c>
      <c r="L360" s="4">
        <v>1153277.53</v>
      </c>
      <c r="M360" s="4"/>
      <c r="N360" s="5"/>
      <c r="O360" s="5"/>
      <c r="P360" s="4"/>
      <c r="Q360" s="5"/>
      <c r="R360" s="5"/>
      <c r="S360" s="4">
        <v>1159699.56</v>
      </c>
      <c r="T360" s="85">
        <f t="shared" si="6"/>
        <v>1.00556850353271</v>
      </c>
      <c r="U360" s="1"/>
      <c r="V360" s="30"/>
      <c r="W360" s="31"/>
      <c r="X360" s="32"/>
    </row>
    <row r="361" spans="1:24" s="28" customFormat="1" ht="12.6" thickBot="1" x14ac:dyDescent="0.3">
      <c r="A361" s="1"/>
      <c r="B361" s="52" t="s">
        <v>284</v>
      </c>
      <c r="C361" s="3" t="s">
        <v>130</v>
      </c>
      <c r="D361" s="3">
        <v>2014</v>
      </c>
      <c r="E361" s="78">
        <v>92109</v>
      </c>
      <c r="F361" s="19">
        <v>40373</v>
      </c>
      <c r="G361" s="20"/>
      <c r="H361" s="20" t="s">
        <v>698</v>
      </c>
      <c r="I361" s="20" t="s">
        <v>698</v>
      </c>
      <c r="J361" s="20" t="s">
        <v>689</v>
      </c>
      <c r="K361" s="3" t="s">
        <v>689</v>
      </c>
      <c r="L361" s="4">
        <v>45548374</v>
      </c>
      <c r="M361" s="4"/>
      <c r="N361" s="5"/>
      <c r="O361" s="5"/>
      <c r="P361" s="4"/>
      <c r="Q361" s="5"/>
      <c r="R361" s="5"/>
      <c r="S361" s="4">
        <v>0</v>
      </c>
      <c r="T361" s="85">
        <f t="shared" si="6"/>
        <v>0</v>
      </c>
      <c r="U361" s="1"/>
      <c r="V361" s="30"/>
      <c r="W361" s="31"/>
      <c r="X361" s="32"/>
    </row>
    <row r="362" spans="1:24" s="28" customFormat="1" ht="12.6" thickBot="1" x14ac:dyDescent="0.3">
      <c r="A362" s="1"/>
      <c r="B362" s="17" t="s">
        <v>683</v>
      </c>
      <c r="C362" s="3" t="s">
        <v>268</v>
      </c>
      <c r="D362" s="3">
        <v>2010</v>
      </c>
      <c r="E362" s="3">
        <v>92591</v>
      </c>
      <c r="F362" s="19">
        <v>39666</v>
      </c>
      <c r="G362" s="20"/>
      <c r="H362" s="20">
        <v>40148</v>
      </c>
      <c r="I362" s="20" t="s">
        <v>692</v>
      </c>
      <c r="J362" s="20" t="s">
        <v>691</v>
      </c>
      <c r="K362" s="3" t="s">
        <v>689</v>
      </c>
      <c r="L362" s="4">
        <v>5221928</v>
      </c>
      <c r="M362" s="4"/>
      <c r="N362" s="5"/>
      <c r="O362" s="5"/>
      <c r="P362" s="4"/>
      <c r="Q362" s="5"/>
      <c r="R362" s="5"/>
      <c r="S362" s="4">
        <v>885256.99</v>
      </c>
      <c r="T362" s="85">
        <f t="shared" si="6"/>
        <v>0.16952684717215558</v>
      </c>
      <c r="U362" s="1"/>
      <c r="V362" s="30"/>
      <c r="W362" s="31"/>
      <c r="X362" s="32"/>
    </row>
    <row r="363" spans="1:24" s="28" customFormat="1" ht="12.6" thickBot="1" x14ac:dyDescent="0.3">
      <c r="A363" s="1"/>
      <c r="B363" s="3" t="s">
        <v>240</v>
      </c>
      <c r="C363" s="3" t="s">
        <v>268</v>
      </c>
      <c r="D363" s="3">
        <v>2015</v>
      </c>
      <c r="E363" s="78">
        <v>92767</v>
      </c>
      <c r="F363" s="19">
        <v>39752</v>
      </c>
      <c r="G363" s="20"/>
      <c r="H363" s="20">
        <v>41699</v>
      </c>
      <c r="I363" s="20">
        <v>42064</v>
      </c>
      <c r="J363" s="20" t="s">
        <v>689</v>
      </c>
      <c r="K363" s="3" t="s">
        <v>691</v>
      </c>
      <c r="L363" s="4">
        <v>1630687.78</v>
      </c>
      <c r="M363" s="4"/>
      <c r="N363" s="5"/>
      <c r="O363" s="5">
        <v>0</v>
      </c>
      <c r="P363" s="4">
        <v>5353</v>
      </c>
      <c r="Q363" s="5"/>
      <c r="R363" s="5">
        <v>100</v>
      </c>
      <c r="S363" s="4">
        <v>1623333.78</v>
      </c>
      <c r="T363" s="85">
        <f t="shared" si="6"/>
        <v>0.99549024645294149</v>
      </c>
      <c r="U363" s="1"/>
      <c r="V363" s="30"/>
      <c r="W363" s="31"/>
      <c r="X363" s="32"/>
    </row>
    <row r="364" spans="1:24" s="28" customFormat="1" ht="12" customHeight="1" thickBot="1" x14ac:dyDescent="0.3">
      <c r="A364" s="28">
        <v>185</v>
      </c>
      <c r="B364" s="37" t="s">
        <v>575</v>
      </c>
      <c r="C364" s="3" t="s">
        <v>265</v>
      </c>
      <c r="D364" s="3">
        <v>2011</v>
      </c>
      <c r="E364" s="3">
        <v>93506</v>
      </c>
      <c r="F364" s="19">
        <v>39667</v>
      </c>
      <c r="G364" s="20"/>
      <c r="H364" s="20">
        <v>40330</v>
      </c>
      <c r="I364" s="20">
        <v>40878</v>
      </c>
      <c r="J364" s="20" t="s">
        <v>689</v>
      </c>
      <c r="K364" s="3" t="s">
        <v>689</v>
      </c>
      <c r="L364" s="4">
        <v>351383.68</v>
      </c>
      <c r="M364" s="4"/>
      <c r="N364" s="5"/>
      <c r="O364" s="5"/>
      <c r="P364" s="4"/>
      <c r="Q364" s="5"/>
      <c r="R364" s="5"/>
      <c r="S364" s="4">
        <v>258271.22</v>
      </c>
      <c r="T364" s="85">
        <f t="shared" si="6"/>
        <v>0.73501199600391232</v>
      </c>
      <c r="V364" s="30"/>
      <c r="W364" s="31"/>
      <c r="X364" s="32"/>
    </row>
    <row r="365" spans="1:24" s="28" customFormat="1" ht="24.6" thickBot="1" x14ac:dyDescent="0.3">
      <c r="A365" s="1"/>
      <c r="B365" s="15" t="s">
        <v>381</v>
      </c>
      <c r="C365" s="3" t="s">
        <v>268</v>
      </c>
      <c r="D365" s="3">
        <v>2011</v>
      </c>
      <c r="E365" s="78">
        <v>94444</v>
      </c>
      <c r="F365" s="19">
        <v>39677</v>
      </c>
      <c r="G365" s="20"/>
      <c r="H365" s="20">
        <v>40848</v>
      </c>
      <c r="I365" s="20">
        <v>41365</v>
      </c>
      <c r="J365" s="20" t="s">
        <v>691</v>
      </c>
      <c r="K365" s="3" t="s">
        <v>691</v>
      </c>
      <c r="L365" s="4">
        <v>822063.3</v>
      </c>
      <c r="M365" s="4"/>
      <c r="N365" s="5"/>
      <c r="O365" s="5"/>
      <c r="P365" s="4"/>
      <c r="Q365" s="5"/>
      <c r="R365" s="5"/>
      <c r="S365" s="4">
        <v>743955.08</v>
      </c>
      <c r="T365" s="85">
        <f t="shared" si="6"/>
        <v>0.9049851513867605</v>
      </c>
      <c r="U365" s="1" t="s">
        <v>803</v>
      </c>
      <c r="V365" s="30"/>
      <c r="W365" s="31"/>
      <c r="X365" s="32"/>
    </row>
    <row r="366" spans="1:24" s="43" customFormat="1" ht="24.6" thickBot="1" x14ac:dyDescent="0.3">
      <c r="A366" s="1"/>
      <c r="B366" s="17" t="s">
        <v>496</v>
      </c>
      <c r="C366" s="3" t="s">
        <v>130</v>
      </c>
      <c r="D366" s="3">
        <v>2010</v>
      </c>
      <c r="E366" s="3">
        <v>94764</v>
      </c>
      <c r="F366" s="19">
        <v>39684</v>
      </c>
      <c r="G366" s="20"/>
      <c r="H366" s="20" t="s">
        <v>698</v>
      </c>
      <c r="I366" s="20" t="s">
        <v>698</v>
      </c>
      <c r="J366" s="20" t="s">
        <v>689</v>
      </c>
      <c r="K366" s="3" t="s">
        <v>689</v>
      </c>
      <c r="L366" s="4">
        <v>910204</v>
      </c>
      <c r="M366" s="4"/>
      <c r="N366" s="5"/>
      <c r="O366" s="5"/>
      <c r="P366" s="4"/>
      <c r="Q366" s="5"/>
      <c r="R366" s="5"/>
      <c r="S366" s="4">
        <v>0</v>
      </c>
      <c r="T366" s="85">
        <f t="shared" si="6"/>
        <v>0</v>
      </c>
      <c r="U366" s="1"/>
      <c r="V366" s="44"/>
      <c r="W366" s="45"/>
      <c r="X366" s="46"/>
    </row>
    <row r="367" spans="1:24" s="28" customFormat="1" ht="24.6" thickBot="1" x14ac:dyDescent="0.3">
      <c r="B367" s="3" t="s">
        <v>33</v>
      </c>
      <c r="C367" s="3" t="s">
        <v>130</v>
      </c>
      <c r="D367" s="3">
        <v>2015</v>
      </c>
      <c r="E367" s="3">
        <v>95883</v>
      </c>
      <c r="F367" s="19">
        <v>42087</v>
      </c>
      <c r="G367" s="20"/>
      <c r="H367" s="20" t="s">
        <v>698</v>
      </c>
      <c r="I367" s="20" t="s">
        <v>698</v>
      </c>
      <c r="J367" s="20" t="s">
        <v>689</v>
      </c>
      <c r="K367" s="3" t="s">
        <v>691</v>
      </c>
      <c r="L367" s="4">
        <v>93862769</v>
      </c>
      <c r="M367" s="4"/>
      <c r="N367" s="5">
        <v>0</v>
      </c>
      <c r="O367" s="5">
        <v>0</v>
      </c>
      <c r="P367" s="4">
        <v>27943247</v>
      </c>
      <c r="Q367" s="5">
        <v>0</v>
      </c>
      <c r="R367" s="5">
        <v>0</v>
      </c>
      <c r="S367" s="4">
        <v>0</v>
      </c>
      <c r="T367" s="85">
        <f t="shared" si="6"/>
        <v>0</v>
      </c>
      <c r="V367" s="30"/>
      <c r="W367" s="31"/>
      <c r="X367" s="32"/>
    </row>
    <row r="368" spans="1:24" s="28" customFormat="1" ht="24.6" thickBot="1" x14ac:dyDescent="0.3">
      <c r="A368" s="1"/>
      <c r="B368" s="17" t="s">
        <v>507</v>
      </c>
      <c r="C368" s="3" t="s">
        <v>130</v>
      </c>
      <c r="D368" s="3">
        <v>2010</v>
      </c>
      <c r="E368" s="3">
        <v>96260</v>
      </c>
      <c r="F368" s="19">
        <v>39787</v>
      </c>
      <c r="G368" s="20"/>
      <c r="H368" s="20" t="s">
        <v>708</v>
      </c>
      <c r="I368" s="20">
        <v>40513</v>
      </c>
      <c r="J368" s="20" t="s">
        <v>689</v>
      </c>
      <c r="K368" s="3" t="s">
        <v>689</v>
      </c>
      <c r="L368" s="4">
        <v>299333</v>
      </c>
      <c r="M368" s="4"/>
      <c r="N368" s="5"/>
      <c r="O368" s="5"/>
      <c r="P368" s="4"/>
      <c r="Q368" s="5"/>
      <c r="R368" s="5"/>
      <c r="S368" s="4">
        <v>140568.20000000001</v>
      </c>
      <c r="T368" s="85">
        <f t="shared" si="6"/>
        <v>0.46960475457099621</v>
      </c>
      <c r="U368" s="1"/>
      <c r="V368" s="30"/>
      <c r="W368" s="31"/>
      <c r="X368" s="32"/>
    </row>
    <row r="369" spans="1:24" s="28" customFormat="1" ht="12.6" thickBot="1" x14ac:dyDescent="0.3">
      <c r="A369" s="1"/>
      <c r="B369" s="29" t="s">
        <v>147</v>
      </c>
      <c r="C369" s="3" t="s">
        <v>264</v>
      </c>
      <c r="D369" s="3">
        <v>2015</v>
      </c>
      <c r="E369" s="3">
        <v>97577</v>
      </c>
      <c r="F369" s="19">
        <v>39705</v>
      </c>
      <c r="G369" s="20"/>
      <c r="H369" s="20" t="s">
        <v>698</v>
      </c>
      <c r="I369" s="20" t="s">
        <v>698</v>
      </c>
      <c r="J369" s="20" t="s">
        <v>689</v>
      </c>
      <c r="K369" s="3" t="s">
        <v>689</v>
      </c>
      <c r="L369" s="4">
        <v>320337</v>
      </c>
      <c r="M369" s="4"/>
      <c r="N369" s="5"/>
      <c r="O369" s="5"/>
      <c r="P369" s="4"/>
      <c r="Q369" s="5"/>
      <c r="R369" s="5"/>
      <c r="S369" s="4">
        <v>0</v>
      </c>
      <c r="T369" s="85">
        <f t="shared" si="6"/>
        <v>0</v>
      </c>
      <c r="U369" s="1"/>
      <c r="V369" s="30"/>
      <c r="W369" s="31"/>
      <c r="X369" s="32"/>
    </row>
    <row r="370" spans="1:24" s="28" customFormat="1" ht="12.6" thickBot="1" x14ac:dyDescent="0.3">
      <c r="A370" s="1"/>
      <c r="B370" s="52" t="s">
        <v>274</v>
      </c>
      <c r="C370" s="3" t="s">
        <v>130</v>
      </c>
      <c r="D370" s="3">
        <v>2014</v>
      </c>
      <c r="E370" s="78">
        <v>97676</v>
      </c>
      <c r="F370" s="19">
        <v>39717</v>
      </c>
      <c r="G370" s="20"/>
      <c r="H370" s="20">
        <v>40238</v>
      </c>
      <c r="I370" s="20">
        <v>41974</v>
      </c>
      <c r="J370" s="20" t="s">
        <v>689</v>
      </c>
      <c r="K370" s="3" t="s">
        <v>691</v>
      </c>
      <c r="L370" s="4">
        <v>1840741.88</v>
      </c>
      <c r="M370" s="4"/>
      <c r="N370" s="5"/>
      <c r="O370" s="5"/>
      <c r="P370" s="4"/>
      <c r="Q370" s="5"/>
      <c r="R370" s="5"/>
      <c r="S370" s="4">
        <v>1721678.32</v>
      </c>
      <c r="T370" s="85">
        <f t="shared" si="6"/>
        <v>0.93531762313138667</v>
      </c>
      <c r="U370" s="1"/>
      <c r="V370" s="30"/>
      <c r="W370" s="31"/>
      <c r="X370" s="32"/>
    </row>
    <row r="371" spans="1:24" s="28" customFormat="1" ht="12.6" thickBot="1" x14ac:dyDescent="0.3">
      <c r="A371" s="1"/>
      <c r="B371" s="3" t="s">
        <v>25</v>
      </c>
      <c r="C371" s="3" t="s">
        <v>130</v>
      </c>
      <c r="D371" s="3">
        <v>2015</v>
      </c>
      <c r="E371" s="3">
        <v>98140</v>
      </c>
      <c r="F371" s="19">
        <v>39738</v>
      </c>
      <c r="G371" s="20"/>
      <c r="H371" s="20">
        <v>39753</v>
      </c>
      <c r="I371" s="20" t="s">
        <v>697</v>
      </c>
      <c r="J371" s="20" t="s">
        <v>689</v>
      </c>
      <c r="K371" s="3" t="s">
        <v>691</v>
      </c>
      <c r="L371" s="4">
        <v>650503</v>
      </c>
      <c r="M371" s="4">
        <v>638203</v>
      </c>
      <c r="N371" s="5">
        <v>2112</v>
      </c>
      <c r="O371" s="5">
        <v>0</v>
      </c>
      <c r="P371" s="4">
        <v>0</v>
      </c>
      <c r="Q371" s="5">
        <v>0</v>
      </c>
      <c r="R371" s="5">
        <v>0</v>
      </c>
      <c r="S371" s="4">
        <v>640314.6</v>
      </c>
      <c r="T371" s="85">
        <f t="shared" si="6"/>
        <v>0.9843376587041105</v>
      </c>
      <c r="U371" s="1"/>
      <c r="V371" s="30"/>
      <c r="W371" s="31"/>
      <c r="X371" s="32"/>
    </row>
    <row r="372" spans="1:24" s="28" customFormat="1" ht="24.6" thickBot="1" x14ac:dyDescent="0.3">
      <c r="A372" s="1">
        <v>32</v>
      </c>
      <c r="B372" s="17" t="s">
        <v>512</v>
      </c>
      <c r="C372" s="3" t="s">
        <v>130</v>
      </c>
      <c r="D372" s="3">
        <v>2010</v>
      </c>
      <c r="E372" s="3">
        <v>98204</v>
      </c>
      <c r="F372" s="19">
        <v>39756</v>
      </c>
      <c r="G372" s="20"/>
      <c r="H372" s="20">
        <v>40909</v>
      </c>
      <c r="I372" s="20">
        <v>41579</v>
      </c>
      <c r="J372" s="20" t="s">
        <v>689</v>
      </c>
      <c r="K372" s="3" t="s">
        <v>689</v>
      </c>
      <c r="L372" s="4">
        <v>997105.96</v>
      </c>
      <c r="M372" s="4"/>
      <c r="N372" s="5"/>
      <c r="O372" s="5"/>
      <c r="P372" s="4"/>
      <c r="Q372" s="5"/>
      <c r="R372" s="5"/>
      <c r="S372" s="4">
        <v>1139654.1299999999</v>
      </c>
      <c r="T372" s="85">
        <f t="shared" si="6"/>
        <v>1.1429619074787196</v>
      </c>
      <c r="U372" s="1"/>
      <c r="V372" s="30"/>
      <c r="W372" s="31"/>
      <c r="X372" s="32"/>
    </row>
    <row r="373" spans="1:24" s="28" customFormat="1" ht="12.6" thickBot="1" x14ac:dyDescent="0.3">
      <c r="A373" s="1"/>
      <c r="B373" s="17" t="s">
        <v>501</v>
      </c>
      <c r="C373" s="3" t="s">
        <v>130</v>
      </c>
      <c r="D373" s="3">
        <v>2010</v>
      </c>
      <c r="E373" s="3">
        <v>100259</v>
      </c>
      <c r="F373" s="19">
        <v>39736</v>
      </c>
      <c r="G373" s="20"/>
      <c r="H373" s="20">
        <v>39934</v>
      </c>
      <c r="I373" s="20">
        <v>40483</v>
      </c>
      <c r="J373" s="20" t="s">
        <v>689</v>
      </c>
      <c r="K373" s="3" t="s">
        <v>689</v>
      </c>
      <c r="L373" s="4">
        <v>236502</v>
      </c>
      <c r="M373" s="4"/>
      <c r="N373" s="5"/>
      <c r="O373" s="5"/>
      <c r="P373" s="4"/>
      <c r="Q373" s="5"/>
      <c r="R373" s="5"/>
      <c r="S373" s="4">
        <v>235553.51</v>
      </c>
      <c r="T373" s="85">
        <f t="shared" si="6"/>
        <v>0.99598950537416175</v>
      </c>
      <c r="U373" s="1"/>
      <c r="V373" s="30"/>
      <c r="W373" s="31"/>
      <c r="X373" s="32"/>
    </row>
    <row r="374" spans="1:24" s="28" customFormat="1" ht="12.6" thickBot="1" x14ac:dyDescent="0.3">
      <c r="A374" s="1"/>
      <c r="B374" s="17" t="s">
        <v>502</v>
      </c>
      <c r="C374" s="3" t="s">
        <v>130</v>
      </c>
      <c r="D374" s="3">
        <v>2010</v>
      </c>
      <c r="E374" s="3">
        <v>100302</v>
      </c>
      <c r="F374" s="19">
        <v>39736</v>
      </c>
      <c r="G374" s="20"/>
      <c r="H374" s="20">
        <v>39934</v>
      </c>
      <c r="I374" s="20">
        <v>40148</v>
      </c>
      <c r="J374" s="20" t="s">
        <v>691</v>
      </c>
      <c r="K374" s="3" t="s">
        <v>689</v>
      </c>
      <c r="L374" s="4">
        <v>102993</v>
      </c>
      <c r="M374" s="4"/>
      <c r="N374" s="5"/>
      <c r="O374" s="5"/>
      <c r="P374" s="4"/>
      <c r="Q374" s="5"/>
      <c r="R374" s="5"/>
      <c r="S374" s="4">
        <v>124015.16</v>
      </c>
      <c r="T374" s="85">
        <f t="shared" si="6"/>
        <v>1.2041125125008496</v>
      </c>
      <c r="U374" s="1"/>
      <c r="V374" s="30"/>
      <c r="W374" s="31"/>
      <c r="X374" s="32"/>
    </row>
    <row r="375" spans="1:24" s="28" customFormat="1" ht="12.6" thickBot="1" x14ac:dyDescent="0.3">
      <c r="A375" s="1"/>
      <c r="B375" s="36" t="s">
        <v>505</v>
      </c>
      <c r="C375" s="3" t="s">
        <v>265</v>
      </c>
      <c r="D375" s="3">
        <v>2010</v>
      </c>
      <c r="E375" s="78">
        <v>100329</v>
      </c>
      <c r="F375" s="19">
        <v>39764</v>
      </c>
      <c r="G375" s="20"/>
      <c r="H375" s="20">
        <v>39965</v>
      </c>
      <c r="I375" s="20">
        <v>41244</v>
      </c>
      <c r="J375" s="20" t="s">
        <v>689</v>
      </c>
      <c r="K375" s="3" t="s">
        <v>689</v>
      </c>
      <c r="L375" s="4">
        <v>3216494</v>
      </c>
      <c r="M375" s="4"/>
      <c r="N375" s="5"/>
      <c r="O375" s="5"/>
      <c r="P375" s="4"/>
      <c r="Q375" s="5"/>
      <c r="R375" s="5"/>
      <c r="S375" s="4">
        <v>4048410.24</v>
      </c>
      <c r="T375" s="85">
        <f t="shared" si="6"/>
        <v>1.2586406938735157</v>
      </c>
      <c r="U375" s="1"/>
      <c r="V375" s="30"/>
      <c r="W375" s="31"/>
      <c r="X375" s="32"/>
    </row>
    <row r="376" spans="1:24" s="28" customFormat="1" ht="12.6" thickBot="1" x14ac:dyDescent="0.3">
      <c r="A376" s="1"/>
      <c r="B376" s="17" t="s">
        <v>685</v>
      </c>
      <c r="C376" s="3" t="s">
        <v>268</v>
      </c>
      <c r="D376" s="3">
        <v>2010</v>
      </c>
      <c r="E376" s="3">
        <v>101379</v>
      </c>
      <c r="F376" s="19">
        <v>39974</v>
      </c>
      <c r="G376" s="20"/>
      <c r="H376" s="20">
        <v>40483</v>
      </c>
      <c r="I376" s="20">
        <v>40513</v>
      </c>
      <c r="J376" s="20" t="s">
        <v>689</v>
      </c>
      <c r="K376" s="3" t="s">
        <v>689</v>
      </c>
      <c r="L376" s="4">
        <v>504903</v>
      </c>
      <c r="M376" s="4"/>
      <c r="N376" s="5"/>
      <c r="O376" s="5"/>
      <c r="P376" s="4"/>
      <c r="Q376" s="5"/>
      <c r="R376" s="5"/>
      <c r="S376" s="4">
        <v>166027</v>
      </c>
      <c r="T376" s="85">
        <f t="shared" si="6"/>
        <v>0.32882949794316929</v>
      </c>
      <c r="U376" s="1"/>
      <c r="V376" s="30"/>
      <c r="W376" s="31"/>
      <c r="X376" s="32"/>
    </row>
    <row r="377" spans="1:24" s="28" customFormat="1" ht="12.6" thickBot="1" x14ac:dyDescent="0.3">
      <c r="A377" s="1"/>
      <c r="B377" s="14" t="s">
        <v>606</v>
      </c>
      <c r="C377" s="3" t="s">
        <v>266</v>
      </c>
      <c r="D377" s="3">
        <v>2012</v>
      </c>
      <c r="E377" s="3">
        <v>101416</v>
      </c>
      <c r="F377" s="19">
        <v>39860</v>
      </c>
      <c r="G377" s="20"/>
      <c r="H377" s="20">
        <v>40664</v>
      </c>
      <c r="I377" s="20">
        <v>41183</v>
      </c>
      <c r="J377" s="20" t="s">
        <v>691</v>
      </c>
      <c r="K377" s="3" t="s">
        <v>689</v>
      </c>
      <c r="L377" s="4">
        <v>373705.55</v>
      </c>
      <c r="M377" s="4"/>
      <c r="N377" s="5"/>
      <c r="O377" s="5"/>
      <c r="P377" s="4"/>
      <c r="Q377" s="5"/>
      <c r="R377" s="5"/>
      <c r="S377" s="4">
        <v>334773.37</v>
      </c>
      <c r="T377" s="85">
        <f t="shared" si="6"/>
        <v>0.89582124215174219</v>
      </c>
      <c r="U377" s="1"/>
      <c r="V377" s="30"/>
      <c r="W377" s="31"/>
      <c r="X377" s="32"/>
    </row>
    <row r="378" spans="1:24" s="28" customFormat="1" ht="12.6" thickBot="1" x14ac:dyDescent="0.3">
      <c r="A378" s="28">
        <v>186</v>
      </c>
      <c r="B378" s="14" t="s">
        <v>357</v>
      </c>
      <c r="C378" s="3" t="s">
        <v>130</v>
      </c>
      <c r="D378" s="3">
        <v>2012</v>
      </c>
      <c r="E378" s="3">
        <v>102270</v>
      </c>
      <c r="F378" s="19">
        <v>40416</v>
      </c>
      <c r="G378" s="20"/>
      <c r="H378" s="20">
        <v>41091</v>
      </c>
      <c r="I378" s="20">
        <v>41122</v>
      </c>
      <c r="J378" s="20" t="s">
        <v>707</v>
      </c>
      <c r="K378" s="3" t="s">
        <v>707</v>
      </c>
      <c r="L378" s="4">
        <v>915156</v>
      </c>
      <c r="M378" s="4"/>
      <c r="N378" s="5"/>
      <c r="O378" s="5"/>
      <c r="P378" s="4"/>
      <c r="Q378" s="5"/>
      <c r="R378" s="5"/>
      <c r="S378" s="4">
        <v>7000</v>
      </c>
      <c r="T378" s="85">
        <f t="shared" si="6"/>
        <v>7.6489691375022399E-3</v>
      </c>
      <c r="V378" s="30"/>
      <c r="W378" s="31"/>
      <c r="X378" s="32"/>
    </row>
    <row r="379" spans="1:24" s="28" customFormat="1" ht="12.6" thickBot="1" x14ac:dyDescent="0.3">
      <c r="A379" s="28">
        <v>187</v>
      </c>
      <c r="B379" s="37" t="s">
        <v>577</v>
      </c>
      <c r="C379" s="3" t="s">
        <v>265</v>
      </c>
      <c r="D379" s="3">
        <v>2011</v>
      </c>
      <c r="E379" s="3">
        <v>102582</v>
      </c>
      <c r="F379" s="19">
        <v>39853</v>
      </c>
      <c r="G379" s="20"/>
      <c r="H379" s="20">
        <v>40238</v>
      </c>
      <c r="I379" s="20" t="s">
        <v>710</v>
      </c>
      <c r="J379" s="20" t="s">
        <v>689</v>
      </c>
      <c r="K379" s="3" t="s">
        <v>689</v>
      </c>
      <c r="L379" s="4">
        <v>348575.46</v>
      </c>
      <c r="M379" s="4"/>
      <c r="N379" s="5"/>
      <c r="O379" s="5"/>
      <c r="P379" s="4"/>
      <c r="Q379" s="5"/>
      <c r="R379" s="5"/>
      <c r="S379" s="4">
        <v>201161.41</v>
      </c>
      <c r="T379" s="85">
        <f t="shared" si="6"/>
        <v>0.57709573129445202</v>
      </c>
      <c r="V379" s="30"/>
      <c r="W379" s="31"/>
      <c r="X379" s="32"/>
    </row>
    <row r="380" spans="1:24" s="28" customFormat="1" ht="12.6" thickBot="1" x14ac:dyDescent="0.3">
      <c r="A380" s="1"/>
      <c r="B380" s="3" t="s">
        <v>26</v>
      </c>
      <c r="C380" s="3" t="s">
        <v>130</v>
      </c>
      <c r="D380" s="3">
        <v>2015</v>
      </c>
      <c r="E380" s="3">
        <v>103413</v>
      </c>
      <c r="F380" s="19">
        <v>39849</v>
      </c>
      <c r="G380" s="20"/>
      <c r="H380" s="20">
        <v>40330</v>
      </c>
      <c r="I380" s="20">
        <v>42339</v>
      </c>
      <c r="J380" s="20" t="s">
        <v>689</v>
      </c>
      <c r="K380" s="3" t="s">
        <v>689</v>
      </c>
      <c r="L380" s="4">
        <v>4681114</v>
      </c>
      <c r="M380" s="4">
        <v>61134</v>
      </c>
      <c r="N380" s="5">
        <v>3337137</v>
      </c>
      <c r="O380" s="5">
        <v>0</v>
      </c>
      <c r="P380" s="4">
        <v>1249104</v>
      </c>
      <c r="Q380" s="5">
        <v>1247681</v>
      </c>
      <c r="R380" s="5">
        <v>99.9</v>
      </c>
      <c r="S380" s="4">
        <v>4645951.55</v>
      </c>
      <c r="T380" s="85">
        <f t="shared" si="6"/>
        <v>0.99248844399004166</v>
      </c>
      <c r="U380" s="1"/>
      <c r="V380" s="30"/>
      <c r="W380" s="31"/>
      <c r="X380" s="32"/>
    </row>
    <row r="381" spans="1:24" s="28" customFormat="1" ht="12.6" thickBot="1" x14ac:dyDescent="0.3">
      <c r="A381" s="1"/>
      <c r="B381" s="37" t="s">
        <v>576</v>
      </c>
      <c r="C381" s="3" t="s">
        <v>265</v>
      </c>
      <c r="D381" s="3">
        <v>2011</v>
      </c>
      <c r="E381" s="3">
        <v>103475</v>
      </c>
      <c r="F381" s="19">
        <v>39792</v>
      </c>
      <c r="G381" s="20"/>
      <c r="H381" s="20" t="s">
        <v>719</v>
      </c>
      <c r="I381" s="20">
        <v>40817</v>
      </c>
      <c r="J381" s="20" t="s">
        <v>689</v>
      </c>
      <c r="K381" s="3" t="s">
        <v>689</v>
      </c>
      <c r="L381" s="4">
        <v>1254998.97</v>
      </c>
      <c r="M381" s="4"/>
      <c r="N381" s="5"/>
      <c r="O381" s="5"/>
      <c r="P381" s="4"/>
      <c r="Q381" s="5"/>
      <c r="R381" s="5"/>
      <c r="S381" s="4">
        <v>583311.6</v>
      </c>
      <c r="T381" s="85">
        <f t="shared" si="6"/>
        <v>0.46479050098343905</v>
      </c>
      <c r="U381" s="1"/>
      <c r="V381" s="30"/>
      <c r="W381" s="31"/>
      <c r="X381" s="32"/>
    </row>
    <row r="382" spans="1:24" s="28" customFormat="1" ht="12.6" thickBot="1" x14ac:dyDescent="0.3">
      <c r="A382" s="1"/>
      <c r="B382" s="14" t="s">
        <v>360</v>
      </c>
      <c r="C382" s="3" t="s">
        <v>130</v>
      </c>
      <c r="D382" s="3">
        <v>2012</v>
      </c>
      <c r="E382" s="3">
        <v>104653</v>
      </c>
      <c r="F382" s="19">
        <v>41586</v>
      </c>
      <c r="G382" s="20"/>
      <c r="H382" s="20">
        <v>41091</v>
      </c>
      <c r="I382" s="20">
        <v>41122</v>
      </c>
      <c r="J382" s="20" t="s">
        <v>707</v>
      </c>
      <c r="K382" s="3" t="s">
        <v>707</v>
      </c>
      <c r="L382" s="4">
        <v>1589022.35</v>
      </c>
      <c r="M382" s="4"/>
      <c r="N382" s="5"/>
      <c r="O382" s="5"/>
      <c r="P382" s="4"/>
      <c r="Q382" s="5"/>
      <c r="R382" s="5"/>
      <c r="S382" s="4">
        <v>7000</v>
      </c>
      <c r="T382" s="85">
        <f t="shared" si="6"/>
        <v>4.4052243821491874E-3</v>
      </c>
      <c r="U382" s="1"/>
      <c r="V382" s="30"/>
      <c r="W382" s="31"/>
      <c r="X382" s="32"/>
    </row>
    <row r="383" spans="1:24" s="28" customFormat="1" ht="12.6" thickBot="1" x14ac:dyDescent="0.3">
      <c r="A383" s="1"/>
      <c r="B383" s="16" t="s">
        <v>330</v>
      </c>
      <c r="C383" s="3" t="s">
        <v>130</v>
      </c>
      <c r="D383" s="3">
        <v>2013</v>
      </c>
      <c r="E383" s="3">
        <v>105125</v>
      </c>
      <c r="F383" s="19">
        <v>39968</v>
      </c>
      <c r="G383" s="20"/>
      <c r="H383" s="20">
        <v>41244</v>
      </c>
      <c r="I383" s="20">
        <v>41609</v>
      </c>
      <c r="J383" s="20" t="s">
        <v>707</v>
      </c>
      <c r="K383" s="3" t="s">
        <v>691</v>
      </c>
      <c r="L383" s="4">
        <v>1515147.64</v>
      </c>
      <c r="M383" s="4"/>
      <c r="N383" s="5"/>
      <c r="O383" s="5"/>
      <c r="P383" s="4"/>
      <c r="Q383" s="5"/>
      <c r="R383" s="5"/>
      <c r="S383" s="4">
        <v>1575378.88</v>
      </c>
      <c r="T383" s="85">
        <f t="shared" si="6"/>
        <v>1.0397527200715568</v>
      </c>
      <c r="U383" s="1"/>
      <c r="V383" s="30"/>
      <c r="W383" s="31"/>
      <c r="X383" s="32"/>
    </row>
    <row r="384" spans="1:24" s="28" customFormat="1" ht="12.6" thickBot="1" x14ac:dyDescent="0.3">
      <c r="A384" s="1">
        <v>33</v>
      </c>
      <c r="B384" s="52" t="s">
        <v>287</v>
      </c>
      <c r="C384" s="3" t="s">
        <v>130</v>
      </c>
      <c r="D384" s="3">
        <v>2014</v>
      </c>
      <c r="E384" s="3">
        <v>105667</v>
      </c>
      <c r="F384" s="19">
        <v>40396</v>
      </c>
      <c r="G384" s="20"/>
      <c r="H384" s="20">
        <v>40940</v>
      </c>
      <c r="I384" s="20" t="s">
        <v>699</v>
      </c>
      <c r="J384" s="20" t="s">
        <v>691</v>
      </c>
      <c r="K384" s="3" t="s">
        <v>691</v>
      </c>
      <c r="L384" s="4">
        <v>2763403</v>
      </c>
      <c r="M384" s="4"/>
      <c r="N384" s="5"/>
      <c r="O384" s="5"/>
      <c r="P384" s="4"/>
      <c r="Q384" s="5"/>
      <c r="R384" s="5"/>
      <c r="S384" s="4">
        <v>2651323.1</v>
      </c>
      <c r="T384" s="85">
        <f t="shared" si="6"/>
        <v>0.95944134822173965</v>
      </c>
      <c r="U384" s="1"/>
      <c r="V384" s="30"/>
      <c r="W384" s="31"/>
      <c r="X384" s="32"/>
    </row>
    <row r="385" spans="1:24" s="28" customFormat="1" ht="24.6" thickBot="1" x14ac:dyDescent="0.3">
      <c r="A385" s="28">
        <v>152</v>
      </c>
      <c r="B385" s="15" t="s">
        <v>671</v>
      </c>
      <c r="C385" s="3" t="s">
        <v>268</v>
      </c>
      <c r="D385" s="3">
        <v>2011</v>
      </c>
      <c r="E385" s="3">
        <v>105913</v>
      </c>
      <c r="F385" s="19">
        <v>39903</v>
      </c>
      <c r="G385" s="20"/>
      <c r="H385" s="20">
        <v>39965</v>
      </c>
      <c r="I385" s="20">
        <v>40513</v>
      </c>
      <c r="J385" s="20" t="s">
        <v>689</v>
      </c>
      <c r="K385" s="3" t="s">
        <v>689</v>
      </c>
      <c r="L385" s="4">
        <v>2508957</v>
      </c>
      <c r="M385" s="4"/>
      <c r="N385" s="5"/>
      <c r="O385" s="5"/>
      <c r="P385" s="4"/>
      <c r="Q385" s="5"/>
      <c r="R385" s="5"/>
      <c r="S385" s="4">
        <v>425663.51</v>
      </c>
      <c r="T385" s="85">
        <f t="shared" si="6"/>
        <v>0.16965755491226037</v>
      </c>
      <c r="V385" s="30"/>
      <c r="W385" s="31"/>
      <c r="X385" s="32"/>
    </row>
    <row r="386" spans="1:24" s="28" customFormat="1" ht="12.6" thickBot="1" x14ac:dyDescent="0.3">
      <c r="A386" s="1"/>
      <c r="B386" s="15" t="s">
        <v>385</v>
      </c>
      <c r="C386" s="3" t="s">
        <v>130</v>
      </c>
      <c r="D386" s="3">
        <v>2011</v>
      </c>
      <c r="E386" s="3">
        <v>106159</v>
      </c>
      <c r="F386" s="19">
        <v>39801</v>
      </c>
      <c r="G386" s="20"/>
      <c r="H386" s="20">
        <v>40210</v>
      </c>
      <c r="I386" s="20">
        <v>40299</v>
      </c>
      <c r="J386" s="20" t="s">
        <v>689</v>
      </c>
      <c r="K386" s="3" t="s">
        <v>689</v>
      </c>
      <c r="L386" s="4">
        <v>789385</v>
      </c>
      <c r="M386" s="4"/>
      <c r="N386" s="5"/>
      <c r="O386" s="5"/>
      <c r="P386" s="4"/>
      <c r="Q386" s="5"/>
      <c r="R386" s="5"/>
      <c r="S386" s="4">
        <v>18000</v>
      </c>
      <c r="T386" s="85">
        <f t="shared" si="6"/>
        <v>2.2802561487740455E-2</v>
      </c>
      <c r="U386" s="1"/>
      <c r="V386" s="30"/>
      <c r="W386" s="31"/>
      <c r="X386" s="32"/>
    </row>
    <row r="387" spans="1:24" s="28" customFormat="1" ht="24.6" thickBot="1" x14ac:dyDescent="0.3">
      <c r="A387" s="1"/>
      <c r="B387" s="15" t="s">
        <v>383</v>
      </c>
      <c r="C387" s="3" t="s">
        <v>130</v>
      </c>
      <c r="D387" s="3">
        <v>2011</v>
      </c>
      <c r="E387" s="3">
        <v>106611</v>
      </c>
      <c r="F387" s="19">
        <v>39827</v>
      </c>
      <c r="G387" s="20"/>
      <c r="H387" s="20">
        <v>39904</v>
      </c>
      <c r="I387" s="20" t="s">
        <v>710</v>
      </c>
      <c r="J387" s="20" t="s">
        <v>689</v>
      </c>
      <c r="K387" s="3" t="s">
        <v>689</v>
      </c>
      <c r="L387" s="4">
        <v>297885</v>
      </c>
      <c r="M387" s="4"/>
      <c r="N387" s="5"/>
      <c r="O387" s="5"/>
      <c r="P387" s="4"/>
      <c r="Q387" s="5"/>
      <c r="R387" s="5"/>
      <c r="S387" s="4">
        <v>415446.93</v>
      </c>
      <c r="T387" s="85">
        <f t="shared" si="6"/>
        <v>1.3946554207160482</v>
      </c>
      <c r="U387" s="1"/>
      <c r="V387" s="30"/>
      <c r="W387" s="31"/>
      <c r="X387" s="32"/>
    </row>
    <row r="388" spans="1:24" s="28" customFormat="1" ht="12.6" thickBot="1" x14ac:dyDescent="0.3">
      <c r="A388" s="1"/>
      <c r="B388" s="16" t="s">
        <v>598</v>
      </c>
      <c r="C388" s="3" t="s">
        <v>266</v>
      </c>
      <c r="D388" s="3">
        <v>2013</v>
      </c>
      <c r="E388" s="3">
        <v>106956</v>
      </c>
      <c r="F388" s="19">
        <v>40112</v>
      </c>
      <c r="G388" s="20"/>
      <c r="H388" s="20">
        <v>41030</v>
      </c>
      <c r="I388" s="20">
        <v>41609</v>
      </c>
      <c r="J388" s="20" t="s">
        <v>689</v>
      </c>
      <c r="K388" s="3" t="s">
        <v>691</v>
      </c>
      <c r="L388" s="4">
        <v>1279807.3500000001</v>
      </c>
      <c r="M388" s="4"/>
      <c r="N388" s="5"/>
      <c r="O388" s="5"/>
      <c r="P388" s="4"/>
      <c r="Q388" s="5"/>
      <c r="R388" s="5"/>
      <c r="S388" s="4">
        <v>1290789.46</v>
      </c>
      <c r="T388" s="85">
        <f t="shared" si="6"/>
        <v>1.0085810649548153</v>
      </c>
      <c r="U388" s="1"/>
      <c r="V388" s="30"/>
      <c r="W388" s="31"/>
      <c r="X388" s="32"/>
    </row>
    <row r="389" spans="1:24" s="28" customFormat="1" ht="24.6" thickBot="1" x14ac:dyDescent="0.3">
      <c r="A389" s="1"/>
      <c r="B389" s="16" t="s">
        <v>321</v>
      </c>
      <c r="C389" s="3" t="s">
        <v>130</v>
      </c>
      <c r="D389" s="3">
        <v>2013</v>
      </c>
      <c r="E389" s="3">
        <v>107126</v>
      </c>
      <c r="F389" s="19">
        <v>39811</v>
      </c>
      <c r="G389" s="20"/>
      <c r="H389" s="20">
        <v>41122</v>
      </c>
      <c r="I389" s="20">
        <v>41609</v>
      </c>
      <c r="J389" s="20" t="s">
        <v>707</v>
      </c>
      <c r="K389" s="3" t="s">
        <v>691</v>
      </c>
      <c r="L389" s="4">
        <v>1051361.3700000001</v>
      </c>
      <c r="M389" s="4"/>
      <c r="N389" s="5"/>
      <c r="O389" s="5"/>
      <c r="P389" s="4"/>
      <c r="Q389" s="5"/>
      <c r="R389" s="5"/>
      <c r="S389" s="4">
        <v>1089989.31</v>
      </c>
      <c r="T389" s="85">
        <f t="shared" si="6"/>
        <v>1.0367408781625673</v>
      </c>
      <c r="U389" s="1"/>
      <c r="V389" s="30"/>
      <c r="W389" s="31"/>
      <c r="X389" s="32"/>
    </row>
    <row r="390" spans="1:24" s="28" customFormat="1" ht="12.6" thickBot="1" x14ac:dyDescent="0.3">
      <c r="A390" s="1"/>
      <c r="B390" s="16" t="s">
        <v>326</v>
      </c>
      <c r="C390" s="3" t="s">
        <v>130</v>
      </c>
      <c r="D390" s="3">
        <v>2013</v>
      </c>
      <c r="E390" s="3">
        <v>110071</v>
      </c>
      <c r="F390" s="19">
        <v>40084</v>
      </c>
      <c r="G390" s="20"/>
      <c r="H390" s="20">
        <v>40452</v>
      </c>
      <c r="I390" s="20">
        <v>41426</v>
      </c>
      <c r="J390" s="20" t="s">
        <v>691</v>
      </c>
      <c r="K390" s="3" t="s">
        <v>691</v>
      </c>
      <c r="L390" s="4">
        <v>1160599.8400000001</v>
      </c>
      <c r="M390" s="4"/>
      <c r="N390" s="5"/>
      <c r="O390" s="5"/>
      <c r="P390" s="4"/>
      <c r="Q390" s="5"/>
      <c r="R390" s="5"/>
      <c r="S390" s="4">
        <v>1184106.8400000001</v>
      </c>
      <c r="T390" s="85">
        <f t="shared" si="6"/>
        <v>1.0202541816652326</v>
      </c>
      <c r="U390" s="1"/>
      <c r="V390" s="30"/>
      <c r="W390" s="31"/>
      <c r="X390" s="32"/>
    </row>
    <row r="391" spans="1:24" s="28" customFormat="1" ht="12.6" thickBot="1" x14ac:dyDescent="0.3">
      <c r="A391" s="1"/>
      <c r="B391" s="3" t="s">
        <v>28</v>
      </c>
      <c r="C391" s="3" t="s">
        <v>130</v>
      </c>
      <c r="D391" s="3">
        <v>2015</v>
      </c>
      <c r="E391" s="3">
        <v>110103</v>
      </c>
      <c r="F391" s="19">
        <v>40028</v>
      </c>
      <c r="G391" s="20"/>
      <c r="H391" s="20">
        <v>40210</v>
      </c>
      <c r="I391" s="20">
        <v>42217</v>
      </c>
      <c r="J391" s="20" t="s">
        <v>689</v>
      </c>
      <c r="K391" s="3" t="s">
        <v>691</v>
      </c>
      <c r="L391" s="4">
        <v>3732376</v>
      </c>
      <c r="M391" s="4">
        <v>3410529</v>
      </c>
      <c r="N391" s="5">
        <v>79053</v>
      </c>
      <c r="O391" s="5">
        <v>0</v>
      </c>
      <c r="P391" s="4">
        <v>1362</v>
      </c>
      <c r="Q391" s="5">
        <v>1362</v>
      </c>
      <c r="R391" s="5">
        <v>100</v>
      </c>
      <c r="S391" s="4">
        <v>3490942.92</v>
      </c>
      <c r="T391" s="85">
        <f t="shared" ref="T391:T454" si="7">+S391/L391</f>
        <v>0.93531383761978959</v>
      </c>
      <c r="U391" s="1" t="s">
        <v>756</v>
      </c>
      <c r="V391" s="30"/>
      <c r="W391" s="31"/>
      <c r="X391" s="32"/>
    </row>
    <row r="392" spans="1:24" s="28" customFormat="1" ht="12.6" thickBot="1" x14ac:dyDescent="0.3">
      <c r="A392" s="1"/>
      <c r="B392" s="15" t="s">
        <v>623</v>
      </c>
      <c r="C392" s="3" t="s">
        <v>266</v>
      </c>
      <c r="D392" s="3">
        <v>2011</v>
      </c>
      <c r="E392" s="3">
        <v>110218</v>
      </c>
      <c r="F392" s="19">
        <v>40087</v>
      </c>
      <c r="G392" s="20"/>
      <c r="H392" s="20">
        <v>40391</v>
      </c>
      <c r="I392" s="20">
        <v>40878</v>
      </c>
      <c r="J392" s="20" t="s">
        <v>689</v>
      </c>
      <c r="K392" s="3" t="s">
        <v>689</v>
      </c>
      <c r="L392" s="4">
        <v>506555.96</v>
      </c>
      <c r="M392" s="4"/>
      <c r="N392" s="5"/>
      <c r="O392" s="5"/>
      <c r="P392" s="4"/>
      <c r="Q392" s="5"/>
      <c r="R392" s="5"/>
      <c r="S392" s="4">
        <v>476748.37</v>
      </c>
      <c r="T392" s="85">
        <f t="shared" si="7"/>
        <v>0.94115637293064314</v>
      </c>
      <c r="U392" s="1" t="s">
        <v>813</v>
      </c>
      <c r="V392" s="30"/>
      <c r="W392" s="31"/>
      <c r="X392" s="32"/>
    </row>
    <row r="393" spans="1:24" s="28" customFormat="1" ht="12.6" thickBot="1" x14ac:dyDescent="0.3">
      <c r="A393" s="1"/>
      <c r="B393" s="14" t="s">
        <v>348</v>
      </c>
      <c r="C393" s="3" t="s">
        <v>130</v>
      </c>
      <c r="D393" s="3">
        <v>2012</v>
      </c>
      <c r="E393" s="3">
        <v>110221</v>
      </c>
      <c r="F393" s="19">
        <v>39843</v>
      </c>
      <c r="G393" s="20"/>
      <c r="H393" s="20">
        <v>39814</v>
      </c>
      <c r="I393" s="20">
        <v>41244</v>
      </c>
      <c r="J393" s="20" t="s">
        <v>691</v>
      </c>
      <c r="K393" s="3" t="s">
        <v>707</v>
      </c>
      <c r="L393" s="4">
        <v>1498395</v>
      </c>
      <c r="M393" s="4"/>
      <c r="N393" s="5"/>
      <c r="O393" s="5"/>
      <c r="P393" s="4"/>
      <c r="Q393" s="5"/>
      <c r="R393" s="5"/>
      <c r="S393" s="4">
        <v>1459886.29</v>
      </c>
      <c r="T393" s="85">
        <f t="shared" si="7"/>
        <v>0.97430002769630175</v>
      </c>
      <c r="U393" s="1" t="s">
        <v>814</v>
      </c>
      <c r="V393" s="30"/>
      <c r="W393" s="31"/>
      <c r="X393" s="32"/>
    </row>
    <row r="394" spans="1:24" s="28" customFormat="1" ht="24.6" thickBot="1" x14ac:dyDescent="0.3">
      <c r="A394" s="1"/>
      <c r="B394" s="3" t="s">
        <v>27</v>
      </c>
      <c r="C394" s="3" t="s">
        <v>130</v>
      </c>
      <c r="D394" s="3">
        <v>2015</v>
      </c>
      <c r="E394" s="78">
        <v>110534</v>
      </c>
      <c r="F394" s="19">
        <v>40119</v>
      </c>
      <c r="G394" s="20"/>
      <c r="H394" s="20">
        <v>40725</v>
      </c>
      <c r="I394" s="20">
        <v>42156</v>
      </c>
      <c r="J394" s="20" t="s">
        <v>689</v>
      </c>
      <c r="K394" s="3" t="s">
        <v>691</v>
      </c>
      <c r="L394" s="4">
        <v>36413600</v>
      </c>
      <c r="M394" s="4">
        <v>32641817</v>
      </c>
      <c r="N394" s="5">
        <v>2701138</v>
      </c>
      <c r="O394" s="5">
        <v>0</v>
      </c>
      <c r="P394" s="4">
        <v>494200</v>
      </c>
      <c r="Q394" s="5">
        <v>493946</v>
      </c>
      <c r="R394" s="5">
        <v>99.9</v>
      </c>
      <c r="S394" s="4">
        <v>35836900.740000002</v>
      </c>
      <c r="T394" s="85">
        <f t="shared" si="7"/>
        <v>0.98416253103236162</v>
      </c>
      <c r="U394" s="1"/>
      <c r="V394" s="30"/>
      <c r="W394" s="31"/>
      <c r="X394" s="32"/>
    </row>
    <row r="395" spans="1:24" s="28" customFormat="1" ht="24.6" thickBot="1" x14ac:dyDescent="0.3">
      <c r="A395" s="1">
        <v>34</v>
      </c>
      <c r="B395" s="15" t="s">
        <v>393</v>
      </c>
      <c r="C395" s="3" t="s">
        <v>130</v>
      </c>
      <c r="D395" s="3">
        <v>2011</v>
      </c>
      <c r="E395" s="3">
        <v>110745</v>
      </c>
      <c r="F395" s="19">
        <v>40074</v>
      </c>
      <c r="G395" s="20"/>
      <c r="H395" s="20" t="s">
        <v>698</v>
      </c>
      <c r="I395" s="20" t="s">
        <v>698</v>
      </c>
      <c r="J395" s="20" t="s">
        <v>689</v>
      </c>
      <c r="K395" s="3" t="s">
        <v>689</v>
      </c>
      <c r="L395" s="4">
        <v>8880131</v>
      </c>
      <c r="M395" s="4"/>
      <c r="N395" s="5"/>
      <c r="O395" s="5"/>
      <c r="P395" s="4"/>
      <c r="Q395" s="5"/>
      <c r="R395" s="5"/>
      <c r="S395" s="4">
        <v>0</v>
      </c>
      <c r="T395" s="85">
        <f t="shared" si="7"/>
        <v>0</v>
      </c>
      <c r="U395" s="1"/>
      <c r="V395" s="30"/>
      <c r="W395" s="31"/>
      <c r="X395" s="32"/>
    </row>
    <row r="396" spans="1:24" s="28" customFormat="1" ht="24.6" thickBot="1" x14ac:dyDescent="0.3">
      <c r="A396" s="1"/>
      <c r="B396" s="15" t="s">
        <v>387</v>
      </c>
      <c r="C396" s="3" t="s">
        <v>130</v>
      </c>
      <c r="D396" s="3">
        <v>2011</v>
      </c>
      <c r="E396" s="3">
        <v>111412</v>
      </c>
      <c r="F396" s="19">
        <v>39862</v>
      </c>
      <c r="G396" s="20"/>
      <c r="H396" s="20" t="s">
        <v>698</v>
      </c>
      <c r="I396" s="20" t="s">
        <v>698</v>
      </c>
      <c r="J396" s="20" t="s">
        <v>689</v>
      </c>
      <c r="K396" s="3" t="s">
        <v>689</v>
      </c>
      <c r="L396" s="4">
        <v>681448</v>
      </c>
      <c r="M396" s="4"/>
      <c r="N396" s="5"/>
      <c r="O396" s="5"/>
      <c r="P396" s="4"/>
      <c r="Q396" s="5"/>
      <c r="R396" s="5"/>
      <c r="S396" s="4">
        <v>0</v>
      </c>
      <c r="T396" s="85">
        <f t="shared" si="7"/>
        <v>0</v>
      </c>
      <c r="U396" s="1"/>
      <c r="V396" s="30"/>
      <c r="W396" s="31"/>
      <c r="X396" s="32"/>
    </row>
    <row r="397" spans="1:24" s="28" customFormat="1" ht="24.6" thickBot="1" x14ac:dyDescent="0.3">
      <c r="A397" s="1"/>
      <c r="B397" s="3" t="s">
        <v>29</v>
      </c>
      <c r="C397" s="3" t="s">
        <v>268</v>
      </c>
      <c r="D397" s="3">
        <v>2015</v>
      </c>
      <c r="E397" s="78">
        <v>113089</v>
      </c>
      <c r="F397" s="19">
        <v>40338</v>
      </c>
      <c r="G397" s="20"/>
      <c r="H397" s="20">
        <v>41487</v>
      </c>
      <c r="I397" s="20">
        <v>42339</v>
      </c>
      <c r="J397" s="20" t="s">
        <v>689</v>
      </c>
      <c r="K397" s="3" t="s">
        <v>691</v>
      </c>
      <c r="L397" s="4">
        <v>76110057.159999996</v>
      </c>
      <c r="M397" s="4"/>
      <c r="N397" s="5"/>
      <c r="O397" s="5"/>
      <c r="P397" s="4"/>
      <c r="Q397" s="5"/>
      <c r="R397" s="5"/>
      <c r="S397" s="4">
        <v>1295469.3999999999</v>
      </c>
      <c r="T397" s="85">
        <f t="shared" si="7"/>
        <v>1.7021001538293945E-2</v>
      </c>
      <c r="U397" s="1"/>
      <c r="V397" s="30"/>
      <c r="W397" s="31"/>
      <c r="X397" s="32"/>
    </row>
    <row r="398" spans="1:24" s="28" customFormat="1" ht="12.6" thickBot="1" x14ac:dyDescent="0.3">
      <c r="A398" s="1"/>
      <c r="B398" s="14" t="s">
        <v>605</v>
      </c>
      <c r="C398" s="3" t="s">
        <v>266</v>
      </c>
      <c r="D398" s="3">
        <v>2012</v>
      </c>
      <c r="E398" s="3">
        <v>113488</v>
      </c>
      <c r="F398" s="19">
        <v>40007</v>
      </c>
      <c r="G398" s="20"/>
      <c r="H398" s="20">
        <v>40664</v>
      </c>
      <c r="I398" s="20">
        <v>41183</v>
      </c>
      <c r="J398" s="20" t="s">
        <v>691</v>
      </c>
      <c r="K398" s="3" t="s">
        <v>689</v>
      </c>
      <c r="L398" s="4">
        <v>574855</v>
      </c>
      <c r="M398" s="4"/>
      <c r="N398" s="5"/>
      <c r="O398" s="5"/>
      <c r="P398" s="4"/>
      <c r="Q398" s="5"/>
      <c r="R398" s="5"/>
      <c r="S398" s="4">
        <v>515096.26</v>
      </c>
      <c r="T398" s="85">
        <f t="shared" si="7"/>
        <v>0.89604554191926666</v>
      </c>
      <c r="U398" s="1"/>
      <c r="V398" s="30"/>
      <c r="W398" s="31"/>
      <c r="X398" s="32"/>
    </row>
    <row r="399" spans="1:24" s="28" customFormat="1" ht="12.6" thickBot="1" x14ac:dyDescent="0.3">
      <c r="A399" s="1">
        <v>35</v>
      </c>
      <c r="B399" s="16" t="s">
        <v>320</v>
      </c>
      <c r="C399" s="3" t="s">
        <v>130</v>
      </c>
      <c r="D399" s="3">
        <v>2013</v>
      </c>
      <c r="E399" s="3">
        <v>114017</v>
      </c>
      <c r="F399" s="19">
        <v>40028</v>
      </c>
      <c r="G399" s="20"/>
      <c r="H399" s="20" t="s">
        <v>708</v>
      </c>
      <c r="I399" s="20">
        <v>41579</v>
      </c>
      <c r="J399" s="20" t="s">
        <v>707</v>
      </c>
      <c r="K399" s="3" t="s">
        <v>707</v>
      </c>
      <c r="L399" s="4">
        <v>4800325.97</v>
      </c>
      <c r="M399" s="4"/>
      <c r="N399" s="5"/>
      <c r="O399" s="5"/>
      <c r="P399" s="4"/>
      <c r="Q399" s="5"/>
      <c r="R399" s="5"/>
      <c r="S399" s="4">
        <v>4764646.42</v>
      </c>
      <c r="T399" s="85">
        <f t="shared" si="7"/>
        <v>0.99256726517678551</v>
      </c>
      <c r="U399" s="1"/>
      <c r="V399" s="30"/>
      <c r="W399" s="31"/>
      <c r="X399" s="32"/>
    </row>
    <row r="400" spans="1:24" s="28" customFormat="1" ht="12.6" thickBot="1" x14ac:dyDescent="0.3">
      <c r="A400" s="1"/>
      <c r="B400" s="17" t="s">
        <v>508</v>
      </c>
      <c r="C400" s="3" t="s">
        <v>130</v>
      </c>
      <c r="D400" s="3">
        <v>2010</v>
      </c>
      <c r="E400" s="3">
        <v>116167</v>
      </c>
      <c r="F400" s="19">
        <v>39987</v>
      </c>
      <c r="G400" s="20"/>
      <c r="H400" s="20" t="s">
        <v>698</v>
      </c>
      <c r="I400" s="20" t="s">
        <v>698</v>
      </c>
      <c r="J400" s="20" t="s">
        <v>689</v>
      </c>
      <c r="K400" s="3" t="s">
        <v>689</v>
      </c>
      <c r="L400" s="4">
        <v>705039</v>
      </c>
      <c r="M400" s="4"/>
      <c r="N400" s="5"/>
      <c r="O400" s="5"/>
      <c r="P400" s="4"/>
      <c r="Q400" s="5"/>
      <c r="R400" s="5"/>
      <c r="S400" s="4">
        <v>0</v>
      </c>
      <c r="T400" s="85">
        <f t="shared" si="7"/>
        <v>0</v>
      </c>
      <c r="U400" s="1" t="s">
        <v>795</v>
      </c>
      <c r="V400" s="30"/>
      <c r="W400" s="31"/>
      <c r="X400" s="32"/>
    </row>
    <row r="401" spans="1:24" s="28" customFormat="1" ht="24.6" thickBot="1" x14ac:dyDescent="0.3">
      <c r="A401" s="1"/>
      <c r="B401" s="15" t="s">
        <v>673</v>
      </c>
      <c r="C401" s="3" t="s">
        <v>268</v>
      </c>
      <c r="D401" s="3">
        <v>2011</v>
      </c>
      <c r="E401" s="3">
        <v>118039</v>
      </c>
      <c r="F401" s="19">
        <v>39958</v>
      </c>
      <c r="G401" s="20"/>
      <c r="H401" s="20">
        <v>40148</v>
      </c>
      <c r="I401" s="20">
        <v>40878</v>
      </c>
      <c r="J401" s="20" t="s">
        <v>689</v>
      </c>
      <c r="K401" s="3" t="s">
        <v>689</v>
      </c>
      <c r="L401" s="4">
        <v>576653</v>
      </c>
      <c r="M401" s="4"/>
      <c r="N401" s="5"/>
      <c r="O401" s="5"/>
      <c r="P401" s="4"/>
      <c r="Q401" s="5"/>
      <c r="R401" s="5"/>
      <c r="S401" s="4">
        <v>715357.62</v>
      </c>
      <c r="T401" s="85">
        <f t="shared" si="7"/>
        <v>1.2405339432899856</v>
      </c>
      <c r="U401" s="1" t="s">
        <v>793</v>
      </c>
      <c r="V401" s="30"/>
      <c r="W401" s="31"/>
      <c r="X401" s="32"/>
    </row>
    <row r="402" spans="1:24" s="28" customFormat="1" ht="12.6" thickBot="1" x14ac:dyDescent="0.3">
      <c r="A402" s="1"/>
      <c r="B402" s="18" t="s">
        <v>590</v>
      </c>
      <c r="C402" s="3" t="s">
        <v>266</v>
      </c>
      <c r="D402" s="3">
        <v>2014</v>
      </c>
      <c r="E402" s="3">
        <v>118316</v>
      </c>
      <c r="F402" s="19">
        <v>40297</v>
      </c>
      <c r="G402" s="20"/>
      <c r="H402" s="20" t="s">
        <v>692</v>
      </c>
      <c r="I402" s="20">
        <v>41974</v>
      </c>
      <c r="J402" s="20" t="s">
        <v>689</v>
      </c>
      <c r="K402" s="3" t="s">
        <v>691</v>
      </c>
      <c r="L402" s="4">
        <v>563597.52</v>
      </c>
      <c r="M402" s="4"/>
      <c r="N402" s="5"/>
      <c r="O402" s="5"/>
      <c r="P402" s="4"/>
      <c r="Q402" s="5"/>
      <c r="R402" s="5"/>
      <c r="S402" s="4">
        <v>562071.17000000004</v>
      </c>
      <c r="T402" s="85">
        <f t="shared" si="7"/>
        <v>0.99729177303690053</v>
      </c>
      <c r="U402" s="1" t="s">
        <v>796</v>
      </c>
      <c r="V402" s="30"/>
      <c r="W402" s="31"/>
      <c r="X402" s="32"/>
    </row>
    <row r="403" spans="1:24" s="28" customFormat="1" ht="24.6" thickBot="1" x14ac:dyDescent="0.3">
      <c r="A403" s="1"/>
      <c r="B403" s="18" t="s">
        <v>589</v>
      </c>
      <c r="C403" s="3" t="s">
        <v>266</v>
      </c>
      <c r="D403" s="3">
        <v>2014</v>
      </c>
      <c r="E403" s="3">
        <v>118685</v>
      </c>
      <c r="F403" s="19">
        <v>40396</v>
      </c>
      <c r="G403" s="20"/>
      <c r="H403" s="20">
        <v>41061</v>
      </c>
      <c r="I403" s="20">
        <v>41760</v>
      </c>
      <c r="J403" s="20" t="s">
        <v>689</v>
      </c>
      <c r="K403" s="3" t="s">
        <v>691</v>
      </c>
      <c r="L403" s="4">
        <v>1469120.34</v>
      </c>
      <c r="M403" s="4"/>
      <c r="N403" s="5"/>
      <c r="O403" s="5"/>
      <c r="P403" s="4"/>
      <c r="Q403" s="5"/>
      <c r="R403" s="5"/>
      <c r="S403" s="4">
        <v>1467030.96</v>
      </c>
      <c r="T403" s="85">
        <f t="shared" si="7"/>
        <v>0.99857780200633517</v>
      </c>
      <c r="U403" s="1"/>
      <c r="V403" s="30"/>
      <c r="W403" s="31"/>
      <c r="X403" s="32"/>
    </row>
    <row r="404" spans="1:24" s="28" customFormat="1" ht="12.6" thickBot="1" x14ac:dyDescent="0.3">
      <c r="A404" s="1"/>
      <c r="B404" s="29" t="s">
        <v>219</v>
      </c>
      <c r="C404" s="3" t="s">
        <v>266</v>
      </c>
      <c r="D404" s="3">
        <v>2015</v>
      </c>
      <c r="E404" s="3">
        <v>119083</v>
      </c>
      <c r="F404" s="19">
        <v>39955</v>
      </c>
      <c r="G404" s="20"/>
      <c r="H404" s="20" t="s">
        <v>694</v>
      </c>
      <c r="I404" s="20">
        <v>42309</v>
      </c>
      <c r="J404" s="20" t="s">
        <v>689</v>
      </c>
      <c r="K404" s="3" t="s">
        <v>691</v>
      </c>
      <c r="L404" s="4">
        <v>1979549.11</v>
      </c>
      <c r="M404" s="4"/>
      <c r="N404" s="5"/>
      <c r="O404" s="5"/>
      <c r="P404" s="4"/>
      <c r="Q404" s="5"/>
      <c r="R404" s="5"/>
      <c r="S404" s="4">
        <v>1956809.1</v>
      </c>
      <c r="T404" s="85">
        <f t="shared" si="7"/>
        <v>0.98851253051256704</v>
      </c>
      <c r="U404" s="1" t="s">
        <v>797</v>
      </c>
      <c r="V404" s="30"/>
      <c r="W404" s="31"/>
      <c r="X404" s="32"/>
    </row>
    <row r="405" spans="1:24" s="28" customFormat="1" ht="12.6" thickBot="1" x14ac:dyDescent="0.3">
      <c r="A405" s="1">
        <v>37</v>
      </c>
      <c r="B405" s="16" t="s">
        <v>31</v>
      </c>
      <c r="C405" s="3" t="s">
        <v>130</v>
      </c>
      <c r="D405" s="3">
        <v>2013</v>
      </c>
      <c r="E405" s="78">
        <v>119582</v>
      </c>
      <c r="F405" s="19">
        <v>40037</v>
      </c>
      <c r="G405" s="20"/>
      <c r="H405" s="20">
        <v>40391</v>
      </c>
      <c r="I405" s="20" t="s">
        <v>694</v>
      </c>
      <c r="J405" s="20" t="s">
        <v>707</v>
      </c>
      <c r="K405" s="3" t="s">
        <v>691</v>
      </c>
      <c r="L405" s="4">
        <v>2068984.77</v>
      </c>
      <c r="M405" s="4"/>
      <c r="N405" s="5"/>
      <c r="O405" s="5"/>
      <c r="P405" s="4"/>
      <c r="Q405" s="5"/>
      <c r="R405" s="5"/>
      <c r="S405" s="4">
        <v>1985957.71</v>
      </c>
      <c r="T405" s="85">
        <f t="shared" si="7"/>
        <v>0.95987062775720666</v>
      </c>
      <c r="U405" s="1"/>
      <c r="V405" s="30"/>
      <c r="W405" s="31"/>
      <c r="X405" s="32"/>
    </row>
    <row r="406" spans="1:24" s="28" customFormat="1" ht="24.6" thickBot="1" x14ac:dyDescent="0.3">
      <c r="A406" s="1"/>
      <c r="B406" s="17" t="s">
        <v>684</v>
      </c>
      <c r="C406" s="3" t="s">
        <v>268</v>
      </c>
      <c r="D406" s="3">
        <v>2010</v>
      </c>
      <c r="E406" s="3">
        <v>121402</v>
      </c>
      <c r="F406" s="19">
        <v>39980</v>
      </c>
      <c r="G406" s="20"/>
      <c r="H406" s="20">
        <v>40026</v>
      </c>
      <c r="I406" s="20" t="s">
        <v>710</v>
      </c>
      <c r="J406" s="20" t="s">
        <v>689</v>
      </c>
      <c r="K406" s="3" t="s">
        <v>689</v>
      </c>
      <c r="L406" s="4">
        <v>298680</v>
      </c>
      <c r="M406" s="4"/>
      <c r="N406" s="5"/>
      <c r="O406" s="5"/>
      <c r="P406" s="4"/>
      <c r="Q406" s="5"/>
      <c r="R406" s="5"/>
      <c r="S406" s="4">
        <v>266209.78999999998</v>
      </c>
      <c r="T406" s="85">
        <f t="shared" si="7"/>
        <v>0.89128763224856022</v>
      </c>
      <c r="U406" s="1"/>
      <c r="V406" s="30"/>
      <c r="W406" s="31"/>
      <c r="X406" s="32"/>
    </row>
    <row r="407" spans="1:24" s="28" customFormat="1" ht="36.6" thickBot="1" x14ac:dyDescent="0.3">
      <c r="A407" s="1"/>
      <c r="B407" s="14" t="s">
        <v>603</v>
      </c>
      <c r="C407" s="3" t="s">
        <v>266</v>
      </c>
      <c r="D407" s="3">
        <v>2012</v>
      </c>
      <c r="E407" s="3">
        <v>122030</v>
      </c>
      <c r="F407" s="19">
        <v>40016</v>
      </c>
      <c r="G407" s="20"/>
      <c r="H407" s="20">
        <v>40118</v>
      </c>
      <c r="I407" s="20">
        <v>41244</v>
      </c>
      <c r="J407" s="20" t="s">
        <v>689</v>
      </c>
      <c r="K407" s="3" t="s">
        <v>689</v>
      </c>
      <c r="L407" s="4">
        <v>5413578</v>
      </c>
      <c r="M407" s="4"/>
      <c r="N407" s="5"/>
      <c r="O407" s="5"/>
      <c r="P407" s="4"/>
      <c r="Q407" s="5"/>
      <c r="R407" s="5"/>
      <c r="S407" s="4">
        <v>1453246.16</v>
      </c>
      <c r="T407" s="85">
        <f t="shared" si="7"/>
        <v>0.26844467005001127</v>
      </c>
      <c r="U407" s="1"/>
      <c r="V407" s="30"/>
      <c r="W407" s="31"/>
      <c r="X407" s="32"/>
    </row>
    <row r="408" spans="1:24" s="28" customFormat="1" ht="12.6" thickBot="1" x14ac:dyDescent="0.3">
      <c r="A408" s="1"/>
      <c r="B408" s="15" t="s">
        <v>620</v>
      </c>
      <c r="C408" s="3" t="s">
        <v>266</v>
      </c>
      <c r="D408" s="3">
        <v>2011</v>
      </c>
      <c r="E408" s="3">
        <v>122344</v>
      </c>
      <c r="F408" s="19">
        <v>40032</v>
      </c>
      <c r="G408" s="20"/>
      <c r="H408" s="20">
        <v>40210</v>
      </c>
      <c r="I408" s="20">
        <v>40878</v>
      </c>
      <c r="J408" s="20" t="s">
        <v>691</v>
      </c>
      <c r="K408" s="3" t="s">
        <v>689</v>
      </c>
      <c r="L408" s="4">
        <v>592760</v>
      </c>
      <c r="M408" s="4"/>
      <c r="N408" s="5"/>
      <c r="O408" s="5"/>
      <c r="P408" s="4"/>
      <c r="Q408" s="5"/>
      <c r="R408" s="5"/>
      <c r="S408" s="4">
        <v>546493.89</v>
      </c>
      <c r="T408" s="85">
        <f t="shared" si="7"/>
        <v>0.92194798906808828</v>
      </c>
      <c r="U408" s="1"/>
      <c r="V408" s="30"/>
      <c r="W408" s="31"/>
      <c r="X408" s="32"/>
    </row>
    <row r="409" spans="1:24" s="28" customFormat="1" ht="12.6" thickBot="1" x14ac:dyDescent="0.3">
      <c r="A409" s="1"/>
      <c r="B409" s="35" t="s">
        <v>521</v>
      </c>
      <c r="C409" s="3" t="s">
        <v>264</v>
      </c>
      <c r="D409" s="3">
        <v>2012</v>
      </c>
      <c r="E409" s="3">
        <v>122371</v>
      </c>
      <c r="F409" s="19">
        <v>40599</v>
      </c>
      <c r="G409" s="20"/>
      <c r="H409" s="20">
        <v>40878</v>
      </c>
      <c r="I409" s="20">
        <v>41244</v>
      </c>
      <c r="J409" s="20" t="s">
        <v>689</v>
      </c>
      <c r="K409" s="3" t="s">
        <v>691</v>
      </c>
      <c r="L409" s="4">
        <v>4587822</v>
      </c>
      <c r="M409" s="4"/>
      <c r="N409" s="5"/>
      <c r="O409" s="5"/>
      <c r="P409" s="4"/>
      <c r="Q409" s="5"/>
      <c r="R409" s="5"/>
      <c r="S409" s="4">
        <v>5561905.3099999996</v>
      </c>
      <c r="T409" s="85">
        <f t="shared" si="7"/>
        <v>1.2123193336620295</v>
      </c>
      <c r="U409" s="1"/>
      <c r="V409" s="30"/>
      <c r="W409" s="31"/>
      <c r="X409" s="32"/>
    </row>
    <row r="410" spans="1:24" s="28" customFormat="1" ht="12.6" thickBot="1" x14ac:dyDescent="0.3">
      <c r="B410" s="29" t="s">
        <v>168</v>
      </c>
      <c r="C410" s="3" t="s">
        <v>264</v>
      </c>
      <c r="D410" s="3">
        <v>2015</v>
      </c>
      <c r="E410" s="78">
        <v>123694</v>
      </c>
      <c r="F410" s="19">
        <v>40238</v>
      </c>
      <c r="G410" s="20"/>
      <c r="H410" s="20">
        <v>41334</v>
      </c>
      <c r="I410" s="20">
        <v>42339</v>
      </c>
      <c r="J410" s="20" t="s">
        <v>689</v>
      </c>
      <c r="K410" s="3" t="s">
        <v>691</v>
      </c>
      <c r="L410" s="4">
        <v>115956177</v>
      </c>
      <c r="M410" s="4">
        <v>44434722</v>
      </c>
      <c r="N410" s="5">
        <v>13796597</v>
      </c>
      <c r="O410" s="5">
        <v>6906173</v>
      </c>
      <c r="P410" s="4">
        <v>42820334</v>
      </c>
      <c r="Q410" s="5">
        <v>34101907</v>
      </c>
      <c r="R410" s="5">
        <v>79.599999999999994</v>
      </c>
      <c r="S410" s="4">
        <v>92332560.480000004</v>
      </c>
      <c r="T410" s="85">
        <f t="shared" si="7"/>
        <v>0.79627116785680163</v>
      </c>
      <c r="V410" s="30"/>
      <c r="W410" s="31"/>
      <c r="X410" s="32"/>
    </row>
    <row r="411" spans="1:24" s="28" customFormat="1" ht="12.6" thickBot="1" x14ac:dyDescent="0.3">
      <c r="B411" s="29" t="s">
        <v>173</v>
      </c>
      <c r="C411" s="3" t="s">
        <v>264</v>
      </c>
      <c r="D411" s="3">
        <v>2015</v>
      </c>
      <c r="E411" s="78">
        <v>123826</v>
      </c>
      <c r="F411" s="19">
        <v>40396</v>
      </c>
      <c r="G411" s="20"/>
      <c r="H411" s="20" t="s">
        <v>694</v>
      </c>
      <c r="I411" s="20">
        <v>42339</v>
      </c>
      <c r="J411" s="20" t="s">
        <v>689</v>
      </c>
      <c r="K411" s="3" t="s">
        <v>689</v>
      </c>
      <c r="L411" s="4">
        <v>34016961</v>
      </c>
      <c r="M411" s="4">
        <v>498900</v>
      </c>
      <c r="N411" s="5">
        <v>350513</v>
      </c>
      <c r="O411" s="5">
        <v>0</v>
      </c>
      <c r="P411" s="4">
        <v>238169</v>
      </c>
      <c r="Q411" s="5">
        <v>234271</v>
      </c>
      <c r="R411" s="5">
        <v>98.4</v>
      </c>
      <c r="S411" s="4">
        <v>1083683.6100000001</v>
      </c>
      <c r="T411" s="85">
        <f t="shared" si="7"/>
        <v>3.1857155317313625E-2</v>
      </c>
      <c r="U411" s="28" t="s">
        <v>762</v>
      </c>
      <c r="V411" s="30"/>
      <c r="W411" s="31"/>
      <c r="X411" s="32"/>
    </row>
    <row r="412" spans="1:24" s="28" customFormat="1" ht="12.6" thickBot="1" x14ac:dyDescent="0.3">
      <c r="B412" s="29" t="s">
        <v>166</v>
      </c>
      <c r="C412" s="3" t="s">
        <v>264</v>
      </c>
      <c r="D412" s="3">
        <v>2015</v>
      </c>
      <c r="E412" s="78">
        <v>123827</v>
      </c>
      <c r="F412" s="19">
        <v>40221</v>
      </c>
      <c r="G412" s="20"/>
      <c r="H412" s="20">
        <v>41061</v>
      </c>
      <c r="I412" s="20">
        <v>42339</v>
      </c>
      <c r="J412" s="20" t="s">
        <v>689</v>
      </c>
      <c r="K412" s="3" t="s">
        <v>691</v>
      </c>
      <c r="L412" s="4">
        <v>51980030</v>
      </c>
      <c r="M412" s="4">
        <v>16432755</v>
      </c>
      <c r="N412" s="5">
        <v>15258493</v>
      </c>
      <c r="O412" s="5">
        <v>1368160</v>
      </c>
      <c r="P412" s="4">
        <v>3658726</v>
      </c>
      <c r="Q412" s="5">
        <v>2455567</v>
      </c>
      <c r="R412" s="5">
        <v>67.099999999999994</v>
      </c>
      <c r="S412" s="4">
        <v>34146815</v>
      </c>
      <c r="T412" s="85">
        <f t="shared" si="7"/>
        <v>0.65692180246914056</v>
      </c>
      <c r="V412" s="30"/>
      <c r="W412" s="31"/>
      <c r="X412" s="32"/>
    </row>
    <row r="413" spans="1:24" s="28" customFormat="1" ht="12.6" thickBot="1" x14ac:dyDescent="0.3">
      <c r="A413" s="1"/>
      <c r="B413" s="29" t="s">
        <v>198</v>
      </c>
      <c r="C413" s="3" t="s">
        <v>265</v>
      </c>
      <c r="D413" s="3">
        <v>2015</v>
      </c>
      <c r="E413" s="3">
        <v>125037</v>
      </c>
      <c r="F413" s="19">
        <v>40024</v>
      </c>
      <c r="G413" s="20"/>
      <c r="H413" s="20">
        <v>41244</v>
      </c>
      <c r="I413" s="20">
        <v>41974</v>
      </c>
      <c r="J413" s="20" t="s">
        <v>689</v>
      </c>
      <c r="K413" s="3" t="s">
        <v>689</v>
      </c>
      <c r="L413" s="4">
        <v>2724335</v>
      </c>
      <c r="M413" s="4">
        <v>800000</v>
      </c>
      <c r="N413" s="5">
        <v>1643635</v>
      </c>
      <c r="O413" s="5">
        <v>0</v>
      </c>
      <c r="P413" s="4">
        <v>0</v>
      </c>
      <c r="Q413" s="5">
        <v>0</v>
      </c>
      <c r="R413" s="5">
        <v>0</v>
      </c>
      <c r="S413" s="4">
        <v>2465046.64</v>
      </c>
      <c r="T413" s="85">
        <f t="shared" si="7"/>
        <v>0.90482508208425183</v>
      </c>
      <c r="U413" s="1"/>
      <c r="V413" s="30"/>
      <c r="W413" s="31"/>
      <c r="X413" s="32"/>
    </row>
    <row r="414" spans="1:24" s="28" customFormat="1" ht="12.6" thickBot="1" x14ac:dyDescent="0.3">
      <c r="A414" s="1"/>
      <c r="B414" s="14" t="s">
        <v>657</v>
      </c>
      <c r="C414" s="3" t="s">
        <v>268</v>
      </c>
      <c r="D414" s="3">
        <v>2012</v>
      </c>
      <c r="E414" s="3">
        <v>125133</v>
      </c>
      <c r="F414" s="19">
        <v>40345</v>
      </c>
      <c r="G414" s="20"/>
      <c r="H414" s="20" t="s">
        <v>698</v>
      </c>
      <c r="I414" s="20" t="s">
        <v>698</v>
      </c>
      <c r="J414" s="20" t="s">
        <v>689</v>
      </c>
      <c r="K414" s="3" t="s">
        <v>689</v>
      </c>
      <c r="L414" s="4">
        <v>704184.08</v>
      </c>
      <c r="M414" s="4"/>
      <c r="N414" s="5"/>
      <c r="O414" s="5"/>
      <c r="P414" s="4"/>
      <c r="Q414" s="5"/>
      <c r="R414" s="5"/>
      <c r="S414" s="4">
        <v>0</v>
      </c>
      <c r="T414" s="85">
        <f t="shared" si="7"/>
        <v>0</v>
      </c>
      <c r="U414" s="1"/>
      <c r="V414" s="30"/>
      <c r="W414" s="31"/>
      <c r="X414" s="32"/>
    </row>
    <row r="415" spans="1:24" s="28" customFormat="1" ht="24.6" thickBot="1" x14ac:dyDescent="0.3">
      <c r="A415" s="1"/>
      <c r="B415" s="17" t="s">
        <v>518</v>
      </c>
      <c r="C415" s="3" t="s">
        <v>130</v>
      </c>
      <c r="D415" s="3">
        <v>2010</v>
      </c>
      <c r="E415" s="3">
        <v>126742</v>
      </c>
      <c r="F415" s="19">
        <v>40108</v>
      </c>
      <c r="G415" s="20"/>
      <c r="H415" s="20">
        <v>41122</v>
      </c>
      <c r="I415" s="20" t="s">
        <v>694</v>
      </c>
      <c r="J415" s="20" t="s">
        <v>689</v>
      </c>
      <c r="K415" s="3" t="s">
        <v>689</v>
      </c>
      <c r="L415" s="4">
        <v>2530509.62</v>
      </c>
      <c r="M415" s="4"/>
      <c r="N415" s="5"/>
      <c r="O415" s="5"/>
      <c r="P415" s="4"/>
      <c r="Q415" s="5"/>
      <c r="R415" s="5"/>
      <c r="S415" s="4">
        <v>115231.95</v>
      </c>
      <c r="T415" s="85">
        <f t="shared" si="7"/>
        <v>4.5537052730113707E-2</v>
      </c>
      <c r="U415" s="1" t="s">
        <v>720</v>
      </c>
      <c r="V415" s="30"/>
      <c r="W415" s="31"/>
      <c r="X415" s="32"/>
    </row>
    <row r="416" spans="1:24" s="28" customFormat="1" ht="24.6" thickBot="1" x14ac:dyDescent="0.3">
      <c r="A416" s="1"/>
      <c r="B416" s="14" t="s">
        <v>353</v>
      </c>
      <c r="C416" s="3" t="s">
        <v>130</v>
      </c>
      <c r="D416" s="3">
        <v>2012</v>
      </c>
      <c r="E416" s="78">
        <v>127993</v>
      </c>
      <c r="F416" s="19">
        <v>40050</v>
      </c>
      <c r="G416" s="20"/>
      <c r="H416" s="20">
        <v>41061</v>
      </c>
      <c r="I416" s="20" t="s">
        <v>709</v>
      </c>
      <c r="J416" s="20" t="s">
        <v>707</v>
      </c>
      <c r="K416" s="3" t="s">
        <v>691</v>
      </c>
      <c r="L416" s="4">
        <v>1057232.79</v>
      </c>
      <c r="M416" s="4"/>
      <c r="N416" s="5"/>
      <c r="O416" s="5"/>
      <c r="P416" s="4"/>
      <c r="Q416" s="5"/>
      <c r="R416" s="5"/>
      <c r="S416" s="4">
        <v>647375.5</v>
      </c>
      <c r="T416" s="85">
        <f t="shared" si="7"/>
        <v>0.61233013781193824</v>
      </c>
      <c r="U416" s="1" t="s">
        <v>721</v>
      </c>
      <c r="V416" s="30"/>
      <c r="W416" s="31"/>
      <c r="X416" s="32"/>
    </row>
    <row r="417" spans="1:24" s="28" customFormat="1" ht="12.6" thickBot="1" x14ac:dyDescent="0.3">
      <c r="A417" s="1"/>
      <c r="B417" s="16" t="s">
        <v>322</v>
      </c>
      <c r="C417" s="3" t="s">
        <v>130</v>
      </c>
      <c r="D417" s="3">
        <v>2013</v>
      </c>
      <c r="E417" s="3">
        <v>129035</v>
      </c>
      <c r="F417" s="19">
        <v>40067</v>
      </c>
      <c r="G417" s="20"/>
      <c r="H417" s="20">
        <v>40391</v>
      </c>
      <c r="I417" s="20">
        <v>41579</v>
      </c>
      <c r="J417" s="20" t="s">
        <v>691</v>
      </c>
      <c r="K417" s="3" t="s">
        <v>691</v>
      </c>
      <c r="L417" s="4">
        <v>889942.96</v>
      </c>
      <c r="M417" s="4"/>
      <c r="N417" s="5"/>
      <c r="O417" s="5"/>
      <c r="P417" s="4"/>
      <c r="Q417" s="5"/>
      <c r="R417" s="5"/>
      <c r="S417" s="4">
        <v>938176.15</v>
      </c>
      <c r="T417" s="85">
        <f t="shared" si="7"/>
        <v>1.054198069053774</v>
      </c>
      <c r="U417" s="1" t="s">
        <v>722</v>
      </c>
      <c r="V417" s="30"/>
      <c r="W417" s="31"/>
      <c r="X417" s="32"/>
    </row>
    <row r="418" spans="1:24" s="28" customFormat="1" ht="24.6" thickBot="1" x14ac:dyDescent="0.3">
      <c r="A418" s="1"/>
      <c r="B418" s="16" t="s">
        <v>643</v>
      </c>
      <c r="C418" s="3" t="s">
        <v>268</v>
      </c>
      <c r="D418" s="3">
        <v>2013</v>
      </c>
      <c r="E418" s="3">
        <v>129372</v>
      </c>
      <c r="F418" s="19" t="s">
        <v>800</v>
      </c>
      <c r="G418" s="20"/>
      <c r="H418" s="20">
        <v>40878</v>
      </c>
      <c r="I418" s="20">
        <v>41395</v>
      </c>
      <c r="J418" s="20" t="s">
        <v>691</v>
      </c>
      <c r="K418" s="3" t="s">
        <v>689</v>
      </c>
      <c r="L418" s="4">
        <v>3098226.16</v>
      </c>
      <c r="M418" s="4"/>
      <c r="N418" s="5"/>
      <c r="O418" s="5"/>
      <c r="P418" s="4"/>
      <c r="Q418" s="5"/>
      <c r="R418" s="5"/>
      <c r="S418" s="4">
        <v>3124382.58</v>
      </c>
      <c r="T418" s="85">
        <f t="shared" si="7"/>
        <v>1.0084423856262319</v>
      </c>
      <c r="U418" s="1" t="s">
        <v>723</v>
      </c>
      <c r="V418" s="30"/>
      <c r="W418" s="31"/>
      <c r="X418" s="32"/>
    </row>
    <row r="419" spans="1:24" s="28" customFormat="1" ht="12.6" thickBot="1" x14ac:dyDescent="0.3">
      <c r="A419" s="1"/>
      <c r="B419" s="17" t="s">
        <v>516</v>
      </c>
      <c r="C419" s="3" t="s">
        <v>130</v>
      </c>
      <c r="D419" s="3">
        <v>2010</v>
      </c>
      <c r="E419" s="3">
        <v>129432</v>
      </c>
      <c r="F419" s="19">
        <v>40067</v>
      </c>
      <c r="G419" s="20"/>
      <c r="H419" s="20" t="s">
        <v>698</v>
      </c>
      <c r="I419" s="20" t="s">
        <v>698</v>
      </c>
      <c r="J419" s="20" t="s">
        <v>689</v>
      </c>
      <c r="K419" s="3" t="s">
        <v>689</v>
      </c>
      <c r="L419" s="4">
        <v>902617.8</v>
      </c>
      <c r="M419" s="4"/>
      <c r="N419" s="5"/>
      <c r="O419" s="5"/>
      <c r="P419" s="4"/>
      <c r="Q419" s="5"/>
      <c r="R419" s="5"/>
      <c r="S419" s="4">
        <v>0</v>
      </c>
      <c r="T419" s="85">
        <f t="shared" si="7"/>
        <v>0</v>
      </c>
      <c r="U419" s="1" t="s">
        <v>724</v>
      </c>
      <c r="V419" s="30"/>
      <c r="W419" s="31"/>
      <c r="X419" s="32"/>
    </row>
    <row r="420" spans="1:24" s="28" customFormat="1" ht="12.6" thickBot="1" x14ac:dyDescent="0.3">
      <c r="A420" s="1"/>
      <c r="B420" s="14" t="s">
        <v>655</v>
      </c>
      <c r="C420" s="3" t="s">
        <v>268</v>
      </c>
      <c r="D420" s="3">
        <v>2012</v>
      </c>
      <c r="E420" s="3">
        <v>129968</v>
      </c>
      <c r="F420" s="19">
        <v>40728</v>
      </c>
      <c r="G420" s="20"/>
      <c r="H420" s="20" t="s">
        <v>710</v>
      </c>
      <c r="I420" s="20">
        <v>41244</v>
      </c>
      <c r="J420" s="20" t="s">
        <v>689</v>
      </c>
      <c r="K420" s="3" t="s">
        <v>689</v>
      </c>
      <c r="L420" s="4">
        <v>485152.32</v>
      </c>
      <c r="M420" s="4"/>
      <c r="N420" s="5"/>
      <c r="O420" s="5"/>
      <c r="P420" s="4"/>
      <c r="Q420" s="5"/>
      <c r="R420" s="5"/>
      <c r="S420" s="4">
        <v>545167.23</v>
      </c>
      <c r="T420" s="85">
        <f t="shared" si="7"/>
        <v>1.1237032320076301</v>
      </c>
      <c r="U420" s="1" t="s">
        <v>725</v>
      </c>
      <c r="V420" s="30"/>
      <c r="W420" s="31"/>
      <c r="X420" s="32"/>
    </row>
    <row r="421" spans="1:24" s="28" customFormat="1" ht="24.6" thickBot="1" x14ac:dyDescent="0.3">
      <c r="A421" s="1"/>
      <c r="B421" s="16" t="s">
        <v>640</v>
      </c>
      <c r="C421" s="3" t="s">
        <v>268</v>
      </c>
      <c r="D421" s="3">
        <v>2013</v>
      </c>
      <c r="E421" s="3">
        <v>130349</v>
      </c>
      <c r="F421" s="19">
        <v>40110</v>
      </c>
      <c r="G421" s="20"/>
      <c r="H421" s="20">
        <v>41214</v>
      </c>
      <c r="I421" s="20">
        <v>41609</v>
      </c>
      <c r="J421" s="20" t="s">
        <v>689</v>
      </c>
      <c r="K421" s="3" t="s">
        <v>689</v>
      </c>
      <c r="L421" s="4">
        <v>1195311.26</v>
      </c>
      <c r="M421" s="4"/>
      <c r="N421" s="5"/>
      <c r="O421" s="5"/>
      <c r="P421" s="4"/>
      <c r="Q421" s="5"/>
      <c r="R421" s="5"/>
      <c r="S421" s="4">
        <v>23115</v>
      </c>
      <c r="T421" s="85">
        <f t="shared" si="7"/>
        <v>1.9338059276710905E-2</v>
      </c>
      <c r="U421" s="1" t="s">
        <v>726</v>
      </c>
      <c r="V421" s="30"/>
      <c r="W421" s="31"/>
      <c r="X421" s="32"/>
    </row>
    <row r="422" spans="1:24" s="28" customFormat="1" ht="12.6" thickBot="1" x14ac:dyDescent="0.3">
      <c r="A422" s="1"/>
      <c r="B422" s="16" t="s">
        <v>323</v>
      </c>
      <c r="C422" s="3" t="s">
        <v>130</v>
      </c>
      <c r="D422" s="3">
        <v>2013</v>
      </c>
      <c r="E422" s="3">
        <v>131330</v>
      </c>
      <c r="F422" s="19">
        <v>40106</v>
      </c>
      <c r="G422" s="20"/>
      <c r="H422" s="20">
        <v>40391</v>
      </c>
      <c r="I422" s="20">
        <v>41913</v>
      </c>
      <c r="J422" s="20" t="s">
        <v>691</v>
      </c>
      <c r="K422" s="3" t="s">
        <v>691</v>
      </c>
      <c r="L422" s="4">
        <v>812014.56</v>
      </c>
      <c r="M422" s="4"/>
      <c r="N422" s="5"/>
      <c r="O422" s="5"/>
      <c r="P422" s="4"/>
      <c r="Q422" s="5"/>
      <c r="R422" s="5"/>
      <c r="S422" s="4">
        <v>858372.05</v>
      </c>
      <c r="T422" s="85">
        <f t="shared" si="7"/>
        <v>1.0570894812526515</v>
      </c>
      <c r="U422" s="1" t="s">
        <v>727</v>
      </c>
      <c r="V422" s="30"/>
      <c r="W422" s="31"/>
      <c r="X422" s="32"/>
    </row>
    <row r="423" spans="1:24" s="28" customFormat="1" ht="12.6" thickBot="1" x14ac:dyDescent="0.3">
      <c r="A423" s="1"/>
      <c r="B423" s="16" t="s">
        <v>325</v>
      </c>
      <c r="C423" s="3" t="s">
        <v>130</v>
      </c>
      <c r="D423" s="3">
        <v>2013</v>
      </c>
      <c r="E423" s="3">
        <v>131486</v>
      </c>
      <c r="F423" s="19">
        <v>40232</v>
      </c>
      <c r="G423" s="20"/>
      <c r="H423" s="20">
        <v>40756</v>
      </c>
      <c r="I423" s="20">
        <v>41426</v>
      </c>
      <c r="J423" s="20" t="s">
        <v>707</v>
      </c>
      <c r="K423" s="3" t="s">
        <v>691</v>
      </c>
      <c r="L423" s="4">
        <v>2478605</v>
      </c>
      <c r="M423" s="4"/>
      <c r="N423" s="5"/>
      <c r="O423" s="5"/>
      <c r="P423" s="4"/>
      <c r="Q423" s="5"/>
      <c r="R423" s="5"/>
      <c r="S423" s="4">
        <v>2550824.41</v>
      </c>
      <c r="T423" s="85">
        <f t="shared" si="7"/>
        <v>1.0291371194684107</v>
      </c>
      <c r="U423" s="1" t="s">
        <v>728</v>
      </c>
      <c r="V423" s="30"/>
      <c r="W423" s="31"/>
      <c r="X423" s="32"/>
    </row>
    <row r="424" spans="1:24" s="28" customFormat="1" ht="24.6" thickBot="1" x14ac:dyDescent="0.3">
      <c r="A424" s="1"/>
      <c r="B424" s="15" t="s">
        <v>412</v>
      </c>
      <c r="C424" s="3" t="s">
        <v>130</v>
      </c>
      <c r="D424" s="3">
        <v>2011</v>
      </c>
      <c r="E424" s="3">
        <v>132657</v>
      </c>
      <c r="F424" s="19">
        <v>40445</v>
      </c>
      <c r="G424" s="20"/>
      <c r="H424" s="20" t="s">
        <v>698</v>
      </c>
      <c r="I424" s="20" t="s">
        <v>698</v>
      </c>
      <c r="J424" s="20" t="s">
        <v>689</v>
      </c>
      <c r="K424" s="3" t="s">
        <v>689</v>
      </c>
      <c r="L424" s="4">
        <v>363799.28</v>
      </c>
      <c r="M424" s="4"/>
      <c r="N424" s="5"/>
      <c r="O424" s="5"/>
      <c r="P424" s="4"/>
      <c r="Q424" s="5"/>
      <c r="R424" s="5"/>
      <c r="S424" s="4">
        <v>0</v>
      </c>
      <c r="T424" s="85">
        <f t="shared" si="7"/>
        <v>0</v>
      </c>
      <c r="U424" s="1" t="s">
        <v>729</v>
      </c>
      <c r="V424" s="30"/>
      <c r="W424" s="31"/>
      <c r="X424" s="32"/>
    </row>
    <row r="425" spans="1:24" s="28" customFormat="1" ht="24.6" thickBot="1" x14ac:dyDescent="0.3">
      <c r="A425" s="1"/>
      <c r="B425" s="15" t="s">
        <v>413</v>
      </c>
      <c r="C425" s="3" t="s">
        <v>130</v>
      </c>
      <c r="D425" s="3">
        <v>2011</v>
      </c>
      <c r="E425" s="3">
        <v>132672</v>
      </c>
      <c r="F425" s="19">
        <v>40438</v>
      </c>
      <c r="G425" s="20"/>
      <c r="H425" s="20" t="s">
        <v>698</v>
      </c>
      <c r="I425" s="20" t="s">
        <v>698</v>
      </c>
      <c r="J425" s="20" t="s">
        <v>689</v>
      </c>
      <c r="K425" s="3" t="s">
        <v>689</v>
      </c>
      <c r="L425" s="4">
        <v>242289.37</v>
      </c>
      <c r="M425" s="4"/>
      <c r="N425" s="5"/>
      <c r="O425" s="5"/>
      <c r="P425" s="4"/>
      <c r="Q425" s="5"/>
      <c r="R425" s="5"/>
      <c r="S425" s="4">
        <v>0</v>
      </c>
      <c r="T425" s="85">
        <f t="shared" si="7"/>
        <v>0</v>
      </c>
      <c r="U425" s="1" t="s">
        <v>730</v>
      </c>
      <c r="V425" s="30"/>
      <c r="W425" s="31"/>
      <c r="X425" s="32"/>
    </row>
    <row r="426" spans="1:24" s="28" customFormat="1" ht="24.6" thickBot="1" x14ac:dyDescent="0.3">
      <c r="A426" s="1">
        <v>38</v>
      </c>
      <c r="B426" s="14" t="s">
        <v>658</v>
      </c>
      <c r="C426" s="3" t="s">
        <v>268</v>
      </c>
      <c r="D426" s="3">
        <v>2012</v>
      </c>
      <c r="E426" s="3">
        <v>132713</v>
      </c>
      <c r="F426" s="19">
        <v>40337</v>
      </c>
      <c r="G426" s="20"/>
      <c r="H426" s="20" t="s">
        <v>698</v>
      </c>
      <c r="I426" s="20" t="s">
        <v>698</v>
      </c>
      <c r="J426" s="20" t="s">
        <v>689</v>
      </c>
      <c r="K426" s="3" t="s">
        <v>689</v>
      </c>
      <c r="L426" s="4">
        <v>734004.19</v>
      </c>
      <c r="M426" s="4"/>
      <c r="N426" s="5"/>
      <c r="O426" s="5"/>
      <c r="P426" s="4"/>
      <c r="Q426" s="5"/>
      <c r="R426" s="5"/>
      <c r="S426" s="4">
        <v>0</v>
      </c>
      <c r="T426" s="85">
        <f t="shared" si="7"/>
        <v>0</v>
      </c>
      <c r="U426" s="1"/>
      <c r="V426" s="30"/>
      <c r="W426" s="31"/>
      <c r="X426" s="32"/>
    </row>
    <row r="427" spans="1:24" s="28" customFormat="1" ht="24.6" thickBot="1" x14ac:dyDescent="0.3">
      <c r="A427" s="1"/>
      <c r="B427" s="15" t="s">
        <v>410</v>
      </c>
      <c r="C427" s="3" t="s">
        <v>130</v>
      </c>
      <c r="D427" s="3">
        <v>2011</v>
      </c>
      <c r="E427" s="3">
        <v>132728</v>
      </c>
      <c r="F427" s="19">
        <v>40463</v>
      </c>
      <c r="G427" s="20"/>
      <c r="H427" s="20" t="s">
        <v>698</v>
      </c>
      <c r="I427" s="20" t="s">
        <v>698</v>
      </c>
      <c r="J427" s="20" t="s">
        <v>689</v>
      </c>
      <c r="K427" s="3" t="s">
        <v>689</v>
      </c>
      <c r="L427" s="4">
        <v>310998</v>
      </c>
      <c r="M427" s="4"/>
      <c r="N427" s="5"/>
      <c r="O427" s="5"/>
      <c r="P427" s="4"/>
      <c r="Q427" s="5"/>
      <c r="R427" s="5"/>
      <c r="S427" s="4">
        <v>0</v>
      </c>
      <c r="T427" s="85">
        <f t="shared" si="7"/>
        <v>0</v>
      </c>
      <c r="U427" s="1"/>
      <c r="V427" s="30"/>
      <c r="W427" s="31"/>
      <c r="X427" s="32"/>
    </row>
    <row r="428" spans="1:24" s="28" customFormat="1" ht="24.6" thickBot="1" x14ac:dyDescent="0.3">
      <c r="A428" s="1"/>
      <c r="B428" s="15" t="s">
        <v>416</v>
      </c>
      <c r="C428" s="3" t="s">
        <v>130</v>
      </c>
      <c r="D428" s="3">
        <v>2011</v>
      </c>
      <c r="E428" s="3">
        <v>132742</v>
      </c>
      <c r="F428" s="19">
        <v>40354</v>
      </c>
      <c r="G428" s="20"/>
      <c r="H428" s="20" t="s">
        <v>698</v>
      </c>
      <c r="I428" s="20" t="s">
        <v>698</v>
      </c>
      <c r="J428" s="20" t="s">
        <v>689</v>
      </c>
      <c r="K428" s="3" t="s">
        <v>689</v>
      </c>
      <c r="L428" s="4">
        <v>504485.4</v>
      </c>
      <c r="M428" s="4"/>
      <c r="N428" s="5"/>
      <c r="O428" s="5"/>
      <c r="P428" s="4"/>
      <c r="Q428" s="5"/>
      <c r="R428" s="5"/>
      <c r="S428" s="4">
        <v>0</v>
      </c>
      <c r="T428" s="85">
        <f t="shared" si="7"/>
        <v>0</v>
      </c>
      <c r="U428" s="1"/>
      <c r="V428" s="30"/>
      <c r="W428" s="31"/>
      <c r="X428" s="32"/>
    </row>
    <row r="429" spans="1:24" s="28" customFormat="1" ht="24.6" thickBot="1" x14ac:dyDescent="0.3">
      <c r="A429" s="1">
        <v>39</v>
      </c>
      <c r="B429" s="15" t="s">
        <v>419</v>
      </c>
      <c r="C429" s="3" t="s">
        <v>130</v>
      </c>
      <c r="D429" s="3">
        <v>2011</v>
      </c>
      <c r="E429" s="3">
        <v>132760</v>
      </c>
      <c r="F429" s="19" t="s">
        <v>731</v>
      </c>
      <c r="G429" s="20"/>
      <c r="H429" s="20" t="s">
        <v>698</v>
      </c>
      <c r="I429" s="20" t="s">
        <v>698</v>
      </c>
      <c r="J429" s="20" t="s">
        <v>689</v>
      </c>
      <c r="K429" s="3" t="s">
        <v>689</v>
      </c>
      <c r="L429" s="4">
        <v>357160.7</v>
      </c>
      <c r="M429" s="4"/>
      <c r="N429" s="5"/>
      <c r="O429" s="5"/>
      <c r="P429" s="4"/>
      <c r="Q429" s="5"/>
      <c r="R429" s="5"/>
      <c r="S429" s="4">
        <v>0</v>
      </c>
      <c r="T429" s="85">
        <f t="shared" si="7"/>
        <v>0</v>
      </c>
      <c r="U429" s="1"/>
      <c r="V429" s="30"/>
      <c r="W429" s="31"/>
      <c r="X429" s="32"/>
    </row>
    <row r="430" spans="1:24" s="28" customFormat="1" ht="24.6" thickBot="1" x14ac:dyDescent="0.3">
      <c r="A430" s="1"/>
      <c r="B430" s="15" t="s">
        <v>417</v>
      </c>
      <c r="C430" s="3" t="s">
        <v>130</v>
      </c>
      <c r="D430" s="3">
        <v>2011</v>
      </c>
      <c r="E430" s="3">
        <v>132763</v>
      </c>
      <c r="F430" s="19">
        <v>40337</v>
      </c>
      <c r="G430" s="20"/>
      <c r="H430" s="20" t="s">
        <v>698</v>
      </c>
      <c r="I430" s="20" t="s">
        <v>698</v>
      </c>
      <c r="J430" s="20" t="s">
        <v>689</v>
      </c>
      <c r="K430" s="3" t="s">
        <v>689</v>
      </c>
      <c r="L430" s="4">
        <v>1140307</v>
      </c>
      <c r="M430" s="4"/>
      <c r="N430" s="5"/>
      <c r="O430" s="5"/>
      <c r="P430" s="4"/>
      <c r="Q430" s="5"/>
      <c r="R430" s="5"/>
      <c r="S430" s="4">
        <v>0</v>
      </c>
      <c r="T430" s="85">
        <f t="shared" si="7"/>
        <v>0</v>
      </c>
      <c r="U430" s="1"/>
      <c r="V430" s="30"/>
      <c r="W430" s="31"/>
      <c r="X430" s="32"/>
    </row>
    <row r="431" spans="1:24" s="28" customFormat="1" ht="12.6" thickBot="1" x14ac:dyDescent="0.3">
      <c r="B431" s="3" t="s">
        <v>48</v>
      </c>
      <c r="C431" s="3" t="s">
        <v>130</v>
      </c>
      <c r="D431" s="3">
        <v>2015</v>
      </c>
      <c r="E431" s="3">
        <v>132854</v>
      </c>
      <c r="F431" s="19">
        <v>40532</v>
      </c>
      <c r="G431" s="20"/>
      <c r="H431" s="20">
        <v>41183</v>
      </c>
      <c r="I431" s="20">
        <v>42309</v>
      </c>
      <c r="J431" s="20" t="s">
        <v>689</v>
      </c>
      <c r="K431" s="3" t="s">
        <v>691</v>
      </c>
      <c r="L431" s="4">
        <v>8179069</v>
      </c>
      <c r="M431" s="4">
        <v>4510995</v>
      </c>
      <c r="N431" s="5">
        <v>1289915</v>
      </c>
      <c r="O431" s="5">
        <v>7738</v>
      </c>
      <c r="P431" s="4">
        <v>99288</v>
      </c>
      <c r="Q431" s="5">
        <v>87251</v>
      </c>
      <c r="R431" s="5">
        <v>87.9</v>
      </c>
      <c r="S431" s="4">
        <v>5888161.3399999999</v>
      </c>
      <c r="T431" s="85">
        <f t="shared" si="7"/>
        <v>0.71990606021296555</v>
      </c>
      <c r="U431" s="28" t="s">
        <v>763</v>
      </c>
      <c r="V431" s="30"/>
      <c r="W431" s="31"/>
      <c r="X431" s="32"/>
    </row>
    <row r="432" spans="1:24" s="28" customFormat="1" ht="24.6" thickBot="1" x14ac:dyDescent="0.3">
      <c r="A432" s="1">
        <v>40</v>
      </c>
      <c r="B432" s="15" t="s">
        <v>411</v>
      </c>
      <c r="C432" s="3" t="s">
        <v>130</v>
      </c>
      <c r="D432" s="3">
        <v>2011</v>
      </c>
      <c r="E432" s="3">
        <v>133091</v>
      </c>
      <c r="F432" s="19">
        <v>40372</v>
      </c>
      <c r="G432" s="20"/>
      <c r="H432" s="20" t="s">
        <v>698</v>
      </c>
      <c r="I432" s="20" t="s">
        <v>698</v>
      </c>
      <c r="J432" s="20" t="s">
        <v>689</v>
      </c>
      <c r="K432" s="3" t="s">
        <v>689</v>
      </c>
      <c r="L432" s="4">
        <v>533211</v>
      </c>
      <c r="M432" s="4"/>
      <c r="N432" s="5"/>
      <c r="O432" s="5"/>
      <c r="P432" s="4"/>
      <c r="Q432" s="5"/>
      <c r="R432" s="5"/>
      <c r="S432" s="4">
        <v>0</v>
      </c>
      <c r="T432" s="85">
        <f t="shared" si="7"/>
        <v>0</v>
      </c>
      <c r="U432" s="1"/>
      <c r="V432" s="30"/>
      <c r="W432" s="31"/>
      <c r="X432" s="32"/>
    </row>
    <row r="433" spans="1:24" s="28" customFormat="1" ht="24.6" thickBot="1" x14ac:dyDescent="0.3">
      <c r="B433" s="15" t="s">
        <v>422</v>
      </c>
      <c r="C433" s="3" t="s">
        <v>130</v>
      </c>
      <c r="D433" s="3">
        <v>2011</v>
      </c>
      <c r="E433" s="3">
        <v>133107</v>
      </c>
      <c r="F433" s="19">
        <v>40337</v>
      </c>
      <c r="G433" s="20"/>
      <c r="H433" s="20" t="s">
        <v>698</v>
      </c>
      <c r="I433" s="20" t="s">
        <v>698</v>
      </c>
      <c r="J433" s="20" t="s">
        <v>689</v>
      </c>
      <c r="K433" s="3" t="s">
        <v>689</v>
      </c>
      <c r="L433" s="4">
        <v>512742</v>
      </c>
      <c r="M433" s="4"/>
      <c r="N433" s="5"/>
      <c r="O433" s="5"/>
      <c r="P433" s="4"/>
      <c r="Q433" s="5"/>
      <c r="R433" s="5"/>
      <c r="S433" s="4">
        <v>0</v>
      </c>
      <c r="T433" s="85">
        <f t="shared" si="7"/>
        <v>0</v>
      </c>
      <c r="V433" s="30"/>
      <c r="W433" s="31"/>
      <c r="X433" s="32"/>
    </row>
    <row r="434" spans="1:24" s="28" customFormat="1" ht="24.6" thickBot="1" x14ac:dyDescent="0.3">
      <c r="A434" s="28">
        <v>188</v>
      </c>
      <c r="B434" s="15" t="s">
        <v>423</v>
      </c>
      <c r="C434" s="3" t="s">
        <v>130</v>
      </c>
      <c r="D434" s="3">
        <v>2011</v>
      </c>
      <c r="E434" s="3">
        <v>133431</v>
      </c>
      <c r="F434" s="19">
        <v>40337</v>
      </c>
      <c r="G434" s="20"/>
      <c r="H434" s="20" t="s">
        <v>698</v>
      </c>
      <c r="I434" s="20" t="s">
        <v>698</v>
      </c>
      <c r="J434" s="20" t="s">
        <v>689</v>
      </c>
      <c r="K434" s="3" t="s">
        <v>689</v>
      </c>
      <c r="L434" s="4">
        <v>884577.87</v>
      </c>
      <c r="M434" s="4"/>
      <c r="N434" s="5"/>
      <c r="O434" s="5"/>
      <c r="P434" s="4"/>
      <c r="Q434" s="5"/>
      <c r="R434" s="5"/>
      <c r="S434" s="4">
        <v>0</v>
      </c>
      <c r="T434" s="85">
        <f t="shared" si="7"/>
        <v>0</v>
      </c>
      <c r="V434" s="30"/>
      <c r="W434" s="31"/>
      <c r="X434" s="32"/>
    </row>
    <row r="435" spans="1:24" s="28" customFormat="1" ht="24.6" thickBot="1" x14ac:dyDescent="0.3">
      <c r="A435" s="1"/>
      <c r="B435" s="17" t="s">
        <v>686</v>
      </c>
      <c r="C435" s="3" t="s">
        <v>268</v>
      </c>
      <c r="D435" s="3">
        <v>2010</v>
      </c>
      <c r="E435" s="3">
        <v>133462</v>
      </c>
      <c r="F435" s="19">
        <v>40098</v>
      </c>
      <c r="G435" s="20"/>
      <c r="H435" s="20">
        <v>40148</v>
      </c>
      <c r="I435" s="20">
        <v>40391</v>
      </c>
      <c r="J435" s="20" t="s">
        <v>689</v>
      </c>
      <c r="K435" s="3" t="s">
        <v>689</v>
      </c>
      <c r="L435" s="4">
        <v>241955</v>
      </c>
      <c r="M435" s="4"/>
      <c r="N435" s="5"/>
      <c r="O435" s="5"/>
      <c r="P435" s="4"/>
      <c r="Q435" s="5"/>
      <c r="R435" s="5"/>
      <c r="S435" s="4">
        <v>238417.5</v>
      </c>
      <c r="T435" s="85">
        <f t="shared" si="7"/>
        <v>0.98537951271930735</v>
      </c>
      <c r="U435" s="1"/>
      <c r="V435" s="30"/>
      <c r="W435" s="31"/>
      <c r="X435" s="32"/>
    </row>
    <row r="436" spans="1:24" s="28" customFormat="1" ht="24.6" thickBot="1" x14ac:dyDescent="0.3">
      <c r="A436" s="1"/>
      <c r="B436" s="15" t="s">
        <v>420</v>
      </c>
      <c r="C436" s="3" t="s">
        <v>130</v>
      </c>
      <c r="D436" s="3">
        <v>2011</v>
      </c>
      <c r="E436" s="3">
        <v>133481</v>
      </c>
      <c r="F436" s="19">
        <v>40337</v>
      </c>
      <c r="G436" s="20"/>
      <c r="H436" s="20" t="s">
        <v>698</v>
      </c>
      <c r="I436" s="20" t="s">
        <v>698</v>
      </c>
      <c r="J436" s="20" t="s">
        <v>689</v>
      </c>
      <c r="K436" s="3" t="s">
        <v>689</v>
      </c>
      <c r="L436" s="4">
        <v>383332.43</v>
      </c>
      <c r="M436" s="4"/>
      <c r="N436" s="5"/>
      <c r="O436" s="5"/>
      <c r="P436" s="4"/>
      <c r="Q436" s="5"/>
      <c r="R436" s="5"/>
      <c r="S436" s="4">
        <v>0</v>
      </c>
      <c r="T436" s="85">
        <f t="shared" si="7"/>
        <v>0</v>
      </c>
      <c r="U436" s="1"/>
      <c r="V436" s="30"/>
      <c r="W436" s="31"/>
      <c r="X436" s="32"/>
    </row>
    <row r="437" spans="1:24" s="28" customFormat="1" ht="24.6" thickBot="1" x14ac:dyDescent="0.3">
      <c r="A437" s="1"/>
      <c r="B437" s="15" t="s">
        <v>418</v>
      </c>
      <c r="C437" s="3" t="s">
        <v>130</v>
      </c>
      <c r="D437" s="3">
        <v>2011</v>
      </c>
      <c r="E437" s="3">
        <v>133648</v>
      </c>
      <c r="F437" s="19">
        <v>40337</v>
      </c>
      <c r="G437" s="20"/>
      <c r="H437" s="20" t="s">
        <v>698</v>
      </c>
      <c r="I437" s="20" t="s">
        <v>698</v>
      </c>
      <c r="J437" s="20" t="s">
        <v>689</v>
      </c>
      <c r="K437" s="3" t="s">
        <v>689</v>
      </c>
      <c r="L437" s="4">
        <v>827068</v>
      </c>
      <c r="M437" s="4"/>
      <c r="N437" s="5"/>
      <c r="O437" s="5"/>
      <c r="P437" s="4"/>
      <c r="Q437" s="5"/>
      <c r="R437" s="5"/>
      <c r="S437" s="4">
        <v>0</v>
      </c>
      <c r="T437" s="85">
        <f t="shared" si="7"/>
        <v>0</v>
      </c>
      <c r="U437" s="1"/>
      <c r="V437" s="30"/>
      <c r="W437" s="31"/>
      <c r="X437" s="32"/>
    </row>
    <row r="438" spans="1:24" s="28" customFormat="1" ht="12.6" thickBot="1" x14ac:dyDescent="0.3">
      <c r="A438" s="1"/>
      <c r="B438" s="3" t="s">
        <v>32</v>
      </c>
      <c r="C438" s="3" t="s">
        <v>130</v>
      </c>
      <c r="D438" s="3">
        <v>2015</v>
      </c>
      <c r="E438" s="3">
        <v>133857</v>
      </c>
      <c r="F438" s="19">
        <v>40190</v>
      </c>
      <c r="G438" s="20"/>
      <c r="H438" s="20">
        <v>42339</v>
      </c>
      <c r="I438" s="20">
        <v>42339</v>
      </c>
      <c r="J438" s="20" t="s">
        <v>689</v>
      </c>
      <c r="K438" s="3" t="s">
        <v>689</v>
      </c>
      <c r="L438" s="4">
        <v>2907111</v>
      </c>
      <c r="M438" s="4"/>
      <c r="N438" s="5">
        <v>0</v>
      </c>
      <c r="O438" s="5">
        <v>0</v>
      </c>
      <c r="P438" s="4">
        <v>39275</v>
      </c>
      <c r="Q438" s="5">
        <v>9945</v>
      </c>
      <c r="R438" s="5">
        <v>25.3</v>
      </c>
      <c r="S438" s="4">
        <v>9945</v>
      </c>
      <c r="T438" s="85">
        <f t="shared" si="7"/>
        <v>3.4209220081379763E-3</v>
      </c>
      <c r="U438" s="1"/>
      <c r="V438" s="30"/>
      <c r="W438" s="31"/>
      <c r="X438" s="32"/>
    </row>
    <row r="439" spans="1:24" s="28" customFormat="1" ht="12.6" thickBot="1" x14ac:dyDescent="0.3">
      <c r="A439" s="1"/>
      <c r="B439" s="17" t="s">
        <v>687</v>
      </c>
      <c r="C439" s="3" t="s">
        <v>268</v>
      </c>
      <c r="D439" s="3">
        <v>2010</v>
      </c>
      <c r="E439" s="3">
        <v>134682</v>
      </c>
      <c r="F439" s="19">
        <v>40137</v>
      </c>
      <c r="G439" s="20"/>
      <c r="H439" s="20">
        <v>40969</v>
      </c>
      <c r="I439" s="20">
        <v>41609</v>
      </c>
      <c r="J439" s="20" t="s">
        <v>689</v>
      </c>
      <c r="K439" s="3" t="s">
        <v>689</v>
      </c>
      <c r="L439" s="4">
        <v>3550827.81</v>
      </c>
      <c r="M439" s="4"/>
      <c r="N439" s="5"/>
      <c r="O439" s="5"/>
      <c r="P439" s="4"/>
      <c r="Q439" s="5"/>
      <c r="R439" s="5"/>
      <c r="S439" s="4">
        <v>1270952.72</v>
      </c>
      <c r="T439" s="85">
        <f t="shared" si="7"/>
        <v>0.35793138614626319</v>
      </c>
      <c r="U439" s="1"/>
      <c r="V439" s="30"/>
      <c r="W439" s="31"/>
      <c r="X439" s="32"/>
    </row>
    <row r="440" spans="1:24" s="28" customFormat="1" ht="12.6" thickBot="1" x14ac:dyDescent="0.3">
      <c r="A440" s="1"/>
      <c r="B440" s="3" t="s">
        <v>39</v>
      </c>
      <c r="C440" s="3" t="s">
        <v>130</v>
      </c>
      <c r="D440" s="3">
        <v>2015</v>
      </c>
      <c r="E440" s="3">
        <v>135521</v>
      </c>
      <c r="F440" s="19">
        <v>40427</v>
      </c>
      <c r="G440" s="20"/>
      <c r="H440" s="20">
        <v>40817</v>
      </c>
      <c r="I440" s="20">
        <v>42309</v>
      </c>
      <c r="J440" s="20" t="s">
        <v>689</v>
      </c>
      <c r="K440" s="3" t="s">
        <v>691</v>
      </c>
      <c r="L440" s="4">
        <v>2080178</v>
      </c>
      <c r="M440" s="4">
        <v>1619892</v>
      </c>
      <c r="N440" s="5">
        <v>396284</v>
      </c>
      <c r="O440" s="5">
        <v>0</v>
      </c>
      <c r="P440" s="4">
        <v>61631</v>
      </c>
      <c r="Q440" s="5">
        <v>54047</v>
      </c>
      <c r="R440" s="5">
        <v>87.7</v>
      </c>
      <c r="S440" s="4">
        <v>2070223.02</v>
      </c>
      <c r="T440" s="85">
        <f t="shared" si="7"/>
        <v>0.99521436146329789</v>
      </c>
      <c r="U440" s="1"/>
      <c r="V440" s="30"/>
      <c r="W440" s="31"/>
      <c r="X440" s="32"/>
    </row>
    <row r="441" spans="1:24" s="28" customFormat="1" ht="12.6" thickBot="1" x14ac:dyDescent="0.3">
      <c r="A441" s="1"/>
      <c r="B441" s="16" t="s">
        <v>599</v>
      </c>
      <c r="C441" s="3" t="s">
        <v>266</v>
      </c>
      <c r="D441" s="3">
        <v>2013</v>
      </c>
      <c r="E441" s="78">
        <v>135671</v>
      </c>
      <c r="F441" s="19">
        <v>40451</v>
      </c>
      <c r="G441" s="20"/>
      <c r="H441" s="20">
        <v>41122</v>
      </c>
      <c r="I441" s="20">
        <v>41609</v>
      </c>
      <c r="J441" s="20" t="s">
        <v>689</v>
      </c>
      <c r="K441" s="3" t="s">
        <v>691</v>
      </c>
      <c r="L441" s="4">
        <v>1044379.59</v>
      </c>
      <c r="M441" s="4"/>
      <c r="N441" s="5"/>
      <c r="O441" s="5"/>
      <c r="P441" s="4"/>
      <c r="Q441" s="5"/>
      <c r="R441" s="5"/>
      <c r="S441" s="4">
        <v>1030459.09</v>
      </c>
      <c r="T441" s="85">
        <f t="shared" si="7"/>
        <v>0.98667103404424061</v>
      </c>
      <c r="U441" s="1"/>
      <c r="V441" s="30"/>
      <c r="W441" s="31"/>
      <c r="X441" s="32"/>
    </row>
    <row r="442" spans="1:24" s="28" customFormat="1" ht="24.6" thickBot="1" x14ac:dyDescent="0.3">
      <c r="A442" s="1"/>
      <c r="B442" s="3" t="s">
        <v>37</v>
      </c>
      <c r="C442" s="3" t="s">
        <v>130</v>
      </c>
      <c r="D442" s="3">
        <v>2015</v>
      </c>
      <c r="E442" s="3">
        <v>135677</v>
      </c>
      <c r="F442" s="19">
        <v>41974</v>
      </c>
      <c r="G442" s="20"/>
      <c r="H442" s="20">
        <v>42217</v>
      </c>
      <c r="I442" s="20">
        <v>42339</v>
      </c>
      <c r="J442" s="20" t="s">
        <v>689</v>
      </c>
      <c r="K442" s="3" t="s">
        <v>691</v>
      </c>
      <c r="L442" s="4">
        <v>352260</v>
      </c>
      <c r="M442" s="4"/>
      <c r="N442" s="5">
        <v>0</v>
      </c>
      <c r="O442" s="5">
        <v>0</v>
      </c>
      <c r="P442" s="4">
        <v>6500</v>
      </c>
      <c r="Q442" s="5">
        <v>6500</v>
      </c>
      <c r="R442" s="5">
        <v>100</v>
      </c>
      <c r="S442" s="4">
        <v>209303.88</v>
      </c>
      <c r="T442" s="85">
        <f t="shared" si="7"/>
        <v>0.59417441662408454</v>
      </c>
      <c r="U442" s="1"/>
      <c r="V442" s="30"/>
      <c r="W442" s="31"/>
      <c r="X442" s="32"/>
    </row>
    <row r="443" spans="1:24" s="28" customFormat="1" ht="24.6" thickBot="1" x14ac:dyDescent="0.3">
      <c r="A443" s="1"/>
      <c r="B443" s="17" t="s">
        <v>395</v>
      </c>
      <c r="C443" s="3" t="s">
        <v>268</v>
      </c>
      <c r="D443" s="3">
        <v>2010</v>
      </c>
      <c r="E443" s="78">
        <v>135861</v>
      </c>
      <c r="F443" s="19">
        <v>40129</v>
      </c>
      <c r="G443" s="20"/>
      <c r="H443" s="20">
        <v>40452</v>
      </c>
      <c r="I443" s="20">
        <v>41974</v>
      </c>
      <c r="J443" s="20" t="s">
        <v>689</v>
      </c>
      <c r="K443" s="3" t="s">
        <v>689</v>
      </c>
      <c r="L443" s="4">
        <v>2505977</v>
      </c>
      <c r="M443" s="4"/>
      <c r="N443" s="5"/>
      <c r="O443" s="5"/>
      <c r="P443" s="4"/>
      <c r="Q443" s="5"/>
      <c r="R443" s="5"/>
      <c r="S443" s="4">
        <v>1486007.53</v>
      </c>
      <c r="T443" s="85">
        <f t="shared" si="7"/>
        <v>0.59298530273821348</v>
      </c>
      <c r="U443" s="1"/>
      <c r="V443" s="30"/>
      <c r="W443" s="31"/>
      <c r="X443" s="32"/>
    </row>
    <row r="444" spans="1:24" s="28" customFormat="1" ht="24.6" thickBot="1" x14ac:dyDescent="0.3">
      <c r="A444" s="28">
        <v>206</v>
      </c>
      <c r="B444" s="3" t="s">
        <v>57</v>
      </c>
      <c r="C444" s="3" t="s">
        <v>130</v>
      </c>
      <c r="D444" s="3">
        <v>2015</v>
      </c>
      <c r="E444" s="3">
        <v>136255</v>
      </c>
      <c r="F444" s="19">
        <v>41523</v>
      </c>
      <c r="G444" s="20"/>
      <c r="H444" s="20">
        <v>41609</v>
      </c>
      <c r="I444" s="20">
        <v>42339</v>
      </c>
      <c r="J444" s="20" t="s">
        <v>689</v>
      </c>
      <c r="K444" s="3" t="s">
        <v>689</v>
      </c>
      <c r="L444" s="4">
        <v>1100468</v>
      </c>
      <c r="M444" s="4">
        <v>20000</v>
      </c>
      <c r="N444" s="5">
        <v>340631</v>
      </c>
      <c r="O444" s="5">
        <v>0</v>
      </c>
      <c r="P444" s="4">
        <v>701641</v>
      </c>
      <c r="Q444" s="5">
        <v>548001</v>
      </c>
      <c r="R444" s="5">
        <v>78.099999999999994</v>
      </c>
      <c r="S444" s="4">
        <v>908632.21</v>
      </c>
      <c r="T444" s="85">
        <f t="shared" si="7"/>
        <v>0.82567799336282377</v>
      </c>
      <c r="V444" s="30"/>
      <c r="W444" s="31"/>
      <c r="X444" s="32"/>
    </row>
    <row r="445" spans="1:24" s="28" customFormat="1" ht="12.6" thickBot="1" x14ac:dyDescent="0.3">
      <c r="A445" s="1">
        <v>41</v>
      </c>
      <c r="B445" s="17" t="s">
        <v>517</v>
      </c>
      <c r="C445" s="3" t="s">
        <v>130</v>
      </c>
      <c r="D445" s="3">
        <v>2010</v>
      </c>
      <c r="E445" s="3">
        <v>137895</v>
      </c>
      <c r="F445" s="19">
        <v>40247</v>
      </c>
      <c r="G445" s="20"/>
      <c r="H445" s="20" t="s">
        <v>698</v>
      </c>
      <c r="I445" s="20" t="s">
        <v>698</v>
      </c>
      <c r="J445" s="20" t="s">
        <v>689</v>
      </c>
      <c r="K445" s="3" t="s">
        <v>689</v>
      </c>
      <c r="L445" s="4">
        <v>344440</v>
      </c>
      <c r="M445" s="4"/>
      <c r="N445" s="5"/>
      <c r="O445" s="5"/>
      <c r="P445" s="4"/>
      <c r="Q445" s="5"/>
      <c r="R445" s="5"/>
      <c r="S445" s="4">
        <v>0</v>
      </c>
      <c r="T445" s="85">
        <f t="shared" si="7"/>
        <v>0</v>
      </c>
      <c r="U445" s="1"/>
      <c r="V445" s="30"/>
      <c r="W445" s="31"/>
      <c r="X445" s="32"/>
    </row>
    <row r="446" spans="1:24" s="28" customFormat="1" ht="12.6" thickBot="1" x14ac:dyDescent="0.3">
      <c r="A446" s="1">
        <v>42</v>
      </c>
      <c r="B446" s="15" t="s">
        <v>407</v>
      </c>
      <c r="C446" s="3" t="s">
        <v>130</v>
      </c>
      <c r="D446" s="3">
        <v>2011</v>
      </c>
      <c r="E446" s="3">
        <v>138207</v>
      </c>
      <c r="F446" s="19">
        <v>40324</v>
      </c>
      <c r="G446" s="20"/>
      <c r="H446" s="20" t="s">
        <v>710</v>
      </c>
      <c r="I446" s="20">
        <v>41244</v>
      </c>
      <c r="J446" s="20" t="s">
        <v>689</v>
      </c>
      <c r="K446" s="3" t="s">
        <v>689</v>
      </c>
      <c r="L446" s="4">
        <v>1158149</v>
      </c>
      <c r="M446" s="4"/>
      <c r="N446" s="5"/>
      <c r="O446" s="5"/>
      <c r="P446" s="4"/>
      <c r="Q446" s="5"/>
      <c r="R446" s="5"/>
      <c r="S446" s="4">
        <v>1105126.9099999999</v>
      </c>
      <c r="T446" s="85">
        <f t="shared" si="7"/>
        <v>0.95421824825648505</v>
      </c>
      <c r="U446" s="1"/>
      <c r="V446" s="30"/>
      <c r="W446" s="31"/>
      <c r="X446" s="32"/>
    </row>
    <row r="447" spans="1:24" s="28" customFormat="1" ht="12.6" thickBot="1" x14ac:dyDescent="0.3">
      <c r="A447" s="28">
        <v>154</v>
      </c>
      <c r="B447" s="16" t="s">
        <v>324</v>
      </c>
      <c r="C447" s="3" t="s">
        <v>130</v>
      </c>
      <c r="D447" s="3">
        <v>2013</v>
      </c>
      <c r="E447" s="3">
        <v>138403</v>
      </c>
      <c r="F447" s="19">
        <v>40256</v>
      </c>
      <c r="G447" s="20"/>
      <c r="H447" s="20">
        <v>40513</v>
      </c>
      <c r="I447" s="20">
        <v>41061</v>
      </c>
      <c r="J447" s="20" t="s">
        <v>707</v>
      </c>
      <c r="K447" s="3" t="s">
        <v>707</v>
      </c>
      <c r="L447" s="4">
        <v>4557480</v>
      </c>
      <c r="M447" s="4"/>
      <c r="N447" s="5"/>
      <c r="O447" s="5"/>
      <c r="P447" s="4"/>
      <c r="Q447" s="5"/>
      <c r="R447" s="5"/>
      <c r="S447" s="4">
        <v>45500</v>
      </c>
      <c r="T447" s="85">
        <f t="shared" si="7"/>
        <v>9.9835874211186889E-3</v>
      </c>
      <c r="V447" s="30"/>
      <c r="W447" s="31"/>
      <c r="X447" s="32"/>
    </row>
    <row r="448" spans="1:24" s="28" customFormat="1" ht="12.6" thickBot="1" x14ac:dyDescent="0.3">
      <c r="A448" s="28">
        <v>155</v>
      </c>
      <c r="B448" s="34" t="s">
        <v>539</v>
      </c>
      <c r="C448" s="3" t="s">
        <v>265</v>
      </c>
      <c r="D448" s="3">
        <v>2013</v>
      </c>
      <c r="E448" s="3">
        <v>138434</v>
      </c>
      <c r="F448" s="19">
        <v>40343</v>
      </c>
      <c r="G448" s="20"/>
      <c r="H448" s="20">
        <v>40513</v>
      </c>
      <c r="I448" s="20">
        <v>41609</v>
      </c>
      <c r="J448" s="20" t="s">
        <v>689</v>
      </c>
      <c r="K448" s="3" t="s">
        <v>691</v>
      </c>
      <c r="L448" s="4">
        <v>4130109.15</v>
      </c>
      <c r="M448" s="4"/>
      <c r="N448" s="5"/>
      <c r="O448" s="5"/>
      <c r="P448" s="4"/>
      <c r="Q448" s="5"/>
      <c r="R448" s="5"/>
      <c r="S448" s="4">
        <v>3631365.27</v>
      </c>
      <c r="T448" s="85">
        <f t="shared" si="7"/>
        <v>0.87924196143823463</v>
      </c>
      <c r="V448" s="30"/>
      <c r="W448" s="31"/>
      <c r="X448" s="32"/>
    </row>
    <row r="449" spans="1:24" s="28" customFormat="1" ht="24.6" thickBot="1" x14ac:dyDescent="0.3">
      <c r="A449" s="1"/>
      <c r="B449" s="3" t="s">
        <v>42</v>
      </c>
      <c r="C449" s="3" t="s">
        <v>130</v>
      </c>
      <c r="D449" s="3">
        <v>2015</v>
      </c>
      <c r="E449" s="3">
        <v>138915</v>
      </c>
      <c r="F449" s="19">
        <v>41977</v>
      </c>
      <c r="G449" s="20"/>
      <c r="H449" s="20">
        <v>42186</v>
      </c>
      <c r="I449" s="20">
        <v>42217</v>
      </c>
      <c r="J449" s="20" t="s">
        <v>689</v>
      </c>
      <c r="K449" s="3" t="s">
        <v>689</v>
      </c>
      <c r="L449" s="4">
        <v>785583</v>
      </c>
      <c r="M449" s="4"/>
      <c r="N449" s="5">
        <v>0</v>
      </c>
      <c r="O449" s="5">
        <v>0</v>
      </c>
      <c r="P449" s="4">
        <v>13940</v>
      </c>
      <c r="Q449" s="5">
        <v>13940</v>
      </c>
      <c r="R449" s="5">
        <v>100</v>
      </c>
      <c r="S449" s="4">
        <v>13940</v>
      </c>
      <c r="T449" s="85">
        <f t="shared" si="7"/>
        <v>1.7744783173770307E-2</v>
      </c>
      <c r="U449" s="1"/>
      <c r="V449" s="30"/>
      <c r="W449" s="31"/>
      <c r="X449" s="32"/>
    </row>
    <row r="450" spans="1:24" s="28" customFormat="1" ht="12.6" thickBot="1" x14ac:dyDescent="0.3">
      <c r="A450" s="28">
        <v>156</v>
      </c>
      <c r="B450" s="3" t="s">
        <v>225</v>
      </c>
      <c r="C450" s="3" t="s">
        <v>266</v>
      </c>
      <c r="D450" s="3">
        <v>2015</v>
      </c>
      <c r="E450" s="3">
        <v>138916</v>
      </c>
      <c r="F450" s="19">
        <v>41017</v>
      </c>
      <c r="G450" s="20"/>
      <c r="H450" s="20">
        <v>41579</v>
      </c>
      <c r="I450" s="20">
        <v>42125</v>
      </c>
      <c r="J450" s="20" t="s">
        <v>689</v>
      </c>
      <c r="K450" s="3" t="s">
        <v>691</v>
      </c>
      <c r="L450" s="4">
        <v>1038028.65</v>
      </c>
      <c r="M450" s="4"/>
      <c r="N450" s="5"/>
      <c r="O450" s="5">
        <v>0</v>
      </c>
      <c r="P450" s="4">
        <v>116000</v>
      </c>
      <c r="Q450" s="5"/>
      <c r="R450" s="5">
        <v>99.9</v>
      </c>
      <c r="S450" s="4">
        <v>1019166.25</v>
      </c>
      <c r="T450" s="85">
        <f t="shared" si="7"/>
        <v>0.98182863257194297</v>
      </c>
      <c r="V450" s="30"/>
      <c r="W450" s="31"/>
      <c r="X450" s="32"/>
    </row>
    <row r="451" spans="1:24" s="28" customFormat="1" ht="12.6" thickBot="1" x14ac:dyDescent="0.3">
      <c r="A451" s="1">
        <v>233</v>
      </c>
      <c r="B451" s="3" t="s">
        <v>30</v>
      </c>
      <c r="C451" s="3" t="s">
        <v>130</v>
      </c>
      <c r="D451" s="3">
        <v>2015</v>
      </c>
      <c r="E451" s="3">
        <v>139186</v>
      </c>
      <c r="F451" s="19">
        <v>40164</v>
      </c>
      <c r="G451" s="20"/>
      <c r="H451" s="20">
        <v>40513</v>
      </c>
      <c r="I451" s="20">
        <v>42278</v>
      </c>
      <c r="J451" s="20" t="s">
        <v>689</v>
      </c>
      <c r="K451" s="3" t="s">
        <v>691</v>
      </c>
      <c r="L451" s="4">
        <v>646435</v>
      </c>
      <c r="M451" s="4">
        <v>559008</v>
      </c>
      <c r="N451" s="5">
        <v>73130</v>
      </c>
      <c r="O451" s="5">
        <v>0</v>
      </c>
      <c r="P451" s="4">
        <v>3140</v>
      </c>
      <c r="Q451" s="5">
        <v>140</v>
      </c>
      <c r="R451" s="5">
        <v>4.5</v>
      </c>
      <c r="S451" s="4">
        <v>632278.1</v>
      </c>
      <c r="T451" s="85">
        <f t="shared" si="7"/>
        <v>0.97810004099406744</v>
      </c>
      <c r="U451" s="1"/>
      <c r="V451" s="30"/>
      <c r="W451" s="31"/>
      <c r="X451" s="32"/>
    </row>
    <row r="452" spans="1:24" s="28" customFormat="1" ht="12.6" thickBot="1" x14ac:dyDescent="0.3">
      <c r="A452" s="1"/>
      <c r="B452" s="3" t="s">
        <v>38</v>
      </c>
      <c r="C452" s="3" t="s">
        <v>130</v>
      </c>
      <c r="D452" s="3">
        <v>2015</v>
      </c>
      <c r="E452" s="78">
        <v>139207</v>
      </c>
      <c r="F452" s="19">
        <v>40156</v>
      </c>
      <c r="G452" s="20"/>
      <c r="H452" s="20" t="s">
        <v>694</v>
      </c>
      <c r="I452" s="20">
        <v>42339</v>
      </c>
      <c r="J452" s="20" t="s">
        <v>689</v>
      </c>
      <c r="K452" s="3" t="s">
        <v>691</v>
      </c>
      <c r="L452" s="4">
        <v>684491</v>
      </c>
      <c r="M452" s="4">
        <v>801</v>
      </c>
      <c r="N452" s="5">
        <v>320741</v>
      </c>
      <c r="O452" s="5">
        <v>0</v>
      </c>
      <c r="P452" s="4">
        <v>210436</v>
      </c>
      <c r="Q452" s="5">
        <v>183893</v>
      </c>
      <c r="R452" s="5">
        <v>87.4</v>
      </c>
      <c r="S452" s="4">
        <v>505434.58</v>
      </c>
      <c r="T452" s="85">
        <f t="shared" si="7"/>
        <v>0.7384093874134211</v>
      </c>
      <c r="U452" s="1" t="s">
        <v>801</v>
      </c>
      <c r="V452" s="30"/>
      <c r="W452" s="31"/>
      <c r="X452" s="32"/>
    </row>
    <row r="453" spans="1:24" s="28" customFormat="1" ht="12.6" thickBot="1" x14ac:dyDescent="0.3">
      <c r="A453" s="1"/>
      <c r="B453" s="14" t="s">
        <v>359</v>
      </c>
      <c r="C453" s="3" t="s">
        <v>130</v>
      </c>
      <c r="D453" s="3">
        <v>2012</v>
      </c>
      <c r="E453" s="3">
        <v>141642</v>
      </c>
      <c r="F453" s="19">
        <v>40276</v>
      </c>
      <c r="G453" s="20"/>
      <c r="H453" s="20">
        <v>41091</v>
      </c>
      <c r="I453" s="20">
        <v>41122</v>
      </c>
      <c r="J453" s="20" t="s">
        <v>707</v>
      </c>
      <c r="K453" s="3" t="s">
        <v>707</v>
      </c>
      <c r="L453" s="4">
        <v>2900416.68</v>
      </c>
      <c r="M453" s="4"/>
      <c r="N453" s="5"/>
      <c r="O453" s="5"/>
      <c r="P453" s="4"/>
      <c r="Q453" s="5"/>
      <c r="R453" s="5"/>
      <c r="S453" s="4">
        <v>7000</v>
      </c>
      <c r="T453" s="85">
        <f t="shared" si="7"/>
        <v>2.4134463328213929E-3</v>
      </c>
      <c r="U453" s="1"/>
      <c r="V453" s="30"/>
      <c r="W453" s="31"/>
      <c r="X453" s="32"/>
    </row>
    <row r="454" spans="1:24" s="28" customFormat="1" ht="12.6" thickBot="1" x14ac:dyDescent="0.3">
      <c r="A454" s="1">
        <v>43</v>
      </c>
      <c r="B454" s="14" t="s">
        <v>354</v>
      </c>
      <c r="C454" s="3" t="s">
        <v>130</v>
      </c>
      <c r="D454" s="3">
        <v>2012</v>
      </c>
      <c r="E454" s="3">
        <v>142691</v>
      </c>
      <c r="F454" s="19">
        <v>40206</v>
      </c>
      <c r="G454" s="20"/>
      <c r="H454" s="20" t="s">
        <v>698</v>
      </c>
      <c r="I454" s="20" t="s">
        <v>698</v>
      </c>
      <c r="J454" s="20" t="s">
        <v>707</v>
      </c>
      <c r="K454" s="3" t="s">
        <v>707</v>
      </c>
      <c r="L454" s="4">
        <v>428890</v>
      </c>
      <c r="M454" s="4"/>
      <c r="N454" s="5"/>
      <c r="O454" s="5"/>
      <c r="P454" s="4"/>
      <c r="Q454" s="5"/>
      <c r="R454" s="5"/>
      <c r="S454" s="4">
        <v>0</v>
      </c>
      <c r="T454" s="85">
        <f t="shared" si="7"/>
        <v>0</v>
      </c>
      <c r="U454" s="1"/>
      <c r="V454" s="30"/>
      <c r="W454" s="31"/>
      <c r="X454" s="32"/>
    </row>
    <row r="455" spans="1:24" s="28" customFormat="1" ht="12.6" thickBot="1" x14ac:dyDescent="0.3">
      <c r="A455" s="1">
        <v>44</v>
      </c>
      <c r="B455" s="14" t="s">
        <v>358</v>
      </c>
      <c r="C455" s="3" t="s">
        <v>130</v>
      </c>
      <c r="D455" s="3">
        <v>2012</v>
      </c>
      <c r="E455" s="78">
        <v>143334</v>
      </c>
      <c r="F455" s="19">
        <v>40396</v>
      </c>
      <c r="G455" s="20"/>
      <c r="H455" s="20" t="s">
        <v>698</v>
      </c>
      <c r="I455" s="20" t="s">
        <v>698</v>
      </c>
      <c r="J455" s="20" t="s">
        <v>707</v>
      </c>
      <c r="K455" s="3" t="s">
        <v>707</v>
      </c>
      <c r="L455" s="4">
        <v>29993688</v>
      </c>
      <c r="M455" s="4"/>
      <c r="N455" s="5"/>
      <c r="O455" s="5"/>
      <c r="P455" s="4"/>
      <c r="Q455" s="5"/>
      <c r="R455" s="5"/>
      <c r="S455" s="4">
        <v>0</v>
      </c>
      <c r="T455" s="85">
        <f t="shared" ref="T455:T518" si="8">+S455/L455</f>
        <v>0</v>
      </c>
      <c r="U455" s="1"/>
      <c r="V455" s="30"/>
      <c r="W455" s="31"/>
      <c r="X455" s="32"/>
    </row>
    <row r="456" spans="1:24" s="28" customFormat="1" ht="12.6" thickBot="1" x14ac:dyDescent="0.3">
      <c r="A456" s="1"/>
      <c r="B456" s="52" t="s">
        <v>283</v>
      </c>
      <c r="C456" s="3" t="s">
        <v>130</v>
      </c>
      <c r="D456" s="3">
        <v>2014</v>
      </c>
      <c r="E456" s="78">
        <v>143471</v>
      </c>
      <c r="F456" s="19">
        <v>40256</v>
      </c>
      <c r="G456" s="20"/>
      <c r="H456" s="20">
        <v>41334</v>
      </c>
      <c r="I456" s="20" t="s">
        <v>699</v>
      </c>
      <c r="J456" s="20" t="s">
        <v>691</v>
      </c>
      <c r="K456" s="3" t="s">
        <v>691</v>
      </c>
      <c r="L456" s="4">
        <v>1660312.61</v>
      </c>
      <c r="M456" s="4"/>
      <c r="N456" s="5"/>
      <c r="O456" s="5"/>
      <c r="P456" s="4"/>
      <c r="Q456" s="5"/>
      <c r="R456" s="5"/>
      <c r="S456" s="4">
        <v>1591178.27</v>
      </c>
      <c r="T456" s="85">
        <f t="shared" si="8"/>
        <v>0.95836064872144766</v>
      </c>
      <c r="U456" s="1"/>
      <c r="V456" s="30"/>
      <c r="W456" s="31"/>
      <c r="X456" s="32"/>
    </row>
    <row r="457" spans="1:24" s="28" customFormat="1" ht="12.6" thickBot="1" x14ac:dyDescent="0.3">
      <c r="A457" s="1"/>
      <c r="B457" s="15" t="s">
        <v>405</v>
      </c>
      <c r="C457" s="3" t="s">
        <v>130</v>
      </c>
      <c r="D457" s="3">
        <v>2011</v>
      </c>
      <c r="E457" s="3">
        <v>143531</v>
      </c>
      <c r="F457" s="19">
        <v>40211</v>
      </c>
      <c r="G457" s="20"/>
      <c r="H457" s="20">
        <v>40725</v>
      </c>
      <c r="I457" s="20">
        <v>40878</v>
      </c>
      <c r="J457" s="20" t="s">
        <v>689</v>
      </c>
      <c r="K457" s="3" t="s">
        <v>689</v>
      </c>
      <c r="L457" s="4">
        <v>365405.84</v>
      </c>
      <c r="M457" s="4"/>
      <c r="N457" s="5"/>
      <c r="O457" s="5"/>
      <c r="P457" s="4"/>
      <c r="Q457" s="5"/>
      <c r="R457" s="5"/>
      <c r="S457" s="4">
        <v>438462.41</v>
      </c>
      <c r="T457" s="85">
        <f t="shared" si="8"/>
        <v>1.1999326830682289</v>
      </c>
      <c r="U457" s="1"/>
      <c r="V457" s="30"/>
      <c r="W457" s="31"/>
      <c r="X457" s="32"/>
    </row>
    <row r="458" spans="1:24" s="28" customFormat="1" ht="12.6" thickBot="1" x14ac:dyDescent="0.3">
      <c r="A458" s="1"/>
      <c r="B458" s="15" t="s">
        <v>406</v>
      </c>
      <c r="C458" s="3" t="s">
        <v>130</v>
      </c>
      <c r="D458" s="3">
        <v>2011</v>
      </c>
      <c r="E458" s="3">
        <v>143608</v>
      </c>
      <c r="F458" s="19">
        <v>40211</v>
      </c>
      <c r="G458" s="20"/>
      <c r="H458" s="20">
        <v>40725</v>
      </c>
      <c r="I458" s="20">
        <v>40878</v>
      </c>
      <c r="J458" s="20" t="s">
        <v>689</v>
      </c>
      <c r="K458" s="3" t="s">
        <v>689</v>
      </c>
      <c r="L458" s="4">
        <v>495111.58</v>
      </c>
      <c r="M458" s="4"/>
      <c r="N458" s="5"/>
      <c r="O458" s="5"/>
      <c r="P458" s="4"/>
      <c r="Q458" s="5"/>
      <c r="R458" s="5"/>
      <c r="S458" s="4">
        <v>508528.54</v>
      </c>
      <c r="T458" s="85">
        <f t="shared" si="8"/>
        <v>1.0270988612304321</v>
      </c>
      <c r="U458" s="1"/>
      <c r="V458" s="30"/>
      <c r="W458" s="31"/>
      <c r="X458" s="32"/>
    </row>
    <row r="459" spans="1:24" s="28" customFormat="1" ht="12.6" thickBot="1" x14ac:dyDescent="0.3">
      <c r="A459" s="1"/>
      <c r="B459" s="15" t="s">
        <v>408</v>
      </c>
      <c r="C459" s="3" t="s">
        <v>130</v>
      </c>
      <c r="D459" s="3">
        <v>2011</v>
      </c>
      <c r="E459" s="3">
        <v>143624</v>
      </c>
      <c r="F459" s="19">
        <v>40211</v>
      </c>
      <c r="G459" s="20"/>
      <c r="H459" s="20">
        <v>40756</v>
      </c>
      <c r="I459" s="20">
        <v>41030</v>
      </c>
      <c r="J459" s="20" t="s">
        <v>689</v>
      </c>
      <c r="K459" s="3" t="s">
        <v>689</v>
      </c>
      <c r="L459" s="4">
        <v>982533.98</v>
      </c>
      <c r="M459" s="4"/>
      <c r="N459" s="5"/>
      <c r="O459" s="5"/>
      <c r="P459" s="4"/>
      <c r="Q459" s="5"/>
      <c r="R459" s="5"/>
      <c r="S459" s="4">
        <v>983104.64</v>
      </c>
      <c r="T459" s="85">
        <f t="shared" si="8"/>
        <v>1.0005808043402225</v>
      </c>
      <c r="U459" s="1"/>
      <c r="V459" s="30"/>
      <c r="W459" s="31"/>
      <c r="X459" s="32"/>
    </row>
    <row r="460" spans="1:24" s="28" customFormat="1" ht="12.6" thickBot="1" x14ac:dyDescent="0.3">
      <c r="A460" s="1"/>
      <c r="B460" s="15" t="s">
        <v>394</v>
      </c>
      <c r="C460" s="3" t="s">
        <v>130</v>
      </c>
      <c r="D460" s="3">
        <v>2011</v>
      </c>
      <c r="E460" s="3">
        <v>145396</v>
      </c>
      <c r="F460" s="19">
        <v>40248</v>
      </c>
      <c r="G460" s="20"/>
      <c r="H460" s="20" t="s">
        <v>719</v>
      </c>
      <c r="I460" s="20">
        <v>40878</v>
      </c>
      <c r="J460" s="20" t="s">
        <v>691</v>
      </c>
      <c r="K460" s="3" t="s">
        <v>689</v>
      </c>
      <c r="L460" s="4">
        <v>798316.46</v>
      </c>
      <c r="M460" s="4"/>
      <c r="N460" s="5"/>
      <c r="O460" s="5"/>
      <c r="P460" s="4"/>
      <c r="Q460" s="5"/>
      <c r="R460" s="5"/>
      <c r="S460" s="4">
        <v>873461.19</v>
      </c>
      <c r="T460" s="85">
        <f t="shared" si="8"/>
        <v>1.094128999920658</v>
      </c>
      <c r="U460" s="1"/>
      <c r="V460" s="30"/>
      <c r="W460" s="31"/>
      <c r="X460" s="32"/>
    </row>
    <row r="461" spans="1:24" s="28" customFormat="1" ht="24.6" thickBot="1" x14ac:dyDescent="0.3">
      <c r="A461" s="1"/>
      <c r="B461" s="14" t="s">
        <v>654</v>
      </c>
      <c r="C461" s="3" t="s">
        <v>268</v>
      </c>
      <c r="D461" s="3">
        <v>2012</v>
      </c>
      <c r="E461" s="3">
        <v>146554</v>
      </c>
      <c r="F461" s="19">
        <v>40323</v>
      </c>
      <c r="G461" s="20"/>
      <c r="H461" s="20" t="s">
        <v>698</v>
      </c>
      <c r="I461" s="20" t="s">
        <v>698</v>
      </c>
      <c r="J461" s="20" t="s">
        <v>689</v>
      </c>
      <c r="K461" s="3" t="s">
        <v>689</v>
      </c>
      <c r="L461" s="4">
        <v>1614290</v>
      </c>
      <c r="M461" s="4"/>
      <c r="N461" s="5"/>
      <c r="O461" s="5"/>
      <c r="P461" s="4"/>
      <c r="Q461" s="5"/>
      <c r="R461" s="5"/>
      <c r="S461" s="4">
        <v>0</v>
      </c>
      <c r="T461" s="85">
        <f t="shared" si="8"/>
        <v>0</v>
      </c>
      <c r="U461" s="1"/>
      <c r="V461" s="30"/>
      <c r="W461" s="31"/>
      <c r="X461" s="32"/>
    </row>
    <row r="462" spans="1:24" s="28" customFormat="1" ht="24.6" thickBot="1" x14ac:dyDescent="0.3">
      <c r="A462" s="1"/>
      <c r="B462" s="3" t="s">
        <v>47</v>
      </c>
      <c r="C462" s="3" t="s">
        <v>130</v>
      </c>
      <c r="D462" s="3">
        <v>2015</v>
      </c>
      <c r="E462" s="3">
        <v>146709</v>
      </c>
      <c r="F462" s="19">
        <v>37072</v>
      </c>
      <c r="G462" s="20"/>
      <c r="H462" s="20">
        <v>41365</v>
      </c>
      <c r="I462" s="20">
        <v>42339</v>
      </c>
      <c r="J462" s="20" t="s">
        <v>689</v>
      </c>
      <c r="K462" s="3" t="s">
        <v>689</v>
      </c>
      <c r="L462" s="4">
        <v>3999500</v>
      </c>
      <c r="M462" s="4">
        <v>113131</v>
      </c>
      <c r="N462" s="5">
        <v>1059383</v>
      </c>
      <c r="O462" s="5">
        <v>1000000</v>
      </c>
      <c r="P462" s="4">
        <v>1563309</v>
      </c>
      <c r="Q462" s="5">
        <v>1187254</v>
      </c>
      <c r="R462" s="5">
        <v>75.900000000000006</v>
      </c>
      <c r="S462" s="4">
        <v>2423872.4300000002</v>
      </c>
      <c r="T462" s="85">
        <f t="shared" si="8"/>
        <v>0.60604386298287294</v>
      </c>
      <c r="U462" s="1"/>
      <c r="V462" s="30"/>
      <c r="W462" s="31"/>
      <c r="X462" s="32"/>
    </row>
    <row r="463" spans="1:24" s="28" customFormat="1" ht="24.6" thickBot="1" x14ac:dyDescent="0.3">
      <c r="A463" s="1"/>
      <c r="B463" s="18" t="s">
        <v>631</v>
      </c>
      <c r="C463" s="3" t="s">
        <v>268</v>
      </c>
      <c r="D463" s="3">
        <v>2014</v>
      </c>
      <c r="E463" s="3">
        <v>147684</v>
      </c>
      <c r="F463" s="19">
        <v>40250</v>
      </c>
      <c r="G463" s="20"/>
      <c r="H463" s="20" t="s">
        <v>694</v>
      </c>
      <c r="I463" s="20">
        <v>41730</v>
      </c>
      <c r="J463" s="20" t="s">
        <v>689</v>
      </c>
      <c r="K463" s="3" t="s">
        <v>691</v>
      </c>
      <c r="L463" s="4">
        <v>818022.08</v>
      </c>
      <c r="M463" s="4"/>
      <c r="N463" s="5"/>
      <c r="O463" s="5"/>
      <c r="P463" s="4"/>
      <c r="Q463" s="5"/>
      <c r="R463" s="5"/>
      <c r="S463" s="4">
        <v>817919.96</v>
      </c>
      <c r="T463" s="85">
        <f t="shared" si="8"/>
        <v>0.99987516229390772</v>
      </c>
      <c r="U463" s="1"/>
      <c r="V463" s="30"/>
      <c r="W463" s="31"/>
      <c r="X463" s="32"/>
    </row>
    <row r="464" spans="1:24" s="28" customFormat="1" ht="12.6" thickBot="1" x14ac:dyDescent="0.3">
      <c r="A464" s="1"/>
      <c r="B464" s="16" t="s">
        <v>327</v>
      </c>
      <c r="C464" s="3" t="s">
        <v>130</v>
      </c>
      <c r="D464" s="3">
        <v>2013</v>
      </c>
      <c r="E464" s="3">
        <v>149352</v>
      </c>
      <c r="F464" s="19">
        <v>40297</v>
      </c>
      <c r="G464" s="20"/>
      <c r="H464" s="20">
        <v>40483</v>
      </c>
      <c r="I464" s="20">
        <v>41487</v>
      </c>
      <c r="J464" s="20" t="s">
        <v>707</v>
      </c>
      <c r="K464" s="3" t="s">
        <v>707</v>
      </c>
      <c r="L464" s="4">
        <v>648012.6</v>
      </c>
      <c r="M464" s="4"/>
      <c r="N464" s="5"/>
      <c r="O464" s="5"/>
      <c r="P464" s="4"/>
      <c r="Q464" s="5"/>
      <c r="R464" s="5"/>
      <c r="S464" s="4">
        <v>623189.30000000005</v>
      </c>
      <c r="T464" s="85">
        <f t="shared" si="8"/>
        <v>0.96169318312637764</v>
      </c>
      <c r="U464" s="1"/>
      <c r="V464" s="30"/>
      <c r="W464" s="31"/>
      <c r="X464" s="32"/>
    </row>
    <row r="465" spans="1:24" s="28" customFormat="1" ht="24.6" thickBot="1" x14ac:dyDescent="0.3">
      <c r="B465" s="15" t="s">
        <v>421</v>
      </c>
      <c r="C465" s="3" t="s">
        <v>130</v>
      </c>
      <c r="D465" s="3">
        <v>2011</v>
      </c>
      <c r="E465" s="3">
        <v>150235</v>
      </c>
      <c r="F465" s="19">
        <v>40337</v>
      </c>
      <c r="G465" s="20"/>
      <c r="H465" s="20" t="s">
        <v>698</v>
      </c>
      <c r="I465" s="20" t="s">
        <v>698</v>
      </c>
      <c r="J465" s="20" t="s">
        <v>689</v>
      </c>
      <c r="K465" s="3" t="s">
        <v>689</v>
      </c>
      <c r="L465" s="4">
        <v>531609.66</v>
      </c>
      <c r="M465" s="4"/>
      <c r="N465" s="5"/>
      <c r="O465" s="5"/>
      <c r="P465" s="4"/>
      <c r="Q465" s="5"/>
      <c r="R465" s="5"/>
      <c r="S465" s="4">
        <v>0</v>
      </c>
      <c r="T465" s="85">
        <f t="shared" si="8"/>
        <v>0</v>
      </c>
      <c r="V465" s="30"/>
      <c r="W465" s="31"/>
      <c r="X465" s="32"/>
    </row>
    <row r="466" spans="1:24" s="28" customFormat="1" ht="12.6" thickBot="1" x14ac:dyDescent="0.3">
      <c r="A466" s="1"/>
      <c r="B466" s="29" t="s">
        <v>220</v>
      </c>
      <c r="C466" s="3" t="s">
        <v>266</v>
      </c>
      <c r="D466" s="3">
        <v>2015</v>
      </c>
      <c r="E466" s="78">
        <v>151830</v>
      </c>
      <c r="F466" s="19">
        <v>40507</v>
      </c>
      <c r="G466" s="20"/>
      <c r="H466" s="20">
        <v>41091</v>
      </c>
      <c r="I466" s="20">
        <v>42095</v>
      </c>
      <c r="J466" s="20" t="s">
        <v>689</v>
      </c>
      <c r="K466" s="3" t="s">
        <v>691</v>
      </c>
      <c r="L466" s="4">
        <v>2062109.55</v>
      </c>
      <c r="M466" s="4"/>
      <c r="N466" s="5"/>
      <c r="O466" s="5"/>
      <c r="P466" s="4"/>
      <c r="Q466" s="5"/>
      <c r="R466" s="5"/>
      <c r="S466" s="4">
        <v>2060233.88</v>
      </c>
      <c r="T466" s="85">
        <f t="shared" si="8"/>
        <v>0.99909041204915605</v>
      </c>
      <c r="U466" s="1"/>
      <c r="V466" s="30"/>
      <c r="W466" s="31"/>
      <c r="X466" s="32"/>
    </row>
    <row r="467" spans="1:24" s="28" customFormat="1" ht="12.6" thickBot="1" x14ac:dyDescent="0.3">
      <c r="A467" s="1"/>
      <c r="B467" s="16" t="s">
        <v>641</v>
      </c>
      <c r="C467" s="3" t="s">
        <v>268</v>
      </c>
      <c r="D467" s="3">
        <v>2013</v>
      </c>
      <c r="E467" s="3">
        <v>152599</v>
      </c>
      <c r="F467" s="19">
        <v>40316</v>
      </c>
      <c r="G467" s="20"/>
      <c r="H467" s="20">
        <v>41030</v>
      </c>
      <c r="I467" s="20">
        <v>41579</v>
      </c>
      <c r="J467" s="20" t="s">
        <v>691</v>
      </c>
      <c r="K467" s="3" t="s">
        <v>691</v>
      </c>
      <c r="L467" s="4">
        <v>692773.4</v>
      </c>
      <c r="M467" s="4"/>
      <c r="N467" s="5"/>
      <c r="O467" s="5"/>
      <c r="P467" s="4"/>
      <c r="Q467" s="5"/>
      <c r="R467" s="5"/>
      <c r="S467" s="4">
        <v>689491.62</v>
      </c>
      <c r="T467" s="85">
        <f t="shared" si="8"/>
        <v>0.99526283774752322</v>
      </c>
      <c r="U467" s="1"/>
      <c r="V467" s="30"/>
      <c r="W467" s="31"/>
      <c r="X467" s="32"/>
    </row>
    <row r="468" spans="1:24" s="28" customFormat="1" ht="22.5" customHeight="1" thickBot="1" x14ac:dyDescent="0.3">
      <c r="A468" s="28">
        <v>157</v>
      </c>
      <c r="B468" s="3" t="s">
        <v>103</v>
      </c>
      <c r="C468" s="3" t="s">
        <v>130</v>
      </c>
      <c r="D468" s="3">
        <v>2015</v>
      </c>
      <c r="E468" s="3">
        <v>154473</v>
      </c>
      <c r="F468" s="19">
        <v>40837</v>
      </c>
      <c r="G468" s="20"/>
      <c r="H468" s="20" t="s">
        <v>698</v>
      </c>
      <c r="I468" s="20" t="s">
        <v>698</v>
      </c>
      <c r="J468" s="20" t="s">
        <v>689</v>
      </c>
      <c r="K468" s="3" t="s">
        <v>689</v>
      </c>
      <c r="L468" s="4">
        <v>953487</v>
      </c>
      <c r="M468" s="4"/>
      <c r="N468" s="5">
        <v>0</v>
      </c>
      <c r="O468" s="5">
        <v>0</v>
      </c>
      <c r="P468" s="4">
        <v>392</v>
      </c>
      <c r="Q468" s="5">
        <v>0</v>
      </c>
      <c r="R468" s="5">
        <v>0</v>
      </c>
      <c r="S468" s="4">
        <v>0</v>
      </c>
      <c r="T468" s="85">
        <f t="shared" si="8"/>
        <v>0</v>
      </c>
      <c r="V468" s="30"/>
      <c r="W468" s="31"/>
      <c r="X468" s="32"/>
    </row>
    <row r="469" spans="1:24" s="28" customFormat="1" ht="12.6" thickBot="1" x14ac:dyDescent="0.3">
      <c r="A469" s="1">
        <v>45</v>
      </c>
      <c r="B469" s="3" t="s">
        <v>40</v>
      </c>
      <c r="C469" s="3" t="s">
        <v>130</v>
      </c>
      <c r="D469" s="3">
        <v>2015</v>
      </c>
      <c r="E469" s="3">
        <v>156230</v>
      </c>
      <c r="F469" s="19">
        <v>40414</v>
      </c>
      <c r="G469" s="20"/>
      <c r="H469" s="20">
        <v>40725</v>
      </c>
      <c r="I469" s="20">
        <v>42186</v>
      </c>
      <c r="J469" s="20" t="s">
        <v>689</v>
      </c>
      <c r="K469" s="3" t="s">
        <v>689</v>
      </c>
      <c r="L469" s="4">
        <v>4475754</v>
      </c>
      <c r="M469" s="4">
        <v>3277681</v>
      </c>
      <c r="N469" s="5">
        <v>946217</v>
      </c>
      <c r="O469" s="5">
        <v>0</v>
      </c>
      <c r="P469" s="4">
        <v>4300</v>
      </c>
      <c r="Q469" s="5">
        <v>4300</v>
      </c>
      <c r="R469" s="5">
        <v>100</v>
      </c>
      <c r="S469" s="4">
        <v>4228198.3</v>
      </c>
      <c r="T469" s="85">
        <f t="shared" si="8"/>
        <v>0.94468960984004036</v>
      </c>
      <c r="U469" s="1"/>
      <c r="V469" s="30"/>
      <c r="W469" s="31"/>
      <c r="X469" s="32"/>
    </row>
    <row r="470" spans="1:24" s="28" customFormat="1" ht="24.6" thickBot="1" x14ac:dyDescent="0.3">
      <c r="A470" s="1">
        <v>46</v>
      </c>
      <c r="B470" s="15" t="s">
        <v>415</v>
      </c>
      <c r="C470" s="3" t="s">
        <v>130</v>
      </c>
      <c r="D470" s="3">
        <v>2011</v>
      </c>
      <c r="E470" s="3">
        <v>156462</v>
      </c>
      <c r="F470" s="19">
        <v>40372</v>
      </c>
      <c r="G470" s="20"/>
      <c r="H470" s="20" t="s">
        <v>698</v>
      </c>
      <c r="I470" s="20" t="s">
        <v>698</v>
      </c>
      <c r="J470" s="20" t="s">
        <v>689</v>
      </c>
      <c r="K470" s="3" t="s">
        <v>689</v>
      </c>
      <c r="L470" s="4">
        <v>596599</v>
      </c>
      <c r="M470" s="4"/>
      <c r="N470" s="5"/>
      <c r="O470" s="5"/>
      <c r="P470" s="4"/>
      <c r="Q470" s="5"/>
      <c r="R470" s="5"/>
      <c r="S470" s="4">
        <v>0</v>
      </c>
      <c r="T470" s="85">
        <f t="shared" si="8"/>
        <v>0</v>
      </c>
      <c r="U470" s="1"/>
      <c r="V470" s="30"/>
      <c r="W470" s="31"/>
      <c r="X470" s="32"/>
    </row>
    <row r="471" spans="1:24" s="28" customFormat="1" ht="12.6" thickBot="1" x14ac:dyDescent="0.3">
      <c r="A471" s="1">
        <v>47</v>
      </c>
      <c r="B471" s="35" t="s">
        <v>169</v>
      </c>
      <c r="C471" s="3" t="s">
        <v>264</v>
      </c>
      <c r="D471" s="3">
        <v>2012</v>
      </c>
      <c r="E471" s="78">
        <v>156892</v>
      </c>
      <c r="F471" s="19">
        <v>40430</v>
      </c>
      <c r="G471" s="20"/>
      <c r="H471" s="20">
        <v>40513</v>
      </c>
      <c r="I471" s="20">
        <v>41609</v>
      </c>
      <c r="J471" s="20" t="s">
        <v>689</v>
      </c>
      <c r="K471" s="3" t="s">
        <v>689</v>
      </c>
      <c r="L471" s="4">
        <v>1908514.04</v>
      </c>
      <c r="M471" s="4"/>
      <c r="N471" s="5"/>
      <c r="O471" s="5"/>
      <c r="P471" s="4"/>
      <c r="Q471" s="5"/>
      <c r="R471" s="5"/>
      <c r="S471" s="4">
        <v>1894689.41</v>
      </c>
      <c r="T471" s="85">
        <f t="shared" si="8"/>
        <v>0.9927563383290593</v>
      </c>
      <c r="U471" s="1"/>
      <c r="V471" s="30"/>
      <c r="W471" s="31"/>
      <c r="X471" s="32"/>
    </row>
    <row r="472" spans="1:24" s="28" customFormat="1" ht="24.6" thickBot="1" x14ac:dyDescent="0.3">
      <c r="A472" s="28">
        <v>158</v>
      </c>
      <c r="B472" s="15" t="s">
        <v>409</v>
      </c>
      <c r="C472" s="3" t="s">
        <v>130</v>
      </c>
      <c r="D472" s="3">
        <v>2011</v>
      </c>
      <c r="E472" s="3">
        <v>157207</v>
      </c>
      <c r="F472" s="19">
        <v>40374</v>
      </c>
      <c r="G472" s="20"/>
      <c r="H472" s="20" t="s">
        <v>710</v>
      </c>
      <c r="I472" s="20">
        <v>41671</v>
      </c>
      <c r="J472" s="20" t="s">
        <v>689</v>
      </c>
      <c r="K472" s="3" t="s">
        <v>689</v>
      </c>
      <c r="L472" s="4">
        <v>1523416</v>
      </c>
      <c r="M472" s="4"/>
      <c r="N472" s="5"/>
      <c r="O472" s="5"/>
      <c r="P472" s="4"/>
      <c r="Q472" s="5"/>
      <c r="R472" s="5"/>
      <c r="S472" s="4">
        <v>1491153.18</v>
      </c>
      <c r="T472" s="85">
        <f t="shared" si="8"/>
        <v>0.97882205517074783</v>
      </c>
      <c r="V472" s="30"/>
      <c r="W472" s="31"/>
      <c r="X472" s="32"/>
    </row>
    <row r="473" spans="1:24" s="28" customFormat="1" ht="12.6" thickBot="1" x14ac:dyDescent="0.3">
      <c r="A473" s="1"/>
      <c r="B473" s="18" t="s">
        <v>591</v>
      </c>
      <c r="C473" s="3" t="s">
        <v>266</v>
      </c>
      <c r="D473" s="3">
        <v>2014</v>
      </c>
      <c r="E473" s="3">
        <v>157472</v>
      </c>
      <c r="F473" s="19">
        <v>40540</v>
      </c>
      <c r="G473" s="20"/>
      <c r="H473" s="20">
        <v>41122</v>
      </c>
      <c r="I473" s="20">
        <v>41913</v>
      </c>
      <c r="J473" s="20" t="s">
        <v>689</v>
      </c>
      <c r="K473" s="3" t="s">
        <v>691</v>
      </c>
      <c r="L473" s="4">
        <v>1675320.02</v>
      </c>
      <c r="M473" s="4"/>
      <c r="N473" s="5"/>
      <c r="O473" s="5"/>
      <c r="P473" s="4"/>
      <c r="Q473" s="5"/>
      <c r="R473" s="5"/>
      <c r="S473" s="4">
        <v>1670957.23</v>
      </c>
      <c r="T473" s="85">
        <f t="shared" si="8"/>
        <v>0.99739584679469173</v>
      </c>
      <c r="U473" s="1"/>
      <c r="V473" s="30"/>
      <c r="W473" s="31"/>
      <c r="X473" s="32"/>
    </row>
    <row r="474" spans="1:24" s="28" customFormat="1" ht="12.6" thickBot="1" x14ac:dyDescent="0.3">
      <c r="A474" s="1"/>
      <c r="B474" s="15" t="s">
        <v>414</v>
      </c>
      <c r="C474" s="3" t="s">
        <v>130</v>
      </c>
      <c r="D474" s="3">
        <v>2011</v>
      </c>
      <c r="E474" s="3">
        <v>158162</v>
      </c>
      <c r="F474" s="19">
        <v>40405</v>
      </c>
      <c r="G474" s="20"/>
      <c r="H474" s="20" t="s">
        <v>698</v>
      </c>
      <c r="I474" s="20" t="s">
        <v>698</v>
      </c>
      <c r="J474" s="20" t="s">
        <v>689</v>
      </c>
      <c r="K474" s="3" t="s">
        <v>689</v>
      </c>
      <c r="L474" s="4">
        <v>473328.32</v>
      </c>
      <c r="M474" s="4"/>
      <c r="N474" s="5"/>
      <c r="O474" s="5"/>
      <c r="P474" s="4"/>
      <c r="Q474" s="5"/>
      <c r="R474" s="5"/>
      <c r="S474" s="4">
        <v>0</v>
      </c>
      <c r="T474" s="85">
        <f t="shared" si="8"/>
        <v>0</v>
      </c>
      <c r="U474" s="1"/>
      <c r="V474" s="30"/>
      <c r="W474" s="31"/>
      <c r="X474" s="32"/>
    </row>
    <row r="475" spans="1:24" s="28" customFormat="1" ht="24.6" thickBot="1" x14ac:dyDescent="0.3">
      <c r="A475" s="28">
        <v>189</v>
      </c>
      <c r="B475" s="3" t="s">
        <v>35</v>
      </c>
      <c r="C475" s="3" t="s">
        <v>130</v>
      </c>
      <c r="D475" s="3">
        <v>2015</v>
      </c>
      <c r="E475" s="3">
        <v>158389</v>
      </c>
      <c r="F475" s="19">
        <v>40414</v>
      </c>
      <c r="G475" s="20"/>
      <c r="H475" s="20" t="s">
        <v>693</v>
      </c>
      <c r="I475" s="20">
        <v>42339</v>
      </c>
      <c r="J475" s="20" t="s">
        <v>689</v>
      </c>
      <c r="K475" s="3" t="s">
        <v>689</v>
      </c>
      <c r="L475" s="4">
        <v>3237968</v>
      </c>
      <c r="M475" s="4"/>
      <c r="N475" s="5">
        <v>0</v>
      </c>
      <c r="O475" s="5">
        <v>0</v>
      </c>
      <c r="P475" s="4">
        <v>70475</v>
      </c>
      <c r="Q475" s="5">
        <v>60829</v>
      </c>
      <c r="R475" s="5">
        <v>86.3</v>
      </c>
      <c r="S475" s="4">
        <v>60829.07</v>
      </c>
      <c r="T475" s="85">
        <f t="shared" si="8"/>
        <v>1.8786186274848918E-2</v>
      </c>
      <c r="V475" s="30"/>
      <c r="W475" s="31"/>
      <c r="X475" s="32"/>
    </row>
    <row r="476" spans="1:24" s="28" customFormat="1" ht="24.6" thickBot="1" x14ac:dyDescent="0.3">
      <c r="A476" s="1"/>
      <c r="B476" s="52" t="s">
        <v>36</v>
      </c>
      <c r="C476" s="3" t="s">
        <v>130</v>
      </c>
      <c r="D476" s="3">
        <v>2014</v>
      </c>
      <c r="E476" s="78">
        <v>159089</v>
      </c>
      <c r="F476" s="19">
        <v>40395</v>
      </c>
      <c r="G476" s="20"/>
      <c r="H476" s="20">
        <v>40878</v>
      </c>
      <c r="I476" s="20">
        <v>41913</v>
      </c>
      <c r="J476" s="20" t="s">
        <v>689</v>
      </c>
      <c r="K476" s="3" t="s">
        <v>691</v>
      </c>
      <c r="L476" s="4">
        <v>2952581.16</v>
      </c>
      <c r="M476" s="4"/>
      <c r="N476" s="5"/>
      <c r="O476" s="5"/>
      <c r="P476" s="4"/>
      <c r="Q476" s="5"/>
      <c r="R476" s="5"/>
      <c r="S476" s="4">
        <v>2262512.6800000002</v>
      </c>
      <c r="T476" s="85">
        <f t="shared" si="8"/>
        <v>0.76628297662103895</v>
      </c>
      <c r="U476" s="1"/>
      <c r="V476" s="30"/>
      <c r="W476" s="31"/>
      <c r="X476" s="32"/>
    </row>
    <row r="477" spans="1:24" s="28" customFormat="1" ht="12.6" thickBot="1" x14ac:dyDescent="0.3">
      <c r="A477" s="1"/>
      <c r="B477" s="16" t="s">
        <v>396</v>
      </c>
      <c r="C477" s="3" t="s">
        <v>267</v>
      </c>
      <c r="D477" s="3">
        <v>2013</v>
      </c>
      <c r="E477" s="78">
        <v>160120</v>
      </c>
      <c r="F477" s="19">
        <v>40394</v>
      </c>
      <c r="G477" s="20"/>
      <c r="H477" s="20">
        <v>40725</v>
      </c>
      <c r="I477" s="20">
        <v>41609</v>
      </c>
      <c r="J477" s="20" t="s">
        <v>691</v>
      </c>
      <c r="K477" s="3" t="s">
        <v>689</v>
      </c>
      <c r="L477" s="4">
        <v>1036555.9</v>
      </c>
      <c r="M477" s="4"/>
      <c r="N477" s="5"/>
      <c r="O477" s="5"/>
      <c r="P477" s="4"/>
      <c r="Q477" s="5"/>
      <c r="R477" s="5"/>
      <c r="S477" s="4">
        <v>745075.39</v>
      </c>
      <c r="T477" s="85">
        <f t="shared" si="8"/>
        <v>0.71879904402647266</v>
      </c>
      <c r="U477" s="1"/>
      <c r="V477" s="30"/>
      <c r="W477" s="31"/>
      <c r="X477" s="32"/>
    </row>
    <row r="478" spans="1:24" s="28" customFormat="1" ht="12.6" thickBot="1" x14ac:dyDescent="0.3">
      <c r="A478" s="1"/>
      <c r="B478" s="14" t="s">
        <v>356</v>
      </c>
      <c r="C478" s="3" t="s">
        <v>130</v>
      </c>
      <c r="D478" s="3">
        <v>2012</v>
      </c>
      <c r="E478" s="3">
        <v>160137</v>
      </c>
      <c r="F478" s="19">
        <v>40434</v>
      </c>
      <c r="G478" s="20"/>
      <c r="H478" s="20">
        <v>41244</v>
      </c>
      <c r="I478" s="20">
        <v>42217</v>
      </c>
      <c r="J478" s="20" t="s">
        <v>707</v>
      </c>
      <c r="K478" s="3" t="s">
        <v>691</v>
      </c>
      <c r="L478" s="4">
        <v>3180532</v>
      </c>
      <c r="M478" s="4"/>
      <c r="N478" s="5"/>
      <c r="O478" s="5"/>
      <c r="P478" s="4"/>
      <c r="Q478" s="5"/>
      <c r="R478" s="5"/>
      <c r="S478" s="4">
        <v>3180532</v>
      </c>
      <c r="T478" s="85">
        <f t="shared" si="8"/>
        <v>1</v>
      </c>
      <c r="U478" s="1"/>
      <c r="V478" s="30"/>
      <c r="W478" s="31"/>
      <c r="X478" s="32"/>
    </row>
    <row r="479" spans="1:24" s="28" customFormat="1" ht="12.6" thickBot="1" x14ac:dyDescent="0.3">
      <c r="B479" s="14" t="s">
        <v>397</v>
      </c>
      <c r="C479" s="3" t="s">
        <v>267</v>
      </c>
      <c r="D479" s="3">
        <v>2012</v>
      </c>
      <c r="E479" s="78">
        <v>160264</v>
      </c>
      <c r="F479" s="19">
        <v>40402</v>
      </c>
      <c r="G479" s="20"/>
      <c r="H479" s="20">
        <v>40756</v>
      </c>
      <c r="I479" s="20" t="s">
        <v>692</v>
      </c>
      <c r="J479" s="20" t="s">
        <v>691</v>
      </c>
      <c r="K479" s="3" t="s">
        <v>689</v>
      </c>
      <c r="L479" s="4">
        <v>441780.78</v>
      </c>
      <c r="M479" s="4"/>
      <c r="N479" s="5"/>
      <c r="O479" s="5"/>
      <c r="P479" s="4"/>
      <c r="Q479" s="5"/>
      <c r="R479" s="5"/>
      <c r="S479" s="4">
        <v>363698</v>
      </c>
      <c r="T479" s="85">
        <f t="shared" si="8"/>
        <v>0.82325446571034611</v>
      </c>
      <c r="U479" s="28" t="s">
        <v>767</v>
      </c>
      <c r="V479" s="30"/>
      <c r="W479" s="31"/>
      <c r="X479" s="32"/>
    </row>
    <row r="480" spans="1:24" s="28" customFormat="1" ht="24.6" thickBot="1" x14ac:dyDescent="0.3">
      <c r="A480" s="1"/>
      <c r="B480" s="14" t="s">
        <v>355</v>
      </c>
      <c r="C480" s="3" t="s">
        <v>267</v>
      </c>
      <c r="D480" s="3">
        <v>2012</v>
      </c>
      <c r="E480" s="78">
        <v>160462</v>
      </c>
      <c r="F480" s="19">
        <v>40402</v>
      </c>
      <c r="G480" s="20"/>
      <c r="H480" s="20">
        <v>40725</v>
      </c>
      <c r="I480" s="20">
        <v>41244</v>
      </c>
      <c r="J480" s="20" t="s">
        <v>689</v>
      </c>
      <c r="K480" s="3" t="s">
        <v>689</v>
      </c>
      <c r="L480" s="4">
        <v>246949.61</v>
      </c>
      <c r="M480" s="4"/>
      <c r="N480" s="5"/>
      <c r="O480" s="5"/>
      <c r="P480" s="4"/>
      <c r="Q480" s="5"/>
      <c r="R480" s="5"/>
      <c r="S480" s="4">
        <v>237761.36</v>
      </c>
      <c r="T480" s="85">
        <f t="shared" si="8"/>
        <v>0.96279301676159768</v>
      </c>
      <c r="U480" s="1"/>
      <c r="V480" s="30"/>
      <c r="W480" s="31"/>
      <c r="X480" s="32"/>
    </row>
    <row r="481" spans="1:24" s="28" customFormat="1" ht="12.6" thickBot="1" x14ac:dyDescent="0.3">
      <c r="A481" s="28">
        <v>159</v>
      </c>
      <c r="B481" s="15" t="s">
        <v>398</v>
      </c>
      <c r="C481" s="3" t="s">
        <v>267</v>
      </c>
      <c r="D481" s="3">
        <v>2011</v>
      </c>
      <c r="E481" s="78">
        <v>160489</v>
      </c>
      <c r="F481" s="19">
        <v>40402</v>
      </c>
      <c r="G481" s="20"/>
      <c r="H481" s="20">
        <v>40817</v>
      </c>
      <c r="I481" s="20">
        <v>40878</v>
      </c>
      <c r="J481" s="20" t="s">
        <v>691</v>
      </c>
      <c r="K481" s="3" t="s">
        <v>689</v>
      </c>
      <c r="L481" s="4">
        <v>302719.92</v>
      </c>
      <c r="M481" s="4"/>
      <c r="N481" s="5"/>
      <c r="O481" s="5"/>
      <c r="P481" s="4"/>
      <c r="Q481" s="5"/>
      <c r="R481" s="5"/>
      <c r="S481" s="4">
        <v>217760</v>
      </c>
      <c r="T481" s="85">
        <f t="shared" si="8"/>
        <v>0.71934479898118375</v>
      </c>
      <c r="V481" s="30"/>
      <c r="W481" s="31"/>
      <c r="X481" s="32"/>
    </row>
    <row r="482" spans="1:24" s="28" customFormat="1" ht="12.6" thickBot="1" x14ac:dyDescent="0.3">
      <c r="A482" s="28">
        <v>207</v>
      </c>
      <c r="B482" s="29" t="s">
        <v>171</v>
      </c>
      <c r="C482" s="3" t="s">
        <v>264</v>
      </c>
      <c r="D482" s="3">
        <v>2015</v>
      </c>
      <c r="E482" s="3">
        <v>161973</v>
      </c>
      <c r="F482" s="19">
        <v>40525</v>
      </c>
      <c r="G482" s="20"/>
      <c r="H482" s="20">
        <v>40878</v>
      </c>
      <c r="I482" s="20">
        <v>42339</v>
      </c>
      <c r="J482" s="20" t="s">
        <v>689</v>
      </c>
      <c r="K482" s="3" t="s">
        <v>691</v>
      </c>
      <c r="L482" s="4">
        <v>5989537</v>
      </c>
      <c r="M482" s="4">
        <v>5892123</v>
      </c>
      <c r="N482" s="5">
        <v>0</v>
      </c>
      <c r="O482" s="5">
        <v>0</v>
      </c>
      <c r="P482" s="4">
        <v>96952</v>
      </c>
      <c r="Q482" s="5">
        <v>95865</v>
      </c>
      <c r="R482" s="5">
        <v>98.9</v>
      </c>
      <c r="S482" s="4">
        <v>5996577.9000000004</v>
      </c>
      <c r="T482" s="85">
        <f t="shared" si="8"/>
        <v>1.0011755332674295</v>
      </c>
      <c r="V482" s="30"/>
      <c r="W482" s="31"/>
      <c r="X482" s="32"/>
    </row>
    <row r="483" spans="1:24" s="28" customFormat="1" ht="24.6" thickBot="1" x14ac:dyDescent="0.3">
      <c r="A483" s="1"/>
      <c r="B483" s="3" t="s">
        <v>101</v>
      </c>
      <c r="C483" s="3" t="s">
        <v>130</v>
      </c>
      <c r="D483" s="3">
        <v>2015</v>
      </c>
      <c r="E483" s="3">
        <v>163274</v>
      </c>
      <c r="F483" s="19">
        <v>41234</v>
      </c>
      <c r="G483" s="20"/>
      <c r="H483" s="20">
        <v>42125</v>
      </c>
      <c r="I483" s="20">
        <v>42125</v>
      </c>
      <c r="J483" s="20" t="s">
        <v>689</v>
      </c>
      <c r="K483" s="3" t="s">
        <v>689</v>
      </c>
      <c r="L483" s="4">
        <v>2700352</v>
      </c>
      <c r="M483" s="4"/>
      <c r="N483" s="5">
        <v>0</v>
      </c>
      <c r="O483" s="5">
        <v>0</v>
      </c>
      <c r="P483" s="4">
        <v>18310</v>
      </c>
      <c r="Q483" s="5">
        <v>18310</v>
      </c>
      <c r="R483" s="5">
        <v>100</v>
      </c>
      <c r="S483" s="4">
        <v>18309.77</v>
      </c>
      <c r="T483" s="85">
        <f t="shared" si="8"/>
        <v>6.7805123183940462E-3</v>
      </c>
      <c r="U483" s="1"/>
      <c r="V483" s="30"/>
      <c r="W483" s="31"/>
      <c r="X483" s="32"/>
    </row>
    <row r="484" spans="1:24" s="28" customFormat="1" ht="12.6" thickBot="1" x14ac:dyDescent="0.3">
      <c r="B484" s="3" t="s">
        <v>41</v>
      </c>
      <c r="C484" s="3" t="s">
        <v>130</v>
      </c>
      <c r="D484" s="3">
        <v>2015</v>
      </c>
      <c r="E484" s="3">
        <v>163656</v>
      </c>
      <c r="F484" s="19">
        <v>40513</v>
      </c>
      <c r="G484" s="20"/>
      <c r="H484" s="20">
        <v>41334</v>
      </c>
      <c r="I484" s="20">
        <v>42125</v>
      </c>
      <c r="J484" s="20" t="s">
        <v>691</v>
      </c>
      <c r="K484" s="3" t="s">
        <v>691</v>
      </c>
      <c r="L484" s="4">
        <v>3518221</v>
      </c>
      <c r="M484" s="4">
        <v>788264</v>
      </c>
      <c r="N484" s="5">
        <v>2699305</v>
      </c>
      <c r="O484" s="5">
        <v>0</v>
      </c>
      <c r="P484" s="4">
        <v>48878</v>
      </c>
      <c r="Q484" s="5">
        <v>29532</v>
      </c>
      <c r="R484" s="5">
        <v>60.4</v>
      </c>
      <c r="S484" s="4">
        <v>3517101.44</v>
      </c>
      <c r="T484" s="85">
        <f t="shared" si="8"/>
        <v>0.99968178235534377</v>
      </c>
      <c r="V484" s="30"/>
      <c r="W484" s="31"/>
      <c r="X484" s="32"/>
    </row>
    <row r="485" spans="1:24" s="28" customFormat="1" ht="24.6" thickBot="1" x14ac:dyDescent="0.3">
      <c r="B485" s="16" t="s">
        <v>642</v>
      </c>
      <c r="C485" s="3" t="s">
        <v>268</v>
      </c>
      <c r="D485" s="3">
        <v>2013</v>
      </c>
      <c r="E485" s="3">
        <v>164238</v>
      </c>
      <c r="F485" s="19">
        <v>40494</v>
      </c>
      <c r="G485" s="20"/>
      <c r="H485" s="20">
        <v>41030</v>
      </c>
      <c r="I485" s="20" t="s">
        <v>694</v>
      </c>
      <c r="J485" s="20" t="s">
        <v>691</v>
      </c>
      <c r="K485" s="3" t="s">
        <v>689</v>
      </c>
      <c r="L485" s="4">
        <v>961244.84</v>
      </c>
      <c r="M485" s="4"/>
      <c r="N485" s="5"/>
      <c r="O485" s="5"/>
      <c r="P485" s="4"/>
      <c r="Q485" s="5"/>
      <c r="R485" s="5"/>
      <c r="S485" s="4">
        <v>960834.74</v>
      </c>
      <c r="T485" s="85">
        <f t="shared" si="8"/>
        <v>0.99957336572022593</v>
      </c>
      <c r="V485" s="30"/>
      <c r="W485" s="31"/>
      <c r="X485" s="32"/>
    </row>
    <row r="486" spans="1:24" s="28" customFormat="1" ht="12.6" thickBot="1" x14ac:dyDescent="0.3">
      <c r="B486" s="3" t="s">
        <v>45</v>
      </c>
      <c r="C486" s="3" t="s">
        <v>130</v>
      </c>
      <c r="D486" s="3">
        <v>2015</v>
      </c>
      <c r="E486" s="3">
        <v>165247</v>
      </c>
      <c r="F486" s="19">
        <v>40729</v>
      </c>
      <c r="G486" s="20"/>
      <c r="H486" s="20">
        <v>40969</v>
      </c>
      <c r="I486" s="20">
        <v>42339</v>
      </c>
      <c r="J486" s="20" t="s">
        <v>689</v>
      </c>
      <c r="K486" s="3" t="s">
        <v>691</v>
      </c>
      <c r="L486" s="4">
        <v>8509217</v>
      </c>
      <c r="M486" s="4">
        <v>115740</v>
      </c>
      <c r="N486" s="5">
        <v>13223</v>
      </c>
      <c r="O486" s="5">
        <v>0</v>
      </c>
      <c r="P486" s="4">
        <v>8403899</v>
      </c>
      <c r="Q486" s="5">
        <v>8152791</v>
      </c>
      <c r="R486" s="5">
        <v>97</v>
      </c>
      <c r="S486" s="4">
        <v>8281753.0099999998</v>
      </c>
      <c r="T486" s="85">
        <f t="shared" si="8"/>
        <v>0.97326851695050198</v>
      </c>
      <c r="V486" s="30"/>
      <c r="W486" s="31"/>
      <c r="X486" s="32"/>
    </row>
    <row r="487" spans="1:24" s="28" customFormat="1" ht="12.6" thickBot="1" x14ac:dyDescent="0.3">
      <c r="B487" s="29" t="s">
        <v>175</v>
      </c>
      <c r="C487" s="3" t="s">
        <v>264</v>
      </c>
      <c r="D487" s="3">
        <v>2015</v>
      </c>
      <c r="E487" s="3">
        <v>165533</v>
      </c>
      <c r="F487" s="19">
        <v>40786</v>
      </c>
      <c r="G487" s="20"/>
      <c r="H487" s="20">
        <v>40878</v>
      </c>
      <c r="I487" s="20">
        <v>42339</v>
      </c>
      <c r="J487" s="20" t="s">
        <v>689</v>
      </c>
      <c r="K487" s="3" t="s">
        <v>691</v>
      </c>
      <c r="L487" s="4">
        <v>3725464</v>
      </c>
      <c r="M487" s="4">
        <v>3631530</v>
      </c>
      <c r="N487" s="5">
        <v>0</v>
      </c>
      <c r="O487" s="5">
        <v>0</v>
      </c>
      <c r="P487" s="4">
        <v>115261</v>
      </c>
      <c r="Q487" s="5">
        <v>91266</v>
      </c>
      <c r="R487" s="5">
        <v>79.2</v>
      </c>
      <c r="S487" s="4">
        <v>3730544.69</v>
      </c>
      <c r="T487" s="85">
        <f t="shared" si="8"/>
        <v>1.0013637737473775</v>
      </c>
      <c r="V487" s="30"/>
      <c r="W487" s="31"/>
      <c r="X487" s="32"/>
    </row>
    <row r="488" spans="1:24" s="28" customFormat="1" ht="12.6" thickBot="1" x14ac:dyDescent="0.3">
      <c r="B488" s="52" t="s">
        <v>286</v>
      </c>
      <c r="C488" s="3" t="s">
        <v>130</v>
      </c>
      <c r="D488" s="3">
        <v>2014</v>
      </c>
      <c r="E488" s="3">
        <v>165823</v>
      </c>
      <c r="F488" s="19">
        <v>40507</v>
      </c>
      <c r="G488" s="20"/>
      <c r="H488" s="20">
        <v>41091</v>
      </c>
      <c r="I488" s="20">
        <v>41974</v>
      </c>
      <c r="J488" s="20" t="s">
        <v>691</v>
      </c>
      <c r="K488" s="3" t="s">
        <v>691</v>
      </c>
      <c r="L488" s="4">
        <v>1571497.77</v>
      </c>
      <c r="M488" s="4"/>
      <c r="N488" s="5"/>
      <c r="O488" s="5"/>
      <c r="P488" s="4"/>
      <c r="Q488" s="5"/>
      <c r="R488" s="5"/>
      <c r="S488" s="4">
        <v>1563406.39</v>
      </c>
      <c r="T488" s="85">
        <f t="shared" si="8"/>
        <v>0.99485116673121332</v>
      </c>
      <c r="V488" s="30"/>
      <c r="W488" s="31"/>
      <c r="X488" s="32"/>
    </row>
    <row r="489" spans="1:24" s="28" customFormat="1" ht="21" customHeight="1" thickBot="1" x14ac:dyDescent="0.3">
      <c r="A489" s="1">
        <v>48</v>
      </c>
      <c r="B489" s="21" t="s">
        <v>46</v>
      </c>
      <c r="C489" s="3" t="s">
        <v>130</v>
      </c>
      <c r="D489" s="3">
        <v>2015</v>
      </c>
      <c r="E489" s="3">
        <v>167575</v>
      </c>
      <c r="F489" s="19">
        <v>40721</v>
      </c>
      <c r="G489" s="20"/>
      <c r="H489" s="20">
        <v>40878</v>
      </c>
      <c r="I489" s="20">
        <v>41579</v>
      </c>
      <c r="J489" s="20" t="s">
        <v>689</v>
      </c>
      <c r="K489" s="3" t="s">
        <v>691</v>
      </c>
      <c r="L489" s="4">
        <v>777023</v>
      </c>
      <c r="M489" s="4">
        <v>821551</v>
      </c>
      <c r="N489" s="5">
        <v>0</v>
      </c>
      <c r="O489" s="5">
        <v>0</v>
      </c>
      <c r="P489" s="4">
        <v>8000</v>
      </c>
      <c r="Q489" s="5">
        <v>0</v>
      </c>
      <c r="R489" s="5">
        <v>0</v>
      </c>
      <c r="S489" s="4">
        <v>821551.09</v>
      </c>
      <c r="T489" s="85">
        <f t="shared" si="8"/>
        <v>1.0573060128207272</v>
      </c>
      <c r="U489" s="1"/>
      <c r="V489" s="30"/>
      <c r="W489" s="31"/>
      <c r="X489" s="32"/>
    </row>
    <row r="490" spans="1:24" s="28" customFormat="1" ht="24.6" thickBot="1" x14ac:dyDescent="0.3">
      <c r="A490" s="1"/>
      <c r="B490" s="16" t="s">
        <v>646</v>
      </c>
      <c r="C490" s="3" t="s">
        <v>268</v>
      </c>
      <c r="D490" s="3">
        <v>2013</v>
      </c>
      <c r="E490" s="3">
        <v>168279</v>
      </c>
      <c r="F490" s="19">
        <v>40714</v>
      </c>
      <c r="G490" s="20"/>
      <c r="H490" s="20">
        <v>40817</v>
      </c>
      <c r="I490" s="20">
        <v>41334</v>
      </c>
      <c r="J490" s="20" t="s">
        <v>691</v>
      </c>
      <c r="K490" s="3" t="s">
        <v>689</v>
      </c>
      <c r="L490" s="4">
        <v>1238369.81</v>
      </c>
      <c r="M490" s="4"/>
      <c r="N490" s="5"/>
      <c r="O490" s="5"/>
      <c r="P490" s="4"/>
      <c r="Q490" s="5"/>
      <c r="R490" s="5"/>
      <c r="S490" s="4">
        <v>1241885.69</v>
      </c>
      <c r="T490" s="85">
        <f t="shared" si="8"/>
        <v>1.0028391196003072</v>
      </c>
      <c r="U490" s="1"/>
      <c r="V490" s="30"/>
      <c r="W490" s="31"/>
      <c r="X490" s="32"/>
    </row>
    <row r="491" spans="1:24" s="28" customFormat="1" ht="24.6" thickBot="1" x14ac:dyDescent="0.3">
      <c r="A491" s="1"/>
      <c r="B491" s="16" t="s">
        <v>644</v>
      </c>
      <c r="C491" s="3" t="s">
        <v>268</v>
      </c>
      <c r="D491" s="3">
        <v>2013</v>
      </c>
      <c r="E491" s="3">
        <v>168285</v>
      </c>
      <c r="F491" s="19">
        <v>40720</v>
      </c>
      <c r="G491" s="20"/>
      <c r="H491" s="20">
        <v>40817</v>
      </c>
      <c r="I491" s="20">
        <v>41548</v>
      </c>
      <c r="J491" s="20" t="s">
        <v>691</v>
      </c>
      <c r="K491" s="3" t="s">
        <v>689</v>
      </c>
      <c r="L491" s="4">
        <v>1014394.44</v>
      </c>
      <c r="M491" s="4"/>
      <c r="N491" s="5"/>
      <c r="O491" s="5"/>
      <c r="P491" s="4"/>
      <c r="Q491" s="5"/>
      <c r="R491" s="5"/>
      <c r="S491" s="4">
        <v>1014815.9</v>
      </c>
      <c r="T491" s="85">
        <f t="shared" si="8"/>
        <v>1.0004154794066105</v>
      </c>
      <c r="U491" s="1"/>
      <c r="V491" s="30"/>
      <c r="W491" s="31"/>
      <c r="X491" s="32"/>
    </row>
    <row r="492" spans="1:24" s="28" customFormat="1" ht="12.6" thickBot="1" x14ac:dyDescent="0.3">
      <c r="A492" s="28">
        <v>208</v>
      </c>
      <c r="B492" s="29" t="s">
        <v>221</v>
      </c>
      <c r="C492" s="3" t="s">
        <v>266</v>
      </c>
      <c r="D492" s="3">
        <v>2015</v>
      </c>
      <c r="E492" s="3">
        <v>169361</v>
      </c>
      <c r="F492" s="19">
        <v>40738</v>
      </c>
      <c r="G492" s="20"/>
      <c r="H492" s="20">
        <v>40969</v>
      </c>
      <c r="I492" s="20">
        <v>42095</v>
      </c>
      <c r="J492" s="20" t="s">
        <v>689</v>
      </c>
      <c r="K492" s="3" t="s">
        <v>691</v>
      </c>
      <c r="L492" s="4">
        <v>1173300</v>
      </c>
      <c r="M492" s="4"/>
      <c r="N492" s="5"/>
      <c r="O492" s="5"/>
      <c r="P492" s="4"/>
      <c r="Q492" s="5"/>
      <c r="R492" s="5"/>
      <c r="S492" s="4">
        <v>1062976.24</v>
      </c>
      <c r="T492" s="85">
        <f t="shared" si="8"/>
        <v>0.90597139691468509</v>
      </c>
      <c r="V492" s="30"/>
      <c r="W492" s="31"/>
      <c r="X492" s="32"/>
    </row>
    <row r="493" spans="1:24" s="28" customFormat="1" ht="19.5" customHeight="1" thickBot="1" x14ac:dyDescent="0.3">
      <c r="A493" s="1"/>
      <c r="B493" s="33" t="s">
        <v>236</v>
      </c>
      <c r="C493" s="3" t="s">
        <v>267</v>
      </c>
      <c r="D493" s="3">
        <v>2014</v>
      </c>
      <c r="E493" s="3">
        <v>170248</v>
      </c>
      <c r="F493" s="19">
        <v>41876</v>
      </c>
      <c r="G493" s="20"/>
      <c r="H493" s="20">
        <v>41944</v>
      </c>
      <c r="I493" s="20">
        <v>42339</v>
      </c>
      <c r="J493" s="20" t="s">
        <v>787</v>
      </c>
      <c r="K493" s="3" t="s">
        <v>691</v>
      </c>
      <c r="L493" s="4">
        <v>885594.53</v>
      </c>
      <c r="M493" s="4"/>
      <c r="N493" s="5"/>
      <c r="O493" s="5"/>
      <c r="P493" s="4"/>
      <c r="Q493" s="5"/>
      <c r="R493" s="5"/>
      <c r="S493" s="4">
        <v>821368.67</v>
      </c>
      <c r="T493" s="85">
        <f t="shared" si="8"/>
        <v>0.92747712658071635</v>
      </c>
      <c r="U493" s="1"/>
      <c r="V493" s="30"/>
      <c r="W493" s="31"/>
      <c r="X493" s="32"/>
    </row>
    <row r="494" spans="1:24" s="28" customFormat="1" ht="12.6" thickBot="1" x14ac:dyDescent="0.3">
      <c r="B494" s="18" t="s">
        <v>307</v>
      </c>
      <c r="C494" s="3" t="s">
        <v>267</v>
      </c>
      <c r="D494" s="3">
        <v>2014</v>
      </c>
      <c r="E494" s="3">
        <v>171561</v>
      </c>
      <c r="F494" s="19">
        <v>40725</v>
      </c>
      <c r="G494" s="20"/>
      <c r="H494" s="20">
        <v>41913</v>
      </c>
      <c r="I494" s="20">
        <v>41974</v>
      </c>
      <c r="J494" s="20" t="s">
        <v>689</v>
      </c>
      <c r="K494" s="3" t="s">
        <v>691</v>
      </c>
      <c r="L494" s="4">
        <v>460231.02</v>
      </c>
      <c r="M494" s="4"/>
      <c r="N494" s="5"/>
      <c r="O494" s="5"/>
      <c r="P494" s="4"/>
      <c r="Q494" s="5"/>
      <c r="R494" s="5"/>
      <c r="S494" s="4">
        <v>449442</v>
      </c>
      <c r="T494" s="85">
        <f t="shared" si="8"/>
        <v>0.97655738198611641</v>
      </c>
      <c r="U494" s="1" t="s">
        <v>784</v>
      </c>
      <c r="V494" s="30"/>
      <c r="W494" s="31"/>
      <c r="X494" s="32"/>
    </row>
    <row r="495" spans="1:24" s="28" customFormat="1" ht="12.6" thickBot="1" x14ac:dyDescent="0.3">
      <c r="A495" s="28">
        <v>190</v>
      </c>
      <c r="B495" s="3" t="s">
        <v>105</v>
      </c>
      <c r="C495" s="3" t="s">
        <v>130</v>
      </c>
      <c r="D495" s="3">
        <v>2015</v>
      </c>
      <c r="E495" s="3">
        <v>172129</v>
      </c>
      <c r="F495" s="19">
        <v>40742</v>
      </c>
      <c r="G495" s="20"/>
      <c r="H495" s="20">
        <v>42095</v>
      </c>
      <c r="I495" s="20">
        <v>42186</v>
      </c>
      <c r="J495" s="20" t="s">
        <v>689</v>
      </c>
      <c r="K495" s="3" t="s">
        <v>689</v>
      </c>
      <c r="L495" s="4">
        <v>2328171</v>
      </c>
      <c r="M495" s="4"/>
      <c r="N495" s="5">
        <v>0</v>
      </c>
      <c r="O495" s="5">
        <v>0</v>
      </c>
      <c r="P495" s="4">
        <v>45065</v>
      </c>
      <c r="Q495" s="5">
        <v>45064</v>
      </c>
      <c r="R495" s="5">
        <v>100</v>
      </c>
      <c r="S495" s="4">
        <v>45064.01</v>
      </c>
      <c r="T495" s="85">
        <f t="shared" si="8"/>
        <v>1.9355970845784096E-2</v>
      </c>
      <c r="V495" s="30"/>
      <c r="W495" s="31"/>
      <c r="X495" s="32"/>
    </row>
    <row r="496" spans="1:24" s="28" customFormat="1" ht="24.6" thickBot="1" x14ac:dyDescent="0.3">
      <c r="A496" s="1">
        <v>49</v>
      </c>
      <c r="B496" s="3" t="s">
        <v>108</v>
      </c>
      <c r="C496" s="3" t="s">
        <v>130</v>
      </c>
      <c r="D496" s="3">
        <v>2015</v>
      </c>
      <c r="E496" s="3">
        <v>172647</v>
      </c>
      <c r="F496" s="19">
        <v>41283</v>
      </c>
      <c r="G496" s="20"/>
      <c r="H496" s="20">
        <v>42156</v>
      </c>
      <c r="I496" s="20">
        <v>42186</v>
      </c>
      <c r="J496" s="20" t="s">
        <v>689</v>
      </c>
      <c r="K496" s="3" t="s">
        <v>689</v>
      </c>
      <c r="L496" s="4">
        <v>1191840</v>
      </c>
      <c r="M496" s="4"/>
      <c r="N496" s="5">
        <v>0</v>
      </c>
      <c r="O496" s="5">
        <v>0</v>
      </c>
      <c r="P496" s="4">
        <v>78948</v>
      </c>
      <c r="Q496" s="5">
        <v>58023</v>
      </c>
      <c r="R496" s="5">
        <v>73.5</v>
      </c>
      <c r="S496" s="4">
        <v>58023.18</v>
      </c>
      <c r="T496" s="85">
        <f t="shared" si="8"/>
        <v>4.8683699154248895E-2</v>
      </c>
      <c r="U496" s="1"/>
      <c r="V496" s="30"/>
      <c r="W496" s="31"/>
      <c r="X496" s="32"/>
    </row>
    <row r="497" spans="1:24" s="28" customFormat="1" ht="24.6" thickBot="1" x14ac:dyDescent="0.3">
      <c r="B497" s="14" t="s">
        <v>607</v>
      </c>
      <c r="C497" s="3" t="s">
        <v>266</v>
      </c>
      <c r="D497" s="3">
        <v>2012</v>
      </c>
      <c r="E497" s="3">
        <v>173493</v>
      </c>
      <c r="F497" s="19">
        <v>40585</v>
      </c>
      <c r="G497" s="20"/>
      <c r="H497" s="20">
        <v>40878</v>
      </c>
      <c r="I497" s="20">
        <v>41244</v>
      </c>
      <c r="J497" s="20" t="s">
        <v>691</v>
      </c>
      <c r="K497" s="3" t="s">
        <v>689</v>
      </c>
      <c r="L497" s="4">
        <v>1434821.14</v>
      </c>
      <c r="M497" s="4"/>
      <c r="N497" s="5"/>
      <c r="O497" s="5"/>
      <c r="P497" s="4"/>
      <c r="Q497" s="5"/>
      <c r="R497" s="5"/>
      <c r="S497" s="4">
        <v>1268264.3700000001</v>
      </c>
      <c r="T497" s="85">
        <f t="shared" si="8"/>
        <v>0.8839180958819719</v>
      </c>
      <c r="U497" s="28" t="s">
        <v>757</v>
      </c>
      <c r="V497" s="30"/>
      <c r="W497" s="31"/>
      <c r="X497" s="32"/>
    </row>
    <row r="498" spans="1:24" s="28" customFormat="1" ht="24.6" thickBot="1" x14ac:dyDescent="0.3">
      <c r="A498" s="1"/>
      <c r="B498" s="3" t="s">
        <v>242</v>
      </c>
      <c r="C498" s="3" t="s">
        <v>268</v>
      </c>
      <c r="D498" s="3">
        <v>2015</v>
      </c>
      <c r="E498" s="78">
        <v>175935</v>
      </c>
      <c r="F498" s="19">
        <v>40639</v>
      </c>
      <c r="G498" s="20"/>
      <c r="H498" s="20">
        <v>41365</v>
      </c>
      <c r="I498" s="20">
        <v>42339</v>
      </c>
      <c r="J498" s="20" t="s">
        <v>689</v>
      </c>
      <c r="K498" s="3" t="s">
        <v>691</v>
      </c>
      <c r="L498" s="4">
        <v>3910342.75</v>
      </c>
      <c r="M498" s="4"/>
      <c r="N498" s="5"/>
      <c r="O498" s="5"/>
      <c r="P498" s="4"/>
      <c r="Q498" s="5"/>
      <c r="R498" s="5"/>
      <c r="S498" s="4">
        <v>2190364.02</v>
      </c>
      <c r="T498" s="85">
        <f t="shared" si="8"/>
        <v>0.56014629919589531</v>
      </c>
      <c r="U498" s="1"/>
      <c r="V498" s="30"/>
      <c r="W498" s="31"/>
      <c r="X498" s="32"/>
    </row>
    <row r="499" spans="1:24" s="28" customFormat="1" ht="12.6" thickBot="1" x14ac:dyDescent="0.3">
      <c r="A499" s="1"/>
      <c r="B499" s="29" t="s">
        <v>170</v>
      </c>
      <c r="C499" s="3" t="s">
        <v>264</v>
      </c>
      <c r="D499" s="3">
        <v>2015</v>
      </c>
      <c r="E499" s="3">
        <v>176328</v>
      </c>
      <c r="F499" s="19">
        <v>40645</v>
      </c>
      <c r="G499" s="20"/>
      <c r="H499" s="20">
        <v>40878</v>
      </c>
      <c r="I499" s="20">
        <v>42339</v>
      </c>
      <c r="J499" s="20" t="s">
        <v>689</v>
      </c>
      <c r="K499" s="3" t="s">
        <v>691</v>
      </c>
      <c r="L499" s="4">
        <v>3535093</v>
      </c>
      <c r="M499" s="4">
        <v>3448116</v>
      </c>
      <c r="N499" s="5">
        <v>0</v>
      </c>
      <c r="O499" s="5">
        <v>0</v>
      </c>
      <c r="P499" s="4">
        <v>86795</v>
      </c>
      <c r="Q499" s="5">
        <v>86074</v>
      </c>
      <c r="R499" s="5">
        <v>99.2</v>
      </c>
      <c r="S499" s="4">
        <v>3534190.33</v>
      </c>
      <c r="T499" s="85">
        <f t="shared" si="8"/>
        <v>0.99974465452535477</v>
      </c>
      <c r="U499" s="1"/>
      <c r="V499" s="30"/>
      <c r="W499" s="31"/>
      <c r="X499" s="32"/>
    </row>
    <row r="500" spans="1:24" s="28" customFormat="1" ht="36.6" thickBot="1" x14ac:dyDescent="0.3">
      <c r="A500" s="1">
        <v>234</v>
      </c>
      <c r="B500" s="52" t="s">
        <v>285</v>
      </c>
      <c r="C500" s="3" t="s">
        <v>130</v>
      </c>
      <c r="D500" s="3">
        <v>2014</v>
      </c>
      <c r="E500" s="3">
        <v>177651</v>
      </c>
      <c r="F500" s="19" t="s">
        <v>815</v>
      </c>
      <c r="G500" s="20"/>
      <c r="H500" s="20">
        <v>40969</v>
      </c>
      <c r="I500" s="20">
        <v>41760</v>
      </c>
      <c r="J500" s="20" t="s">
        <v>689</v>
      </c>
      <c r="K500" s="3" t="s">
        <v>691</v>
      </c>
      <c r="L500" s="4">
        <v>2646450.6800000002</v>
      </c>
      <c r="M500" s="4"/>
      <c r="N500" s="5"/>
      <c r="O500" s="5"/>
      <c r="P500" s="4"/>
      <c r="Q500" s="5"/>
      <c r="R500" s="5"/>
      <c r="S500" s="4">
        <v>2581127.77</v>
      </c>
      <c r="T500" s="85">
        <f t="shared" si="8"/>
        <v>0.97531678542371314</v>
      </c>
      <c r="U500" s="1"/>
      <c r="V500" s="30"/>
      <c r="W500" s="31"/>
      <c r="X500" s="32"/>
    </row>
    <row r="501" spans="1:24" s="28" customFormat="1" ht="24.6" thickBot="1" x14ac:dyDescent="0.3">
      <c r="A501" s="1"/>
      <c r="B501" s="33" t="s">
        <v>528</v>
      </c>
      <c r="C501" s="3" t="s">
        <v>265</v>
      </c>
      <c r="D501" s="3">
        <v>2014</v>
      </c>
      <c r="E501" s="3">
        <v>179153</v>
      </c>
      <c r="F501" s="19" t="s">
        <v>766</v>
      </c>
      <c r="G501" s="20"/>
      <c r="H501" s="20"/>
      <c r="I501" s="20"/>
      <c r="J501" s="20"/>
      <c r="K501" s="3"/>
      <c r="L501" s="4"/>
      <c r="M501" s="4"/>
      <c r="N501" s="5"/>
      <c r="O501" s="5"/>
      <c r="P501" s="4"/>
      <c r="Q501" s="5"/>
      <c r="R501" s="5"/>
      <c r="S501" s="4">
        <v>35000</v>
      </c>
      <c r="T501" s="85" t="e">
        <f t="shared" si="8"/>
        <v>#DIV/0!</v>
      </c>
      <c r="U501" s="1"/>
      <c r="V501" s="30"/>
      <c r="W501" s="31"/>
      <c r="X501" s="32"/>
    </row>
    <row r="502" spans="1:24" s="28" customFormat="1" ht="12.6" thickBot="1" x14ac:dyDescent="0.3">
      <c r="A502" s="1"/>
      <c r="B502" s="29" t="s">
        <v>172</v>
      </c>
      <c r="C502" s="3" t="s">
        <v>264</v>
      </c>
      <c r="D502" s="3">
        <v>2015</v>
      </c>
      <c r="E502" s="3">
        <v>180046</v>
      </c>
      <c r="F502" s="19">
        <v>40707</v>
      </c>
      <c r="G502" s="20"/>
      <c r="H502" s="20">
        <v>40878</v>
      </c>
      <c r="I502" s="20">
        <v>42339</v>
      </c>
      <c r="J502" s="20" t="s">
        <v>689</v>
      </c>
      <c r="K502" s="3" t="s">
        <v>691</v>
      </c>
      <c r="L502" s="4">
        <v>3032345</v>
      </c>
      <c r="M502" s="4">
        <v>2966882</v>
      </c>
      <c r="N502" s="5">
        <v>0</v>
      </c>
      <c r="O502" s="5">
        <v>0</v>
      </c>
      <c r="P502" s="4">
        <v>64942</v>
      </c>
      <c r="Q502" s="5">
        <v>63095</v>
      </c>
      <c r="R502" s="5">
        <v>97.2</v>
      </c>
      <c r="S502" s="4">
        <v>3029977.65</v>
      </c>
      <c r="T502" s="85">
        <f t="shared" si="8"/>
        <v>0.99921930057430797</v>
      </c>
      <c r="U502" s="1"/>
      <c r="V502" s="30"/>
      <c r="W502" s="31"/>
      <c r="X502" s="32"/>
    </row>
    <row r="503" spans="1:24" s="28" customFormat="1" ht="24.6" thickBot="1" x14ac:dyDescent="0.3">
      <c r="A503" s="1"/>
      <c r="B503" s="16" t="s">
        <v>648</v>
      </c>
      <c r="C503" s="3" t="s">
        <v>268</v>
      </c>
      <c r="D503" s="3">
        <v>2013</v>
      </c>
      <c r="E503" s="3">
        <v>180115</v>
      </c>
      <c r="F503" s="19">
        <v>40868</v>
      </c>
      <c r="G503" s="20"/>
      <c r="H503" s="20">
        <v>41122</v>
      </c>
      <c r="I503" s="20">
        <v>41426</v>
      </c>
      <c r="J503" s="20" t="s">
        <v>689</v>
      </c>
      <c r="K503" s="3" t="s">
        <v>689</v>
      </c>
      <c r="L503" s="4">
        <v>3556726</v>
      </c>
      <c r="M503" s="4"/>
      <c r="N503" s="5"/>
      <c r="O503" s="5"/>
      <c r="P503" s="4"/>
      <c r="Q503" s="5"/>
      <c r="R503" s="5"/>
      <c r="S503" s="4">
        <v>3473900.12</v>
      </c>
      <c r="T503" s="85">
        <f t="shared" si="8"/>
        <v>0.97671288707648551</v>
      </c>
      <c r="U503" s="1"/>
      <c r="V503" s="30"/>
      <c r="W503" s="31"/>
      <c r="X503" s="32"/>
    </row>
    <row r="504" spans="1:24" s="28" customFormat="1" ht="24.6" thickBot="1" x14ac:dyDescent="0.3">
      <c r="A504" s="1"/>
      <c r="B504" s="16" t="s">
        <v>647</v>
      </c>
      <c r="C504" s="3" t="s">
        <v>268</v>
      </c>
      <c r="D504" s="3">
        <v>2013</v>
      </c>
      <c r="E504" s="3">
        <v>180302</v>
      </c>
      <c r="F504" s="19">
        <v>40765</v>
      </c>
      <c r="G504" s="20"/>
      <c r="H504" s="20">
        <v>40848</v>
      </c>
      <c r="I504" s="20">
        <v>41334</v>
      </c>
      <c r="J504" s="20" t="s">
        <v>689</v>
      </c>
      <c r="K504" s="3" t="s">
        <v>689</v>
      </c>
      <c r="L504" s="4">
        <v>1369022.06</v>
      </c>
      <c r="M504" s="4"/>
      <c r="N504" s="5"/>
      <c r="O504" s="5"/>
      <c r="P504" s="4"/>
      <c r="Q504" s="5"/>
      <c r="R504" s="5"/>
      <c r="S504" s="4">
        <v>1383901.58</v>
      </c>
      <c r="T504" s="85">
        <f t="shared" si="8"/>
        <v>1.0108687218670531</v>
      </c>
      <c r="U504" s="1"/>
      <c r="V504" s="30"/>
      <c r="W504" s="31"/>
      <c r="X504" s="32"/>
    </row>
    <row r="505" spans="1:24" s="28" customFormat="1" ht="24.6" thickBot="1" x14ac:dyDescent="0.3">
      <c r="A505" s="28">
        <v>160</v>
      </c>
      <c r="B505" s="3" t="s">
        <v>44</v>
      </c>
      <c r="C505" s="3" t="s">
        <v>130</v>
      </c>
      <c r="D505" s="3">
        <v>2015</v>
      </c>
      <c r="E505" s="3">
        <v>180488</v>
      </c>
      <c r="F505" s="19">
        <v>40689</v>
      </c>
      <c r="G505" s="20"/>
      <c r="H505" s="20" t="s">
        <v>698</v>
      </c>
      <c r="I505" s="20" t="s">
        <v>698</v>
      </c>
      <c r="J505" s="20" t="s">
        <v>689</v>
      </c>
      <c r="K505" s="3" t="s">
        <v>689</v>
      </c>
      <c r="L505" s="4">
        <v>2225230</v>
      </c>
      <c r="M505" s="4"/>
      <c r="N505" s="5">
        <v>0</v>
      </c>
      <c r="O505" s="5">
        <v>0</v>
      </c>
      <c r="P505" s="4">
        <v>19156</v>
      </c>
      <c r="Q505" s="5">
        <v>0</v>
      </c>
      <c r="R505" s="5">
        <v>0</v>
      </c>
      <c r="S505" s="4">
        <v>0</v>
      </c>
      <c r="T505" s="85">
        <f t="shared" si="8"/>
        <v>0</v>
      </c>
      <c r="V505" s="30"/>
      <c r="W505" s="31"/>
      <c r="X505" s="32"/>
    </row>
    <row r="506" spans="1:24" s="28" customFormat="1" ht="24.6" thickBot="1" x14ac:dyDescent="0.3">
      <c r="A506" s="28">
        <v>161</v>
      </c>
      <c r="B506" s="3" t="s">
        <v>43</v>
      </c>
      <c r="C506" s="3" t="s">
        <v>130</v>
      </c>
      <c r="D506" s="3">
        <v>2015</v>
      </c>
      <c r="E506" s="3">
        <v>181346</v>
      </c>
      <c r="F506" s="19">
        <v>40704</v>
      </c>
      <c r="G506" s="20"/>
      <c r="H506" s="20">
        <v>42309</v>
      </c>
      <c r="I506" s="20">
        <v>42339</v>
      </c>
      <c r="J506" s="20" t="s">
        <v>689</v>
      </c>
      <c r="K506" s="3" t="s">
        <v>691</v>
      </c>
      <c r="L506" s="4">
        <v>2478637</v>
      </c>
      <c r="M506" s="4"/>
      <c r="N506" s="5">
        <v>0</v>
      </c>
      <c r="O506" s="5">
        <v>0</v>
      </c>
      <c r="P506" s="4">
        <v>48847</v>
      </c>
      <c r="Q506" s="5">
        <v>48847</v>
      </c>
      <c r="R506" s="5">
        <v>100</v>
      </c>
      <c r="S506" s="4">
        <v>48846.6</v>
      </c>
      <c r="T506" s="85">
        <f t="shared" si="8"/>
        <v>1.9707040603363864E-2</v>
      </c>
      <c r="V506" s="30"/>
      <c r="W506" s="31"/>
      <c r="X506" s="32"/>
    </row>
    <row r="507" spans="1:24" s="28" customFormat="1" ht="12.6" thickBot="1" x14ac:dyDescent="0.3">
      <c r="A507" s="28">
        <v>162</v>
      </c>
      <c r="B507" s="29" t="s">
        <v>204</v>
      </c>
      <c r="C507" s="3" t="s">
        <v>265</v>
      </c>
      <c r="D507" s="3">
        <v>2015</v>
      </c>
      <c r="E507" s="3">
        <v>181502</v>
      </c>
      <c r="F507" s="19">
        <v>40708</v>
      </c>
      <c r="G507" s="20"/>
      <c r="H507" s="20">
        <v>41730</v>
      </c>
      <c r="I507" s="20">
        <v>42095</v>
      </c>
      <c r="J507" s="20" t="s">
        <v>689</v>
      </c>
      <c r="K507" s="3" t="s">
        <v>691</v>
      </c>
      <c r="L507" s="4">
        <v>2003824</v>
      </c>
      <c r="M507" s="4">
        <v>0</v>
      </c>
      <c r="N507" s="5">
        <v>1773424</v>
      </c>
      <c r="O507" s="5">
        <v>0</v>
      </c>
      <c r="P507" s="4">
        <v>24030</v>
      </c>
      <c r="Q507" s="5">
        <v>24029</v>
      </c>
      <c r="R507" s="5">
        <v>100</v>
      </c>
      <c r="S507" s="4">
        <v>1797453.11</v>
      </c>
      <c r="T507" s="85">
        <f t="shared" si="8"/>
        <v>0.89701146907113605</v>
      </c>
      <c r="V507" s="30"/>
      <c r="W507" s="31"/>
      <c r="X507" s="32"/>
    </row>
    <row r="508" spans="1:24" s="28" customFormat="1" ht="24.6" thickBot="1" x14ac:dyDescent="0.3">
      <c r="A508" s="28">
        <v>163</v>
      </c>
      <c r="B508" s="52" t="s">
        <v>288</v>
      </c>
      <c r="C508" s="3" t="s">
        <v>130</v>
      </c>
      <c r="D508" s="3">
        <v>2014</v>
      </c>
      <c r="E508" s="3">
        <v>182350</v>
      </c>
      <c r="F508" s="19">
        <v>40749</v>
      </c>
      <c r="G508" s="20"/>
      <c r="H508" s="20">
        <v>41609</v>
      </c>
      <c r="I508" s="20">
        <v>41944</v>
      </c>
      <c r="J508" s="20" t="s">
        <v>689</v>
      </c>
      <c r="K508" s="3" t="s">
        <v>689</v>
      </c>
      <c r="L508" s="4">
        <v>3197674.46</v>
      </c>
      <c r="M508" s="4"/>
      <c r="N508" s="5"/>
      <c r="O508" s="5"/>
      <c r="P508" s="4"/>
      <c r="Q508" s="5"/>
      <c r="R508" s="5"/>
      <c r="S508" s="4">
        <v>116734.77</v>
      </c>
      <c r="T508" s="85">
        <f t="shared" si="8"/>
        <v>3.6506145781956809E-2</v>
      </c>
      <c r="V508" s="30"/>
      <c r="W508" s="31"/>
      <c r="X508" s="32"/>
    </row>
    <row r="509" spans="1:24" s="28" customFormat="1" ht="12.6" thickBot="1" x14ac:dyDescent="0.3">
      <c r="A509" s="28">
        <v>164</v>
      </c>
      <c r="B509" s="29" t="s">
        <v>182</v>
      </c>
      <c r="C509" s="3" t="s">
        <v>264</v>
      </c>
      <c r="D509" s="3">
        <v>2015</v>
      </c>
      <c r="E509" s="3">
        <v>182890</v>
      </c>
      <c r="F509" s="19">
        <v>41355</v>
      </c>
      <c r="G509" s="20"/>
      <c r="H509" s="20">
        <v>41944</v>
      </c>
      <c r="I509" s="20">
        <v>42125</v>
      </c>
      <c r="J509" s="20" t="s">
        <v>689</v>
      </c>
      <c r="K509" s="3" t="s">
        <v>691</v>
      </c>
      <c r="L509" s="4">
        <v>16689815</v>
      </c>
      <c r="M509" s="4">
        <v>0</v>
      </c>
      <c r="N509" s="5">
        <v>1841</v>
      </c>
      <c r="O509" s="5">
        <v>0</v>
      </c>
      <c r="P509" s="4">
        <v>1854</v>
      </c>
      <c r="Q509" s="5">
        <v>1854</v>
      </c>
      <c r="R509" s="5">
        <v>100</v>
      </c>
      <c r="S509" s="4">
        <v>3695.17</v>
      </c>
      <c r="T509" s="85">
        <f t="shared" si="8"/>
        <v>2.2140269379858317E-4</v>
      </c>
      <c r="V509" s="30"/>
      <c r="W509" s="31"/>
      <c r="X509" s="32"/>
    </row>
    <row r="510" spans="1:24" s="28" customFormat="1" ht="12.6" thickBot="1" x14ac:dyDescent="0.3">
      <c r="A510" s="28">
        <v>165</v>
      </c>
      <c r="B510" s="29" t="s">
        <v>187</v>
      </c>
      <c r="C510" s="3" t="s">
        <v>264</v>
      </c>
      <c r="D510" s="3">
        <v>2015</v>
      </c>
      <c r="E510" s="3">
        <v>182938</v>
      </c>
      <c r="F510" s="19">
        <v>41212</v>
      </c>
      <c r="G510" s="20"/>
      <c r="H510" s="20" t="s">
        <v>699</v>
      </c>
      <c r="I510" s="20">
        <v>42217</v>
      </c>
      <c r="J510" s="20" t="s">
        <v>689</v>
      </c>
      <c r="K510" s="3" t="s">
        <v>691</v>
      </c>
      <c r="L510" s="4">
        <v>14257201</v>
      </c>
      <c r="M510" s="4"/>
      <c r="N510" s="5">
        <v>1643</v>
      </c>
      <c r="O510" s="5">
        <v>0</v>
      </c>
      <c r="P510" s="4">
        <v>1222</v>
      </c>
      <c r="Q510" s="5">
        <v>1222</v>
      </c>
      <c r="R510" s="5">
        <v>100</v>
      </c>
      <c r="S510" s="4">
        <v>2864.46</v>
      </c>
      <c r="T510" s="85">
        <f t="shared" si="8"/>
        <v>2.0091320870064188E-4</v>
      </c>
      <c r="V510" s="30"/>
      <c r="W510" s="31"/>
      <c r="X510" s="32"/>
    </row>
    <row r="511" spans="1:24" s="28" customFormat="1" ht="12.6" thickBot="1" x14ac:dyDescent="0.3">
      <c r="A511" s="1"/>
      <c r="B511" s="29" t="s">
        <v>186</v>
      </c>
      <c r="C511" s="3" t="s">
        <v>264</v>
      </c>
      <c r="D511" s="3">
        <v>2015</v>
      </c>
      <c r="E511" s="3">
        <v>183004</v>
      </c>
      <c r="F511" s="19">
        <v>41239</v>
      </c>
      <c r="G511" s="20"/>
      <c r="H511" s="20" t="s">
        <v>699</v>
      </c>
      <c r="I511" s="20">
        <v>41913</v>
      </c>
      <c r="J511" s="20" t="s">
        <v>689</v>
      </c>
      <c r="K511" s="3" t="s">
        <v>691</v>
      </c>
      <c r="L511" s="4">
        <v>27312547</v>
      </c>
      <c r="M511" s="4">
        <v>0</v>
      </c>
      <c r="N511" s="5">
        <v>1643</v>
      </c>
      <c r="O511" s="5">
        <v>0</v>
      </c>
      <c r="P511" s="4">
        <v>0</v>
      </c>
      <c r="Q511" s="5">
        <v>0</v>
      </c>
      <c r="R511" s="5">
        <v>0</v>
      </c>
      <c r="S511" s="4">
        <v>1642.67</v>
      </c>
      <c r="T511" s="85">
        <f t="shared" si="8"/>
        <v>6.0143420531230576E-5</v>
      </c>
      <c r="U511" s="1"/>
      <c r="V511" s="30"/>
      <c r="W511" s="31"/>
      <c r="X511" s="32"/>
    </row>
    <row r="512" spans="1:24" s="28" customFormat="1" ht="12.6" thickBot="1" x14ac:dyDescent="0.3">
      <c r="A512" s="28">
        <v>191</v>
      </c>
      <c r="B512" s="29" t="s">
        <v>185</v>
      </c>
      <c r="C512" s="3" t="s">
        <v>264</v>
      </c>
      <c r="D512" s="3">
        <v>2015</v>
      </c>
      <c r="E512" s="3">
        <v>183007</v>
      </c>
      <c r="F512" s="19">
        <v>41239</v>
      </c>
      <c r="G512" s="20"/>
      <c r="H512" s="20" t="s">
        <v>699</v>
      </c>
      <c r="I512" s="20">
        <v>42217</v>
      </c>
      <c r="J512" s="20" t="s">
        <v>689</v>
      </c>
      <c r="K512" s="3" t="s">
        <v>691</v>
      </c>
      <c r="L512" s="4">
        <v>16357371</v>
      </c>
      <c r="M512" s="4">
        <v>0</v>
      </c>
      <c r="N512" s="5">
        <v>1643</v>
      </c>
      <c r="O512" s="5">
        <v>0</v>
      </c>
      <c r="P512" s="4">
        <v>1260</v>
      </c>
      <c r="Q512" s="5">
        <v>1222</v>
      </c>
      <c r="R512" s="5">
        <v>97</v>
      </c>
      <c r="S512" s="4">
        <v>2864.46</v>
      </c>
      <c r="T512" s="85">
        <f t="shared" si="8"/>
        <v>1.7511738286060761E-4</v>
      </c>
      <c r="V512" s="30"/>
      <c r="W512" s="31"/>
      <c r="X512" s="32"/>
    </row>
    <row r="513" spans="1:24" s="28" customFormat="1" ht="12.6" thickBot="1" x14ac:dyDescent="0.3">
      <c r="A513" s="1"/>
      <c r="B513" s="29" t="s">
        <v>205</v>
      </c>
      <c r="C513" s="3" t="s">
        <v>265</v>
      </c>
      <c r="D513" s="3">
        <v>2015</v>
      </c>
      <c r="E513" s="3">
        <v>183240</v>
      </c>
      <c r="F513" s="19">
        <v>40861</v>
      </c>
      <c r="G513" s="20"/>
      <c r="H513" s="20">
        <v>41791</v>
      </c>
      <c r="I513" s="20">
        <v>42339</v>
      </c>
      <c r="J513" s="20" t="s">
        <v>689</v>
      </c>
      <c r="K513" s="3" t="s">
        <v>691</v>
      </c>
      <c r="L513" s="4">
        <v>3751939</v>
      </c>
      <c r="M513" s="4">
        <v>0</v>
      </c>
      <c r="N513" s="5">
        <v>4000</v>
      </c>
      <c r="O513" s="5">
        <v>0</v>
      </c>
      <c r="P513" s="4">
        <v>2790929</v>
      </c>
      <c r="Q513" s="5">
        <v>2790449</v>
      </c>
      <c r="R513" s="5">
        <v>100</v>
      </c>
      <c r="S513" s="4">
        <v>2794448.96</v>
      </c>
      <c r="T513" s="85">
        <f t="shared" si="8"/>
        <v>0.74480127741948898</v>
      </c>
      <c r="U513" s="1"/>
      <c r="V513" s="30"/>
      <c r="W513" s="31"/>
      <c r="X513" s="32"/>
    </row>
    <row r="514" spans="1:24" s="27" customFormat="1" ht="47.25" customHeight="1" thickBot="1" x14ac:dyDescent="0.3">
      <c r="A514" s="1">
        <v>50</v>
      </c>
      <c r="B514" s="16" t="s">
        <v>645</v>
      </c>
      <c r="C514" s="3" t="s">
        <v>268</v>
      </c>
      <c r="D514" s="3">
        <v>2013</v>
      </c>
      <c r="E514" s="3">
        <v>183279</v>
      </c>
      <c r="F514" s="19">
        <v>40736</v>
      </c>
      <c r="G514" s="20"/>
      <c r="H514" s="20">
        <v>40848</v>
      </c>
      <c r="I514" s="20">
        <v>41426</v>
      </c>
      <c r="J514" s="20" t="s">
        <v>689</v>
      </c>
      <c r="K514" s="3" t="s">
        <v>689</v>
      </c>
      <c r="L514" s="4">
        <v>1579787.16</v>
      </c>
      <c r="M514" s="4"/>
      <c r="N514" s="5"/>
      <c r="O514" s="5"/>
      <c r="P514" s="4"/>
      <c r="Q514" s="5"/>
      <c r="R514" s="5"/>
      <c r="S514" s="4">
        <v>1567432.74</v>
      </c>
      <c r="T514" s="85">
        <f t="shared" si="8"/>
        <v>0.99217969337084633</v>
      </c>
      <c r="U514" s="1"/>
      <c r="V514" s="47"/>
      <c r="W514" s="48"/>
      <c r="X514" s="49"/>
    </row>
    <row r="515" spans="1:24" ht="12.6" thickBot="1" x14ac:dyDescent="0.3">
      <c r="A515" s="1">
        <v>51</v>
      </c>
      <c r="B515" s="29" t="s">
        <v>174</v>
      </c>
      <c r="C515" s="3" t="s">
        <v>264</v>
      </c>
      <c r="D515" s="3">
        <v>2015</v>
      </c>
      <c r="E515" s="3">
        <v>183494</v>
      </c>
      <c r="F515" s="19">
        <v>40736</v>
      </c>
      <c r="G515" s="20"/>
      <c r="H515" s="20">
        <v>40878</v>
      </c>
      <c r="I515" s="20">
        <v>42339</v>
      </c>
      <c r="J515" s="20" t="s">
        <v>689</v>
      </c>
      <c r="K515" s="3" t="s">
        <v>691</v>
      </c>
      <c r="L515" s="4">
        <v>10303028</v>
      </c>
      <c r="M515" s="4">
        <v>8719544</v>
      </c>
      <c r="N515" s="5">
        <v>572854</v>
      </c>
      <c r="O515" s="5">
        <v>0</v>
      </c>
      <c r="P515" s="4">
        <v>644970</v>
      </c>
      <c r="Q515" s="5">
        <v>589144</v>
      </c>
      <c r="R515" s="5">
        <v>91.3</v>
      </c>
      <c r="S515" s="4">
        <v>9881542.4600000009</v>
      </c>
      <c r="T515" s="85">
        <f t="shared" si="8"/>
        <v>0.959091100208599</v>
      </c>
      <c r="U515" s="1" t="s">
        <v>785</v>
      </c>
      <c r="V515" s="9"/>
      <c r="W515" s="10"/>
      <c r="X515" s="11"/>
    </row>
    <row r="516" spans="1:24" ht="12.6" thickBot="1" x14ac:dyDescent="0.3">
      <c r="B516" s="3" t="s">
        <v>235</v>
      </c>
      <c r="C516" s="3" t="s">
        <v>267</v>
      </c>
      <c r="D516" s="3">
        <v>2015</v>
      </c>
      <c r="E516" s="78">
        <v>184383</v>
      </c>
      <c r="F516" s="19">
        <v>41101</v>
      </c>
      <c r="G516" s="20"/>
      <c r="H516" s="20">
        <v>41548</v>
      </c>
      <c r="I516" s="20">
        <v>42339</v>
      </c>
      <c r="J516" s="20" t="s">
        <v>689</v>
      </c>
      <c r="K516" s="3" t="s">
        <v>689</v>
      </c>
      <c r="L516" s="4">
        <v>10095826.93</v>
      </c>
      <c r="M516" s="4"/>
      <c r="N516" s="5"/>
      <c r="O516" s="5"/>
      <c r="P516" s="4"/>
      <c r="Q516" s="5"/>
      <c r="R516" s="5"/>
      <c r="S516" s="4">
        <v>6674764.5300000003</v>
      </c>
      <c r="T516" s="85">
        <f t="shared" si="8"/>
        <v>0.66114094232001663</v>
      </c>
      <c r="V516" s="9"/>
      <c r="W516" s="10"/>
      <c r="X516" s="11"/>
    </row>
    <row r="517" spans="1:24" ht="24.6" thickBot="1" x14ac:dyDescent="0.3">
      <c r="B517" s="3" t="s">
        <v>98</v>
      </c>
      <c r="C517" s="3" t="s">
        <v>130</v>
      </c>
      <c r="D517" s="3">
        <v>2015</v>
      </c>
      <c r="E517" s="3">
        <v>184462</v>
      </c>
      <c r="F517" s="19">
        <v>42276</v>
      </c>
      <c r="G517" s="20"/>
      <c r="H517" s="20" t="s">
        <v>698</v>
      </c>
      <c r="I517" s="20" t="s">
        <v>698</v>
      </c>
      <c r="J517" s="20" t="s">
        <v>689</v>
      </c>
      <c r="K517" s="3" t="s">
        <v>689</v>
      </c>
      <c r="L517" s="4">
        <v>1844460</v>
      </c>
      <c r="M517" s="4"/>
      <c r="N517" s="5">
        <v>0</v>
      </c>
      <c r="O517" s="5">
        <v>0</v>
      </c>
      <c r="P517" s="4">
        <v>4480</v>
      </c>
      <c r="Q517" s="5">
        <v>0</v>
      </c>
      <c r="R517" s="5">
        <v>0</v>
      </c>
      <c r="S517" s="4">
        <v>0</v>
      </c>
      <c r="T517" s="85">
        <f t="shared" si="8"/>
        <v>0</v>
      </c>
      <c r="V517" s="9"/>
      <c r="W517" s="10"/>
      <c r="X517" s="11"/>
    </row>
    <row r="518" spans="1:24" ht="12.6" thickBot="1" x14ac:dyDescent="0.3">
      <c r="A518" s="1">
        <v>226</v>
      </c>
      <c r="B518" s="3" t="s">
        <v>49</v>
      </c>
      <c r="C518" s="3" t="s">
        <v>130</v>
      </c>
      <c r="D518" s="3">
        <v>2015</v>
      </c>
      <c r="E518" s="3">
        <v>184992</v>
      </c>
      <c r="F518" s="19">
        <v>40863</v>
      </c>
      <c r="G518" s="20"/>
      <c r="H518" s="20">
        <v>41122</v>
      </c>
      <c r="I518" s="20">
        <v>42339</v>
      </c>
      <c r="J518" s="20" t="s">
        <v>689</v>
      </c>
      <c r="K518" s="3" t="s">
        <v>691</v>
      </c>
      <c r="L518" s="4">
        <v>3126360</v>
      </c>
      <c r="M518" s="4">
        <v>85181</v>
      </c>
      <c r="N518" s="5">
        <v>1651744</v>
      </c>
      <c r="O518" s="5">
        <v>0</v>
      </c>
      <c r="P518" s="4">
        <v>721259</v>
      </c>
      <c r="Q518" s="5">
        <v>557872</v>
      </c>
      <c r="R518" s="5">
        <v>77.3</v>
      </c>
      <c r="S518" s="4">
        <v>2296884.7599999998</v>
      </c>
      <c r="T518" s="85">
        <f t="shared" si="8"/>
        <v>0.7346833889891119</v>
      </c>
      <c r="U518" s="1" t="s">
        <v>783</v>
      </c>
      <c r="V518" s="9"/>
      <c r="W518" s="10"/>
      <c r="X518" s="11"/>
    </row>
    <row r="519" spans="1:24" ht="12.6" thickBot="1" x14ac:dyDescent="0.3">
      <c r="A519" s="1">
        <v>221</v>
      </c>
      <c r="B519" s="18" t="s">
        <v>633</v>
      </c>
      <c r="C519" s="3" t="s">
        <v>268</v>
      </c>
      <c r="D519" s="3">
        <v>2014</v>
      </c>
      <c r="E519" s="3">
        <v>185291</v>
      </c>
      <c r="F519" s="19">
        <v>41624</v>
      </c>
      <c r="G519" s="20"/>
      <c r="H519" s="20">
        <v>41061</v>
      </c>
      <c r="I519" s="20">
        <v>41579</v>
      </c>
      <c r="J519" s="20" t="s">
        <v>689</v>
      </c>
      <c r="K519" s="3" t="s">
        <v>691</v>
      </c>
      <c r="L519" s="4">
        <v>19326248.739999998</v>
      </c>
      <c r="M519" s="4"/>
      <c r="N519" s="5"/>
      <c r="O519" s="5"/>
      <c r="P519" s="4"/>
      <c r="Q519" s="5"/>
      <c r="R519" s="5"/>
      <c r="S519" s="4">
        <v>257767.59</v>
      </c>
      <c r="T519" s="85">
        <f t="shared" ref="T519:T582" si="9">+S519/L519</f>
        <v>1.3337693903654062E-2</v>
      </c>
      <c r="U519" s="1" t="s">
        <v>786</v>
      </c>
      <c r="V519" s="9"/>
      <c r="W519" s="10"/>
      <c r="X519" s="11"/>
    </row>
    <row r="520" spans="1:24" ht="24.6" thickBot="1" x14ac:dyDescent="0.3">
      <c r="A520" s="1">
        <v>235</v>
      </c>
      <c r="B520" s="16" t="s">
        <v>650</v>
      </c>
      <c r="C520" s="3" t="s">
        <v>268</v>
      </c>
      <c r="D520" s="3">
        <v>2013</v>
      </c>
      <c r="E520" s="3">
        <v>185695</v>
      </c>
      <c r="F520" s="19">
        <v>40812</v>
      </c>
      <c r="G520" s="20"/>
      <c r="H520" s="20" t="s">
        <v>698</v>
      </c>
      <c r="I520" s="20" t="s">
        <v>698</v>
      </c>
      <c r="J520" s="20" t="s">
        <v>689</v>
      </c>
      <c r="K520" s="3" t="s">
        <v>689</v>
      </c>
      <c r="L520" s="4">
        <v>5034761</v>
      </c>
      <c r="M520" s="4"/>
      <c r="N520" s="5"/>
      <c r="O520" s="5"/>
      <c r="P520" s="4"/>
      <c r="Q520" s="5"/>
      <c r="R520" s="5"/>
      <c r="S520" s="4">
        <v>0</v>
      </c>
      <c r="T520" s="85">
        <f t="shared" si="9"/>
        <v>0</v>
      </c>
      <c r="V520" s="9"/>
      <c r="W520" s="10"/>
      <c r="X520" s="11"/>
    </row>
    <row r="521" spans="1:24" ht="24.6" thickBot="1" x14ac:dyDescent="0.3">
      <c r="B521" s="14" t="s">
        <v>656</v>
      </c>
      <c r="C521" s="3" t="s">
        <v>268</v>
      </c>
      <c r="D521" s="3">
        <v>2012</v>
      </c>
      <c r="E521" s="3">
        <v>186098</v>
      </c>
      <c r="F521" s="19" t="s">
        <v>804</v>
      </c>
      <c r="G521" s="20"/>
      <c r="H521" s="20">
        <v>40848</v>
      </c>
      <c r="I521" s="20">
        <v>41122</v>
      </c>
      <c r="J521" s="20" t="s">
        <v>689</v>
      </c>
      <c r="K521" s="3" t="s">
        <v>691</v>
      </c>
      <c r="L521" s="4">
        <v>338332.05</v>
      </c>
      <c r="M521" s="4"/>
      <c r="N521" s="5"/>
      <c r="O521" s="5"/>
      <c r="P521" s="4"/>
      <c r="Q521" s="5"/>
      <c r="R521" s="5"/>
      <c r="S521" s="4">
        <v>337663.43</v>
      </c>
      <c r="T521" s="85">
        <f t="shared" si="9"/>
        <v>0.99802377575520851</v>
      </c>
      <c r="V521" s="9"/>
      <c r="W521" s="10"/>
      <c r="X521" s="11"/>
    </row>
    <row r="522" spans="1:24" ht="12.6" thickBot="1" x14ac:dyDescent="0.3">
      <c r="B522" s="29" t="s">
        <v>212</v>
      </c>
      <c r="C522" s="3" t="s">
        <v>265</v>
      </c>
      <c r="D522" s="3">
        <v>2015</v>
      </c>
      <c r="E522" s="3">
        <v>187240</v>
      </c>
      <c r="F522" s="19">
        <v>40819</v>
      </c>
      <c r="G522" s="20"/>
      <c r="H522" s="20" t="s">
        <v>694</v>
      </c>
      <c r="I522" s="20">
        <v>42339</v>
      </c>
      <c r="J522" s="20" t="s">
        <v>689</v>
      </c>
      <c r="K522" s="3" t="s">
        <v>691</v>
      </c>
      <c r="L522" s="4">
        <v>2634569</v>
      </c>
      <c r="M522" s="4"/>
      <c r="N522" s="5">
        <v>1032440</v>
      </c>
      <c r="O522" s="5">
        <v>0</v>
      </c>
      <c r="P522" s="4">
        <v>1592172</v>
      </c>
      <c r="Q522" s="5">
        <v>1223333</v>
      </c>
      <c r="R522" s="5">
        <v>76.8</v>
      </c>
      <c r="S522" s="4">
        <v>2129416.33</v>
      </c>
      <c r="T522" s="85">
        <f t="shared" si="9"/>
        <v>0.80825984439959631</v>
      </c>
      <c r="V522" s="9"/>
      <c r="W522" s="10"/>
      <c r="X522" s="11"/>
    </row>
    <row r="523" spans="1:24" ht="12.6" thickBot="1" x14ac:dyDescent="0.3">
      <c r="A523" s="1">
        <v>52</v>
      </c>
      <c r="B523" s="29" t="s">
        <v>222</v>
      </c>
      <c r="C523" s="3" t="s">
        <v>266</v>
      </c>
      <c r="D523" s="3">
        <v>2015</v>
      </c>
      <c r="E523" s="3">
        <v>187782</v>
      </c>
      <c r="F523" s="19">
        <v>40812</v>
      </c>
      <c r="G523" s="20"/>
      <c r="H523" s="20">
        <v>41395</v>
      </c>
      <c r="I523" s="20">
        <v>42064</v>
      </c>
      <c r="J523" s="20" t="s">
        <v>689</v>
      </c>
      <c r="K523" s="3" t="s">
        <v>691</v>
      </c>
      <c r="L523" s="4">
        <v>2838500</v>
      </c>
      <c r="M523" s="4"/>
      <c r="N523" s="5"/>
      <c r="O523" s="5"/>
      <c r="P523" s="4"/>
      <c r="Q523" s="5"/>
      <c r="R523" s="5"/>
      <c r="S523" s="4">
        <v>2795411.71</v>
      </c>
      <c r="T523" s="85">
        <f t="shared" si="9"/>
        <v>0.98482004932182488</v>
      </c>
      <c r="V523" s="9"/>
      <c r="W523" s="10"/>
      <c r="X523" s="11"/>
    </row>
    <row r="524" spans="1:24" ht="12.6" thickBot="1" x14ac:dyDescent="0.3">
      <c r="A524" s="1">
        <v>236</v>
      </c>
      <c r="B524" s="16" t="s">
        <v>328</v>
      </c>
      <c r="C524" s="3" t="s">
        <v>130</v>
      </c>
      <c r="D524" s="3">
        <v>2013</v>
      </c>
      <c r="E524" s="3">
        <v>188100</v>
      </c>
      <c r="F524" s="19">
        <v>40794</v>
      </c>
      <c r="G524" s="20"/>
      <c r="H524" s="20" t="s">
        <v>692</v>
      </c>
      <c r="I524" s="20">
        <v>41609</v>
      </c>
      <c r="J524" s="20" t="s">
        <v>707</v>
      </c>
      <c r="K524" s="3" t="s">
        <v>691</v>
      </c>
      <c r="L524" s="4">
        <v>2851085.2</v>
      </c>
      <c r="M524" s="4"/>
      <c r="N524" s="5"/>
      <c r="O524" s="5"/>
      <c r="P524" s="4"/>
      <c r="Q524" s="5"/>
      <c r="R524" s="5"/>
      <c r="S524" s="4">
        <v>2151250.29</v>
      </c>
      <c r="T524" s="85">
        <f t="shared" si="9"/>
        <v>0.75453735651253073</v>
      </c>
      <c r="V524" s="9"/>
      <c r="W524" s="10"/>
      <c r="X524" s="11"/>
    </row>
    <row r="525" spans="1:24" ht="24.6" thickBot="1" x14ac:dyDescent="0.3">
      <c r="A525" s="1">
        <v>53</v>
      </c>
      <c r="B525" s="16" t="s">
        <v>331</v>
      </c>
      <c r="C525" s="3" t="s">
        <v>130</v>
      </c>
      <c r="D525" s="3">
        <v>2013</v>
      </c>
      <c r="E525" s="3">
        <v>188340</v>
      </c>
      <c r="F525" s="19">
        <v>41103</v>
      </c>
      <c r="G525" s="20"/>
      <c r="H525" s="20">
        <v>41365</v>
      </c>
      <c r="I525" s="20">
        <v>41609</v>
      </c>
      <c r="J525" s="20" t="s">
        <v>707</v>
      </c>
      <c r="K525" s="3" t="s">
        <v>707</v>
      </c>
      <c r="L525" s="4">
        <v>5127181</v>
      </c>
      <c r="M525" s="4"/>
      <c r="N525" s="5"/>
      <c r="O525" s="5"/>
      <c r="P525" s="4"/>
      <c r="Q525" s="5"/>
      <c r="R525" s="5"/>
      <c r="S525" s="4">
        <v>129052.44</v>
      </c>
      <c r="T525" s="85">
        <f t="shared" si="9"/>
        <v>2.5170252425260588E-2</v>
      </c>
      <c r="V525" s="9"/>
      <c r="W525" s="10"/>
      <c r="X525" s="11"/>
    </row>
    <row r="526" spans="1:24" ht="24.6" thickBot="1" x14ac:dyDescent="0.3">
      <c r="B526" s="3" t="s">
        <v>106</v>
      </c>
      <c r="C526" s="3" t="s">
        <v>130</v>
      </c>
      <c r="D526" s="3">
        <v>2015</v>
      </c>
      <c r="E526" s="3">
        <v>188994</v>
      </c>
      <c r="F526" s="19">
        <v>40843</v>
      </c>
      <c r="G526" s="20"/>
      <c r="H526" s="20" t="s">
        <v>698</v>
      </c>
      <c r="I526" s="20" t="s">
        <v>698</v>
      </c>
      <c r="J526" s="20" t="s">
        <v>689</v>
      </c>
      <c r="K526" s="3" t="s">
        <v>689</v>
      </c>
      <c r="L526" s="4">
        <v>778047</v>
      </c>
      <c r="M526" s="4"/>
      <c r="N526" s="5">
        <v>0</v>
      </c>
      <c r="O526" s="5">
        <v>0</v>
      </c>
      <c r="P526" s="4">
        <v>8000</v>
      </c>
      <c r="Q526" s="5">
        <v>0</v>
      </c>
      <c r="R526" s="5">
        <v>0</v>
      </c>
      <c r="S526" s="4">
        <v>0</v>
      </c>
      <c r="T526" s="85">
        <f t="shared" si="9"/>
        <v>0</v>
      </c>
      <c r="V526" s="9"/>
      <c r="W526" s="10"/>
      <c r="X526" s="11"/>
    </row>
    <row r="527" spans="1:24" ht="24.6" thickBot="1" x14ac:dyDescent="0.3">
      <c r="B527" s="3" t="s">
        <v>107</v>
      </c>
      <c r="C527" s="3" t="s">
        <v>130</v>
      </c>
      <c r="D527" s="3">
        <v>2015</v>
      </c>
      <c r="E527" s="3">
        <v>190312</v>
      </c>
      <c r="F527" s="19">
        <v>41107</v>
      </c>
      <c r="G527" s="20"/>
      <c r="H527" s="20">
        <v>41334</v>
      </c>
      <c r="I527" s="20">
        <v>41974</v>
      </c>
      <c r="J527" s="20" t="s">
        <v>689</v>
      </c>
      <c r="K527" s="3" t="s">
        <v>689</v>
      </c>
      <c r="L527" s="4">
        <v>4866052</v>
      </c>
      <c r="M527" s="4">
        <v>301985</v>
      </c>
      <c r="N527" s="5">
        <v>298510</v>
      </c>
      <c r="O527" s="5">
        <v>1209607</v>
      </c>
      <c r="P527" s="4">
        <v>0</v>
      </c>
      <c r="Q527" s="5">
        <v>0</v>
      </c>
      <c r="R527" s="5">
        <v>0</v>
      </c>
      <c r="S527" s="4">
        <v>600495.07999999996</v>
      </c>
      <c r="T527" s="85">
        <f t="shared" si="9"/>
        <v>0.12340498621880736</v>
      </c>
      <c r="U527" s="60"/>
      <c r="V527" s="9"/>
      <c r="W527" s="10"/>
      <c r="X527" s="11"/>
    </row>
    <row r="528" spans="1:24" ht="24.6" thickBot="1" x14ac:dyDescent="0.3">
      <c r="B528" s="16" t="s">
        <v>329</v>
      </c>
      <c r="C528" s="3" t="s">
        <v>130</v>
      </c>
      <c r="D528" s="3">
        <v>2013</v>
      </c>
      <c r="E528" s="3">
        <v>192109</v>
      </c>
      <c r="F528" s="19">
        <v>41032</v>
      </c>
      <c r="G528" s="20"/>
      <c r="H528" s="20" t="s">
        <v>698</v>
      </c>
      <c r="I528" s="20" t="s">
        <v>698</v>
      </c>
      <c r="J528" s="20" t="s">
        <v>707</v>
      </c>
      <c r="K528" s="3" t="s">
        <v>707</v>
      </c>
      <c r="L528" s="4">
        <v>353166.93</v>
      </c>
      <c r="M528" s="4"/>
      <c r="N528" s="5"/>
      <c r="O528" s="5"/>
      <c r="P528" s="4"/>
      <c r="Q528" s="5"/>
      <c r="R528" s="5"/>
      <c r="S528" s="4">
        <v>0</v>
      </c>
      <c r="T528" s="85">
        <f t="shared" si="9"/>
        <v>0</v>
      </c>
      <c r="U528" s="60"/>
      <c r="V528" s="9"/>
      <c r="W528" s="10"/>
      <c r="X528" s="11"/>
    </row>
    <row r="529" spans="1:24" ht="12.6" thickBot="1" x14ac:dyDescent="0.3">
      <c r="B529" s="52" t="s">
        <v>301</v>
      </c>
      <c r="C529" s="3" t="s">
        <v>130</v>
      </c>
      <c r="D529" s="3">
        <v>2014</v>
      </c>
      <c r="E529" s="3">
        <v>192464</v>
      </c>
      <c r="F529" s="19">
        <v>40969</v>
      </c>
      <c r="G529" s="20"/>
      <c r="H529" s="20">
        <v>42125</v>
      </c>
      <c r="I529" s="20">
        <v>42339</v>
      </c>
      <c r="J529" s="20" t="s">
        <v>689</v>
      </c>
      <c r="K529" s="3" t="s">
        <v>691</v>
      </c>
      <c r="L529" s="4">
        <v>1844071.6</v>
      </c>
      <c r="M529" s="4"/>
      <c r="N529" s="5"/>
      <c r="O529" s="5"/>
      <c r="P529" s="4"/>
      <c r="Q529" s="5"/>
      <c r="R529" s="5"/>
      <c r="S529" s="4">
        <v>1841586.6</v>
      </c>
      <c r="T529" s="85">
        <f t="shared" si="9"/>
        <v>0.9986524384411104</v>
      </c>
      <c r="U529" s="60"/>
      <c r="V529" s="9"/>
      <c r="W529" s="10"/>
      <c r="X529" s="11"/>
    </row>
    <row r="530" spans="1:24" ht="24.6" thickBot="1" x14ac:dyDescent="0.3">
      <c r="B530" s="52" t="s">
        <v>302</v>
      </c>
      <c r="C530" s="3" t="s">
        <v>130</v>
      </c>
      <c r="D530" s="3">
        <v>2014</v>
      </c>
      <c r="E530" s="3">
        <v>193073</v>
      </c>
      <c r="F530" s="19">
        <v>40969</v>
      </c>
      <c r="G530" s="20"/>
      <c r="H530" s="20">
        <v>42309</v>
      </c>
      <c r="I530" s="20">
        <v>42339</v>
      </c>
      <c r="J530" s="20" t="s">
        <v>689</v>
      </c>
      <c r="K530" s="3" t="s">
        <v>689</v>
      </c>
      <c r="L530" s="4">
        <v>1793344.9</v>
      </c>
      <c r="M530" s="4"/>
      <c r="N530" s="5"/>
      <c r="O530" s="5"/>
      <c r="P530" s="4"/>
      <c r="Q530" s="5"/>
      <c r="R530" s="5"/>
      <c r="S530" s="4">
        <v>750569.34</v>
      </c>
      <c r="T530" s="85">
        <f t="shared" si="9"/>
        <v>0.41853038977611057</v>
      </c>
      <c r="V530" s="9"/>
      <c r="W530" s="10"/>
      <c r="X530" s="11"/>
    </row>
    <row r="531" spans="1:24" ht="24.6" thickBot="1" x14ac:dyDescent="0.3">
      <c r="B531" s="52" t="s">
        <v>300</v>
      </c>
      <c r="C531" s="3" t="s">
        <v>130</v>
      </c>
      <c r="D531" s="3">
        <v>2014</v>
      </c>
      <c r="E531" s="3">
        <v>193605</v>
      </c>
      <c r="F531" s="19">
        <v>40969</v>
      </c>
      <c r="G531" s="20"/>
      <c r="H531" s="20">
        <v>42339</v>
      </c>
      <c r="I531" s="20">
        <v>42339</v>
      </c>
      <c r="J531" s="20" t="s">
        <v>689</v>
      </c>
      <c r="K531" s="3" t="s">
        <v>691</v>
      </c>
      <c r="L531" s="4">
        <v>2790931</v>
      </c>
      <c r="M531" s="4"/>
      <c r="N531" s="5"/>
      <c r="O531" s="5"/>
      <c r="P531" s="4"/>
      <c r="Q531" s="5"/>
      <c r="R531" s="5"/>
      <c r="S531" s="4">
        <v>25774</v>
      </c>
      <c r="T531" s="85">
        <f t="shared" si="9"/>
        <v>9.2349112177979326E-3</v>
      </c>
      <c r="V531" s="9"/>
      <c r="W531" s="10"/>
      <c r="X531" s="11"/>
    </row>
    <row r="532" spans="1:24" ht="24.6" thickBot="1" x14ac:dyDescent="0.3">
      <c r="B532" s="52" t="s">
        <v>289</v>
      </c>
      <c r="C532" s="3" t="s">
        <v>130</v>
      </c>
      <c r="D532" s="3">
        <v>2014</v>
      </c>
      <c r="E532" s="3">
        <v>199026</v>
      </c>
      <c r="F532" s="19">
        <v>41100</v>
      </c>
      <c r="G532" s="20"/>
      <c r="H532" s="20">
        <v>41671</v>
      </c>
      <c r="I532" s="20" t="s">
        <v>699</v>
      </c>
      <c r="J532" s="20" t="s">
        <v>689</v>
      </c>
      <c r="K532" s="3" t="s">
        <v>689</v>
      </c>
      <c r="L532" s="4">
        <v>2408330</v>
      </c>
      <c r="M532" s="4"/>
      <c r="N532" s="5"/>
      <c r="O532" s="5"/>
      <c r="P532" s="4"/>
      <c r="Q532" s="5"/>
      <c r="R532" s="5"/>
      <c r="S532" s="4">
        <v>80820</v>
      </c>
      <c r="T532" s="85">
        <f t="shared" si="9"/>
        <v>3.3558523956434543E-2</v>
      </c>
      <c r="V532" s="9"/>
      <c r="W532" s="10"/>
      <c r="X532" s="11"/>
    </row>
    <row r="533" spans="1:24" ht="24.6" thickBot="1" x14ac:dyDescent="0.3">
      <c r="A533" s="1">
        <v>54</v>
      </c>
      <c r="B533" s="3" t="s">
        <v>50</v>
      </c>
      <c r="C533" s="3" t="s">
        <v>130</v>
      </c>
      <c r="D533" s="3">
        <v>2015</v>
      </c>
      <c r="E533" s="3">
        <v>199060</v>
      </c>
      <c r="F533" s="19">
        <v>41719</v>
      </c>
      <c r="G533" s="20"/>
      <c r="H533" s="20" t="s">
        <v>694</v>
      </c>
      <c r="I533" s="20">
        <v>42339</v>
      </c>
      <c r="J533" s="20" t="s">
        <v>689</v>
      </c>
      <c r="K533" s="3" t="s">
        <v>691</v>
      </c>
      <c r="L533" s="4">
        <v>4937440</v>
      </c>
      <c r="M533" s="4">
        <v>53481</v>
      </c>
      <c r="N533" s="5">
        <v>92820</v>
      </c>
      <c r="O533" s="5">
        <v>2296000</v>
      </c>
      <c r="P533" s="4">
        <v>2780179</v>
      </c>
      <c r="Q533" s="5">
        <v>1721046</v>
      </c>
      <c r="R533" s="5">
        <v>61.9</v>
      </c>
      <c r="S533" s="4">
        <v>1929773.46</v>
      </c>
      <c r="T533" s="85">
        <f t="shared" si="9"/>
        <v>0.39084494393855923</v>
      </c>
      <c r="V533" s="9"/>
      <c r="W533" s="10"/>
      <c r="X533" s="11"/>
    </row>
    <row r="534" spans="1:24" ht="12.6" thickBot="1" x14ac:dyDescent="0.3">
      <c r="A534" s="28">
        <v>166</v>
      </c>
      <c r="B534" s="34" t="s">
        <v>520</v>
      </c>
      <c r="C534" s="3" t="s">
        <v>264</v>
      </c>
      <c r="D534" s="3">
        <v>2013</v>
      </c>
      <c r="E534" s="3">
        <v>200112</v>
      </c>
      <c r="F534" s="19">
        <v>40904</v>
      </c>
      <c r="G534" s="20"/>
      <c r="H534" s="20">
        <v>40969</v>
      </c>
      <c r="I534" s="20">
        <v>41000</v>
      </c>
      <c r="J534" s="20" t="s">
        <v>689</v>
      </c>
      <c r="K534" s="3" t="s">
        <v>689</v>
      </c>
      <c r="L534" s="4">
        <v>8067450.8099999996</v>
      </c>
      <c r="M534" s="4"/>
      <c r="N534" s="5"/>
      <c r="O534" s="5"/>
      <c r="P534" s="4"/>
      <c r="Q534" s="5"/>
      <c r="R534" s="5"/>
      <c r="S534" s="4">
        <v>19700</v>
      </c>
      <c r="T534" s="85">
        <f t="shared" si="9"/>
        <v>2.4419113873716944E-3</v>
      </c>
      <c r="U534" s="28"/>
      <c r="V534" s="9"/>
      <c r="W534" s="10"/>
      <c r="X534" s="11"/>
    </row>
    <row r="535" spans="1:24" ht="24.6" thickBot="1" x14ac:dyDescent="0.3">
      <c r="A535" s="1">
        <v>55</v>
      </c>
      <c r="B535" s="52" t="s">
        <v>303</v>
      </c>
      <c r="C535" s="3" t="s">
        <v>130</v>
      </c>
      <c r="D535" s="3">
        <v>2014</v>
      </c>
      <c r="E535" s="3">
        <v>200125</v>
      </c>
      <c r="F535" s="19">
        <v>40905</v>
      </c>
      <c r="G535" s="20"/>
      <c r="H535" s="20">
        <v>41487</v>
      </c>
      <c r="I535" s="20">
        <v>41487</v>
      </c>
      <c r="J535" s="20" t="s">
        <v>689</v>
      </c>
      <c r="K535" s="3" t="s">
        <v>689</v>
      </c>
      <c r="L535" s="4">
        <v>2312112.83</v>
      </c>
      <c r="M535" s="4"/>
      <c r="N535" s="5"/>
      <c r="O535" s="5"/>
      <c r="P535" s="4"/>
      <c r="Q535" s="5"/>
      <c r="R535" s="5"/>
      <c r="S535" s="4">
        <v>9900</v>
      </c>
      <c r="T535" s="85">
        <f t="shared" si="9"/>
        <v>4.2817979605260003E-3</v>
      </c>
      <c r="V535" s="9"/>
      <c r="W535" s="10"/>
      <c r="X535" s="11"/>
    </row>
    <row r="536" spans="1:24" ht="24.6" thickBot="1" x14ac:dyDescent="0.3">
      <c r="B536" s="18" t="s">
        <v>299</v>
      </c>
      <c r="C536" s="3" t="s">
        <v>266</v>
      </c>
      <c r="D536" s="3">
        <v>2014</v>
      </c>
      <c r="E536" s="78">
        <v>200569</v>
      </c>
      <c r="F536" s="19">
        <v>40988</v>
      </c>
      <c r="G536" s="20"/>
      <c r="H536" s="20">
        <v>41548</v>
      </c>
      <c r="I536" s="20">
        <v>41609</v>
      </c>
      <c r="J536" s="20" t="s">
        <v>689</v>
      </c>
      <c r="K536" s="3" t="s">
        <v>689</v>
      </c>
      <c r="L536" s="4">
        <v>8960902</v>
      </c>
      <c r="M536" s="4"/>
      <c r="N536" s="5"/>
      <c r="O536" s="5"/>
      <c r="P536" s="4"/>
      <c r="Q536" s="5"/>
      <c r="R536" s="5"/>
      <c r="S536" s="4">
        <v>114210</v>
      </c>
      <c r="T536" s="85">
        <f t="shared" si="9"/>
        <v>1.2745368713997765E-2</v>
      </c>
      <c r="V536" s="9"/>
      <c r="W536" s="10"/>
      <c r="X536" s="11"/>
    </row>
    <row r="537" spans="1:24" ht="24.6" thickBot="1" x14ac:dyDescent="0.3">
      <c r="A537" s="1">
        <v>56</v>
      </c>
      <c r="B537" s="3" t="s">
        <v>243</v>
      </c>
      <c r="C537" s="3" t="s">
        <v>268</v>
      </c>
      <c r="D537" s="3">
        <v>2015</v>
      </c>
      <c r="E537" s="3">
        <v>201089</v>
      </c>
      <c r="F537" s="19">
        <v>40918</v>
      </c>
      <c r="G537" s="20"/>
      <c r="H537" s="20">
        <v>41030</v>
      </c>
      <c r="I537" s="20">
        <v>42339</v>
      </c>
      <c r="J537" s="20" t="s">
        <v>689</v>
      </c>
      <c r="K537" s="3" t="s">
        <v>691</v>
      </c>
      <c r="L537" s="4">
        <v>1747925.62</v>
      </c>
      <c r="M537" s="4"/>
      <c r="N537" s="5"/>
      <c r="O537" s="5"/>
      <c r="P537" s="4"/>
      <c r="Q537" s="5"/>
      <c r="R537" s="5">
        <v>87.2</v>
      </c>
      <c r="S537" s="4">
        <v>1415376.56</v>
      </c>
      <c r="T537" s="85">
        <f t="shared" si="9"/>
        <v>0.80974644676242002</v>
      </c>
      <c r="V537" s="9"/>
      <c r="W537" s="10"/>
      <c r="X537" s="11"/>
    </row>
    <row r="538" spans="1:24" ht="24.6" thickBot="1" x14ac:dyDescent="0.3">
      <c r="B538" s="16" t="s">
        <v>332</v>
      </c>
      <c r="C538" s="3" t="s">
        <v>130</v>
      </c>
      <c r="D538" s="3">
        <v>2013</v>
      </c>
      <c r="E538" s="3">
        <v>203122</v>
      </c>
      <c r="F538" s="19">
        <v>42227</v>
      </c>
      <c r="G538" s="20"/>
      <c r="H538" s="20" t="s">
        <v>698</v>
      </c>
      <c r="I538" s="20" t="s">
        <v>698</v>
      </c>
      <c r="J538" s="20" t="s">
        <v>707</v>
      </c>
      <c r="K538" s="3" t="s">
        <v>707</v>
      </c>
      <c r="L538" s="4">
        <v>1343377</v>
      </c>
      <c r="M538" s="4"/>
      <c r="N538" s="5"/>
      <c r="O538" s="5"/>
      <c r="P538" s="4"/>
      <c r="Q538" s="5"/>
      <c r="R538" s="5"/>
      <c r="S538" s="4">
        <v>0</v>
      </c>
      <c r="T538" s="85">
        <f t="shared" si="9"/>
        <v>0</v>
      </c>
      <c r="V538" s="9"/>
      <c r="W538" s="10"/>
      <c r="X538" s="11"/>
    </row>
    <row r="539" spans="1:24" ht="12.6" thickBot="1" x14ac:dyDescent="0.3">
      <c r="A539" s="28">
        <v>192</v>
      </c>
      <c r="B539" s="3" t="s">
        <v>104</v>
      </c>
      <c r="C539" s="3" t="s">
        <v>130</v>
      </c>
      <c r="D539" s="3">
        <v>2015</v>
      </c>
      <c r="E539" s="3">
        <v>203477</v>
      </c>
      <c r="F539" s="19">
        <v>41234</v>
      </c>
      <c r="G539" s="20"/>
      <c r="H539" s="20">
        <v>42278</v>
      </c>
      <c r="I539" s="20">
        <v>42278</v>
      </c>
      <c r="J539" s="20" t="s">
        <v>689</v>
      </c>
      <c r="K539" s="3" t="s">
        <v>689</v>
      </c>
      <c r="L539" s="4">
        <v>3277007</v>
      </c>
      <c r="M539" s="4"/>
      <c r="N539" s="5">
        <v>0</v>
      </c>
      <c r="O539" s="5">
        <v>0</v>
      </c>
      <c r="P539" s="4">
        <v>46117</v>
      </c>
      <c r="Q539" s="5">
        <v>43996</v>
      </c>
      <c r="R539" s="5">
        <v>95.4</v>
      </c>
      <c r="S539" s="4">
        <v>43995.82</v>
      </c>
      <c r="T539" s="85">
        <f t="shared" si="9"/>
        <v>1.3425610625793597E-2</v>
      </c>
      <c r="U539" s="28"/>
      <c r="V539" s="9"/>
      <c r="W539" s="10"/>
      <c r="X539" s="11"/>
    </row>
    <row r="540" spans="1:24" ht="24.6" thickBot="1" x14ac:dyDescent="0.3">
      <c r="A540" s="1">
        <v>237</v>
      </c>
      <c r="B540" s="3" t="s">
        <v>99</v>
      </c>
      <c r="C540" s="3" t="s">
        <v>130</v>
      </c>
      <c r="D540" s="3">
        <v>2015</v>
      </c>
      <c r="E540" s="3">
        <v>203576</v>
      </c>
      <c r="F540" s="19">
        <v>40959</v>
      </c>
      <c r="G540" s="20"/>
      <c r="H540" s="20" t="s">
        <v>698</v>
      </c>
      <c r="I540" s="20" t="s">
        <v>698</v>
      </c>
      <c r="J540" s="20" t="s">
        <v>689</v>
      </c>
      <c r="K540" s="3" t="s">
        <v>689</v>
      </c>
      <c r="L540" s="4">
        <v>3190695</v>
      </c>
      <c r="M540" s="4"/>
      <c r="N540" s="5">
        <v>0</v>
      </c>
      <c r="O540" s="5">
        <v>0</v>
      </c>
      <c r="P540" s="4">
        <v>0</v>
      </c>
      <c r="Q540" s="5">
        <v>0</v>
      </c>
      <c r="R540" s="5">
        <v>0</v>
      </c>
      <c r="S540" s="4">
        <v>0</v>
      </c>
      <c r="T540" s="85">
        <f t="shared" si="9"/>
        <v>0</v>
      </c>
      <c r="V540" s="9"/>
      <c r="W540" s="10"/>
      <c r="X540" s="11"/>
    </row>
    <row r="541" spans="1:24" ht="24.6" thickBot="1" x14ac:dyDescent="0.3">
      <c r="A541" s="1">
        <v>57</v>
      </c>
      <c r="B541" s="3" t="s">
        <v>51</v>
      </c>
      <c r="C541" s="3" t="s">
        <v>267</v>
      </c>
      <c r="D541" s="3">
        <v>2015</v>
      </c>
      <c r="E541" s="78">
        <v>204416</v>
      </c>
      <c r="F541" s="19">
        <v>41851</v>
      </c>
      <c r="G541" s="20"/>
      <c r="H541" s="20">
        <v>41334</v>
      </c>
      <c r="I541" s="20">
        <v>42217</v>
      </c>
      <c r="J541" s="20" t="s">
        <v>689</v>
      </c>
      <c r="K541" s="3" t="s">
        <v>689</v>
      </c>
      <c r="L541" s="4">
        <v>4849725</v>
      </c>
      <c r="M541" s="4">
        <v>31873</v>
      </c>
      <c r="N541" s="5">
        <v>74370</v>
      </c>
      <c r="O541" s="5">
        <v>3868901</v>
      </c>
      <c r="P541" s="4">
        <v>0</v>
      </c>
      <c r="Q541" s="5">
        <v>0</v>
      </c>
      <c r="R541" s="5">
        <v>0</v>
      </c>
      <c r="S541" s="4">
        <v>112243.44</v>
      </c>
      <c r="T541" s="85">
        <f t="shared" si="9"/>
        <v>2.314428962466944E-2</v>
      </c>
      <c r="V541" s="9"/>
      <c r="W541" s="10"/>
      <c r="X541" s="11"/>
    </row>
    <row r="542" spans="1:24" ht="24.6" thickBot="1" x14ac:dyDescent="0.3">
      <c r="A542" s="1">
        <v>238</v>
      </c>
      <c r="B542" s="3" t="s">
        <v>52</v>
      </c>
      <c r="C542" s="3" t="s">
        <v>130</v>
      </c>
      <c r="D542" s="3">
        <v>2015</v>
      </c>
      <c r="E542" s="3">
        <v>204419</v>
      </c>
      <c r="F542" s="19">
        <v>41200</v>
      </c>
      <c r="G542" s="20"/>
      <c r="H542" s="20">
        <v>41699</v>
      </c>
      <c r="I542" s="20">
        <v>41974</v>
      </c>
      <c r="J542" s="20" t="s">
        <v>689</v>
      </c>
      <c r="K542" s="3" t="s">
        <v>689</v>
      </c>
      <c r="L542" s="4">
        <v>2909995</v>
      </c>
      <c r="M542" s="4">
        <v>0</v>
      </c>
      <c r="N542" s="5">
        <v>105850</v>
      </c>
      <c r="O542" s="5">
        <v>0</v>
      </c>
      <c r="P542" s="4">
        <v>0</v>
      </c>
      <c r="Q542" s="5">
        <v>0</v>
      </c>
      <c r="R542" s="5">
        <v>0</v>
      </c>
      <c r="S542" s="4">
        <v>105850.16</v>
      </c>
      <c r="T542" s="85">
        <f t="shared" si="9"/>
        <v>3.637468792901706E-2</v>
      </c>
      <c r="V542" s="9"/>
      <c r="W542" s="10"/>
      <c r="X542" s="11"/>
    </row>
    <row r="543" spans="1:24" ht="12.6" thickBot="1" x14ac:dyDescent="0.3">
      <c r="A543" s="1">
        <v>58</v>
      </c>
      <c r="B543" s="29" t="s">
        <v>183</v>
      </c>
      <c r="C543" s="3" t="s">
        <v>264</v>
      </c>
      <c r="D543" s="3">
        <v>2015</v>
      </c>
      <c r="E543" s="3">
        <v>204529</v>
      </c>
      <c r="F543" s="19">
        <v>40956</v>
      </c>
      <c r="G543" s="20"/>
      <c r="H543" s="20" t="s">
        <v>694</v>
      </c>
      <c r="I543" s="20">
        <v>42339</v>
      </c>
      <c r="J543" s="20" t="s">
        <v>689</v>
      </c>
      <c r="K543" s="3" t="s">
        <v>689</v>
      </c>
      <c r="L543" s="4">
        <v>1401817</v>
      </c>
      <c r="M543" s="4">
        <v>482907</v>
      </c>
      <c r="N543" s="5">
        <v>741907</v>
      </c>
      <c r="O543" s="5">
        <v>0</v>
      </c>
      <c r="P543" s="4">
        <v>89901</v>
      </c>
      <c r="Q543" s="5">
        <v>72737</v>
      </c>
      <c r="R543" s="5">
        <v>80.900000000000006</v>
      </c>
      <c r="S543" s="4">
        <v>1297550.99</v>
      </c>
      <c r="T543" s="85">
        <f t="shared" si="9"/>
        <v>0.92562081213168335</v>
      </c>
      <c r="V543" s="9"/>
      <c r="W543" s="10"/>
      <c r="X543" s="11"/>
    </row>
    <row r="544" spans="1:24" ht="24.6" thickBot="1" x14ac:dyDescent="0.3">
      <c r="A544" s="28">
        <v>209</v>
      </c>
      <c r="B544" s="52" t="s">
        <v>290</v>
      </c>
      <c r="C544" s="3" t="s">
        <v>130</v>
      </c>
      <c r="D544" s="3">
        <v>2014</v>
      </c>
      <c r="E544" s="3">
        <v>205470</v>
      </c>
      <c r="F544" s="19">
        <v>41170</v>
      </c>
      <c r="G544" s="20"/>
      <c r="H544" s="20" t="s">
        <v>694</v>
      </c>
      <c r="I544" s="20">
        <v>41974</v>
      </c>
      <c r="J544" s="20" t="s">
        <v>689</v>
      </c>
      <c r="K544" s="3" t="s">
        <v>689</v>
      </c>
      <c r="L544" s="4">
        <v>4617850.75</v>
      </c>
      <c r="M544" s="4"/>
      <c r="N544" s="5"/>
      <c r="O544" s="5"/>
      <c r="P544" s="4"/>
      <c r="Q544" s="5"/>
      <c r="R544" s="5"/>
      <c r="S544" s="4">
        <v>103544.25</v>
      </c>
      <c r="T544" s="85">
        <f t="shared" si="9"/>
        <v>2.2422606447382476E-2</v>
      </c>
      <c r="U544" s="28"/>
      <c r="V544" s="9"/>
      <c r="W544" s="10"/>
      <c r="X544" s="11"/>
    </row>
    <row r="545" spans="1:24" ht="36.6" thickBot="1" x14ac:dyDescent="0.3">
      <c r="A545" s="1">
        <v>239</v>
      </c>
      <c r="B545" s="3" t="s">
        <v>111</v>
      </c>
      <c r="C545" s="3" t="s">
        <v>130</v>
      </c>
      <c r="D545" s="3">
        <v>2015</v>
      </c>
      <c r="E545" s="3">
        <v>205825</v>
      </c>
      <c r="F545" s="19">
        <v>41719</v>
      </c>
      <c r="G545" s="20"/>
      <c r="H545" s="20">
        <v>41699</v>
      </c>
      <c r="I545" s="20">
        <v>42125</v>
      </c>
      <c r="J545" s="20" t="s">
        <v>689</v>
      </c>
      <c r="K545" s="3" t="s">
        <v>689</v>
      </c>
      <c r="L545" s="4">
        <v>4749803</v>
      </c>
      <c r="M545" s="4">
        <v>0</v>
      </c>
      <c r="N545" s="5">
        <v>45406</v>
      </c>
      <c r="O545" s="5">
        <v>0</v>
      </c>
      <c r="P545" s="4">
        <v>56110</v>
      </c>
      <c r="Q545" s="5">
        <v>56110</v>
      </c>
      <c r="R545" s="5">
        <v>100</v>
      </c>
      <c r="S545" s="4">
        <v>101515.54</v>
      </c>
      <c r="T545" s="85">
        <f t="shared" si="9"/>
        <v>2.1372579031172449E-2</v>
      </c>
      <c r="V545" s="9"/>
      <c r="W545" s="10"/>
      <c r="X545" s="11"/>
    </row>
    <row r="546" spans="1:24" ht="12.6" thickBot="1" x14ac:dyDescent="0.3">
      <c r="A546" s="1">
        <v>240</v>
      </c>
      <c r="B546" s="29" t="s">
        <v>184</v>
      </c>
      <c r="C546" s="3" t="s">
        <v>264</v>
      </c>
      <c r="D546" s="3">
        <v>2015</v>
      </c>
      <c r="E546" s="78">
        <v>206149</v>
      </c>
      <c r="F546" s="19">
        <v>41044</v>
      </c>
      <c r="G546" s="20"/>
      <c r="H546" s="20">
        <v>41487</v>
      </c>
      <c r="I546" s="20">
        <v>42064</v>
      </c>
      <c r="J546" s="20" t="s">
        <v>689</v>
      </c>
      <c r="K546" s="3" t="s">
        <v>689</v>
      </c>
      <c r="L546" s="4">
        <v>4034809</v>
      </c>
      <c r="M546" s="4">
        <v>39765</v>
      </c>
      <c r="N546" s="5">
        <v>0</v>
      </c>
      <c r="O546" s="5">
        <v>0</v>
      </c>
      <c r="P546" s="4">
        <v>18750</v>
      </c>
      <c r="Q546" s="5">
        <v>11500</v>
      </c>
      <c r="R546" s="5">
        <v>61.3</v>
      </c>
      <c r="S546" s="4">
        <v>51265</v>
      </c>
      <c r="T546" s="85">
        <f t="shared" si="9"/>
        <v>1.2705681978998263E-2</v>
      </c>
      <c r="V546" s="9"/>
      <c r="W546" s="10"/>
      <c r="X546" s="11"/>
    </row>
    <row r="547" spans="1:24" ht="24.6" thickBot="1" x14ac:dyDescent="0.3">
      <c r="A547" s="1">
        <v>59</v>
      </c>
      <c r="B547" s="18" t="s">
        <v>632</v>
      </c>
      <c r="C547" s="3" t="s">
        <v>268</v>
      </c>
      <c r="D547" s="3">
        <v>2014</v>
      </c>
      <c r="E547" s="3">
        <v>206996</v>
      </c>
      <c r="F547" s="19">
        <v>40982</v>
      </c>
      <c r="G547" s="20"/>
      <c r="H547" s="20">
        <v>41244</v>
      </c>
      <c r="I547" s="20">
        <v>41974</v>
      </c>
      <c r="J547" s="20" t="s">
        <v>689</v>
      </c>
      <c r="K547" s="3" t="s">
        <v>691</v>
      </c>
      <c r="L547" s="4">
        <v>2181792.8199999998</v>
      </c>
      <c r="M547" s="4"/>
      <c r="N547" s="5"/>
      <c r="O547" s="5"/>
      <c r="P547" s="4"/>
      <c r="Q547" s="5"/>
      <c r="R547" s="5"/>
      <c r="S547" s="4">
        <v>2181467.71</v>
      </c>
      <c r="T547" s="85">
        <f t="shared" si="9"/>
        <v>0.99985098951787743</v>
      </c>
      <c r="V547" s="9"/>
      <c r="W547" s="10"/>
      <c r="X547" s="11"/>
    </row>
    <row r="548" spans="1:24" ht="12.6" thickBot="1" x14ac:dyDescent="0.3">
      <c r="A548" s="1">
        <v>60</v>
      </c>
      <c r="B548" s="29" t="s">
        <v>178</v>
      </c>
      <c r="C548" s="3" t="s">
        <v>264</v>
      </c>
      <c r="D548" s="3">
        <v>2015</v>
      </c>
      <c r="E548" s="3">
        <v>207999</v>
      </c>
      <c r="F548" s="19">
        <v>41053</v>
      </c>
      <c r="G548" s="20"/>
      <c r="H548" s="20" t="s">
        <v>692</v>
      </c>
      <c r="I548" s="20">
        <v>42339</v>
      </c>
      <c r="J548" s="20" t="s">
        <v>689</v>
      </c>
      <c r="K548" s="3" t="s">
        <v>691</v>
      </c>
      <c r="L548" s="4">
        <v>1284934</v>
      </c>
      <c r="M548" s="4">
        <v>1148586</v>
      </c>
      <c r="N548" s="5">
        <v>70699</v>
      </c>
      <c r="O548" s="5">
        <v>0</v>
      </c>
      <c r="P548" s="4">
        <v>62298</v>
      </c>
      <c r="Q548" s="5">
        <v>51324</v>
      </c>
      <c r="R548" s="5">
        <v>82.4</v>
      </c>
      <c r="S548" s="4">
        <v>1270607.6599999999</v>
      </c>
      <c r="T548" s="85">
        <f t="shared" si="9"/>
        <v>0.98885052461838496</v>
      </c>
      <c r="V548" s="9"/>
      <c r="W548" s="10"/>
      <c r="X548" s="11"/>
    </row>
    <row r="549" spans="1:24" ht="12.6" thickBot="1" x14ac:dyDescent="0.3">
      <c r="A549" s="1">
        <v>61</v>
      </c>
      <c r="B549" s="29" t="s">
        <v>179</v>
      </c>
      <c r="C549" s="3" t="s">
        <v>264</v>
      </c>
      <c r="D549" s="3">
        <v>2015</v>
      </c>
      <c r="E549" s="3">
        <v>208016</v>
      </c>
      <c r="F549" s="19">
        <v>41053</v>
      </c>
      <c r="G549" s="20"/>
      <c r="H549" s="20" t="s">
        <v>692</v>
      </c>
      <c r="I549" s="20">
        <v>42339</v>
      </c>
      <c r="J549" s="20" t="s">
        <v>689</v>
      </c>
      <c r="K549" s="3" t="s">
        <v>691</v>
      </c>
      <c r="L549" s="4">
        <v>1307182</v>
      </c>
      <c r="M549" s="4">
        <v>1148585</v>
      </c>
      <c r="N549" s="5">
        <v>64526</v>
      </c>
      <c r="O549" s="5">
        <v>0</v>
      </c>
      <c r="P549" s="4">
        <v>65900</v>
      </c>
      <c r="Q549" s="5">
        <v>55235</v>
      </c>
      <c r="R549" s="5">
        <v>83.8</v>
      </c>
      <c r="S549" s="4">
        <v>1268345.95</v>
      </c>
      <c r="T549" s="85">
        <f t="shared" si="9"/>
        <v>0.97029025032474436</v>
      </c>
      <c r="V549" s="9"/>
      <c r="W549" s="10"/>
      <c r="X549" s="11"/>
    </row>
    <row r="550" spans="1:24" ht="12.6" thickBot="1" x14ac:dyDescent="0.3">
      <c r="A550" s="1">
        <v>241</v>
      </c>
      <c r="B550" s="29" t="s">
        <v>177</v>
      </c>
      <c r="C550" s="3" t="s">
        <v>264</v>
      </c>
      <c r="D550" s="3">
        <v>2015</v>
      </c>
      <c r="E550" s="3">
        <v>208214</v>
      </c>
      <c r="F550" s="19">
        <v>41051</v>
      </c>
      <c r="G550" s="20"/>
      <c r="H550" s="20" t="s">
        <v>692</v>
      </c>
      <c r="I550" s="20">
        <v>42339</v>
      </c>
      <c r="J550" s="20" t="s">
        <v>689</v>
      </c>
      <c r="K550" s="3" t="s">
        <v>691</v>
      </c>
      <c r="L550" s="4">
        <v>1321364</v>
      </c>
      <c r="M550" s="4">
        <v>1148585</v>
      </c>
      <c r="N550" s="5">
        <v>64365</v>
      </c>
      <c r="O550" s="5">
        <v>0</v>
      </c>
      <c r="P550" s="4">
        <v>67580</v>
      </c>
      <c r="Q550" s="5">
        <v>54278</v>
      </c>
      <c r="R550" s="5">
        <v>80.3</v>
      </c>
      <c r="S550" s="4">
        <v>1267228.28</v>
      </c>
      <c r="T550" s="85">
        <f t="shared" si="9"/>
        <v>0.95903042613541767</v>
      </c>
      <c r="V550" s="9"/>
      <c r="W550" s="10"/>
      <c r="X550" s="11"/>
    </row>
    <row r="551" spans="1:24" ht="12.6" thickBot="1" x14ac:dyDescent="0.3">
      <c r="A551" s="1">
        <v>222</v>
      </c>
      <c r="B551" s="29" t="s">
        <v>180</v>
      </c>
      <c r="C551" s="3" t="s">
        <v>264</v>
      </c>
      <c r="D551" s="3">
        <v>2015</v>
      </c>
      <c r="E551" s="3">
        <v>208407</v>
      </c>
      <c r="F551" s="19">
        <v>41053</v>
      </c>
      <c r="G551" s="20"/>
      <c r="H551" s="20" t="s">
        <v>692</v>
      </c>
      <c r="I551" s="20">
        <v>42278</v>
      </c>
      <c r="J551" s="20" t="s">
        <v>689</v>
      </c>
      <c r="K551" s="3" t="s">
        <v>691</v>
      </c>
      <c r="L551" s="4">
        <v>1203154</v>
      </c>
      <c r="M551" s="4">
        <v>1148585</v>
      </c>
      <c r="N551" s="5">
        <v>53523</v>
      </c>
      <c r="O551" s="5">
        <v>0</v>
      </c>
      <c r="P551" s="4">
        <v>1145</v>
      </c>
      <c r="Q551" s="5">
        <v>952</v>
      </c>
      <c r="R551" s="5">
        <v>83.1</v>
      </c>
      <c r="S551" s="4">
        <v>1203060.58</v>
      </c>
      <c r="T551" s="85">
        <f t="shared" si="9"/>
        <v>0.99992235407936148</v>
      </c>
      <c r="U551" s="1" t="s">
        <v>788</v>
      </c>
      <c r="V551" s="9"/>
      <c r="W551" s="10"/>
      <c r="X551" s="11"/>
    </row>
    <row r="552" spans="1:24" ht="12.6" thickBot="1" x14ac:dyDescent="0.3">
      <c r="A552" s="27">
        <v>210</v>
      </c>
      <c r="B552" s="29" t="s">
        <v>181</v>
      </c>
      <c r="C552" s="3" t="s">
        <v>264</v>
      </c>
      <c r="D552" s="3">
        <v>2015</v>
      </c>
      <c r="E552" s="3">
        <v>208510</v>
      </c>
      <c r="F552" s="19">
        <v>41051</v>
      </c>
      <c r="G552" s="20"/>
      <c r="H552" s="20" t="s">
        <v>692</v>
      </c>
      <c r="I552" s="20" t="s">
        <v>694</v>
      </c>
      <c r="J552" s="20" t="s">
        <v>689</v>
      </c>
      <c r="K552" s="3" t="s">
        <v>691</v>
      </c>
      <c r="L552" s="4">
        <v>1087045</v>
      </c>
      <c r="M552" s="4">
        <v>1148586</v>
      </c>
      <c r="N552" s="5">
        <v>0</v>
      </c>
      <c r="O552" s="5">
        <v>0</v>
      </c>
      <c r="P552" s="4">
        <v>0</v>
      </c>
      <c r="Q552" s="5">
        <v>0</v>
      </c>
      <c r="R552" s="5">
        <v>0</v>
      </c>
      <c r="S552" s="4">
        <v>1148585.51</v>
      </c>
      <c r="T552" s="85">
        <f t="shared" si="9"/>
        <v>1.0566126609294004</v>
      </c>
      <c r="U552" s="27"/>
      <c r="V552" s="9"/>
      <c r="W552" s="10"/>
      <c r="X552" s="11"/>
    </row>
    <row r="553" spans="1:24" ht="12.6" thickBot="1" x14ac:dyDescent="0.3">
      <c r="A553" s="28">
        <v>193</v>
      </c>
      <c r="B553" s="29" t="s">
        <v>176</v>
      </c>
      <c r="C553" s="3" t="s">
        <v>264</v>
      </c>
      <c r="D553" s="3">
        <v>2015</v>
      </c>
      <c r="E553" s="3">
        <v>208515</v>
      </c>
      <c r="F553" s="19">
        <v>41037</v>
      </c>
      <c r="G553" s="20"/>
      <c r="H553" s="20">
        <v>41122</v>
      </c>
      <c r="I553" s="20">
        <v>42339</v>
      </c>
      <c r="J553" s="20" t="s">
        <v>689</v>
      </c>
      <c r="K553" s="3" t="s">
        <v>689</v>
      </c>
      <c r="L553" s="4">
        <v>1134404</v>
      </c>
      <c r="M553" s="4">
        <v>790875</v>
      </c>
      <c r="N553" s="5">
        <v>66081</v>
      </c>
      <c r="O553" s="5">
        <v>0</v>
      </c>
      <c r="P553" s="4">
        <v>50500</v>
      </c>
      <c r="Q553" s="5">
        <v>46295</v>
      </c>
      <c r="R553" s="5">
        <v>91.7</v>
      </c>
      <c r="S553" s="4">
        <v>903251.82</v>
      </c>
      <c r="T553" s="85">
        <f t="shared" si="9"/>
        <v>0.79623469240235401</v>
      </c>
      <c r="U553" s="28"/>
      <c r="V553" s="9"/>
      <c r="W553" s="10"/>
      <c r="X553" s="11"/>
    </row>
    <row r="554" spans="1:24" ht="24.6" thickBot="1" x14ac:dyDescent="0.3">
      <c r="A554" s="28">
        <v>194</v>
      </c>
      <c r="B554" s="3" t="s">
        <v>53</v>
      </c>
      <c r="C554" s="3" t="s">
        <v>130</v>
      </c>
      <c r="D554" s="3">
        <v>2015</v>
      </c>
      <c r="E554" s="3">
        <v>212304</v>
      </c>
      <c r="F554" s="19">
        <v>41719</v>
      </c>
      <c r="G554" s="20"/>
      <c r="H554" s="20">
        <v>41699</v>
      </c>
      <c r="I554" s="20">
        <v>41852</v>
      </c>
      <c r="J554" s="20" t="s">
        <v>689</v>
      </c>
      <c r="K554" s="3" t="s">
        <v>689</v>
      </c>
      <c r="L554" s="4">
        <v>4522513</v>
      </c>
      <c r="M554" s="4">
        <v>0</v>
      </c>
      <c r="N554" s="5">
        <v>98171</v>
      </c>
      <c r="O554" s="5">
        <v>0</v>
      </c>
      <c r="P554" s="4">
        <v>0</v>
      </c>
      <c r="Q554" s="5">
        <v>0</v>
      </c>
      <c r="R554" s="5">
        <v>0</v>
      </c>
      <c r="S554" s="4">
        <v>98171.49</v>
      </c>
      <c r="T554" s="85">
        <f t="shared" si="9"/>
        <v>2.1707287519129301E-2</v>
      </c>
      <c r="U554" s="28"/>
      <c r="V554" s="9"/>
      <c r="W554" s="10"/>
      <c r="X554" s="11"/>
    </row>
    <row r="555" spans="1:24" ht="24.6" thickBot="1" x14ac:dyDescent="0.3">
      <c r="A555" s="28">
        <v>195</v>
      </c>
      <c r="B555" s="3" t="s">
        <v>233</v>
      </c>
      <c r="C555" s="3" t="s">
        <v>267</v>
      </c>
      <c r="D555" s="3">
        <v>2015</v>
      </c>
      <c r="E555" s="78">
        <v>212512</v>
      </c>
      <c r="F555" s="19">
        <v>41148</v>
      </c>
      <c r="G555" s="20"/>
      <c r="H555" s="20">
        <v>41365</v>
      </c>
      <c r="I555" s="20">
        <v>42339</v>
      </c>
      <c r="J555" s="20" t="s">
        <v>689</v>
      </c>
      <c r="K555" s="3" t="s">
        <v>691</v>
      </c>
      <c r="L555" s="4">
        <v>5711826</v>
      </c>
      <c r="M555" s="4"/>
      <c r="N555" s="5"/>
      <c r="O555" s="5"/>
      <c r="P555" s="4"/>
      <c r="Q555" s="5"/>
      <c r="R555" s="5"/>
      <c r="S555" s="4">
        <v>5340314.55</v>
      </c>
      <c r="T555" s="85">
        <f t="shared" si="9"/>
        <v>0.93495749870531764</v>
      </c>
      <c r="U555" s="28"/>
      <c r="V555" s="9"/>
      <c r="W555" s="10"/>
      <c r="X555" s="11"/>
    </row>
    <row r="556" spans="1:24" ht="24.6" thickBot="1" x14ac:dyDescent="0.3">
      <c r="A556" s="28"/>
      <c r="B556" s="3" t="s">
        <v>251</v>
      </c>
      <c r="C556" s="3" t="s">
        <v>268</v>
      </c>
      <c r="D556" s="3">
        <v>2015</v>
      </c>
      <c r="E556" s="3">
        <v>215434</v>
      </c>
      <c r="F556" s="19">
        <v>41047</v>
      </c>
      <c r="G556" s="20"/>
      <c r="H556" s="20">
        <v>41548</v>
      </c>
      <c r="I556" s="20">
        <v>42095</v>
      </c>
      <c r="J556" s="20" t="s">
        <v>689</v>
      </c>
      <c r="K556" s="3" t="s">
        <v>689</v>
      </c>
      <c r="L556" s="4">
        <v>597767.51</v>
      </c>
      <c r="M556" s="4"/>
      <c r="N556" s="5"/>
      <c r="O556" s="5"/>
      <c r="P556" s="4"/>
      <c r="Q556" s="5"/>
      <c r="R556" s="5"/>
      <c r="S556" s="4">
        <v>307584.82</v>
      </c>
      <c r="T556" s="85">
        <f t="shared" si="9"/>
        <v>0.51455593496541829</v>
      </c>
      <c r="U556" s="28"/>
      <c r="V556" s="9"/>
      <c r="W556" s="10"/>
      <c r="X556" s="11"/>
    </row>
    <row r="557" spans="1:24" ht="24.6" thickBot="1" x14ac:dyDescent="0.3">
      <c r="A557" s="1">
        <v>62</v>
      </c>
      <c r="B557" s="3" t="s">
        <v>102</v>
      </c>
      <c r="C557" s="3" t="s">
        <v>130</v>
      </c>
      <c r="D557" s="3">
        <v>2015</v>
      </c>
      <c r="E557" s="3">
        <v>216811</v>
      </c>
      <c r="F557" s="19">
        <v>41204</v>
      </c>
      <c r="G557" s="20"/>
      <c r="H557" s="20">
        <v>41730</v>
      </c>
      <c r="I557" s="20">
        <v>41913</v>
      </c>
      <c r="J557" s="20" t="s">
        <v>689</v>
      </c>
      <c r="K557" s="3" t="s">
        <v>689</v>
      </c>
      <c r="L557" s="4">
        <v>8790431</v>
      </c>
      <c r="M557" s="4"/>
      <c r="N557" s="5">
        <v>273610</v>
      </c>
      <c r="O557" s="5">
        <v>0</v>
      </c>
      <c r="P557" s="4">
        <v>2808</v>
      </c>
      <c r="Q557" s="5">
        <v>0</v>
      </c>
      <c r="R557" s="5">
        <v>0</v>
      </c>
      <c r="S557" s="4">
        <v>273610</v>
      </c>
      <c r="T557" s="85">
        <f t="shared" si="9"/>
        <v>3.1125891324327557E-2</v>
      </c>
      <c r="V557" s="9"/>
      <c r="W557" s="10"/>
      <c r="X557" s="11"/>
    </row>
    <row r="558" spans="1:24" ht="12.6" thickBot="1" x14ac:dyDescent="0.3">
      <c r="A558" s="1">
        <v>63</v>
      </c>
      <c r="B558" s="18" t="s">
        <v>634</v>
      </c>
      <c r="C558" s="3" t="s">
        <v>268</v>
      </c>
      <c r="D558" s="3">
        <v>2014</v>
      </c>
      <c r="E558" s="3">
        <v>218541</v>
      </c>
      <c r="F558" s="19">
        <v>41066</v>
      </c>
      <c r="G558" s="20"/>
      <c r="H558" s="20">
        <v>41244</v>
      </c>
      <c r="I558" s="20">
        <v>41974</v>
      </c>
      <c r="J558" s="20" t="s">
        <v>689</v>
      </c>
      <c r="K558" s="3" t="s">
        <v>689</v>
      </c>
      <c r="L558" s="4">
        <v>3729378.31</v>
      </c>
      <c r="M558" s="4"/>
      <c r="N558" s="5"/>
      <c r="O558" s="5"/>
      <c r="P558" s="4"/>
      <c r="Q558" s="5"/>
      <c r="R558" s="5"/>
      <c r="S558" s="4">
        <v>3720213.55</v>
      </c>
      <c r="T558" s="85">
        <f t="shared" si="9"/>
        <v>0.99754255019518245</v>
      </c>
      <c r="V558" s="9"/>
      <c r="W558" s="10"/>
      <c r="X558" s="11"/>
    </row>
    <row r="559" spans="1:24" ht="24.6" thickBot="1" x14ac:dyDescent="0.3">
      <c r="A559" s="1">
        <v>64</v>
      </c>
      <c r="B559" s="14" t="s">
        <v>659</v>
      </c>
      <c r="C559" s="3" t="s">
        <v>268</v>
      </c>
      <c r="D559" s="3">
        <v>2012</v>
      </c>
      <c r="E559" s="3">
        <v>218640</v>
      </c>
      <c r="F559" s="19">
        <v>41080</v>
      </c>
      <c r="G559" s="20"/>
      <c r="H559" s="20">
        <v>41244</v>
      </c>
      <c r="I559" s="20">
        <v>41244</v>
      </c>
      <c r="J559" s="20" t="s">
        <v>689</v>
      </c>
      <c r="K559" s="3" t="s">
        <v>689</v>
      </c>
      <c r="L559" s="4">
        <v>2779453.36</v>
      </c>
      <c r="M559" s="4"/>
      <c r="N559" s="5"/>
      <c r="O559" s="5"/>
      <c r="P559" s="4"/>
      <c r="Q559" s="5"/>
      <c r="R559" s="5"/>
      <c r="S559" s="4">
        <v>15750</v>
      </c>
      <c r="T559" s="85">
        <f t="shared" si="9"/>
        <v>5.6665818634207988E-3</v>
      </c>
      <c r="V559" s="9"/>
      <c r="W559" s="10"/>
      <c r="X559" s="11"/>
    </row>
    <row r="560" spans="1:24" ht="12.6" thickBot="1" x14ac:dyDescent="0.3">
      <c r="A560" s="1">
        <v>65</v>
      </c>
      <c r="B560" s="29" t="s">
        <v>189</v>
      </c>
      <c r="C560" s="3" t="s">
        <v>264</v>
      </c>
      <c r="D560" s="3">
        <v>2015</v>
      </c>
      <c r="E560" s="3">
        <v>222125</v>
      </c>
      <c r="F560" s="19">
        <v>41534</v>
      </c>
      <c r="G560" s="20"/>
      <c r="H560" s="20">
        <v>42036</v>
      </c>
      <c r="I560" s="20">
        <v>42125</v>
      </c>
      <c r="J560" s="20" t="s">
        <v>689</v>
      </c>
      <c r="K560" s="3" t="s">
        <v>691</v>
      </c>
      <c r="L560" s="4">
        <v>21891998</v>
      </c>
      <c r="M560" s="4">
        <v>0</v>
      </c>
      <c r="N560" s="5">
        <v>0</v>
      </c>
      <c r="O560" s="5">
        <v>0</v>
      </c>
      <c r="P560" s="4">
        <v>1854</v>
      </c>
      <c r="Q560" s="5">
        <v>1854</v>
      </c>
      <c r="R560" s="5">
        <v>100</v>
      </c>
      <c r="S560" s="4">
        <v>1854</v>
      </c>
      <c r="T560" s="85">
        <f t="shared" si="9"/>
        <v>8.4688478411152788E-5</v>
      </c>
      <c r="V560" s="9"/>
      <c r="W560" s="10"/>
      <c r="X560" s="11"/>
    </row>
    <row r="561" spans="1:24" ht="12.6" thickBot="1" x14ac:dyDescent="0.3">
      <c r="A561" s="1">
        <v>66</v>
      </c>
      <c r="B561" s="29" t="s">
        <v>190</v>
      </c>
      <c r="C561" s="3" t="s">
        <v>264</v>
      </c>
      <c r="D561" s="3">
        <v>2015</v>
      </c>
      <c r="E561" s="3">
        <v>222281</v>
      </c>
      <c r="F561" s="19">
        <v>41603</v>
      </c>
      <c r="G561" s="20"/>
      <c r="H561" s="20">
        <v>42036</v>
      </c>
      <c r="I561" s="20">
        <v>42125</v>
      </c>
      <c r="J561" s="20" t="s">
        <v>689</v>
      </c>
      <c r="K561" s="3" t="s">
        <v>691</v>
      </c>
      <c r="L561" s="4">
        <v>17297146</v>
      </c>
      <c r="M561" s="4"/>
      <c r="N561" s="5">
        <v>0</v>
      </c>
      <c r="O561" s="5">
        <v>0</v>
      </c>
      <c r="P561" s="4">
        <v>1854</v>
      </c>
      <c r="Q561" s="5">
        <v>1854</v>
      </c>
      <c r="R561" s="5">
        <v>100</v>
      </c>
      <c r="S561" s="4">
        <v>1854</v>
      </c>
      <c r="T561" s="85">
        <f t="shared" si="9"/>
        <v>1.0718531253653059E-4</v>
      </c>
      <c r="V561" s="9"/>
      <c r="W561" s="10"/>
      <c r="X561" s="11"/>
    </row>
    <row r="562" spans="1:24" ht="12.6" thickBot="1" x14ac:dyDescent="0.3">
      <c r="A562" s="1">
        <v>67</v>
      </c>
      <c r="B562" s="29" t="s">
        <v>191</v>
      </c>
      <c r="C562" s="3" t="s">
        <v>264</v>
      </c>
      <c r="D562" s="3">
        <v>2015</v>
      </c>
      <c r="E562" s="3">
        <v>222514</v>
      </c>
      <c r="F562" s="19">
        <v>41745</v>
      </c>
      <c r="G562" s="20"/>
      <c r="H562" s="20">
        <v>41730</v>
      </c>
      <c r="I562" s="20">
        <v>42125</v>
      </c>
      <c r="J562" s="20" t="s">
        <v>689</v>
      </c>
      <c r="K562" s="3" t="s">
        <v>691</v>
      </c>
      <c r="L562" s="4">
        <v>12593305</v>
      </c>
      <c r="M562" s="4"/>
      <c r="N562" s="5">
        <v>73344</v>
      </c>
      <c r="O562" s="5">
        <v>0</v>
      </c>
      <c r="P562" s="4">
        <v>1854</v>
      </c>
      <c r="Q562" s="5">
        <v>1854</v>
      </c>
      <c r="R562" s="5">
        <v>100</v>
      </c>
      <c r="S562" s="4">
        <v>75198.320000000007</v>
      </c>
      <c r="T562" s="85">
        <f t="shared" si="9"/>
        <v>5.9712934769705021E-3</v>
      </c>
      <c r="V562" s="9"/>
      <c r="W562" s="10"/>
      <c r="X562" s="11"/>
    </row>
    <row r="563" spans="1:24" ht="24.6" thickBot="1" x14ac:dyDescent="0.3">
      <c r="A563" s="1">
        <v>68</v>
      </c>
      <c r="B563" s="52" t="s">
        <v>306</v>
      </c>
      <c r="C563" s="3" t="s">
        <v>130</v>
      </c>
      <c r="D563" s="3">
        <v>2014</v>
      </c>
      <c r="E563" s="3">
        <v>223075</v>
      </c>
      <c r="F563" s="19">
        <v>41204</v>
      </c>
      <c r="G563" s="20"/>
      <c r="H563" s="20">
        <v>41487</v>
      </c>
      <c r="I563" s="20">
        <v>41974</v>
      </c>
      <c r="J563" s="20" t="s">
        <v>689</v>
      </c>
      <c r="K563" s="3" t="s">
        <v>689</v>
      </c>
      <c r="L563" s="4">
        <v>4852591</v>
      </c>
      <c r="M563" s="4"/>
      <c r="N563" s="5"/>
      <c r="O563" s="5"/>
      <c r="P563" s="4"/>
      <c r="Q563" s="5"/>
      <c r="R563" s="5"/>
      <c r="S563" s="4">
        <v>97700</v>
      </c>
      <c r="T563" s="85">
        <f t="shared" si="9"/>
        <v>2.0133574002012534E-2</v>
      </c>
      <c r="V563" s="9"/>
      <c r="W563" s="10"/>
      <c r="X563" s="11"/>
    </row>
    <row r="564" spans="1:24" ht="24.6" thickBot="1" x14ac:dyDescent="0.3">
      <c r="A564" s="1">
        <v>69</v>
      </c>
      <c r="B564" s="18" t="s">
        <v>629</v>
      </c>
      <c r="C564" s="3" t="s">
        <v>267</v>
      </c>
      <c r="D564" s="3">
        <v>2014</v>
      </c>
      <c r="E564" s="3">
        <v>225834</v>
      </c>
      <c r="F564" s="19" t="s">
        <v>752</v>
      </c>
      <c r="G564" s="20"/>
      <c r="H564" s="20">
        <v>41944</v>
      </c>
      <c r="I564" s="20">
        <v>41974</v>
      </c>
      <c r="J564" s="20" t="s">
        <v>689</v>
      </c>
      <c r="K564" s="3" t="s">
        <v>689</v>
      </c>
      <c r="L564" s="4">
        <v>54957896</v>
      </c>
      <c r="M564" s="4"/>
      <c r="N564" s="5"/>
      <c r="O564" s="5"/>
      <c r="P564" s="4"/>
      <c r="Q564" s="5"/>
      <c r="R564" s="5"/>
      <c r="S564" s="4">
        <v>198000</v>
      </c>
      <c r="T564" s="85">
        <f t="shared" si="9"/>
        <v>3.6027580095133191E-3</v>
      </c>
      <c r="V564" s="9"/>
      <c r="W564" s="10"/>
      <c r="X564" s="11"/>
    </row>
    <row r="565" spans="1:24" ht="24.6" thickBot="1" x14ac:dyDescent="0.3">
      <c r="A565" s="1">
        <v>70</v>
      </c>
      <c r="B565" s="3" t="s">
        <v>100</v>
      </c>
      <c r="C565" s="3" t="s">
        <v>130</v>
      </c>
      <c r="D565" s="3">
        <v>2015</v>
      </c>
      <c r="E565" s="3">
        <v>227298</v>
      </c>
      <c r="F565" s="19" t="s">
        <v>702</v>
      </c>
      <c r="G565" s="20"/>
      <c r="H565" s="20">
        <v>42125</v>
      </c>
      <c r="I565" s="20">
        <v>42156</v>
      </c>
      <c r="J565" s="20" t="s">
        <v>689</v>
      </c>
      <c r="K565" s="3" t="s">
        <v>689</v>
      </c>
      <c r="L565" s="4">
        <v>7683871</v>
      </c>
      <c r="M565" s="4"/>
      <c r="N565" s="5">
        <v>0</v>
      </c>
      <c r="O565" s="5">
        <v>0</v>
      </c>
      <c r="P565" s="4">
        <v>99182</v>
      </c>
      <c r="Q565" s="5">
        <v>99179</v>
      </c>
      <c r="R565" s="5">
        <v>100</v>
      </c>
      <c r="S565" s="4">
        <v>99179.03</v>
      </c>
      <c r="T565" s="85">
        <f t="shared" si="9"/>
        <v>1.2907430382420527E-2</v>
      </c>
      <c r="V565" s="9"/>
      <c r="W565" s="10"/>
      <c r="X565" s="11"/>
    </row>
    <row r="566" spans="1:24" ht="24.6" thickBot="1" x14ac:dyDescent="0.3">
      <c r="A566" s="1">
        <v>71</v>
      </c>
      <c r="B566" s="3" t="s">
        <v>116</v>
      </c>
      <c r="C566" s="3" t="s">
        <v>130</v>
      </c>
      <c r="D566" s="3">
        <v>2015</v>
      </c>
      <c r="E566" s="3">
        <v>228736</v>
      </c>
      <c r="F566" s="19">
        <v>41458</v>
      </c>
      <c r="G566" s="20"/>
      <c r="H566" s="20" t="s">
        <v>698</v>
      </c>
      <c r="I566" s="20" t="s">
        <v>698</v>
      </c>
      <c r="J566" s="20" t="s">
        <v>689</v>
      </c>
      <c r="K566" s="3" t="s">
        <v>689</v>
      </c>
      <c r="L566" s="4">
        <v>880794</v>
      </c>
      <c r="M566" s="4"/>
      <c r="N566" s="5">
        <v>0</v>
      </c>
      <c r="O566" s="5">
        <v>0</v>
      </c>
      <c r="P566" s="4">
        <v>12000</v>
      </c>
      <c r="Q566" s="5">
        <v>0</v>
      </c>
      <c r="R566" s="5">
        <v>0</v>
      </c>
      <c r="S566" s="4">
        <v>0</v>
      </c>
      <c r="T566" s="85">
        <f t="shared" si="9"/>
        <v>0</v>
      </c>
      <c r="V566" s="9"/>
      <c r="W566" s="10"/>
      <c r="X566" s="11"/>
    </row>
    <row r="567" spans="1:24" ht="24.6" thickBot="1" x14ac:dyDescent="0.3">
      <c r="A567" s="1">
        <v>72</v>
      </c>
      <c r="B567" s="3" t="s">
        <v>109</v>
      </c>
      <c r="C567" s="3" t="s">
        <v>130</v>
      </c>
      <c r="D567" s="3">
        <v>2015</v>
      </c>
      <c r="E567" s="3">
        <v>229572</v>
      </c>
      <c r="F567" s="19">
        <v>41278</v>
      </c>
      <c r="G567" s="20"/>
      <c r="H567" s="20" t="s">
        <v>698</v>
      </c>
      <c r="I567" s="20" t="s">
        <v>698</v>
      </c>
      <c r="J567" s="20" t="s">
        <v>689</v>
      </c>
      <c r="K567" s="3" t="s">
        <v>689</v>
      </c>
      <c r="L567" s="4">
        <v>3899121</v>
      </c>
      <c r="M567" s="4">
        <v>0</v>
      </c>
      <c r="N567" s="5">
        <v>0</v>
      </c>
      <c r="O567" s="5">
        <v>0</v>
      </c>
      <c r="P567" s="4">
        <v>7278</v>
      </c>
      <c r="Q567" s="5">
        <v>0</v>
      </c>
      <c r="R567" s="5">
        <v>0</v>
      </c>
      <c r="S567" s="4">
        <v>0</v>
      </c>
      <c r="T567" s="85">
        <f t="shared" si="9"/>
        <v>0</v>
      </c>
      <c r="V567" s="9"/>
      <c r="W567" s="10"/>
      <c r="X567" s="11"/>
    </row>
    <row r="568" spans="1:24" ht="24.6" thickBot="1" x14ac:dyDescent="0.3">
      <c r="A568" s="1">
        <v>73</v>
      </c>
      <c r="B568" s="3" t="s">
        <v>238</v>
      </c>
      <c r="C568" s="3" t="s">
        <v>267</v>
      </c>
      <c r="D568" s="3">
        <v>2015</v>
      </c>
      <c r="E568" s="3">
        <v>230102</v>
      </c>
      <c r="F568" s="19">
        <v>41157</v>
      </c>
      <c r="G568" s="20"/>
      <c r="H568" s="20">
        <v>41609</v>
      </c>
      <c r="I568" s="20">
        <v>42370</v>
      </c>
      <c r="J568" s="20" t="s">
        <v>689</v>
      </c>
      <c r="K568" s="3" t="s">
        <v>691</v>
      </c>
      <c r="L568" s="4">
        <v>8072267.1900000004</v>
      </c>
      <c r="M568" s="4"/>
      <c r="N568" s="5"/>
      <c r="O568" s="5">
        <v>3250000</v>
      </c>
      <c r="P568" s="4">
        <v>1827664</v>
      </c>
      <c r="Q568" s="5"/>
      <c r="R568" s="5">
        <v>93.7</v>
      </c>
      <c r="S568" s="4">
        <v>4045005.23</v>
      </c>
      <c r="T568" s="85">
        <f t="shared" si="9"/>
        <v>0.5010990264310119</v>
      </c>
      <c r="V568" s="9"/>
      <c r="W568" s="10"/>
      <c r="X568" s="11"/>
    </row>
    <row r="569" spans="1:24" ht="12.75" customHeight="1" thickBot="1" x14ac:dyDescent="0.3">
      <c r="A569" s="1">
        <v>74</v>
      </c>
      <c r="B569" s="3" t="s">
        <v>244</v>
      </c>
      <c r="C569" s="3" t="s">
        <v>268</v>
      </c>
      <c r="D569" s="3">
        <v>2015</v>
      </c>
      <c r="E569" s="3">
        <v>231082</v>
      </c>
      <c r="F569" s="19">
        <v>41162</v>
      </c>
      <c r="G569" s="20"/>
      <c r="H569" s="20">
        <v>41244</v>
      </c>
      <c r="I569" s="20">
        <v>42339</v>
      </c>
      <c r="J569" s="20" t="s">
        <v>689</v>
      </c>
      <c r="K569" s="3" t="s">
        <v>691</v>
      </c>
      <c r="L569" s="4">
        <v>4581654.6399999997</v>
      </c>
      <c r="M569" s="4"/>
      <c r="N569" s="5"/>
      <c r="O569" s="5"/>
      <c r="P569" s="4"/>
      <c r="Q569" s="5"/>
      <c r="R569" s="5">
        <v>94</v>
      </c>
      <c r="S569" s="4">
        <v>2707724.61</v>
      </c>
      <c r="T569" s="85">
        <f t="shared" si="9"/>
        <v>0.59099273575976041</v>
      </c>
      <c r="V569" s="9"/>
      <c r="W569" s="10"/>
      <c r="X569" s="11"/>
    </row>
    <row r="570" spans="1:24" ht="24.6" thickBot="1" x14ac:dyDescent="0.3">
      <c r="A570" s="1">
        <v>75</v>
      </c>
      <c r="B570" s="3" t="s">
        <v>246</v>
      </c>
      <c r="C570" s="3" t="s">
        <v>268</v>
      </c>
      <c r="D570" s="3">
        <v>2015</v>
      </c>
      <c r="E570" s="78">
        <v>231413</v>
      </c>
      <c r="F570" s="19">
        <v>41499</v>
      </c>
      <c r="G570" s="20"/>
      <c r="H570" s="20">
        <v>41609</v>
      </c>
      <c r="I570" s="20">
        <v>42339</v>
      </c>
      <c r="J570" s="20" t="s">
        <v>689</v>
      </c>
      <c r="K570" s="3" t="s">
        <v>691</v>
      </c>
      <c r="L570" s="4">
        <v>4696372.9800000004</v>
      </c>
      <c r="M570" s="4"/>
      <c r="N570" s="5"/>
      <c r="O570" s="5"/>
      <c r="P570" s="4"/>
      <c r="Q570" s="5"/>
      <c r="R570" s="5"/>
      <c r="S570" s="4">
        <v>2126690.88</v>
      </c>
      <c r="T570" s="85">
        <f t="shared" si="9"/>
        <v>0.45283687838609438</v>
      </c>
      <c r="V570" s="9"/>
      <c r="W570" s="10"/>
      <c r="X570" s="11"/>
    </row>
    <row r="571" spans="1:24" ht="24.6" thickBot="1" x14ac:dyDescent="0.3">
      <c r="A571" s="1">
        <v>76</v>
      </c>
      <c r="B571" s="3" t="s">
        <v>55</v>
      </c>
      <c r="C571" s="3" t="s">
        <v>130</v>
      </c>
      <c r="D571" s="3">
        <v>2015</v>
      </c>
      <c r="E571" s="3">
        <v>233444</v>
      </c>
      <c r="F571" s="19">
        <v>41360</v>
      </c>
      <c r="G571" s="20"/>
      <c r="H571" s="20"/>
      <c r="I571" s="20"/>
      <c r="J571" s="20" t="s">
        <v>689</v>
      </c>
      <c r="K571" s="3" t="s">
        <v>689</v>
      </c>
      <c r="L571" s="4">
        <v>5744071</v>
      </c>
      <c r="M571" s="4"/>
      <c r="N571" s="5">
        <v>0</v>
      </c>
      <c r="O571" s="5">
        <v>1436018</v>
      </c>
      <c r="P571" s="4">
        <v>386</v>
      </c>
      <c r="Q571" s="5">
        <v>0</v>
      </c>
      <c r="R571" s="5">
        <v>0</v>
      </c>
      <c r="S571" s="4">
        <v>0</v>
      </c>
      <c r="T571" s="85">
        <f t="shared" si="9"/>
        <v>0</v>
      </c>
      <c r="V571" s="9"/>
      <c r="W571" s="10"/>
      <c r="X571" s="11"/>
    </row>
    <row r="572" spans="1:24" ht="24.6" thickBot="1" x14ac:dyDescent="0.3">
      <c r="A572" s="1">
        <v>77</v>
      </c>
      <c r="B572" s="3" t="s">
        <v>115</v>
      </c>
      <c r="C572" s="3" t="s">
        <v>130</v>
      </c>
      <c r="D572" s="3">
        <v>2015</v>
      </c>
      <c r="E572" s="3">
        <v>233833</v>
      </c>
      <c r="F572" s="19">
        <v>41953</v>
      </c>
      <c r="G572" s="20"/>
      <c r="H572" s="20">
        <v>42339</v>
      </c>
      <c r="I572" s="20">
        <v>42339</v>
      </c>
      <c r="J572" s="20" t="s">
        <v>689</v>
      </c>
      <c r="K572" s="3" t="s">
        <v>689</v>
      </c>
      <c r="L572" s="4">
        <v>3457905</v>
      </c>
      <c r="M572" s="4"/>
      <c r="N572" s="5">
        <v>0</v>
      </c>
      <c r="O572" s="5">
        <v>0</v>
      </c>
      <c r="P572" s="4">
        <v>120000</v>
      </c>
      <c r="Q572" s="5">
        <v>34500</v>
      </c>
      <c r="R572" s="5">
        <v>28.8</v>
      </c>
      <c r="S572" s="4">
        <v>34500</v>
      </c>
      <c r="T572" s="85">
        <f t="shared" si="9"/>
        <v>9.9771393372576744E-3</v>
      </c>
      <c r="V572" s="9"/>
      <c r="W572" s="10"/>
      <c r="X572" s="11"/>
    </row>
    <row r="573" spans="1:24" ht="12.6" thickBot="1" x14ac:dyDescent="0.3">
      <c r="A573" s="1">
        <v>78</v>
      </c>
      <c r="B573" s="29" t="s">
        <v>214</v>
      </c>
      <c r="C573" s="3" t="s">
        <v>265</v>
      </c>
      <c r="D573" s="3">
        <v>2015</v>
      </c>
      <c r="E573" s="3">
        <v>234754</v>
      </c>
      <c r="F573" s="19">
        <v>41627</v>
      </c>
      <c r="G573" s="20"/>
      <c r="H573" s="20">
        <v>42339</v>
      </c>
      <c r="I573" s="20">
        <v>42339</v>
      </c>
      <c r="J573" s="20" t="s">
        <v>689</v>
      </c>
      <c r="K573" s="3" t="s">
        <v>691</v>
      </c>
      <c r="L573" s="4">
        <v>8931416</v>
      </c>
      <c r="M573" s="4"/>
      <c r="N573" s="5">
        <v>0</v>
      </c>
      <c r="O573" s="5">
        <v>0</v>
      </c>
      <c r="P573" s="4">
        <v>239578</v>
      </c>
      <c r="Q573" s="5">
        <v>238377</v>
      </c>
      <c r="R573" s="5">
        <v>99.5</v>
      </c>
      <c r="S573" s="4">
        <v>238377.1</v>
      </c>
      <c r="T573" s="85">
        <f t="shared" si="9"/>
        <v>2.6689732064881986E-2</v>
      </c>
      <c r="V573" s="9"/>
      <c r="W573" s="10"/>
      <c r="X573" s="11"/>
    </row>
    <row r="574" spans="1:24" ht="24.6" thickBot="1" x14ac:dyDescent="0.3">
      <c r="A574" s="1">
        <v>79</v>
      </c>
      <c r="B574" s="3" t="s">
        <v>114</v>
      </c>
      <c r="C574" s="3" t="s">
        <v>130</v>
      </c>
      <c r="D574" s="3">
        <v>2015</v>
      </c>
      <c r="E574" s="3">
        <v>235587</v>
      </c>
      <c r="F574" s="19">
        <v>41492</v>
      </c>
      <c r="G574" s="20"/>
      <c r="H574" s="20">
        <v>41852</v>
      </c>
      <c r="I574" s="20">
        <v>42339</v>
      </c>
      <c r="J574" s="20" t="s">
        <v>689</v>
      </c>
      <c r="K574" s="3" t="s">
        <v>689</v>
      </c>
      <c r="L574" s="4">
        <v>3085784</v>
      </c>
      <c r="M574" s="4">
        <v>0</v>
      </c>
      <c r="N574" s="5">
        <v>114000</v>
      </c>
      <c r="O574" s="5">
        <v>350000</v>
      </c>
      <c r="P574" s="4">
        <v>601383</v>
      </c>
      <c r="Q574" s="5">
        <v>487336</v>
      </c>
      <c r="R574" s="5">
        <v>81</v>
      </c>
      <c r="S574" s="4">
        <v>621139.69999999995</v>
      </c>
      <c r="T574" s="85">
        <f t="shared" si="9"/>
        <v>0.20129072546879495</v>
      </c>
      <c r="V574" s="9"/>
      <c r="W574" s="10"/>
      <c r="X574" s="11"/>
    </row>
    <row r="575" spans="1:24" ht="24.6" thickBot="1" x14ac:dyDescent="0.3">
      <c r="A575" s="1">
        <v>80</v>
      </c>
      <c r="B575" s="3" t="s">
        <v>112</v>
      </c>
      <c r="C575" s="3" t="s">
        <v>130</v>
      </c>
      <c r="D575" s="3">
        <v>2015</v>
      </c>
      <c r="E575" s="3">
        <v>235871</v>
      </c>
      <c r="F575" s="19">
        <v>41257</v>
      </c>
      <c r="G575" s="20"/>
      <c r="H575" s="20" t="s">
        <v>698</v>
      </c>
      <c r="I575" s="20" t="s">
        <v>698</v>
      </c>
      <c r="J575" s="20" t="s">
        <v>689</v>
      </c>
      <c r="K575" s="3" t="s">
        <v>689</v>
      </c>
      <c r="L575" s="4">
        <v>4825182</v>
      </c>
      <c r="M575" s="4"/>
      <c r="N575" s="5">
        <v>0</v>
      </c>
      <c r="O575" s="5">
        <v>0</v>
      </c>
      <c r="P575" s="4">
        <v>0</v>
      </c>
      <c r="Q575" s="5">
        <v>0</v>
      </c>
      <c r="R575" s="5">
        <v>0</v>
      </c>
      <c r="S575" s="4">
        <v>0</v>
      </c>
      <c r="T575" s="85">
        <f t="shared" si="9"/>
        <v>0</v>
      </c>
      <c r="V575" s="9"/>
      <c r="W575" s="10"/>
      <c r="X575" s="11"/>
    </row>
    <row r="576" spans="1:24" ht="24.6" thickBot="1" x14ac:dyDescent="0.3">
      <c r="A576" s="1">
        <v>81</v>
      </c>
      <c r="B576" s="3" t="s">
        <v>252</v>
      </c>
      <c r="C576" s="3" t="s">
        <v>268</v>
      </c>
      <c r="D576" s="3">
        <v>2015</v>
      </c>
      <c r="E576" s="3">
        <v>235943</v>
      </c>
      <c r="F576" s="19">
        <v>41198</v>
      </c>
      <c r="G576" s="20"/>
      <c r="H576" s="20">
        <v>41699</v>
      </c>
      <c r="I576" s="20">
        <v>41730</v>
      </c>
      <c r="J576" s="20" t="s">
        <v>689</v>
      </c>
      <c r="K576" s="3" t="s">
        <v>691</v>
      </c>
      <c r="L576" s="4">
        <v>2841652.97</v>
      </c>
      <c r="M576" s="4"/>
      <c r="N576" s="5"/>
      <c r="O576" s="5"/>
      <c r="P576" s="4"/>
      <c r="Q576" s="5"/>
      <c r="R576" s="5"/>
      <c r="S576" s="4">
        <v>19750</v>
      </c>
      <c r="T576" s="85">
        <f t="shared" si="9"/>
        <v>6.9501801270265588E-3</v>
      </c>
      <c r="V576" s="9"/>
      <c r="W576" s="10"/>
      <c r="X576" s="11"/>
    </row>
    <row r="577" spans="1:24" ht="12.75" customHeight="1" thickBot="1" x14ac:dyDescent="0.3">
      <c r="A577" s="1">
        <v>82</v>
      </c>
      <c r="B577" s="29" t="s">
        <v>193</v>
      </c>
      <c r="C577" s="3" t="s">
        <v>264</v>
      </c>
      <c r="D577" s="3">
        <v>2015</v>
      </c>
      <c r="E577" s="3">
        <v>239260</v>
      </c>
      <c r="F577" s="19">
        <v>41428</v>
      </c>
      <c r="G577" s="20"/>
      <c r="H577" s="20">
        <v>41944</v>
      </c>
      <c r="I577" s="20">
        <v>41974</v>
      </c>
      <c r="J577" s="20" t="s">
        <v>689</v>
      </c>
      <c r="K577" s="3" t="s">
        <v>689</v>
      </c>
      <c r="L577" s="4">
        <v>1204433</v>
      </c>
      <c r="M577" s="4">
        <v>0</v>
      </c>
      <c r="N577" s="5">
        <v>46304</v>
      </c>
      <c r="O577" s="5">
        <v>0</v>
      </c>
      <c r="P577" s="4">
        <v>0</v>
      </c>
      <c r="Q577" s="5">
        <v>0</v>
      </c>
      <c r="R577" s="5">
        <v>0</v>
      </c>
      <c r="S577" s="4">
        <v>46304.25</v>
      </c>
      <c r="T577" s="85">
        <f t="shared" si="9"/>
        <v>3.8444853304417929E-2</v>
      </c>
      <c r="V577" s="9"/>
      <c r="W577" s="10"/>
      <c r="X577" s="11"/>
    </row>
    <row r="578" spans="1:24" ht="12.75" customHeight="1" thickBot="1" x14ac:dyDescent="0.3">
      <c r="A578" s="1">
        <v>83</v>
      </c>
      <c r="B578" s="3" t="s">
        <v>54</v>
      </c>
      <c r="C578" s="3" t="s">
        <v>130</v>
      </c>
      <c r="D578" s="3">
        <v>2015</v>
      </c>
      <c r="E578" s="3">
        <v>239537</v>
      </c>
      <c r="F578" s="19">
        <v>41360</v>
      </c>
      <c r="G578" s="20"/>
      <c r="H578" s="20"/>
      <c r="I578" s="20"/>
      <c r="J578" s="20" t="s">
        <v>689</v>
      </c>
      <c r="K578" s="3" t="s">
        <v>689</v>
      </c>
      <c r="L578" s="4">
        <v>6910110</v>
      </c>
      <c r="M578" s="4"/>
      <c r="N578" s="5">
        <v>0</v>
      </c>
      <c r="O578" s="5">
        <v>1000000</v>
      </c>
      <c r="P578" s="4">
        <v>0</v>
      </c>
      <c r="Q578" s="5">
        <v>0</v>
      </c>
      <c r="R578" s="5">
        <v>0</v>
      </c>
      <c r="S578" s="4">
        <v>0</v>
      </c>
      <c r="T578" s="85">
        <f t="shared" si="9"/>
        <v>0</v>
      </c>
      <c r="V578" s="9"/>
      <c r="W578" s="10"/>
      <c r="X578" s="11"/>
    </row>
    <row r="579" spans="1:24" ht="24.6" thickBot="1" x14ac:dyDescent="0.3">
      <c r="A579" s="1">
        <v>84</v>
      </c>
      <c r="B579" s="3" t="s">
        <v>110</v>
      </c>
      <c r="C579" s="3" t="s">
        <v>130</v>
      </c>
      <c r="D579" s="3">
        <v>2015</v>
      </c>
      <c r="E579" s="3">
        <v>239846</v>
      </c>
      <c r="F579" s="19">
        <v>41254</v>
      </c>
      <c r="G579" s="20"/>
      <c r="H579" s="20">
        <v>42125</v>
      </c>
      <c r="I579" s="20">
        <v>42125</v>
      </c>
      <c r="J579" s="20" t="s">
        <v>689</v>
      </c>
      <c r="K579" s="3" t="s">
        <v>689</v>
      </c>
      <c r="L579" s="4">
        <v>6691210</v>
      </c>
      <c r="M579" s="4"/>
      <c r="N579" s="5">
        <v>0</v>
      </c>
      <c r="O579" s="5">
        <v>0</v>
      </c>
      <c r="P579" s="4">
        <v>109386</v>
      </c>
      <c r="Q579" s="5">
        <v>109385</v>
      </c>
      <c r="R579" s="5">
        <v>100</v>
      </c>
      <c r="S579" s="4">
        <v>109384.82</v>
      </c>
      <c r="T579" s="85">
        <f t="shared" si="9"/>
        <v>1.6347539533208492E-2</v>
      </c>
      <c r="V579" s="9"/>
      <c r="W579" s="10"/>
      <c r="X579" s="11"/>
    </row>
    <row r="580" spans="1:24" ht="24.6" thickBot="1" x14ac:dyDescent="0.3">
      <c r="A580" s="1">
        <v>85</v>
      </c>
      <c r="B580" s="3" t="s">
        <v>254</v>
      </c>
      <c r="C580" s="3" t="s">
        <v>268</v>
      </c>
      <c r="D580" s="3">
        <v>2015</v>
      </c>
      <c r="E580" s="78">
        <v>240208</v>
      </c>
      <c r="F580" s="19">
        <v>41234</v>
      </c>
      <c r="G580" s="20"/>
      <c r="H580" s="20">
        <v>41365</v>
      </c>
      <c r="I580" s="20">
        <v>42064</v>
      </c>
      <c r="J580" s="20" t="s">
        <v>689</v>
      </c>
      <c r="K580" s="3" t="s">
        <v>691</v>
      </c>
      <c r="L580" s="4">
        <v>2453148.2999999998</v>
      </c>
      <c r="M580" s="4"/>
      <c r="N580" s="5"/>
      <c r="O580" s="5"/>
      <c r="P580" s="4"/>
      <c r="Q580" s="5"/>
      <c r="R580" s="5"/>
      <c r="S580" s="4">
        <v>2443192.7999999998</v>
      </c>
      <c r="T580" s="85">
        <f t="shared" si="9"/>
        <v>0.99594174555203208</v>
      </c>
      <c r="V580" s="9"/>
      <c r="W580" s="10"/>
      <c r="X580" s="11"/>
    </row>
    <row r="581" spans="1:24" ht="24.6" thickBot="1" x14ac:dyDescent="0.3">
      <c r="A581" s="1">
        <v>86</v>
      </c>
      <c r="B581" s="18" t="s">
        <v>593</v>
      </c>
      <c r="C581" s="3" t="s">
        <v>266</v>
      </c>
      <c r="D581" s="3">
        <v>2014</v>
      </c>
      <c r="E581" s="3">
        <v>241438</v>
      </c>
      <c r="F581" s="19">
        <v>41381</v>
      </c>
      <c r="G581" s="20"/>
      <c r="H581" s="20">
        <v>41944</v>
      </c>
      <c r="I581" s="20">
        <v>41974</v>
      </c>
      <c r="J581" s="20" t="s">
        <v>689</v>
      </c>
      <c r="K581" s="3" t="s">
        <v>689</v>
      </c>
      <c r="L581" s="4">
        <v>9778000</v>
      </c>
      <c r="M581" s="4"/>
      <c r="N581" s="5"/>
      <c r="O581" s="5"/>
      <c r="P581" s="4"/>
      <c r="Q581" s="5"/>
      <c r="R581" s="5"/>
      <c r="S581" s="4">
        <v>117000</v>
      </c>
      <c r="T581" s="85">
        <f t="shared" si="9"/>
        <v>1.1965637144610349E-2</v>
      </c>
      <c r="V581" s="9"/>
      <c r="W581" s="10"/>
      <c r="X581" s="11"/>
    </row>
    <row r="582" spans="1:24" ht="24.6" thickBot="1" x14ac:dyDescent="0.3">
      <c r="A582" s="1">
        <v>87</v>
      </c>
      <c r="B582" s="52" t="s">
        <v>304</v>
      </c>
      <c r="C582" s="3" t="s">
        <v>130</v>
      </c>
      <c r="D582" s="3">
        <v>2014</v>
      </c>
      <c r="E582" s="3">
        <v>243060</v>
      </c>
      <c r="F582" s="19">
        <v>41254</v>
      </c>
      <c r="G582" s="20"/>
      <c r="H582" s="20">
        <v>41579</v>
      </c>
      <c r="I582" s="20">
        <v>41821</v>
      </c>
      <c r="J582" s="20" t="s">
        <v>689</v>
      </c>
      <c r="K582" s="3" t="s">
        <v>691</v>
      </c>
      <c r="L582" s="4">
        <v>1170258.27</v>
      </c>
      <c r="M582" s="4"/>
      <c r="N582" s="5"/>
      <c r="O582" s="5"/>
      <c r="P582" s="4"/>
      <c r="Q582" s="5"/>
      <c r="R582" s="5"/>
      <c r="S582" s="4">
        <v>1056483.3799999999</v>
      </c>
      <c r="T582" s="85">
        <f t="shared" si="9"/>
        <v>0.90277796541442079</v>
      </c>
      <c r="U582" s="60"/>
      <c r="V582" s="9"/>
      <c r="W582" s="10"/>
      <c r="X582" s="11"/>
    </row>
    <row r="583" spans="1:24" ht="24.6" thickBot="1" x14ac:dyDescent="0.3">
      <c r="A583" s="1">
        <v>88</v>
      </c>
      <c r="B583" s="3" t="s">
        <v>253</v>
      </c>
      <c r="C583" s="3" t="s">
        <v>268</v>
      </c>
      <c r="D583" s="3">
        <v>2015</v>
      </c>
      <c r="E583" s="3">
        <v>243913</v>
      </c>
      <c r="F583" s="19">
        <v>41263</v>
      </c>
      <c r="G583" s="20"/>
      <c r="H583" s="20">
        <v>41579</v>
      </c>
      <c r="I583" s="20">
        <v>42339</v>
      </c>
      <c r="J583" s="20" t="s">
        <v>689</v>
      </c>
      <c r="K583" s="3" t="s">
        <v>691</v>
      </c>
      <c r="L583" s="4">
        <v>1390688.84</v>
      </c>
      <c r="M583" s="4"/>
      <c r="N583" s="5"/>
      <c r="O583" s="5"/>
      <c r="P583" s="4"/>
      <c r="Q583" s="5"/>
      <c r="R583" s="5"/>
      <c r="S583" s="4">
        <v>745838</v>
      </c>
      <c r="T583" s="85">
        <f t="shared" ref="T583:T646" si="10">+S583/L583</f>
        <v>0.5363083232910677</v>
      </c>
      <c r="V583" s="9"/>
      <c r="W583" s="10"/>
      <c r="X583" s="11"/>
    </row>
    <row r="584" spans="1:24" ht="12.6" thickBot="1" x14ac:dyDescent="0.3">
      <c r="A584" s="1">
        <v>89</v>
      </c>
      <c r="B584" s="33" t="s">
        <v>530</v>
      </c>
      <c r="C584" s="3" t="s">
        <v>265</v>
      </c>
      <c r="D584" s="3">
        <v>2014</v>
      </c>
      <c r="E584" s="3">
        <v>244164</v>
      </c>
      <c r="F584" s="19">
        <v>41534</v>
      </c>
      <c r="G584" s="20"/>
      <c r="H584" s="20" t="s">
        <v>698</v>
      </c>
      <c r="I584" s="20" t="s">
        <v>698</v>
      </c>
      <c r="J584" s="20" t="s">
        <v>689</v>
      </c>
      <c r="K584" s="3" t="s">
        <v>689</v>
      </c>
      <c r="L584" s="4">
        <v>4980624</v>
      </c>
      <c r="M584" s="4"/>
      <c r="N584" s="5"/>
      <c r="O584" s="5"/>
      <c r="P584" s="4"/>
      <c r="Q584" s="5"/>
      <c r="R584" s="5"/>
      <c r="S584" s="4">
        <v>0</v>
      </c>
      <c r="T584" s="85">
        <f t="shared" si="10"/>
        <v>0</v>
      </c>
      <c r="V584" s="9"/>
      <c r="W584" s="10"/>
      <c r="X584" s="11"/>
    </row>
    <row r="585" spans="1:24" ht="24.6" thickBot="1" x14ac:dyDescent="0.3">
      <c r="A585" s="1">
        <v>90</v>
      </c>
      <c r="B585" s="3" t="s">
        <v>60</v>
      </c>
      <c r="C585" s="3" t="s">
        <v>130</v>
      </c>
      <c r="D585" s="3">
        <v>2015</v>
      </c>
      <c r="E585" s="3">
        <v>245341</v>
      </c>
      <c r="F585" s="19">
        <v>41451</v>
      </c>
      <c r="G585" s="20"/>
      <c r="H585" s="20">
        <v>41913</v>
      </c>
      <c r="I585" s="20">
        <v>42339</v>
      </c>
      <c r="J585" s="20" t="s">
        <v>689</v>
      </c>
      <c r="K585" s="3" t="s">
        <v>691</v>
      </c>
      <c r="L585" s="4">
        <v>7733728</v>
      </c>
      <c r="M585" s="4"/>
      <c r="N585" s="5">
        <v>16471</v>
      </c>
      <c r="O585" s="5">
        <v>0</v>
      </c>
      <c r="P585" s="4">
        <v>7943029</v>
      </c>
      <c r="Q585" s="5">
        <v>7173202</v>
      </c>
      <c r="R585" s="5">
        <v>90.3</v>
      </c>
      <c r="S585" s="4">
        <v>7189673.4100000001</v>
      </c>
      <c r="T585" s="85">
        <f t="shared" si="10"/>
        <v>0.92965170355099125</v>
      </c>
      <c r="V585" s="9"/>
      <c r="W585" s="10"/>
      <c r="X585" s="11"/>
    </row>
    <row r="586" spans="1:24" ht="36.6" thickBot="1" x14ac:dyDescent="0.3">
      <c r="A586" s="12">
        <v>91</v>
      </c>
      <c r="B586" s="3" t="s">
        <v>59</v>
      </c>
      <c r="C586" s="3" t="s">
        <v>130</v>
      </c>
      <c r="D586" s="3">
        <v>2015</v>
      </c>
      <c r="E586" s="3">
        <v>245564</v>
      </c>
      <c r="F586" s="19">
        <v>41446</v>
      </c>
      <c r="G586" s="20"/>
      <c r="H586" s="20">
        <v>42095</v>
      </c>
      <c r="I586" s="20">
        <v>42339</v>
      </c>
      <c r="J586" s="20" t="s">
        <v>689</v>
      </c>
      <c r="K586" s="3" t="s">
        <v>691</v>
      </c>
      <c r="L586" s="4">
        <v>8334396</v>
      </c>
      <c r="M586" s="4"/>
      <c r="N586" s="5">
        <v>0</v>
      </c>
      <c r="O586" s="5">
        <v>0</v>
      </c>
      <c r="P586" s="4">
        <v>1877762</v>
      </c>
      <c r="Q586" s="5">
        <v>1506395</v>
      </c>
      <c r="R586" s="5">
        <v>80.2</v>
      </c>
      <c r="S586" s="4">
        <v>1507514.6</v>
      </c>
      <c r="T586" s="85">
        <f t="shared" si="10"/>
        <v>0.18087868634991666</v>
      </c>
      <c r="U586" s="12"/>
      <c r="V586" s="9"/>
      <c r="W586" s="10"/>
      <c r="X586" s="11"/>
    </row>
    <row r="587" spans="1:24" ht="24.6" thickBot="1" x14ac:dyDescent="0.3">
      <c r="A587" s="12">
        <v>92</v>
      </c>
      <c r="B587" s="52" t="s">
        <v>305</v>
      </c>
      <c r="C587" s="3" t="s">
        <v>130</v>
      </c>
      <c r="D587" s="3">
        <v>2014</v>
      </c>
      <c r="E587" s="3">
        <v>246014</v>
      </c>
      <c r="F587" s="19">
        <v>41276</v>
      </c>
      <c r="G587" s="20"/>
      <c r="H587" s="20">
        <v>41609</v>
      </c>
      <c r="I587" s="20">
        <v>41913</v>
      </c>
      <c r="J587" s="20" t="s">
        <v>689</v>
      </c>
      <c r="K587" s="3" t="s">
        <v>691</v>
      </c>
      <c r="L587" s="4">
        <v>1080085.6299999999</v>
      </c>
      <c r="M587" s="4"/>
      <c r="N587" s="5"/>
      <c r="O587" s="5"/>
      <c r="P587" s="4"/>
      <c r="Q587" s="5"/>
      <c r="R587" s="5"/>
      <c r="S587" s="4">
        <v>996403.7</v>
      </c>
      <c r="T587" s="85">
        <f t="shared" si="10"/>
        <v>0.92252287441320746</v>
      </c>
      <c r="U587" s="12"/>
      <c r="V587" s="9"/>
      <c r="W587" s="10"/>
      <c r="X587" s="11"/>
    </row>
    <row r="588" spans="1:24" ht="24.6" thickBot="1" x14ac:dyDescent="0.3">
      <c r="A588" s="12">
        <v>93</v>
      </c>
      <c r="B588" s="3" t="s">
        <v>234</v>
      </c>
      <c r="C588" s="3" t="s">
        <v>266</v>
      </c>
      <c r="D588" s="3">
        <v>2015</v>
      </c>
      <c r="E588" s="3">
        <v>246973</v>
      </c>
      <c r="F588" s="19">
        <v>41368</v>
      </c>
      <c r="G588" s="20"/>
      <c r="H588" s="20">
        <v>41913</v>
      </c>
      <c r="I588" s="20">
        <v>42064</v>
      </c>
      <c r="J588" s="20" t="s">
        <v>787</v>
      </c>
      <c r="K588" s="3" t="s">
        <v>691</v>
      </c>
      <c r="L588" s="4">
        <v>288999.75</v>
      </c>
      <c r="M588" s="4"/>
      <c r="N588" s="5"/>
      <c r="O588" s="5"/>
      <c r="P588" s="4"/>
      <c r="Q588" s="5"/>
      <c r="R588" s="5"/>
      <c r="S588" s="4">
        <v>268902.93</v>
      </c>
      <c r="T588" s="85">
        <f t="shared" si="10"/>
        <v>0.93046077029478402</v>
      </c>
      <c r="U588" s="12"/>
      <c r="V588" s="9"/>
      <c r="W588" s="10"/>
      <c r="X588" s="11"/>
    </row>
    <row r="589" spans="1:24" ht="24.6" thickBot="1" x14ac:dyDescent="0.3">
      <c r="A589" s="12">
        <v>94</v>
      </c>
      <c r="B589" s="3" t="s">
        <v>58</v>
      </c>
      <c r="C589" s="3" t="s">
        <v>130</v>
      </c>
      <c r="D589" s="3">
        <v>2015</v>
      </c>
      <c r="E589" s="3">
        <v>249002</v>
      </c>
      <c r="F589" s="19">
        <v>41582</v>
      </c>
      <c r="G589" s="20"/>
      <c r="H589" s="20">
        <v>42156</v>
      </c>
      <c r="I589" s="20">
        <v>42339</v>
      </c>
      <c r="J589" s="20" t="s">
        <v>689</v>
      </c>
      <c r="K589" s="3" t="s">
        <v>689</v>
      </c>
      <c r="L589" s="4">
        <v>9182564</v>
      </c>
      <c r="M589" s="4"/>
      <c r="N589" s="5">
        <v>0</v>
      </c>
      <c r="O589" s="5">
        <v>0</v>
      </c>
      <c r="P589" s="4">
        <v>394082</v>
      </c>
      <c r="Q589" s="5">
        <v>50450</v>
      </c>
      <c r="R589" s="5">
        <v>12.8</v>
      </c>
      <c r="S589" s="4">
        <v>50450.05</v>
      </c>
      <c r="T589" s="85">
        <f t="shared" si="10"/>
        <v>5.4941136266515546E-3</v>
      </c>
      <c r="U589" s="12"/>
      <c r="V589" s="9"/>
      <c r="W589" s="10"/>
      <c r="X589" s="11"/>
    </row>
    <row r="590" spans="1:24" ht="24.6" thickBot="1" x14ac:dyDescent="0.3">
      <c r="A590" s="1">
        <v>95</v>
      </c>
      <c r="B590" s="3" t="s">
        <v>96</v>
      </c>
      <c r="C590" s="3" t="s">
        <v>130</v>
      </c>
      <c r="D590" s="3">
        <v>2015</v>
      </c>
      <c r="E590" s="3">
        <v>250854</v>
      </c>
      <c r="F590" s="19">
        <v>41718</v>
      </c>
      <c r="G590" s="20"/>
      <c r="H590" s="20" t="s">
        <v>698</v>
      </c>
      <c r="I590" s="20" t="s">
        <v>698</v>
      </c>
      <c r="J590" s="20" t="s">
        <v>689</v>
      </c>
      <c r="K590" s="3" t="s">
        <v>689</v>
      </c>
      <c r="L590" s="4">
        <v>7619728</v>
      </c>
      <c r="M590" s="4"/>
      <c r="N590" s="5">
        <v>0</v>
      </c>
      <c r="O590" s="5">
        <v>0</v>
      </c>
      <c r="P590" s="4">
        <v>0</v>
      </c>
      <c r="Q590" s="5">
        <v>0</v>
      </c>
      <c r="R590" s="5">
        <v>0</v>
      </c>
      <c r="S590" s="4">
        <v>0</v>
      </c>
      <c r="T590" s="85">
        <f t="shared" si="10"/>
        <v>0</v>
      </c>
      <c r="V590" s="9"/>
      <c r="W590" s="10"/>
      <c r="X590" s="11"/>
    </row>
    <row r="591" spans="1:24" ht="24.6" thickBot="1" x14ac:dyDescent="0.3">
      <c r="A591" s="1">
        <v>96</v>
      </c>
      <c r="B591" s="3" t="s">
        <v>237</v>
      </c>
      <c r="C591" s="3" t="s">
        <v>267</v>
      </c>
      <c r="D591" s="3">
        <v>2015</v>
      </c>
      <c r="E591" s="3">
        <v>251525</v>
      </c>
      <c r="F591" s="19">
        <v>41551</v>
      </c>
      <c r="G591" s="20"/>
      <c r="H591" s="20">
        <v>41699</v>
      </c>
      <c r="I591" s="20">
        <v>42339</v>
      </c>
      <c r="J591" s="20" t="s">
        <v>689</v>
      </c>
      <c r="K591" s="3" t="s">
        <v>689</v>
      </c>
      <c r="L591" s="4">
        <v>9997706.4499999993</v>
      </c>
      <c r="M591" s="4"/>
      <c r="N591" s="5"/>
      <c r="O591" s="5"/>
      <c r="P591" s="4"/>
      <c r="Q591" s="5"/>
      <c r="R591" s="5">
        <v>86.2</v>
      </c>
      <c r="S591" s="4">
        <v>3917770.95</v>
      </c>
      <c r="T591" s="85">
        <f t="shared" si="10"/>
        <v>0.39186697164928269</v>
      </c>
      <c r="V591" s="9"/>
      <c r="W591" s="10"/>
      <c r="X591" s="11"/>
    </row>
    <row r="592" spans="1:24" ht="24.6" thickBot="1" x14ac:dyDescent="0.3">
      <c r="A592" s="1">
        <v>97</v>
      </c>
      <c r="B592" s="3" t="s">
        <v>245</v>
      </c>
      <c r="C592" s="3" t="s">
        <v>268</v>
      </c>
      <c r="D592" s="3">
        <v>2015</v>
      </c>
      <c r="E592" s="3">
        <v>251728</v>
      </c>
      <c r="F592" s="19">
        <v>41936</v>
      </c>
      <c r="G592" s="20"/>
      <c r="H592" s="20">
        <v>41426</v>
      </c>
      <c r="I592" s="20">
        <v>42339</v>
      </c>
      <c r="J592" s="20" t="s">
        <v>689</v>
      </c>
      <c r="K592" s="3" t="s">
        <v>691</v>
      </c>
      <c r="L592" s="4">
        <v>9864194</v>
      </c>
      <c r="M592" s="4"/>
      <c r="N592" s="5"/>
      <c r="O592" s="5"/>
      <c r="P592" s="4"/>
      <c r="Q592" s="5"/>
      <c r="R592" s="5"/>
      <c r="S592" s="4">
        <v>3401876.96</v>
      </c>
      <c r="T592" s="85">
        <f t="shared" si="10"/>
        <v>0.3448712545596731</v>
      </c>
      <c r="V592" s="9"/>
      <c r="W592" s="10"/>
      <c r="X592" s="11"/>
    </row>
    <row r="593" spans="1:24" ht="12.6" thickBot="1" x14ac:dyDescent="0.3">
      <c r="A593" s="28"/>
      <c r="B593" s="29" t="s">
        <v>192</v>
      </c>
      <c r="C593" s="3" t="s">
        <v>264</v>
      </c>
      <c r="D593" s="3">
        <v>2015</v>
      </c>
      <c r="E593" s="3">
        <v>251958</v>
      </c>
      <c r="F593" s="19">
        <v>41513</v>
      </c>
      <c r="G593" s="20"/>
      <c r="H593" s="20">
        <v>41944</v>
      </c>
      <c r="I593" s="20">
        <v>42217</v>
      </c>
      <c r="J593" s="20" t="s">
        <v>689</v>
      </c>
      <c r="K593" s="3" t="s">
        <v>689</v>
      </c>
      <c r="L593" s="4">
        <v>2155332</v>
      </c>
      <c r="M593" s="4">
        <v>0</v>
      </c>
      <c r="N593" s="5">
        <v>63970</v>
      </c>
      <c r="O593" s="5">
        <v>0</v>
      </c>
      <c r="P593" s="4">
        <v>52500</v>
      </c>
      <c r="Q593" s="5">
        <v>37191</v>
      </c>
      <c r="R593" s="5">
        <v>70.8</v>
      </c>
      <c r="S593" s="4">
        <v>101161.34</v>
      </c>
      <c r="T593" s="85">
        <f t="shared" si="10"/>
        <v>4.6935386288516109E-2</v>
      </c>
      <c r="U593" s="28"/>
      <c r="V593" s="9"/>
      <c r="W593" s="10"/>
      <c r="X593" s="11"/>
    </row>
    <row r="594" spans="1:24" ht="24.6" thickBot="1" x14ac:dyDescent="0.3">
      <c r="B594" s="3" t="s">
        <v>61</v>
      </c>
      <c r="C594" s="3" t="s">
        <v>130</v>
      </c>
      <c r="D594" s="3">
        <v>2015</v>
      </c>
      <c r="E594" s="3">
        <v>252547</v>
      </c>
      <c r="F594" s="19">
        <v>41446</v>
      </c>
      <c r="G594" s="20"/>
      <c r="H594" s="20">
        <v>41852</v>
      </c>
      <c r="I594" s="20">
        <v>42278</v>
      </c>
      <c r="J594" s="20" t="s">
        <v>689</v>
      </c>
      <c r="K594" s="3" t="s">
        <v>691</v>
      </c>
      <c r="L594" s="4">
        <v>1793838</v>
      </c>
      <c r="M594" s="4"/>
      <c r="N594" s="5">
        <v>15155</v>
      </c>
      <c r="O594" s="5">
        <v>0</v>
      </c>
      <c r="P594" s="4">
        <v>63000</v>
      </c>
      <c r="Q594" s="5">
        <v>63000</v>
      </c>
      <c r="R594" s="5">
        <v>100</v>
      </c>
      <c r="S594" s="4">
        <v>78154.679999999993</v>
      </c>
      <c r="T594" s="85">
        <f t="shared" si="10"/>
        <v>4.3568415877018991E-2</v>
      </c>
      <c r="V594" s="9"/>
      <c r="W594" s="10"/>
      <c r="X594" s="11"/>
    </row>
    <row r="595" spans="1:24" ht="24.6" thickBot="1" x14ac:dyDescent="0.3">
      <c r="A595" s="1">
        <v>98</v>
      </c>
      <c r="B595" s="16" t="s">
        <v>649</v>
      </c>
      <c r="C595" s="3" t="s">
        <v>268</v>
      </c>
      <c r="D595" s="3">
        <v>2013</v>
      </c>
      <c r="E595" s="3">
        <v>254561</v>
      </c>
      <c r="F595" s="19" t="s">
        <v>802</v>
      </c>
      <c r="G595" s="20"/>
      <c r="H595" s="20">
        <v>41456</v>
      </c>
      <c r="I595" s="20">
        <v>41456</v>
      </c>
      <c r="J595" s="20" t="s">
        <v>689</v>
      </c>
      <c r="K595" s="3" t="s">
        <v>689</v>
      </c>
      <c r="L595" s="4">
        <v>4082892.52</v>
      </c>
      <c r="M595" s="4"/>
      <c r="N595" s="5"/>
      <c r="O595" s="5"/>
      <c r="P595" s="4"/>
      <c r="Q595" s="5"/>
      <c r="R595" s="5"/>
      <c r="S595" s="4">
        <v>19000</v>
      </c>
      <c r="T595" s="85">
        <f t="shared" si="10"/>
        <v>4.6535635966238956E-3</v>
      </c>
      <c r="V595" s="9"/>
      <c r="W595" s="10"/>
      <c r="X595" s="11"/>
    </row>
    <row r="596" spans="1:24" ht="24.6" thickBot="1" x14ac:dyDescent="0.3">
      <c r="B596" s="3" t="s">
        <v>113</v>
      </c>
      <c r="C596" s="3" t="s">
        <v>130</v>
      </c>
      <c r="D596" s="3">
        <v>2015</v>
      </c>
      <c r="E596" s="3">
        <v>256701</v>
      </c>
      <c r="F596" s="19">
        <v>41435</v>
      </c>
      <c r="G596" s="20"/>
      <c r="H596" s="20" t="s">
        <v>698</v>
      </c>
      <c r="I596" s="20" t="s">
        <v>698</v>
      </c>
      <c r="J596" s="20" t="s">
        <v>689</v>
      </c>
      <c r="K596" s="3" t="s">
        <v>689</v>
      </c>
      <c r="L596" s="4">
        <v>8276635</v>
      </c>
      <c r="M596" s="4"/>
      <c r="N596" s="5">
        <v>0</v>
      </c>
      <c r="O596" s="5">
        <v>0</v>
      </c>
      <c r="P596" s="4">
        <v>212870</v>
      </c>
      <c r="Q596" s="5">
        <v>0</v>
      </c>
      <c r="R596" s="5">
        <v>0</v>
      </c>
      <c r="S596" s="4">
        <v>0</v>
      </c>
      <c r="T596" s="85">
        <f t="shared" si="10"/>
        <v>0</v>
      </c>
      <c r="V596" s="9"/>
      <c r="W596" s="10"/>
      <c r="X596" s="11"/>
    </row>
    <row r="597" spans="1:24" ht="24.6" thickBot="1" x14ac:dyDescent="0.3">
      <c r="B597" s="29" t="s">
        <v>207</v>
      </c>
      <c r="C597" s="3" t="s">
        <v>265</v>
      </c>
      <c r="D597" s="3">
        <v>2015</v>
      </c>
      <c r="E597" s="3">
        <v>257971</v>
      </c>
      <c r="F597" s="19">
        <v>41430</v>
      </c>
      <c r="G597" s="20"/>
      <c r="H597" s="20">
        <v>41548</v>
      </c>
      <c r="I597" s="20">
        <v>42339</v>
      </c>
      <c r="J597" s="20" t="s">
        <v>689</v>
      </c>
      <c r="K597" s="3" t="s">
        <v>691</v>
      </c>
      <c r="L597" s="4">
        <v>1129089</v>
      </c>
      <c r="M597" s="4">
        <v>605947</v>
      </c>
      <c r="N597" s="5">
        <v>354428</v>
      </c>
      <c r="O597" s="5">
        <v>0</v>
      </c>
      <c r="P597" s="4">
        <v>168634</v>
      </c>
      <c r="Q597" s="5">
        <v>168633</v>
      </c>
      <c r="R597" s="5">
        <v>100</v>
      </c>
      <c r="S597" s="4">
        <v>1129008.8500000001</v>
      </c>
      <c r="T597" s="85">
        <f t="shared" si="10"/>
        <v>0.99992901356757535</v>
      </c>
      <c r="U597" s="58" t="s">
        <v>703</v>
      </c>
      <c r="V597" s="9"/>
      <c r="W597" s="10"/>
      <c r="X597" s="11"/>
    </row>
    <row r="598" spans="1:24" ht="24.6" thickBot="1" x14ac:dyDescent="0.3">
      <c r="B598" s="3" t="s">
        <v>56</v>
      </c>
      <c r="C598" s="3" t="s">
        <v>130</v>
      </c>
      <c r="D598" s="3">
        <v>2015</v>
      </c>
      <c r="E598" s="3">
        <v>258386</v>
      </c>
      <c r="F598" s="19">
        <v>41442</v>
      </c>
      <c r="G598" s="20"/>
      <c r="H598" s="20">
        <v>41760</v>
      </c>
      <c r="I598" s="20">
        <v>42309</v>
      </c>
      <c r="J598" s="20" t="s">
        <v>689</v>
      </c>
      <c r="K598" s="3" t="s">
        <v>689</v>
      </c>
      <c r="L598" s="4">
        <v>5950393</v>
      </c>
      <c r="M598" s="4"/>
      <c r="N598" s="5">
        <v>67628</v>
      </c>
      <c r="O598" s="5">
        <v>0</v>
      </c>
      <c r="P598" s="4">
        <v>93304</v>
      </c>
      <c r="Q598" s="5">
        <v>84707</v>
      </c>
      <c r="R598" s="5">
        <v>90.8</v>
      </c>
      <c r="S598" s="4">
        <v>152335.59</v>
      </c>
      <c r="T598" s="85">
        <f t="shared" si="10"/>
        <v>2.5600929215935819E-2</v>
      </c>
      <c r="U598" s="58" t="s">
        <v>704</v>
      </c>
      <c r="V598" s="9"/>
      <c r="W598" s="10"/>
      <c r="X598" s="11"/>
    </row>
    <row r="599" spans="1:24" ht="24.6" thickBot="1" x14ac:dyDescent="0.3">
      <c r="B599" s="55" t="s">
        <v>255</v>
      </c>
      <c r="C599" s="3" t="s">
        <v>268</v>
      </c>
      <c r="D599" s="3">
        <v>2015</v>
      </c>
      <c r="E599" s="78">
        <v>260678</v>
      </c>
      <c r="F599" s="19">
        <v>41411</v>
      </c>
      <c r="G599" s="20"/>
      <c r="H599" s="20">
        <v>41821</v>
      </c>
      <c r="I599" s="20">
        <v>42339</v>
      </c>
      <c r="J599" s="20" t="s">
        <v>689</v>
      </c>
      <c r="K599" s="3" t="s">
        <v>691</v>
      </c>
      <c r="L599" s="4">
        <v>7551036.2400000002</v>
      </c>
      <c r="M599" s="4"/>
      <c r="N599" s="5"/>
      <c r="O599" s="5"/>
      <c r="P599" s="4"/>
      <c r="Q599" s="5"/>
      <c r="R599" s="5">
        <v>99.6</v>
      </c>
      <c r="S599" s="4">
        <v>7547071.4800000004</v>
      </c>
      <c r="T599" s="85">
        <f t="shared" si="10"/>
        <v>0.99947493829005918</v>
      </c>
      <c r="U599" s="58" t="s">
        <v>705</v>
      </c>
      <c r="V599" s="9"/>
      <c r="W599" s="10"/>
      <c r="X599" s="11"/>
    </row>
    <row r="600" spans="1:24" ht="24.6" thickBot="1" x14ac:dyDescent="0.3">
      <c r="A600" s="28">
        <v>167</v>
      </c>
      <c r="B600" s="25" t="s">
        <v>224</v>
      </c>
      <c r="C600" s="3" t="s">
        <v>266</v>
      </c>
      <c r="D600" s="3">
        <v>2015</v>
      </c>
      <c r="E600" s="3">
        <v>260852</v>
      </c>
      <c r="F600" s="19" t="s">
        <v>782</v>
      </c>
      <c r="G600" s="20"/>
      <c r="H600" s="20" t="s">
        <v>698</v>
      </c>
      <c r="I600" s="20" t="s">
        <v>698</v>
      </c>
      <c r="J600" s="20" t="s">
        <v>689</v>
      </c>
      <c r="K600" s="3" t="s">
        <v>689</v>
      </c>
      <c r="L600" s="4">
        <v>3720739</v>
      </c>
      <c r="M600" s="4">
        <v>0</v>
      </c>
      <c r="N600" s="5">
        <v>0</v>
      </c>
      <c r="O600" s="5">
        <v>1123971</v>
      </c>
      <c r="P600" s="4">
        <v>1858881</v>
      </c>
      <c r="Q600" s="5">
        <v>0</v>
      </c>
      <c r="R600" s="5">
        <v>5.9</v>
      </c>
      <c r="S600" s="4">
        <v>0</v>
      </c>
      <c r="T600" s="85">
        <f t="shared" si="10"/>
        <v>0</v>
      </c>
      <c r="U600" s="28"/>
      <c r="V600" s="9"/>
      <c r="W600" s="10"/>
      <c r="X600" s="11"/>
    </row>
    <row r="601" spans="1:24" ht="12.6" thickBot="1" x14ac:dyDescent="0.3">
      <c r="A601" s="28">
        <v>168</v>
      </c>
      <c r="B601" s="29" t="s">
        <v>188</v>
      </c>
      <c r="C601" s="3" t="s">
        <v>264</v>
      </c>
      <c r="D601" s="3">
        <v>2015</v>
      </c>
      <c r="E601" s="3">
        <v>260918</v>
      </c>
      <c r="F601" s="19">
        <v>41583</v>
      </c>
      <c r="G601" s="20"/>
      <c r="H601" s="20">
        <v>41760</v>
      </c>
      <c r="I601" s="20">
        <v>42339</v>
      </c>
      <c r="J601" s="20" t="s">
        <v>689</v>
      </c>
      <c r="K601" s="3" t="s">
        <v>691</v>
      </c>
      <c r="L601" s="4">
        <v>851883</v>
      </c>
      <c r="M601" s="4"/>
      <c r="N601" s="5">
        <v>101254</v>
      </c>
      <c r="O601" s="5">
        <v>0</v>
      </c>
      <c r="P601" s="4">
        <v>819658</v>
      </c>
      <c r="Q601" s="5">
        <v>688993</v>
      </c>
      <c r="R601" s="5">
        <v>84.1</v>
      </c>
      <c r="S601" s="4">
        <v>790343.03</v>
      </c>
      <c r="T601" s="85">
        <f t="shared" si="10"/>
        <v>0.92776006799055744</v>
      </c>
      <c r="U601" s="28"/>
      <c r="V601" s="9"/>
      <c r="W601" s="10"/>
      <c r="X601" s="11"/>
    </row>
    <row r="602" spans="1:24" ht="24.6" thickBot="1" x14ac:dyDescent="0.3">
      <c r="B602" s="52" t="s">
        <v>298</v>
      </c>
      <c r="C602" s="3" t="s">
        <v>130</v>
      </c>
      <c r="D602" s="3">
        <v>2014</v>
      </c>
      <c r="E602" s="3">
        <v>261403</v>
      </c>
      <c r="F602" s="19">
        <v>41435</v>
      </c>
      <c r="G602" s="20"/>
      <c r="H602" s="20" t="s">
        <v>698</v>
      </c>
      <c r="I602" s="20" t="s">
        <v>698</v>
      </c>
      <c r="J602" s="20" t="s">
        <v>689</v>
      </c>
      <c r="K602" s="3" t="s">
        <v>689</v>
      </c>
      <c r="L602" s="4">
        <v>5256475.82</v>
      </c>
      <c r="M602" s="4"/>
      <c r="N602" s="5"/>
      <c r="O602" s="5"/>
      <c r="P602" s="4"/>
      <c r="Q602" s="5"/>
      <c r="R602" s="5"/>
      <c r="S602" s="4">
        <v>0</v>
      </c>
      <c r="T602" s="85">
        <f t="shared" si="10"/>
        <v>0</v>
      </c>
      <c r="U602" s="27" t="s">
        <v>816</v>
      </c>
      <c r="V602" s="9"/>
      <c r="W602" s="10"/>
      <c r="X602" s="11"/>
    </row>
    <row r="603" spans="1:24" ht="36.6" thickBot="1" x14ac:dyDescent="0.3">
      <c r="A603" s="1">
        <v>99</v>
      </c>
      <c r="B603" s="3" t="s">
        <v>97</v>
      </c>
      <c r="C603" s="3" t="s">
        <v>130</v>
      </c>
      <c r="D603" s="3">
        <v>2015</v>
      </c>
      <c r="E603" s="3">
        <v>262922</v>
      </c>
      <c r="F603" s="19">
        <v>41578</v>
      </c>
      <c r="G603" s="20"/>
      <c r="H603" s="20" t="s">
        <v>698</v>
      </c>
      <c r="I603" s="20" t="s">
        <v>698</v>
      </c>
      <c r="J603" s="20" t="s">
        <v>689</v>
      </c>
      <c r="K603" s="3" t="s">
        <v>689</v>
      </c>
      <c r="L603" s="4">
        <v>4773784</v>
      </c>
      <c r="M603" s="4"/>
      <c r="N603" s="5">
        <v>0</v>
      </c>
      <c r="O603" s="5">
        <v>0</v>
      </c>
      <c r="P603" s="4">
        <v>0</v>
      </c>
      <c r="Q603" s="5">
        <v>0</v>
      </c>
      <c r="R603" s="5">
        <v>0</v>
      </c>
      <c r="S603" s="4">
        <v>0</v>
      </c>
      <c r="T603" s="85">
        <f t="shared" si="10"/>
        <v>0</v>
      </c>
      <c r="V603" s="9"/>
      <c r="W603" s="10"/>
      <c r="X603" s="11"/>
    </row>
    <row r="604" spans="1:24" ht="12.6" thickBot="1" x14ac:dyDescent="0.3">
      <c r="A604" s="1">
        <v>242</v>
      </c>
      <c r="B604" s="29" t="s">
        <v>223</v>
      </c>
      <c r="C604" s="3" t="s">
        <v>266</v>
      </c>
      <c r="D604" s="3">
        <v>2015</v>
      </c>
      <c r="E604" s="3">
        <v>264761</v>
      </c>
      <c r="F604" s="19">
        <v>41634</v>
      </c>
      <c r="G604" s="20"/>
      <c r="H604" s="20">
        <v>41944</v>
      </c>
      <c r="I604" s="20">
        <v>42339</v>
      </c>
      <c r="J604" s="20" t="s">
        <v>689</v>
      </c>
      <c r="K604" s="3" t="s">
        <v>691</v>
      </c>
      <c r="L604" s="4">
        <v>3711806</v>
      </c>
      <c r="M604" s="4"/>
      <c r="N604" s="5"/>
      <c r="O604" s="5"/>
      <c r="P604" s="4"/>
      <c r="Q604" s="5"/>
      <c r="R604" s="5"/>
      <c r="S604" s="4">
        <v>3475566.05</v>
      </c>
      <c r="T604" s="85">
        <f t="shared" si="10"/>
        <v>0.93635444578730676</v>
      </c>
      <c r="V604" s="9"/>
      <c r="W604" s="10"/>
      <c r="X604" s="11"/>
    </row>
    <row r="605" spans="1:24" ht="12.6" thickBot="1" x14ac:dyDescent="0.3">
      <c r="B605" s="3" t="s">
        <v>117</v>
      </c>
      <c r="C605" s="3" t="s">
        <v>130</v>
      </c>
      <c r="D605" s="3">
        <v>2015</v>
      </c>
      <c r="E605" s="3">
        <v>271667</v>
      </c>
      <c r="F605" s="19">
        <v>41571</v>
      </c>
      <c r="G605" s="20"/>
      <c r="H605" s="20" t="s">
        <v>698</v>
      </c>
      <c r="I605" s="20" t="s">
        <v>698</v>
      </c>
      <c r="J605" s="20" t="s">
        <v>689</v>
      </c>
      <c r="K605" s="3" t="s">
        <v>691</v>
      </c>
      <c r="L605" s="4">
        <v>5978345</v>
      </c>
      <c r="M605" s="4"/>
      <c r="N605" s="5">
        <v>0</v>
      </c>
      <c r="O605" s="5">
        <v>0</v>
      </c>
      <c r="P605" s="4">
        <v>920699</v>
      </c>
      <c r="Q605" s="5">
        <v>0</v>
      </c>
      <c r="R605" s="5">
        <v>0</v>
      </c>
      <c r="S605" s="4">
        <v>0</v>
      </c>
      <c r="T605" s="85">
        <f t="shared" si="10"/>
        <v>0</v>
      </c>
      <c r="V605" s="9"/>
      <c r="W605" s="10"/>
      <c r="X605" s="11"/>
    </row>
    <row r="606" spans="1:24" ht="24.6" thickBot="1" x14ac:dyDescent="0.3">
      <c r="A606" s="1">
        <v>100</v>
      </c>
      <c r="B606" s="3" t="s">
        <v>247</v>
      </c>
      <c r="C606" s="3" t="s">
        <v>268</v>
      </c>
      <c r="D606" s="3">
        <v>2015</v>
      </c>
      <c r="E606" s="3">
        <v>273101</v>
      </c>
      <c r="F606" s="19">
        <v>41527</v>
      </c>
      <c r="G606" s="20"/>
      <c r="H606" s="20">
        <v>41548</v>
      </c>
      <c r="I606" s="20">
        <v>42339</v>
      </c>
      <c r="J606" s="20" t="s">
        <v>689</v>
      </c>
      <c r="K606" s="3" t="s">
        <v>691</v>
      </c>
      <c r="L606" s="4">
        <v>1527959.18</v>
      </c>
      <c r="M606" s="4"/>
      <c r="N606" s="5"/>
      <c r="O606" s="5"/>
      <c r="P606" s="4"/>
      <c r="Q606" s="5"/>
      <c r="R606" s="5"/>
      <c r="S606" s="4">
        <v>855357.3</v>
      </c>
      <c r="T606" s="85">
        <f t="shared" si="10"/>
        <v>0.55980376386756625</v>
      </c>
      <c r="U606" s="59" t="s">
        <v>695</v>
      </c>
      <c r="V606" s="9"/>
      <c r="W606" s="10"/>
      <c r="X606" s="11"/>
    </row>
    <row r="607" spans="1:24" ht="24.6" thickBot="1" x14ac:dyDescent="0.3">
      <c r="B607" s="3" t="s">
        <v>226</v>
      </c>
      <c r="C607" s="3" t="s">
        <v>266</v>
      </c>
      <c r="D607" s="3">
        <v>2015</v>
      </c>
      <c r="E607" s="3">
        <v>277881</v>
      </c>
      <c r="F607" s="19">
        <v>41925</v>
      </c>
      <c r="G607" s="20"/>
      <c r="H607" s="20">
        <v>42278</v>
      </c>
      <c r="I607" s="20">
        <v>42278</v>
      </c>
      <c r="J607" s="20" t="s">
        <v>689</v>
      </c>
      <c r="K607" s="3" t="s">
        <v>691</v>
      </c>
      <c r="L607" s="4">
        <v>6381542</v>
      </c>
      <c r="M607" s="4"/>
      <c r="N607" s="5"/>
      <c r="O607" s="5"/>
      <c r="P607" s="4"/>
      <c r="Q607" s="5"/>
      <c r="R607" s="5"/>
      <c r="S607" s="4">
        <v>104000</v>
      </c>
      <c r="T607" s="85">
        <f t="shared" si="10"/>
        <v>1.6297001571093633E-2</v>
      </c>
      <c r="V607" s="9"/>
      <c r="W607" s="10"/>
      <c r="X607" s="11"/>
    </row>
    <row r="608" spans="1:24" ht="24.6" thickBot="1" x14ac:dyDescent="0.3">
      <c r="B608" s="56" t="s">
        <v>249</v>
      </c>
      <c r="C608" s="3" t="s">
        <v>268</v>
      </c>
      <c r="D608" s="3">
        <v>2015</v>
      </c>
      <c r="E608" s="3">
        <v>279093</v>
      </c>
      <c r="F608" s="19">
        <v>41590</v>
      </c>
      <c r="G608" s="20"/>
      <c r="H608" s="20">
        <v>41760</v>
      </c>
      <c r="I608" s="20">
        <v>42095</v>
      </c>
      <c r="J608" s="20" t="s">
        <v>689</v>
      </c>
      <c r="K608" s="3" t="s">
        <v>689</v>
      </c>
      <c r="L608" s="4">
        <v>7242534.54</v>
      </c>
      <c r="M608" s="4"/>
      <c r="N608" s="5"/>
      <c r="O608" s="5"/>
      <c r="P608" s="4"/>
      <c r="Q608" s="5"/>
      <c r="R608" s="5"/>
      <c r="S608" s="4">
        <v>55000</v>
      </c>
      <c r="T608" s="85">
        <f t="shared" si="10"/>
        <v>7.5940266071551242E-3</v>
      </c>
      <c r="V608" s="9"/>
      <c r="W608" s="10"/>
      <c r="X608" s="11"/>
    </row>
    <row r="609" spans="1:24" ht="24.6" thickBot="1" x14ac:dyDescent="0.3">
      <c r="A609" s="1">
        <v>243</v>
      </c>
      <c r="B609" s="56" t="s">
        <v>118</v>
      </c>
      <c r="C609" s="3" t="s">
        <v>130</v>
      </c>
      <c r="D609" s="3">
        <v>2015</v>
      </c>
      <c r="E609" s="3">
        <v>279565</v>
      </c>
      <c r="F609" s="19">
        <v>41992</v>
      </c>
      <c r="G609" s="20"/>
      <c r="H609" s="20">
        <v>42186</v>
      </c>
      <c r="I609" s="20">
        <v>42339</v>
      </c>
      <c r="J609" s="20" t="s">
        <v>689</v>
      </c>
      <c r="K609" s="3" t="s">
        <v>689</v>
      </c>
      <c r="L609" s="4">
        <v>3652795</v>
      </c>
      <c r="M609" s="4"/>
      <c r="N609" s="5">
        <v>0</v>
      </c>
      <c r="O609" s="5">
        <v>0</v>
      </c>
      <c r="P609" s="4">
        <v>139285</v>
      </c>
      <c r="Q609" s="5">
        <v>24294</v>
      </c>
      <c r="R609" s="5">
        <v>17.399999999999999</v>
      </c>
      <c r="S609" s="4">
        <v>24294.400000000001</v>
      </c>
      <c r="T609" s="85">
        <f t="shared" si="10"/>
        <v>6.6509070451530958E-3</v>
      </c>
      <c r="V609" s="9"/>
      <c r="W609" s="10"/>
      <c r="X609" s="11"/>
    </row>
    <row r="610" spans="1:24" ht="24.6" thickBot="1" x14ac:dyDescent="0.3">
      <c r="A610" s="1">
        <v>244</v>
      </c>
      <c r="B610" s="56" t="s">
        <v>248</v>
      </c>
      <c r="C610" s="3" t="s">
        <v>268</v>
      </c>
      <c r="D610" s="3">
        <v>2015</v>
      </c>
      <c r="E610" s="3">
        <v>282897</v>
      </c>
      <c r="F610" s="19">
        <v>41639</v>
      </c>
      <c r="G610" s="20"/>
      <c r="H610" s="20">
        <v>41760</v>
      </c>
      <c r="I610" s="20">
        <v>42339</v>
      </c>
      <c r="J610" s="20" t="s">
        <v>689</v>
      </c>
      <c r="K610" s="3" t="s">
        <v>689</v>
      </c>
      <c r="L610" s="4">
        <v>1837389.49</v>
      </c>
      <c r="M610" s="4"/>
      <c r="N610" s="5"/>
      <c r="O610" s="5"/>
      <c r="P610" s="4"/>
      <c r="Q610" s="5"/>
      <c r="R610" s="5"/>
      <c r="S610" s="4">
        <v>745323.48</v>
      </c>
      <c r="T610" s="85">
        <f t="shared" si="10"/>
        <v>0.40564261636219545</v>
      </c>
      <c r="V610" s="9"/>
      <c r="W610" s="10"/>
      <c r="X610" s="11"/>
    </row>
    <row r="611" spans="1:24" ht="12.6" thickBot="1" x14ac:dyDescent="0.3">
      <c r="A611" s="1">
        <v>101</v>
      </c>
      <c r="B611" s="56" t="s">
        <v>119</v>
      </c>
      <c r="C611" s="3" t="s">
        <v>130</v>
      </c>
      <c r="D611" s="3">
        <v>2015</v>
      </c>
      <c r="E611" s="3">
        <v>287957</v>
      </c>
      <c r="F611" s="19">
        <v>41941</v>
      </c>
      <c r="G611" s="20"/>
      <c r="H611" s="20">
        <v>42339</v>
      </c>
      <c r="I611" s="20">
        <v>42339</v>
      </c>
      <c r="J611" s="20" t="s">
        <v>689</v>
      </c>
      <c r="K611" s="3" t="s">
        <v>689</v>
      </c>
      <c r="L611" s="4">
        <v>4940534</v>
      </c>
      <c r="M611" s="4"/>
      <c r="N611" s="5">
        <v>0</v>
      </c>
      <c r="O611" s="5">
        <v>0</v>
      </c>
      <c r="P611" s="4">
        <v>40000</v>
      </c>
      <c r="Q611" s="5">
        <v>19750</v>
      </c>
      <c r="R611" s="5">
        <v>49.4</v>
      </c>
      <c r="S611" s="4">
        <v>19750</v>
      </c>
      <c r="T611" s="85">
        <f t="shared" si="10"/>
        <v>3.9975435853695169E-3</v>
      </c>
      <c r="V611" s="9"/>
      <c r="W611" s="10"/>
      <c r="X611" s="11"/>
    </row>
    <row r="612" spans="1:24" ht="12.6" thickBot="1" x14ac:dyDescent="0.3">
      <c r="A612" s="1">
        <v>102</v>
      </c>
      <c r="B612" s="61" t="s">
        <v>531</v>
      </c>
      <c r="C612" s="3" t="s">
        <v>265</v>
      </c>
      <c r="D612" s="3">
        <v>2014</v>
      </c>
      <c r="E612" s="3">
        <v>288699</v>
      </c>
      <c r="F612" s="19">
        <v>41890</v>
      </c>
      <c r="G612" s="20"/>
      <c r="H612" s="20">
        <v>41974</v>
      </c>
      <c r="I612" s="20">
        <v>41974</v>
      </c>
      <c r="J612" s="20" t="s">
        <v>689</v>
      </c>
      <c r="K612" s="3" t="s">
        <v>689</v>
      </c>
      <c r="L612" s="4">
        <v>2991062</v>
      </c>
      <c r="M612" s="4"/>
      <c r="N612" s="5"/>
      <c r="O612" s="5"/>
      <c r="P612" s="4"/>
      <c r="Q612" s="5"/>
      <c r="R612" s="5"/>
      <c r="S612" s="4">
        <v>95344.92</v>
      </c>
      <c r="T612" s="85">
        <f t="shared" si="10"/>
        <v>3.1876611049854529E-2</v>
      </c>
      <c r="V612" s="9"/>
      <c r="W612" s="10"/>
      <c r="X612" s="11"/>
    </row>
    <row r="613" spans="1:24" ht="12.6" thickBot="1" x14ac:dyDescent="0.3">
      <c r="A613" s="28"/>
      <c r="B613" s="50" t="s">
        <v>210</v>
      </c>
      <c r="C613" s="3" t="s">
        <v>265</v>
      </c>
      <c r="D613" s="3">
        <v>2015</v>
      </c>
      <c r="E613" s="3">
        <v>290126</v>
      </c>
      <c r="F613" s="19">
        <v>40911</v>
      </c>
      <c r="G613" s="20"/>
      <c r="H613" s="20">
        <v>40940</v>
      </c>
      <c r="I613" s="20">
        <v>41944</v>
      </c>
      <c r="J613" s="20" t="s">
        <v>689</v>
      </c>
      <c r="K613" s="3" t="s">
        <v>691</v>
      </c>
      <c r="L613" s="4">
        <v>146626</v>
      </c>
      <c r="M613" s="4"/>
      <c r="N613" s="5">
        <v>3500</v>
      </c>
      <c r="O613" s="5">
        <v>0</v>
      </c>
      <c r="P613" s="4">
        <v>152026</v>
      </c>
      <c r="Q613" s="5">
        <v>135624</v>
      </c>
      <c r="R613" s="5">
        <v>89.2</v>
      </c>
      <c r="S613" s="4">
        <v>139124</v>
      </c>
      <c r="T613" s="85">
        <f t="shared" si="10"/>
        <v>0.94883581356648894</v>
      </c>
      <c r="U613" s="28"/>
      <c r="V613" s="9"/>
      <c r="W613" s="10"/>
      <c r="X613" s="11"/>
    </row>
    <row r="614" spans="1:24" ht="24.6" thickBot="1" x14ac:dyDescent="0.3">
      <c r="A614" s="1">
        <v>103</v>
      </c>
      <c r="B614" s="80" t="s">
        <v>259</v>
      </c>
      <c r="C614" s="3" t="s">
        <v>268</v>
      </c>
      <c r="D614" s="3">
        <v>2015</v>
      </c>
      <c r="E614" s="78">
        <v>290763</v>
      </c>
      <c r="F614" s="19">
        <v>42111</v>
      </c>
      <c r="G614" s="20"/>
      <c r="H614" s="20" t="s">
        <v>698</v>
      </c>
      <c r="I614" s="20" t="s">
        <v>698</v>
      </c>
      <c r="J614" s="20" t="s">
        <v>689</v>
      </c>
      <c r="K614" s="3" t="s">
        <v>689</v>
      </c>
      <c r="L614" s="4">
        <v>39705864</v>
      </c>
      <c r="M614" s="4"/>
      <c r="N614" s="5"/>
      <c r="O614" s="5"/>
      <c r="P614" s="4"/>
      <c r="Q614" s="5"/>
      <c r="R614" s="5">
        <v>0</v>
      </c>
      <c r="S614" s="4">
        <v>0</v>
      </c>
      <c r="T614" s="85">
        <f t="shared" si="10"/>
        <v>0</v>
      </c>
      <c r="V614" s="9"/>
      <c r="W614" s="10"/>
      <c r="X614" s="11"/>
    </row>
    <row r="615" spans="1:24" ht="24.6" thickBot="1" x14ac:dyDescent="0.3">
      <c r="A615" s="1">
        <v>211</v>
      </c>
      <c r="B615" s="56" t="s">
        <v>250</v>
      </c>
      <c r="C615" s="3" t="s">
        <v>268</v>
      </c>
      <c r="D615" s="3">
        <v>2015</v>
      </c>
      <c r="E615" s="3">
        <v>292186</v>
      </c>
      <c r="F615" s="19">
        <v>41739</v>
      </c>
      <c r="G615" s="20"/>
      <c r="H615" s="20">
        <v>41821</v>
      </c>
      <c r="I615" s="20" t="s">
        <v>700</v>
      </c>
      <c r="J615" s="20" t="s">
        <v>689</v>
      </c>
      <c r="K615" s="3" t="s">
        <v>691</v>
      </c>
      <c r="L615" s="4">
        <v>954620.61</v>
      </c>
      <c r="M615" s="4"/>
      <c r="N615" s="5"/>
      <c r="O615" s="5"/>
      <c r="P615" s="4"/>
      <c r="Q615" s="5"/>
      <c r="R615" s="5"/>
      <c r="S615" s="4">
        <v>948026.84</v>
      </c>
      <c r="T615" s="85">
        <f t="shared" si="10"/>
        <v>0.993092784787037</v>
      </c>
      <c r="V615" s="9"/>
      <c r="W615" s="10"/>
      <c r="X615" s="11"/>
    </row>
    <row r="616" spans="1:24" ht="24.6" thickBot="1" x14ac:dyDescent="0.3">
      <c r="A616" s="28">
        <v>169</v>
      </c>
      <c r="B616" s="3" t="s">
        <v>227</v>
      </c>
      <c r="C616" s="3" t="s">
        <v>266</v>
      </c>
      <c r="D616" s="3">
        <v>2015</v>
      </c>
      <c r="E616" s="3">
        <v>294426</v>
      </c>
      <c r="F616" s="19">
        <v>41984</v>
      </c>
      <c r="G616" s="20"/>
      <c r="H616" s="20" t="s">
        <v>698</v>
      </c>
      <c r="I616" s="20" t="s">
        <v>698</v>
      </c>
      <c r="J616" s="20" t="s">
        <v>689</v>
      </c>
      <c r="K616" s="3" t="s">
        <v>691</v>
      </c>
      <c r="L616" s="4">
        <v>2468161</v>
      </c>
      <c r="M616" s="4"/>
      <c r="N616" s="5"/>
      <c r="O616" s="5"/>
      <c r="P616" s="4"/>
      <c r="Q616" s="5"/>
      <c r="R616" s="5"/>
      <c r="S616" s="4">
        <v>0</v>
      </c>
      <c r="T616" s="85">
        <f t="shared" si="10"/>
        <v>0</v>
      </c>
      <c r="U616" s="28"/>
      <c r="X616" s="11"/>
    </row>
    <row r="617" spans="1:24" ht="24.6" thickBot="1" x14ac:dyDescent="0.3">
      <c r="A617" s="1">
        <v>104</v>
      </c>
      <c r="B617" s="3" t="s">
        <v>228</v>
      </c>
      <c r="C617" s="3" t="s">
        <v>266</v>
      </c>
      <c r="D617" s="3">
        <v>2015</v>
      </c>
      <c r="E617" s="3">
        <v>296575</v>
      </c>
      <c r="F617" s="19">
        <v>42137</v>
      </c>
      <c r="G617" s="20"/>
      <c r="H617" s="20" t="s">
        <v>698</v>
      </c>
      <c r="I617" s="20" t="s">
        <v>698</v>
      </c>
      <c r="J617" s="20" t="s">
        <v>689</v>
      </c>
      <c r="K617" s="3" t="s">
        <v>691</v>
      </c>
      <c r="L617" s="4">
        <v>6970569</v>
      </c>
      <c r="M617" s="4"/>
      <c r="N617" s="5"/>
      <c r="O617" s="5"/>
      <c r="P617" s="4"/>
      <c r="Q617" s="5"/>
      <c r="R617" s="5"/>
      <c r="S617" s="4">
        <v>0</v>
      </c>
      <c r="T617" s="85">
        <f t="shared" si="10"/>
        <v>0</v>
      </c>
      <c r="W617" s="10"/>
      <c r="X617" s="11"/>
    </row>
    <row r="618" spans="1:24" ht="12.6" thickBot="1" x14ac:dyDescent="0.3">
      <c r="A618" s="28">
        <v>170</v>
      </c>
      <c r="B618" s="29" t="s">
        <v>215</v>
      </c>
      <c r="C618" s="3" t="s">
        <v>265</v>
      </c>
      <c r="D618" s="3">
        <v>2015</v>
      </c>
      <c r="E618" s="3">
        <v>298834</v>
      </c>
      <c r="F618" s="19">
        <v>41827</v>
      </c>
      <c r="G618" s="20"/>
      <c r="H618" s="20">
        <v>42156</v>
      </c>
      <c r="I618" s="20">
        <v>42339</v>
      </c>
      <c r="J618" s="20" t="s">
        <v>689</v>
      </c>
      <c r="K618" s="3" t="s">
        <v>691</v>
      </c>
      <c r="L618" s="4">
        <v>1177733</v>
      </c>
      <c r="M618" s="4"/>
      <c r="N618" s="5">
        <v>0</v>
      </c>
      <c r="O618" s="5">
        <v>0</v>
      </c>
      <c r="P618" s="4">
        <v>1006733</v>
      </c>
      <c r="Q618" s="5">
        <v>999358</v>
      </c>
      <c r="R618" s="5">
        <v>99.3</v>
      </c>
      <c r="S618" s="4">
        <v>999357.5</v>
      </c>
      <c r="T618" s="85">
        <f t="shared" si="10"/>
        <v>0.84854334556304356</v>
      </c>
      <c r="U618" s="28"/>
    </row>
    <row r="619" spans="1:24" ht="36.6" thickBot="1" x14ac:dyDescent="0.3">
      <c r="A619" s="28">
        <v>171</v>
      </c>
      <c r="B619" s="3" t="s">
        <v>120</v>
      </c>
      <c r="C619" s="3" t="s">
        <v>130</v>
      </c>
      <c r="D619" s="3">
        <v>2015</v>
      </c>
      <c r="E619" s="3">
        <v>299204</v>
      </c>
      <c r="F619" s="19">
        <v>41960</v>
      </c>
      <c r="G619" s="20"/>
      <c r="H619" s="20" t="s">
        <v>698</v>
      </c>
      <c r="I619" s="20" t="s">
        <v>698</v>
      </c>
      <c r="J619" s="20" t="s">
        <v>689</v>
      </c>
      <c r="K619" s="3" t="s">
        <v>691</v>
      </c>
      <c r="L619" s="4">
        <v>3521864</v>
      </c>
      <c r="M619" s="4"/>
      <c r="N619" s="5">
        <v>0</v>
      </c>
      <c r="O619" s="5">
        <v>0</v>
      </c>
      <c r="P619" s="4">
        <v>114666</v>
      </c>
      <c r="Q619" s="5">
        <v>0</v>
      </c>
      <c r="R619" s="5">
        <v>0</v>
      </c>
      <c r="S619" s="4">
        <v>0</v>
      </c>
      <c r="T619" s="85">
        <f t="shared" si="10"/>
        <v>0</v>
      </c>
      <c r="U619" s="28"/>
    </row>
    <row r="620" spans="1:24" ht="24.6" thickBot="1" x14ac:dyDescent="0.3">
      <c r="A620" s="28">
        <v>196</v>
      </c>
      <c r="B620" s="55" t="s">
        <v>256</v>
      </c>
      <c r="C620" s="3" t="s">
        <v>268</v>
      </c>
      <c r="D620" s="3">
        <v>2015</v>
      </c>
      <c r="E620" s="78">
        <v>301811</v>
      </c>
      <c r="F620" s="19">
        <v>41960</v>
      </c>
      <c r="G620" s="20"/>
      <c r="H620" s="20">
        <v>42339</v>
      </c>
      <c r="I620" s="20">
        <v>42339</v>
      </c>
      <c r="J620" s="20" t="s">
        <v>689</v>
      </c>
      <c r="K620" s="3" t="s">
        <v>691</v>
      </c>
      <c r="L620" s="4">
        <v>6538528.7000000002</v>
      </c>
      <c r="M620" s="4"/>
      <c r="N620" s="5"/>
      <c r="O620" s="5"/>
      <c r="P620" s="4"/>
      <c r="Q620" s="5"/>
      <c r="R620" s="5">
        <v>100</v>
      </c>
      <c r="S620" s="4">
        <v>109341</v>
      </c>
      <c r="T620" s="85">
        <f t="shared" si="10"/>
        <v>1.672256940617237E-2</v>
      </c>
      <c r="U620" s="28"/>
    </row>
    <row r="621" spans="1:24" ht="24.6" thickBot="1" x14ac:dyDescent="0.3">
      <c r="B621" s="3" t="s">
        <v>257</v>
      </c>
      <c r="C621" s="3" t="s">
        <v>268</v>
      </c>
      <c r="D621" s="3">
        <v>2015</v>
      </c>
      <c r="E621" s="78">
        <v>301814</v>
      </c>
      <c r="F621" s="19">
        <v>41960</v>
      </c>
      <c r="G621" s="20"/>
      <c r="H621" s="20">
        <v>42339</v>
      </c>
      <c r="I621" s="20">
        <v>42339</v>
      </c>
      <c r="J621" s="20" t="s">
        <v>689</v>
      </c>
      <c r="K621" s="3" t="s">
        <v>691</v>
      </c>
      <c r="L621" s="4">
        <v>7493160.2999999998</v>
      </c>
      <c r="M621" s="4"/>
      <c r="N621" s="5"/>
      <c r="O621" s="5"/>
      <c r="P621" s="4"/>
      <c r="Q621" s="5"/>
      <c r="R621" s="5"/>
      <c r="S621" s="4">
        <v>109606</v>
      </c>
      <c r="T621" s="85">
        <f t="shared" si="10"/>
        <v>1.4627473003613709E-2</v>
      </c>
    </row>
    <row r="622" spans="1:24" ht="36.6" thickBot="1" x14ac:dyDescent="0.3">
      <c r="A622" s="1">
        <v>105</v>
      </c>
      <c r="B622" s="3" t="s">
        <v>121</v>
      </c>
      <c r="C622" s="3" t="s">
        <v>130</v>
      </c>
      <c r="D622" s="3">
        <v>2015</v>
      </c>
      <c r="E622" s="3">
        <v>303903</v>
      </c>
      <c r="F622" s="19">
        <v>41990</v>
      </c>
      <c r="G622" s="20"/>
      <c r="H622" s="20" t="s">
        <v>698</v>
      </c>
      <c r="I622" s="20" t="s">
        <v>698</v>
      </c>
      <c r="J622" s="20" t="s">
        <v>689</v>
      </c>
      <c r="K622" s="3" t="s">
        <v>689</v>
      </c>
      <c r="L622" s="4">
        <v>3360766</v>
      </c>
      <c r="M622" s="4"/>
      <c r="N622" s="5">
        <v>0</v>
      </c>
      <c r="O622" s="5">
        <v>0</v>
      </c>
      <c r="P622" s="4">
        <v>0</v>
      </c>
      <c r="Q622" s="5">
        <v>0</v>
      </c>
      <c r="R622" s="5">
        <v>0</v>
      </c>
      <c r="S622" s="4">
        <v>0</v>
      </c>
      <c r="T622" s="85">
        <f t="shared" si="10"/>
        <v>0</v>
      </c>
    </row>
    <row r="623" spans="1:24" ht="12.6" thickBot="1" x14ac:dyDescent="0.3">
      <c r="A623" s="1">
        <v>106</v>
      </c>
      <c r="B623" s="3" t="s">
        <v>258</v>
      </c>
      <c r="C623" s="3" t="s">
        <v>268</v>
      </c>
      <c r="D623" s="3">
        <v>2015</v>
      </c>
      <c r="E623" s="78">
        <v>308891</v>
      </c>
      <c r="F623" s="19">
        <v>41980</v>
      </c>
      <c r="G623" s="20"/>
      <c r="H623" s="20" t="s">
        <v>698</v>
      </c>
      <c r="I623" s="20" t="s">
        <v>698</v>
      </c>
      <c r="J623" s="20" t="s">
        <v>689</v>
      </c>
      <c r="K623" s="3" t="s">
        <v>689</v>
      </c>
      <c r="L623" s="4">
        <v>5694195</v>
      </c>
      <c r="M623" s="4"/>
      <c r="N623" s="5"/>
      <c r="O623" s="5"/>
      <c r="P623" s="4"/>
      <c r="Q623" s="5"/>
      <c r="R623" s="5"/>
      <c r="S623" s="4">
        <v>0</v>
      </c>
      <c r="T623" s="85">
        <f t="shared" si="10"/>
        <v>0</v>
      </c>
    </row>
    <row r="624" spans="1:24" ht="12.6" thickBot="1" x14ac:dyDescent="0.3">
      <c r="A624" s="1">
        <v>223</v>
      </c>
      <c r="B624" s="3" t="s">
        <v>229</v>
      </c>
      <c r="C624" s="3" t="s">
        <v>266</v>
      </c>
      <c r="D624" s="3">
        <v>2015</v>
      </c>
      <c r="E624" s="3">
        <v>319707</v>
      </c>
      <c r="F624" s="19">
        <v>42129</v>
      </c>
      <c r="G624" s="20"/>
      <c r="H624" s="20">
        <v>42186</v>
      </c>
      <c r="I624" s="20">
        <v>42278</v>
      </c>
      <c r="J624" s="20" t="s">
        <v>689</v>
      </c>
      <c r="K624" s="3" t="s">
        <v>691</v>
      </c>
      <c r="L624" s="4">
        <v>728441.2</v>
      </c>
      <c r="M624" s="4"/>
      <c r="N624" s="5"/>
      <c r="O624" s="5"/>
      <c r="P624" s="4"/>
      <c r="Q624" s="5"/>
      <c r="R624" s="5"/>
      <c r="S624" s="4">
        <v>716801.19</v>
      </c>
      <c r="T624" s="85">
        <f t="shared" si="10"/>
        <v>0.98402065945748263</v>
      </c>
      <c r="U624" s="1" t="s">
        <v>789</v>
      </c>
    </row>
    <row r="625" spans="1:21" ht="12.6" thickBot="1" x14ac:dyDescent="0.3">
      <c r="A625" s="1">
        <v>259</v>
      </c>
      <c r="B625" s="3" t="s">
        <v>230</v>
      </c>
      <c r="C625" s="3" t="s">
        <v>266</v>
      </c>
      <c r="D625" s="3">
        <v>2015</v>
      </c>
      <c r="E625" s="3">
        <v>319726</v>
      </c>
      <c r="F625" s="19">
        <v>42129</v>
      </c>
      <c r="G625" s="20"/>
      <c r="H625" s="20">
        <v>42156</v>
      </c>
      <c r="I625" s="20">
        <v>42309</v>
      </c>
      <c r="J625" s="20" t="s">
        <v>689</v>
      </c>
      <c r="K625" s="3" t="s">
        <v>691</v>
      </c>
      <c r="L625" s="4">
        <v>374477.85</v>
      </c>
      <c r="M625" s="4"/>
      <c r="N625" s="5"/>
      <c r="O625" s="5"/>
      <c r="P625" s="4"/>
      <c r="Q625" s="5"/>
      <c r="R625" s="5"/>
      <c r="S625" s="4">
        <v>362777.85</v>
      </c>
      <c r="T625" s="85">
        <f t="shared" si="10"/>
        <v>0.96875649654579032</v>
      </c>
    </row>
    <row r="626" spans="1:21" ht="24.6" thickBot="1" x14ac:dyDescent="0.3">
      <c r="A626" s="1">
        <v>107</v>
      </c>
      <c r="B626" s="3" t="s">
        <v>260</v>
      </c>
      <c r="C626" s="3" t="s">
        <v>268</v>
      </c>
      <c r="D626" s="3">
        <v>2015</v>
      </c>
      <c r="E626" s="3">
        <v>336504</v>
      </c>
      <c r="F626" s="19">
        <v>42313</v>
      </c>
      <c r="G626" s="20"/>
      <c r="H626" s="20" t="s">
        <v>698</v>
      </c>
      <c r="I626" s="20" t="s">
        <v>698</v>
      </c>
      <c r="J626" s="20" t="s">
        <v>689</v>
      </c>
      <c r="K626" s="3" t="s">
        <v>689</v>
      </c>
      <c r="L626" s="4">
        <v>2946767</v>
      </c>
      <c r="M626" s="4"/>
      <c r="N626" s="5"/>
      <c r="O626" s="5"/>
      <c r="P626" s="4"/>
      <c r="Q626" s="5"/>
      <c r="R626" s="5"/>
      <c r="S626" s="4">
        <v>0</v>
      </c>
      <c r="T626" s="85">
        <f t="shared" si="10"/>
        <v>0</v>
      </c>
    </row>
    <row r="627" spans="1:21" ht="24.6" thickBot="1" x14ac:dyDescent="0.3">
      <c r="A627" s="1">
        <v>245</v>
      </c>
      <c r="B627" s="3" t="s">
        <v>261</v>
      </c>
      <c r="C627" s="3" t="s">
        <v>268</v>
      </c>
      <c r="D627" s="3">
        <v>2015</v>
      </c>
      <c r="E627" s="3">
        <v>339449</v>
      </c>
      <c r="F627" s="19">
        <v>42320</v>
      </c>
      <c r="G627" s="20"/>
      <c r="H627" s="20" t="s">
        <v>698</v>
      </c>
      <c r="I627" s="20" t="s">
        <v>698</v>
      </c>
      <c r="J627" s="20" t="s">
        <v>689</v>
      </c>
      <c r="K627" s="3" t="s">
        <v>689</v>
      </c>
      <c r="L627" s="4">
        <v>3047762</v>
      </c>
      <c r="M627" s="4"/>
      <c r="N627" s="5"/>
      <c r="O627" s="5"/>
      <c r="P627" s="4"/>
      <c r="Q627" s="5"/>
      <c r="R627" s="5"/>
      <c r="S627" s="4">
        <v>0</v>
      </c>
      <c r="T627" s="85">
        <f t="shared" si="10"/>
        <v>0</v>
      </c>
    </row>
    <row r="628" spans="1:21" ht="29.25" customHeight="1" thickBot="1" x14ac:dyDescent="0.3">
      <c r="A628" s="1">
        <v>108</v>
      </c>
      <c r="B628" s="83" t="s">
        <v>798</v>
      </c>
      <c r="C628" s="3"/>
      <c r="D628" s="3">
        <v>2015</v>
      </c>
      <c r="E628" s="3">
        <v>2302289</v>
      </c>
      <c r="F628" s="19"/>
      <c r="G628" s="20"/>
      <c r="H628" s="20"/>
      <c r="I628" s="20"/>
      <c r="J628" s="20"/>
      <c r="K628" s="3"/>
      <c r="L628" s="4"/>
      <c r="M628" s="4"/>
      <c r="N628" s="5"/>
      <c r="O628" s="5"/>
      <c r="P628" s="4"/>
      <c r="Q628" s="5"/>
      <c r="R628" s="5">
        <v>0</v>
      </c>
      <c r="S628" s="4">
        <v>0</v>
      </c>
      <c r="T628" s="85" t="e">
        <f t="shared" si="10"/>
        <v>#DIV/0!</v>
      </c>
    </row>
    <row r="629" spans="1:21" ht="24.6" thickBot="1" x14ac:dyDescent="0.3">
      <c r="A629" s="1">
        <v>110</v>
      </c>
      <c r="B629" s="52" t="s">
        <v>291</v>
      </c>
      <c r="C629" s="3" t="s">
        <v>130</v>
      </c>
      <c r="D629" s="3">
        <v>2014</v>
      </c>
      <c r="E629" s="3" t="s">
        <v>820</v>
      </c>
      <c r="F629" s="19"/>
      <c r="G629" s="20"/>
      <c r="H629" s="20"/>
      <c r="I629" s="20"/>
      <c r="J629" s="20"/>
      <c r="K629" s="3"/>
      <c r="L629" s="4"/>
      <c r="M629" s="4"/>
      <c r="N629" s="5"/>
      <c r="O629" s="5"/>
      <c r="P629" s="4"/>
      <c r="Q629" s="5"/>
      <c r="R629" s="5"/>
      <c r="S629" s="4"/>
      <c r="T629" s="85" t="e">
        <f t="shared" si="10"/>
        <v>#DIV/0!</v>
      </c>
    </row>
    <row r="630" spans="1:21" ht="24.6" thickBot="1" x14ac:dyDescent="0.3">
      <c r="A630" s="1">
        <v>111</v>
      </c>
      <c r="B630" s="52" t="s">
        <v>292</v>
      </c>
      <c r="C630" s="3" t="s">
        <v>130</v>
      </c>
      <c r="D630" s="3">
        <v>2014</v>
      </c>
      <c r="E630" s="3" t="s">
        <v>820</v>
      </c>
      <c r="F630" s="19"/>
      <c r="G630" s="20"/>
      <c r="H630" s="20"/>
      <c r="I630" s="20"/>
      <c r="J630" s="20"/>
      <c r="K630" s="3"/>
      <c r="L630" s="4"/>
      <c r="M630" s="4"/>
      <c r="N630" s="5"/>
      <c r="O630" s="5"/>
      <c r="P630" s="4"/>
      <c r="Q630" s="5"/>
      <c r="R630" s="5"/>
      <c r="S630" s="4"/>
      <c r="T630" s="85" t="e">
        <f t="shared" si="10"/>
        <v>#DIV/0!</v>
      </c>
    </row>
    <row r="631" spans="1:21" ht="24.6" thickBot="1" x14ac:dyDescent="0.3">
      <c r="A631" s="28"/>
      <c r="B631" s="52" t="s">
        <v>293</v>
      </c>
      <c r="C631" s="3" t="s">
        <v>130</v>
      </c>
      <c r="D631" s="3">
        <v>2014</v>
      </c>
      <c r="E631" s="3" t="s">
        <v>820</v>
      </c>
      <c r="F631" s="19"/>
      <c r="G631" s="20"/>
      <c r="H631" s="20"/>
      <c r="I631" s="20"/>
      <c r="J631" s="20"/>
      <c r="K631" s="3"/>
      <c r="L631" s="4"/>
      <c r="M631" s="4"/>
      <c r="N631" s="5"/>
      <c r="O631" s="5"/>
      <c r="P631" s="4"/>
      <c r="Q631" s="5"/>
      <c r="R631" s="5"/>
      <c r="S631" s="4"/>
      <c r="T631" s="85" t="e">
        <f t="shared" si="10"/>
        <v>#DIV/0!</v>
      </c>
      <c r="U631" s="1" t="s">
        <v>790</v>
      </c>
    </row>
    <row r="632" spans="1:21" ht="24.6" thickBot="1" x14ac:dyDescent="0.3">
      <c r="B632" s="52" t="s">
        <v>294</v>
      </c>
      <c r="C632" s="3" t="s">
        <v>130</v>
      </c>
      <c r="D632" s="3">
        <v>2014</v>
      </c>
      <c r="E632" s="3" t="s">
        <v>820</v>
      </c>
      <c r="F632" s="19"/>
      <c r="G632" s="20"/>
      <c r="H632" s="20"/>
      <c r="I632" s="20"/>
      <c r="J632" s="20"/>
      <c r="K632" s="3"/>
      <c r="L632" s="4"/>
      <c r="M632" s="4"/>
      <c r="N632" s="5"/>
      <c r="O632" s="5"/>
      <c r="P632" s="4"/>
      <c r="Q632" s="5"/>
      <c r="R632" s="5"/>
      <c r="S632" s="4"/>
      <c r="T632" s="85" t="e">
        <f t="shared" si="10"/>
        <v>#DIV/0!</v>
      </c>
    </row>
    <row r="633" spans="1:21" ht="24.6" thickBot="1" x14ac:dyDescent="0.3">
      <c r="A633" s="1">
        <v>112</v>
      </c>
      <c r="B633" s="52" t="s">
        <v>295</v>
      </c>
      <c r="C633" s="3" t="s">
        <v>130</v>
      </c>
      <c r="D633" s="3">
        <v>2014</v>
      </c>
      <c r="E633" s="3" t="s">
        <v>820</v>
      </c>
      <c r="F633" s="19"/>
      <c r="G633" s="20"/>
      <c r="H633" s="20"/>
      <c r="I633" s="20"/>
      <c r="J633" s="20"/>
      <c r="K633" s="3"/>
      <c r="L633" s="4"/>
      <c r="M633" s="4"/>
      <c r="N633" s="5"/>
      <c r="O633" s="5"/>
      <c r="P633" s="4"/>
      <c r="Q633" s="5"/>
      <c r="R633" s="5"/>
      <c r="S633" s="4"/>
      <c r="T633" s="85" t="e">
        <f t="shared" si="10"/>
        <v>#DIV/0!</v>
      </c>
    </row>
    <row r="634" spans="1:21" ht="24.6" thickBot="1" x14ac:dyDescent="0.3">
      <c r="A634" s="28">
        <v>197</v>
      </c>
      <c r="B634" s="52" t="s">
        <v>296</v>
      </c>
      <c r="C634" s="3" t="s">
        <v>130</v>
      </c>
      <c r="D634" s="3">
        <v>2014</v>
      </c>
      <c r="E634" s="3" t="s">
        <v>820</v>
      </c>
      <c r="F634" s="19"/>
      <c r="G634" s="20"/>
      <c r="H634" s="20"/>
      <c r="I634" s="20"/>
      <c r="J634" s="20"/>
      <c r="K634" s="3"/>
      <c r="L634" s="4"/>
      <c r="M634" s="4"/>
      <c r="N634" s="5"/>
      <c r="O634" s="5"/>
      <c r="P634" s="4"/>
      <c r="Q634" s="5"/>
      <c r="R634" s="5"/>
      <c r="S634" s="4"/>
      <c r="T634" s="85" t="e">
        <f t="shared" si="10"/>
        <v>#DIV/0!</v>
      </c>
      <c r="U634" s="28" t="s">
        <v>765</v>
      </c>
    </row>
    <row r="635" spans="1:21" ht="24.6" thickBot="1" x14ac:dyDescent="0.3">
      <c r="A635" s="28">
        <v>198</v>
      </c>
      <c r="B635" s="52" t="s">
        <v>297</v>
      </c>
      <c r="C635" s="3" t="s">
        <v>130</v>
      </c>
      <c r="D635" s="3">
        <v>2014</v>
      </c>
      <c r="E635" s="3" t="s">
        <v>820</v>
      </c>
      <c r="F635" s="19"/>
      <c r="G635" s="20"/>
      <c r="H635" s="20"/>
      <c r="I635" s="20"/>
      <c r="J635" s="20"/>
      <c r="K635" s="3"/>
      <c r="L635" s="4"/>
      <c r="M635" s="4"/>
      <c r="N635" s="5"/>
      <c r="O635" s="5"/>
      <c r="P635" s="4"/>
      <c r="Q635" s="5"/>
      <c r="R635" s="5"/>
      <c r="S635" s="4"/>
      <c r="T635" s="85" t="e">
        <f t="shared" si="10"/>
        <v>#DIV/0!</v>
      </c>
      <c r="U635" s="28"/>
    </row>
    <row r="636" spans="1:21" ht="24.6" thickBot="1" x14ac:dyDescent="0.3">
      <c r="A636" s="28">
        <v>199</v>
      </c>
      <c r="B636" s="3" t="s">
        <v>62</v>
      </c>
      <c r="C636" s="3" t="s">
        <v>130</v>
      </c>
      <c r="D636" s="3">
        <v>2015</v>
      </c>
      <c r="E636" s="3" t="s">
        <v>820</v>
      </c>
      <c r="F636" s="19"/>
      <c r="G636" s="20"/>
      <c r="H636" s="20"/>
      <c r="I636" s="20"/>
      <c r="J636" s="20"/>
      <c r="K636" s="3"/>
      <c r="L636" s="4"/>
      <c r="M636" s="4"/>
      <c r="N636" s="5"/>
      <c r="O636" s="5"/>
      <c r="P636" s="4"/>
      <c r="Q636" s="5"/>
      <c r="R636" s="5"/>
      <c r="S636" s="4"/>
      <c r="T636" s="85" t="e">
        <f t="shared" si="10"/>
        <v>#DIV/0!</v>
      </c>
      <c r="U636" s="28"/>
    </row>
    <row r="637" spans="1:21" ht="24.6" thickBot="1" x14ac:dyDescent="0.3">
      <c r="A637" s="1">
        <v>113</v>
      </c>
      <c r="B637" s="3" t="s">
        <v>63</v>
      </c>
      <c r="C637" s="3" t="s">
        <v>130</v>
      </c>
      <c r="D637" s="3">
        <v>2015</v>
      </c>
      <c r="E637" s="3" t="s">
        <v>820</v>
      </c>
      <c r="F637" s="19"/>
      <c r="G637" s="20"/>
      <c r="H637" s="20"/>
      <c r="I637" s="20"/>
      <c r="J637" s="20"/>
      <c r="K637" s="3"/>
      <c r="L637" s="4"/>
      <c r="M637" s="4"/>
      <c r="N637" s="5"/>
      <c r="O637" s="5"/>
      <c r="P637" s="4"/>
      <c r="Q637" s="5"/>
      <c r="R637" s="5"/>
      <c r="S637" s="4"/>
      <c r="T637" s="85" t="e">
        <f t="shared" si="10"/>
        <v>#DIV/0!</v>
      </c>
    </row>
    <row r="638" spans="1:21" ht="24.6" thickBot="1" x14ac:dyDescent="0.3">
      <c r="A638" s="28">
        <v>172</v>
      </c>
      <c r="B638" s="3" t="s">
        <v>64</v>
      </c>
      <c r="C638" s="3" t="s">
        <v>130</v>
      </c>
      <c r="D638" s="3">
        <v>2015</v>
      </c>
      <c r="E638" s="3" t="s">
        <v>820</v>
      </c>
      <c r="F638" s="19"/>
      <c r="G638" s="20"/>
      <c r="H638" s="20"/>
      <c r="I638" s="20"/>
      <c r="J638" s="20"/>
      <c r="K638" s="3"/>
      <c r="L638" s="4"/>
      <c r="M638" s="4"/>
      <c r="N638" s="5"/>
      <c r="O638" s="5"/>
      <c r="P638" s="4"/>
      <c r="Q638" s="5"/>
      <c r="R638" s="5"/>
      <c r="S638" s="4"/>
      <c r="T638" s="85" t="e">
        <f t="shared" si="10"/>
        <v>#DIV/0!</v>
      </c>
      <c r="U638" s="28"/>
    </row>
    <row r="639" spans="1:21" ht="24.6" thickBot="1" x14ac:dyDescent="0.3">
      <c r="A639" s="28">
        <v>173</v>
      </c>
      <c r="B639" s="3" t="s">
        <v>65</v>
      </c>
      <c r="C639" s="3" t="s">
        <v>130</v>
      </c>
      <c r="D639" s="3">
        <v>2015</v>
      </c>
      <c r="E639" s="3" t="s">
        <v>820</v>
      </c>
      <c r="F639" s="19"/>
      <c r="G639" s="20"/>
      <c r="H639" s="20"/>
      <c r="I639" s="20"/>
      <c r="J639" s="20"/>
      <c r="K639" s="3"/>
      <c r="L639" s="4"/>
      <c r="M639" s="4"/>
      <c r="N639" s="5"/>
      <c r="O639" s="5"/>
      <c r="P639" s="4"/>
      <c r="Q639" s="5"/>
      <c r="R639" s="5"/>
      <c r="S639" s="4"/>
      <c r="T639" s="85" t="e">
        <f t="shared" si="10"/>
        <v>#DIV/0!</v>
      </c>
      <c r="U639" s="28"/>
    </row>
    <row r="640" spans="1:21" ht="24.6" thickBot="1" x14ac:dyDescent="0.3">
      <c r="A640" s="28">
        <v>174</v>
      </c>
      <c r="B640" s="3" t="s">
        <v>66</v>
      </c>
      <c r="C640" s="3" t="s">
        <v>130</v>
      </c>
      <c r="D640" s="3">
        <v>2015</v>
      </c>
      <c r="E640" s="3" t="s">
        <v>820</v>
      </c>
      <c r="F640" s="19"/>
      <c r="G640" s="20"/>
      <c r="H640" s="20"/>
      <c r="I640" s="20"/>
      <c r="J640" s="20"/>
      <c r="K640" s="3"/>
      <c r="L640" s="4"/>
      <c r="M640" s="4"/>
      <c r="N640" s="5"/>
      <c r="O640" s="5"/>
      <c r="P640" s="4"/>
      <c r="Q640" s="5"/>
      <c r="R640" s="5"/>
      <c r="S640" s="4"/>
      <c r="T640" s="85" t="e">
        <f t="shared" si="10"/>
        <v>#DIV/0!</v>
      </c>
      <c r="U640" s="28"/>
    </row>
    <row r="641" spans="1:21" ht="24.6" thickBot="1" x14ac:dyDescent="0.3">
      <c r="A641" s="28">
        <v>175</v>
      </c>
      <c r="B641" s="3" t="s">
        <v>67</v>
      </c>
      <c r="C641" s="3" t="s">
        <v>130</v>
      </c>
      <c r="D641" s="3">
        <v>2015</v>
      </c>
      <c r="E641" s="3" t="s">
        <v>820</v>
      </c>
      <c r="F641" s="19"/>
      <c r="G641" s="20"/>
      <c r="H641" s="20"/>
      <c r="I641" s="20"/>
      <c r="J641" s="20"/>
      <c r="K641" s="3"/>
      <c r="L641" s="4"/>
      <c r="M641" s="4"/>
      <c r="N641" s="5"/>
      <c r="O641" s="5"/>
      <c r="P641" s="4"/>
      <c r="Q641" s="5"/>
      <c r="R641" s="5"/>
      <c r="S641" s="4"/>
      <c r="T641" s="85" t="e">
        <f t="shared" si="10"/>
        <v>#DIV/0!</v>
      </c>
      <c r="U641" s="28"/>
    </row>
    <row r="642" spans="1:21" ht="24.6" thickBot="1" x14ac:dyDescent="0.3">
      <c r="A642" s="28">
        <v>176</v>
      </c>
      <c r="B642" s="3" t="s">
        <v>68</v>
      </c>
      <c r="C642" s="3" t="s">
        <v>130</v>
      </c>
      <c r="D642" s="3">
        <v>2015</v>
      </c>
      <c r="E642" s="3" t="s">
        <v>820</v>
      </c>
      <c r="F642" s="19"/>
      <c r="G642" s="20"/>
      <c r="H642" s="20"/>
      <c r="I642" s="20"/>
      <c r="J642" s="20"/>
      <c r="K642" s="3"/>
      <c r="L642" s="4"/>
      <c r="M642" s="4"/>
      <c r="N642" s="5"/>
      <c r="O642" s="5"/>
      <c r="P642" s="4"/>
      <c r="Q642" s="5"/>
      <c r="R642" s="5"/>
      <c r="S642" s="4"/>
      <c r="T642" s="85" t="e">
        <f t="shared" si="10"/>
        <v>#DIV/0!</v>
      </c>
      <c r="U642" s="28"/>
    </row>
    <row r="643" spans="1:21" ht="24.6" thickBot="1" x14ac:dyDescent="0.3">
      <c r="A643" s="28">
        <v>177</v>
      </c>
      <c r="B643" s="3" t="s">
        <v>69</v>
      </c>
      <c r="C643" s="3" t="s">
        <v>130</v>
      </c>
      <c r="D643" s="3">
        <v>2015</v>
      </c>
      <c r="E643" s="3" t="s">
        <v>820</v>
      </c>
      <c r="F643" s="19"/>
      <c r="G643" s="20"/>
      <c r="H643" s="20"/>
      <c r="I643" s="20"/>
      <c r="J643" s="20"/>
      <c r="K643" s="3"/>
      <c r="L643" s="4"/>
      <c r="M643" s="4"/>
      <c r="N643" s="5"/>
      <c r="O643" s="5"/>
      <c r="P643" s="4"/>
      <c r="Q643" s="5"/>
      <c r="R643" s="5"/>
      <c r="S643" s="4"/>
      <c r="T643" s="85" t="e">
        <f t="shared" si="10"/>
        <v>#DIV/0!</v>
      </c>
      <c r="U643" s="28"/>
    </row>
    <row r="644" spans="1:21" ht="24.6" thickBot="1" x14ac:dyDescent="0.3">
      <c r="A644" s="1">
        <v>225</v>
      </c>
      <c r="B644" s="3" t="s">
        <v>70</v>
      </c>
      <c r="C644" s="3" t="s">
        <v>130</v>
      </c>
      <c r="D644" s="3">
        <v>2015</v>
      </c>
      <c r="E644" s="3" t="s">
        <v>820</v>
      </c>
      <c r="F644" s="19"/>
      <c r="G644" s="20"/>
      <c r="H644" s="20"/>
      <c r="I644" s="20"/>
      <c r="J644" s="20"/>
      <c r="K644" s="3"/>
      <c r="L644" s="4"/>
      <c r="M644" s="4"/>
      <c r="N644" s="5"/>
      <c r="O644" s="5"/>
      <c r="P644" s="4"/>
      <c r="Q644" s="5"/>
      <c r="R644" s="5"/>
      <c r="S644" s="4"/>
      <c r="T644" s="85" t="e">
        <f t="shared" si="10"/>
        <v>#DIV/0!</v>
      </c>
    </row>
    <row r="645" spans="1:21" ht="24.6" thickBot="1" x14ac:dyDescent="0.3">
      <c r="B645" s="3" t="s">
        <v>71</v>
      </c>
      <c r="C645" s="3" t="s">
        <v>130</v>
      </c>
      <c r="D645" s="3">
        <v>2015</v>
      </c>
      <c r="E645" s="3" t="s">
        <v>820</v>
      </c>
      <c r="F645" s="19"/>
      <c r="G645" s="20"/>
      <c r="H645" s="20"/>
      <c r="I645" s="20"/>
      <c r="J645" s="20"/>
      <c r="K645" s="3"/>
      <c r="L645" s="4"/>
      <c r="M645" s="4"/>
      <c r="N645" s="5"/>
      <c r="O645" s="5"/>
      <c r="P645" s="4"/>
      <c r="Q645" s="5"/>
      <c r="R645" s="5"/>
      <c r="S645" s="4"/>
      <c r="T645" s="85" t="e">
        <f t="shared" si="10"/>
        <v>#DIV/0!</v>
      </c>
    </row>
    <row r="646" spans="1:21" ht="24.6" thickBot="1" x14ac:dyDescent="0.3">
      <c r="B646" s="3" t="s">
        <v>72</v>
      </c>
      <c r="C646" s="3" t="s">
        <v>130</v>
      </c>
      <c r="D646" s="3">
        <v>2015</v>
      </c>
      <c r="E646" s="3" t="s">
        <v>820</v>
      </c>
      <c r="F646" s="19"/>
      <c r="G646" s="20"/>
      <c r="H646" s="20"/>
      <c r="I646" s="20"/>
      <c r="J646" s="20"/>
      <c r="K646" s="3"/>
      <c r="L646" s="4"/>
      <c r="M646" s="4"/>
      <c r="N646" s="5"/>
      <c r="O646" s="5"/>
      <c r="P646" s="4"/>
      <c r="Q646" s="5"/>
      <c r="R646" s="5"/>
      <c r="S646" s="4"/>
      <c r="T646" s="85" t="e">
        <f t="shared" si="10"/>
        <v>#DIV/0!</v>
      </c>
      <c r="U646" s="1" t="s">
        <v>792</v>
      </c>
    </row>
    <row r="647" spans="1:21" ht="24.6" thickBot="1" x14ac:dyDescent="0.3">
      <c r="A647" s="1">
        <v>114</v>
      </c>
      <c r="B647" s="3" t="s">
        <v>73</v>
      </c>
      <c r="C647" s="3" t="s">
        <v>130</v>
      </c>
      <c r="D647" s="3">
        <v>2015</v>
      </c>
      <c r="E647" s="3" t="s">
        <v>820</v>
      </c>
      <c r="F647" s="19"/>
      <c r="G647" s="20"/>
      <c r="H647" s="20"/>
      <c r="I647" s="20"/>
      <c r="J647" s="20"/>
      <c r="K647" s="3"/>
      <c r="L647" s="4"/>
      <c r="M647" s="4"/>
      <c r="N647" s="5"/>
      <c r="O647" s="5"/>
      <c r="P647" s="4"/>
      <c r="Q647" s="5"/>
      <c r="R647" s="5"/>
      <c r="S647" s="4"/>
      <c r="T647" s="85" t="e">
        <f t="shared" ref="T647:T669" si="11">+S647/L647</f>
        <v>#DIV/0!</v>
      </c>
    </row>
    <row r="648" spans="1:21" ht="26.25" customHeight="1" thickBot="1" x14ac:dyDescent="0.3">
      <c r="A648" s="1">
        <v>254</v>
      </c>
      <c r="B648" s="3" t="s">
        <v>74</v>
      </c>
      <c r="C648" s="3" t="s">
        <v>130</v>
      </c>
      <c r="D648" s="3">
        <v>2015</v>
      </c>
      <c r="E648" s="3" t="s">
        <v>820</v>
      </c>
      <c r="F648" s="19"/>
      <c r="G648" s="20"/>
      <c r="H648" s="20"/>
      <c r="I648" s="20"/>
      <c r="J648" s="20"/>
      <c r="K648" s="3"/>
      <c r="L648" s="4"/>
      <c r="M648" s="4"/>
      <c r="N648" s="5"/>
      <c r="O648" s="5"/>
      <c r="P648" s="4"/>
      <c r="Q648" s="5"/>
      <c r="R648" s="5"/>
      <c r="S648" s="4"/>
      <c r="T648" s="85" t="e">
        <f t="shared" si="11"/>
        <v>#DIV/0!</v>
      </c>
    </row>
    <row r="649" spans="1:21" ht="42" customHeight="1" thickBot="1" x14ac:dyDescent="0.3">
      <c r="B649" s="3" t="s">
        <v>75</v>
      </c>
      <c r="C649" s="3" t="s">
        <v>130</v>
      </c>
      <c r="D649" s="3">
        <v>2015</v>
      </c>
      <c r="E649" s="3" t="s">
        <v>820</v>
      </c>
      <c r="F649" s="19"/>
      <c r="G649" s="20"/>
      <c r="H649" s="20"/>
      <c r="I649" s="20"/>
      <c r="J649" s="20"/>
      <c r="K649" s="3"/>
      <c r="L649" s="4"/>
      <c r="M649" s="4"/>
      <c r="N649" s="5"/>
      <c r="O649" s="5"/>
      <c r="P649" s="4"/>
      <c r="Q649" s="5"/>
      <c r="R649" s="5"/>
      <c r="S649" s="4"/>
      <c r="T649" s="85" t="e">
        <f t="shared" si="11"/>
        <v>#DIV/0!</v>
      </c>
    </row>
    <row r="650" spans="1:21" ht="35.25" customHeight="1" thickBot="1" x14ac:dyDescent="0.3">
      <c r="A650" s="1">
        <v>115</v>
      </c>
      <c r="B650" s="3" t="s">
        <v>76</v>
      </c>
      <c r="C650" s="3" t="s">
        <v>130</v>
      </c>
      <c r="D650" s="3">
        <v>2015</v>
      </c>
      <c r="E650" s="3" t="s">
        <v>820</v>
      </c>
      <c r="F650" s="19"/>
      <c r="G650" s="20"/>
      <c r="H650" s="20"/>
      <c r="I650" s="20"/>
      <c r="J650" s="20"/>
      <c r="K650" s="3"/>
      <c r="L650" s="4"/>
      <c r="M650" s="4"/>
      <c r="N650" s="5"/>
      <c r="O650" s="5"/>
      <c r="P650" s="4"/>
      <c r="Q650" s="5"/>
      <c r="R650" s="5"/>
      <c r="S650" s="4"/>
      <c r="T650" s="85" t="e">
        <f t="shared" si="11"/>
        <v>#DIV/0!</v>
      </c>
    </row>
    <row r="651" spans="1:21" ht="27.75" customHeight="1" thickBot="1" x14ac:dyDescent="0.3">
      <c r="A651" s="1">
        <v>116</v>
      </c>
      <c r="B651" s="3" t="s">
        <v>77</v>
      </c>
      <c r="C651" s="3" t="s">
        <v>130</v>
      </c>
      <c r="D651" s="3">
        <v>2015</v>
      </c>
      <c r="E651" s="3" t="s">
        <v>820</v>
      </c>
      <c r="F651" s="19"/>
      <c r="G651" s="20"/>
      <c r="H651" s="20"/>
      <c r="I651" s="20"/>
      <c r="J651" s="20"/>
      <c r="K651" s="3"/>
      <c r="L651" s="4"/>
      <c r="M651" s="4"/>
      <c r="N651" s="5"/>
      <c r="O651" s="5"/>
      <c r="P651" s="4"/>
      <c r="Q651" s="5"/>
      <c r="R651" s="5"/>
      <c r="S651" s="4"/>
      <c r="T651" s="85" t="e">
        <f t="shared" si="11"/>
        <v>#DIV/0!</v>
      </c>
    </row>
    <row r="652" spans="1:21" ht="27.75" customHeight="1" thickBot="1" x14ac:dyDescent="0.3">
      <c r="A652" s="28">
        <v>200</v>
      </c>
      <c r="B652" s="3" t="s">
        <v>78</v>
      </c>
      <c r="C652" s="3" t="s">
        <v>130</v>
      </c>
      <c r="D652" s="3">
        <v>2015</v>
      </c>
      <c r="E652" s="3" t="s">
        <v>820</v>
      </c>
      <c r="F652" s="19"/>
      <c r="G652" s="20"/>
      <c r="H652" s="20"/>
      <c r="I652" s="20"/>
      <c r="J652" s="20"/>
      <c r="K652" s="3"/>
      <c r="L652" s="4"/>
      <c r="M652" s="4"/>
      <c r="N652" s="5"/>
      <c r="O652" s="5"/>
      <c r="P652" s="4"/>
      <c r="Q652" s="5"/>
      <c r="R652" s="5"/>
      <c r="S652" s="4"/>
      <c r="T652" s="85" t="e">
        <f t="shared" si="11"/>
        <v>#DIV/0!</v>
      </c>
      <c r="U652" s="28"/>
    </row>
    <row r="653" spans="1:21" ht="31.5" customHeight="1" thickBot="1" x14ac:dyDescent="0.3">
      <c r="A653" s="1">
        <v>117</v>
      </c>
      <c r="B653" s="3" t="s">
        <v>79</v>
      </c>
      <c r="C653" s="3" t="s">
        <v>130</v>
      </c>
      <c r="D653" s="3">
        <v>2015</v>
      </c>
      <c r="E653" s="3" t="s">
        <v>820</v>
      </c>
      <c r="F653" s="19"/>
      <c r="G653" s="20"/>
      <c r="H653" s="20"/>
      <c r="I653" s="20"/>
      <c r="J653" s="20"/>
      <c r="K653" s="3"/>
      <c r="L653" s="4"/>
      <c r="M653" s="4"/>
      <c r="N653" s="5"/>
      <c r="O653" s="5"/>
      <c r="P653" s="4"/>
      <c r="Q653" s="5"/>
      <c r="R653" s="5"/>
      <c r="S653" s="4"/>
      <c r="T653" s="85" t="e">
        <f t="shared" si="11"/>
        <v>#DIV/0!</v>
      </c>
    </row>
    <row r="654" spans="1:21" ht="39" customHeight="1" thickBot="1" x14ac:dyDescent="0.3">
      <c r="A654" s="1">
        <v>212</v>
      </c>
      <c r="B654" s="3" t="s">
        <v>80</v>
      </c>
      <c r="C654" s="3" t="s">
        <v>130</v>
      </c>
      <c r="D654" s="3">
        <v>2015</v>
      </c>
      <c r="E654" s="3" t="s">
        <v>820</v>
      </c>
      <c r="F654" s="19"/>
      <c r="G654" s="20"/>
      <c r="H654" s="20"/>
      <c r="I654" s="20"/>
      <c r="J654" s="20"/>
      <c r="K654" s="3"/>
      <c r="L654" s="4"/>
      <c r="M654" s="4"/>
      <c r="N654" s="5"/>
      <c r="O654" s="5"/>
      <c r="P654" s="4"/>
      <c r="Q654" s="5"/>
      <c r="R654" s="5"/>
      <c r="S654" s="4"/>
      <c r="T654" s="85" t="e">
        <f t="shared" si="11"/>
        <v>#DIV/0!</v>
      </c>
    </row>
    <row r="655" spans="1:21" ht="24.6" thickBot="1" x14ac:dyDescent="0.3">
      <c r="A655" s="1">
        <v>118</v>
      </c>
      <c r="B655" s="3" t="s">
        <v>81</v>
      </c>
      <c r="C655" s="3" t="s">
        <v>130</v>
      </c>
      <c r="D655" s="3">
        <v>2015</v>
      </c>
      <c r="E655" s="3" t="s">
        <v>820</v>
      </c>
      <c r="F655" s="19"/>
      <c r="G655" s="20"/>
      <c r="H655" s="20"/>
      <c r="I655" s="20"/>
      <c r="J655" s="20"/>
      <c r="K655" s="3"/>
      <c r="L655" s="4"/>
      <c r="M655" s="4"/>
      <c r="N655" s="5"/>
      <c r="O655" s="5"/>
      <c r="P655" s="4"/>
      <c r="Q655" s="5"/>
      <c r="R655" s="5"/>
      <c r="S655" s="4"/>
      <c r="T655" s="85" t="e">
        <f t="shared" si="11"/>
        <v>#DIV/0!</v>
      </c>
    </row>
    <row r="656" spans="1:21" ht="51" customHeight="1" thickBot="1" x14ac:dyDescent="0.3">
      <c r="A656" s="1">
        <v>119</v>
      </c>
      <c r="B656" s="3" t="s">
        <v>82</v>
      </c>
      <c r="C656" s="3" t="s">
        <v>130</v>
      </c>
      <c r="D656" s="3">
        <v>2015</v>
      </c>
      <c r="E656" s="3" t="s">
        <v>820</v>
      </c>
      <c r="F656" s="19"/>
      <c r="G656" s="20"/>
      <c r="H656" s="20"/>
      <c r="I656" s="20"/>
      <c r="J656" s="20"/>
      <c r="K656" s="3"/>
      <c r="L656" s="4"/>
      <c r="M656" s="4"/>
      <c r="N656" s="5"/>
      <c r="O656" s="5"/>
      <c r="P656" s="4"/>
      <c r="Q656" s="5"/>
      <c r="R656" s="5"/>
      <c r="S656" s="4"/>
      <c r="T656" s="85" t="e">
        <f t="shared" si="11"/>
        <v>#DIV/0!</v>
      </c>
    </row>
    <row r="657" spans="1:21" ht="42" customHeight="1" thickBot="1" x14ac:dyDescent="0.3">
      <c r="A657" s="1">
        <v>213</v>
      </c>
      <c r="B657" s="3" t="s">
        <v>83</v>
      </c>
      <c r="C657" s="3" t="s">
        <v>130</v>
      </c>
      <c r="D657" s="3">
        <v>2015</v>
      </c>
      <c r="E657" s="3" t="s">
        <v>820</v>
      </c>
      <c r="F657" s="19"/>
      <c r="G657" s="20"/>
      <c r="H657" s="20"/>
      <c r="I657" s="20"/>
      <c r="J657" s="20"/>
      <c r="K657" s="3"/>
      <c r="L657" s="4"/>
      <c r="M657" s="4"/>
      <c r="N657" s="5"/>
      <c r="O657" s="5"/>
      <c r="P657" s="4"/>
      <c r="Q657" s="5"/>
      <c r="R657" s="5"/>
      <c r="S657" s="4"/>
      <c r="T657" s="85" t="e">
        <f t="shared" si="11"/>
        <v>#DIV/0!</v>
      </c>
    </row>
    <row r="658" spans="1:21" ht="24.6" thickBot="1" x14ac:dyDescent="0.3">
      <c r="A658" s="1">
        <v>120</v>
      </c>
      <c r="B658" s="3" t="s">
        <v>84</v>
      </c>
      <c r="C658" s="3" t="s">
        <v>130</v>
      </c>
      <c r="D658" s="3">
        <v>2015</v>
      </c>
      <c r="E658" s="3" t="s">
        <v>820</v>
      </c>
      <c r="F658" s="19"/>
      <c r="G658" s="20"/>
      <c r="H658" s="20"/>
      <c r="I658" s="20"/>
      <c r="J658" s="20"/>
      <c r="K658" s="3"/>
      <c r="L658" s="4"/>
      <c r="M658" s="4"/>
      <c r="N658" s="5"/>
      <c r="O658" s="5"/>
      <c r="P658" s="4"/>
      <c r="Q658" s="5"/>
      <c r="R658" s="5"/>
      <c r="S658" s="4"/>
      <c r="T658" s="85" t="e">
        <f t="shared" si="11"/>
        <v>#DIV/0!</v>
      </c>
    </row>
    <row r="659" spans="1:21" ht="24.6" thickBot="1" x14ac:dyDescent="0.3">
      <c r="A659" s="1">
        <v>255</v>
      </c>
      <c r="B659" s="3" t="s">
        <v>85</v>
      </c>
      <c r="C659" s="3" t="s">
        <v>130</v>
      </c>
      <c r="D659" s="3">
        <v>2015</v>
      </c>
      <c r="E659" s="3" t="s">
        <v>820</v>
      </c>
      <c r="F659" s="19"/>
      <c r="G659" s="20"/>
      <c r="H659" s="20"/>
      <c r="I659" s="20"/>
      <c r="J659" s="20"/>
      <c r="K659" s="3"/>
      <c r="L659" s="4"/>
      <c r="M659" s="4"/>
      <c r="N659" s="5"/>
      <c r="O659" s="5"/>
      <c r="P659" s="4"/>
      <c r="Q659" s="5"/>
      <c r="R659" s="5"/>
      <c r="S659" s="4"/>
      <c r="T659" s="85" t="e">
        <f t="shared" si="11"/>
        <v>#DIV/0!</v>
      </c>
    </row>
    <row r="660" spans="1:21" ht="24.6" thickBot="1" x14ac:dyDescent="0.3">
      <c r="A660" s="1">
        <v>248</v>
      </c>
      <c r="B660" s="3" t="s">
        <v>86</v>
      </c>
      <c r="C660" s="3" t="s">
        <v>130</v>
      </c>
      <c r="D660" s="3">
        <v>2015</v>
      </c>
      <c r="E660" s="3" t="s">
        <v>820</v>
      </c>
      <c r="F660" s="19"/>
      <c r="G660" s="20"/>
      <c r="H660" s="20"/>
      <c r="I660" s="20"/>
      <c r="J660" s="20"/>
      <c r="K660" s="3"/>
      <c r="L660" s="4"/>
      <c r="M660" s="4"/>
      <c r="N660" s="5"/>
      <c r="O660" s="5"/>
      <c r="P660" s="4"/>
      <c r="Q660" s="5"/>
      <c r="R660" s="5"/>
      <c r="S660" s="4"/>
      <c r="T660" s="85" t="e">
        <f t="shared" si="11"/>
        <v>#DIV/0!</v>
      </c>
    </row>
    <row r="661" spans="1:21" ht="24.6" thickBot="1" x14ac:dyDescent="0.3">
      <c r="A661" s="1">
        <v>121</v>
      </c>
      <c r="B661" s="3" t="s">
        <v>87</v>
      </c>
      <c r="C661" s="3" t="s">
        <v>130</v>
      </c>
      <c r="D661" s="3">
        <v>2015</v>
      </c>
      <c r="E661" s="3" t="s">
        <v>820</v>
      </c>
      <c r="F661" s="19"/>
      <c r="G661" s="20"/>
      <c r="H661" s="20"/>
      <c r="I661" s="20"/>
      <c r="J661" s="20"/>
      <c r="K661" s="3"/>
      <c r="L661" s="4"/>
      <c r="M661" s="4"/>
      <c r="N661" s="5"/>
      <c r="O661" s="5"/>
      <c r="P661" s="4"/>
      <c r="Q661" s="5"/>
      <c r="R661" s="5"/>
      <c r="S661" s="4"/>
      <c r="T661" s="85" t="e">
        <f t="shared" si="11"/>
        <v>#DIV/0!</v>
      </c>
    </row>
    <row r="662" spans="1:21" ht="24.6" thickBot="1" x14ac:dyDescent="0.3">
      <c r="A662" s="1">
        <v>249</v>
      </c>
      <c r="B662" s="3" t="s">
        <v>88</v>
      </c>
      <c r="C662" s="3" t="s">
        <v>130</v>
      </c>
      <c r="D662" s="3">
        <v>2015</v>
      </c>
      <c r="E662" s="3" t="s">
        <v>820</v>
      </c>
      <c r="F662" s="19"/>
      <c r="G662" s="20"/>
      <c r="H662" s="20"/>
      <c r="I662" s="20"/>
      <c r="J662" s="20"/>
      <c r="K662" s="3"/>
      <c r="L662" s="4"/>
      <c r="M662" s="4"/>
      <c r="N662" s="5"/>
      <c r="O662" s="5"/>
      <c r="P662" s="4"/>
      <c r="Q662" s="5"/>
      <c r="R662" s="5"/>
      <c r="S662" s="4"/>
      <c r="T662" s="85" t="e">
        <f t="shared" si="11"/>
        <v>#DIV/0!</v>
      </c>
    </row>
    <row r="663" spans="1:21" ht="24.6" thickBot="1" x14ac:dyDescent="0.3">
      <c r="A663" s="1">
        <v>214</v>
      </c>
      <c r="B663" s="3" t="s">
        <v>89</v>
      </c>
      <c r="C663" s="3" t="s">
        <v>130</v>
      </c>
      <c r="D663" s="3">
        <v>2015</v>
      </c>
      <c r="E663" s="3" t="s">
        <v>820</v>
      </c>
      <c r="F663" s="19"/>
      <c r="G663" s="20"/>
      <c r="H663" s="20"/>
      <c r="I663" s="20"/>
      <c r="J663" s="20"/>
      <c r="K663" s="3"/>
      <c r="L663" s="4"/>
      <c r="M663" s="4"/>
      <c r="N663" s="5"/>
      <c r="O663" s="5"/>
      <c r="P663" s="4"/>
      <c r="Q663" s="5"/>
      <c r="R663" s="5"/>
      <c r="S663" s="4"/>
      <c r="T663" s="85" t="e">
        <f t="shared" si="11"/>
        <v>#DIV/0!</v>
      </c>
    </row>
    <row r="664" spans="1:21" ht="24.6" thickBot="1" x14ac:dyDescent="0.3">
      <c r="A664" s="1">
        <v>258</v>
      </c>
      <c r="B664" s="3" t="s">
        <v>90</v>
      </c>
      <c r="C664" s="3" t="s">
        <v>130</v>
      </c>
      <c r="D664" s="3">
        <v>2015</v>
      </c>
      <c r="E664" s="3" t="s">
        <v>820</v>
      </c>
      <c r="F664" s="19"/>
      <c r="G664" s="20"/>
      <c r="H664" s="20"/>
      <c r="I664" s="20"/>
      <c r="J664" s="20"/>
      <c r="K664" s="3"/>
      <c r="L664" s="4"/>
      <c r="M664" s="4"/>
      <c r="N664" s="5"/>
      <c r="O664" s="5"/>
      <c r="P664" s="4"/>
      <c r="Q664" s="5"/>
      <c r="R664" s="5"/>
      <c r="S664" s="4"/>
      <c r="T664" s="85" t="e">
        <f t="shared" si="11"/>
        <v>#DIV/0!</v>
      </c>
    </row>
    <row r="665" spans="1:21" ht="24.6" thickBot="1" x14ac:dyDescent="0.3">
      <c r="A665" s="1">
        <v>215</v>
      </c>
      <c r="B665" s="3" t="s">
        <v>91</v>
      </c>
      <c r="C665" s="3" t="s">
        <v>130</v>
      </c>
      <c r="D665" s="3">
        <v>2015</v>
      </c>
      <c r="E665" s="3" t="s">
        <v>820</v>
      </c>
      <c r="F665" s="19"/>
      <c r="G665" s="20"/>
      <c r="H665" s="20"/>
      <c r="I665" s="20"/>
      <c r="J665" s="20"/>
      <c r="K665" s="3"/>
      <c r="L665" s="4"/>
      <c r="M665" s="4"/>
      <c r="N665" s="5"/>
      <c r="O665" s="5"/>
      <c r="P665" s="4"/>
      <c r="Q665" s="5"/>
      <c r="R665" s="5"/>
      <c r="S665" s="4"/>
      <c r="T665" s="85" t="e">
        <f t="shared" si="11"/>
        <v>#DIV/0!</v>
      </c>
    </row>
    <row r="666" spans="1:21" ht="24.6" thickBot="1" x14ac:dyDescent="0.3">
      <c r="A666" s="1">
        <v>216</v>
      </c>
      <c r="B666" s="3" t="s">
        <v>92</v>
      </c>
      <c r="C666" s="3" t="s">
        <v>130</v>
      </c>
      <c r="D666" s="3">
        <v>2015</v>
      </c>
      <c r="E666" s="3" t="s">
        <v>820</v>
      </c>
      <c r="F666" s="19"/>
      <c r="G666" s="20"/>
      <c r="H666" s="20"/>
      <c r="I666" s="20"/>
      <c r="J666" s="20"/>
      <c r="K666" s="3"/>
      <c r="L666" s="4"/>
      <c r="M666" s="4"/>
      <c r="N666" s="5"/>
      <c r="O666" s="5"/>
      <c r="P666" s="4"/>
      <c r="Q666" s="5"/>
      <c r="R666" s="5"/>
      <c r="S666" s="4"/>
      <c r="T666" s="85" t="e">
        <f t="shared" si="11"/>
        <v>#DIV/0!</v>
      </c>
    </row>
    <row r="667" spans="1:21" ht="24.6" thickBot="1" x14ac:dyDescent="0.3">
      <c r="A667" s="1">
        <v>251</v>
      </c>
      <c r="B667" s="3" t="s">
        <v>93</v>
      </c>
      <c r="C667" s="3" t="s">
        <v>130</v>
      </c>
      <c r="D667" s="3">
        <v>2015</v>
      </c>
      <c r="E667" s="3" t="s">
        <v>820</v>
      </c>
      <c r="F667" s="19"/>
      <c r="G667" s="20"/>
      <c r="H667" s="20"/>
      <c r="I667" s="20"/>
      <c r="J667" s="20"/>
      <c r="K667" s="3"/>
      <c r="L667" s="4"/>
      <c r="M667" s="4"/>
      <c r="N667" s="5"/>
      <c r="O667" s="5"/>
      <c r="P667" s="4"/>
      <c r="Q667" s="5"/>
      <c r="R667" s="5"/>
      <c r="S667" s="4"/>
      <c r="T667" s="85" t="e">
        <f t="shared" si="11"/>
        <v>#DIV/0!</v>
      </c>
    </row>
    <row r="668" spans="1:21" ht="24.6" thickBot="1" x14ac:dyDescent="0.3">
      <c r="A668" s="1">
        <v>252</v>
      </c>
      <c r="B668" s="3" t="s">
        <v>94</v>
      </c>
      <c r="C668" s="3" t="s">
        <v>130</v>
      </c>
      <c r="D668" s="3">
        <v>2015</v>
      </c>
      <c r="E668" s="3" t="s">
        <v>820</v>
      </c>
      <c r="F668" s="19"/>
      <c r="G668" s="20"/>
      <c r="H668" s="20"/>
      <c r="I668" s="20"/>
      <c r="J668" s="20"/>
      <c r="K668" s="3"/>
      <c r="L668" s="4"/>
      <c r="M668" s="4"/>
      <c r="N668" s="5"/>
      <c r="O668" s="5"/>
      <c r="P668" s="4"/>
      <c r="Q668" s="5"/>
      <c r="R668" s="5"/>
      <c r="S668" s="4"/>
      <c r="T668" s="85" t="e">
        <f t="shared" si="11"/>
        <v>#DIV/0!</v>
      </c>
    </row>
    <row r="669" spans="1:21" ht="24.6" thickBot="1" x14ac:dyDescent="0.3">
      <c r="A669" s="1">
        <v>260</v>
      </c>
      <c r="B669" s="3" t="s">
        <v>95</v>
      </c>
      <c r="C669" s="3" t="s">
        <v>130</v>
      </c>
      <c r="D669" s="3">
        <v>2015</v>
      </c>
      <c r="E669" s="3" t="s">
        <v>820</v>
      </c>
      <c r="F669" s="19"/>
      <c r="G669" s="20"/>
      <c r="H669" s="20"/>
      <c r="I669" s="20"/>
      <c r="J669" s="20"/>
      <c r="K669" s="3"/>
      <c r="L669" s="4"/>
      <c r="M669" s="4"/>
      <c r="N669" s="5"/>
      <c r="O669" s="5"/>
      <c r="P669" s="4"/>
      <c r="Q669" s="5"/>
      <c r="R669" s="5"/>
      <c r="S669" s="4"/>
      <c r="T669" s="85" t="e">
        <f t="shared" si="11"/>
        <v>#DIV/0!</v>
      </c>
    </row>
    <row r="670" spans="1:21" x14ac:dyDescent="0.25">
      <c r="L670" s="9">
        <f>SUM(L2:L669)</f>
        <v>3505100207.9899998</v>
      </c>
      <c r="S670" s="9">
        <f>SUM(S2:S669)</f>
        <v>2294375775.6900024</v>
      </c>
      <c r="U670" s="9">
        <f>+L670-S670</f>
        <v>1210724432.2999973</v>
      </c>
    </row>
  </sheetData>
  <autoFilter ref="B1:U670"/>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8"/>
  <sheetViews>
    <sheetView workbookViewId="0">
      <selection activeCell="B338" sqref="B338"/>
    </sheetView>
  </sheetViews>
  <sheetFormatPr baseColWidth="10" defaultRowHeight="14.4" x14ac:dyDescent="0.3"/>
  <cols>
    <col min="1" max="1" width="4.33203125" customWidth="1"/>
    <col min="2" max="2" width="0" hidden="1" customWidth="1"/>
    <col min="3" max="3" width="10.44140625" customWidth="1"/>
    <col min="4" max="8" width="0" hidden="1" customWidth="1"/>
    <col min="9" max="9" width="9" customWidth="1"/>
    <col min="10" max="10" width="8.44140625" hidden="1" customWidth="1"/>
    <col min="11" max="11" width="8.5546875" customWidth="1"/>
    <col min="12" max="12" width="9.109375" customWidth="1"/>
    <col min="13" max="13" width="7" hidden="1" customWidth="1"/>
    <col min="14" max="14" width="6.88671875" bestFit="1" customWidth="1"/>
    <col min="15" max="15" width="11.33203125" customWidth="1"/>
    <col min="16" max="16" width="9.5546875" hidden="1" customWidth="1"/>
    <col min="17" max="17" width="9" hidden="1" customWidth="1"/>
    <col min="18" max="18" width="8.44140625" hidden="1" customWidth="1"/>
    <col min="19" max="19" width="10.109375" bestFit="1" customWidth="1"/>
    <col min="20" max="20" width="10.44140625" bestFit="1" customWidth="1"/>
    <col min="21" max="21" width="9.5546875" customWidth="1"/>
  </cols>
  <sheetData>
    <row r="1" spans="1:21" x14ac:dyDescent="0.3">
      <c r="B1" t="s">
        <v>834</v>
      </c>
    </row>
    <row r="2" spans="1:21" ht="48" x14ac:dyDescent="0.3">
      <c r="A2" s="86" t="s">
        <v>828</v>
      </c>
      <c r="B2" s="86" t="s">
        <v>0</v>
      </c>
      <c r="C2" s="86" t="s">
        <v>127</v>
      </c>
      <c r="D2" s="86" t="s">
        <v>831</v>
      </c>
      <c r="E2" s="86" t="s">
        <v>128</v>
      </c>
      <c r="F2" s="86" t="s">
        <v>271</v>
      </c>
      <c r="G2" s="86" t="s">
        <v>129</v>
      </c>
      <c r="H2" s="86" t="s">
        <v>131</v>
      </c>
      <c r="I2" s="86" t="s">
        <v>696</v>
      </c>
      <c r="J2" s="86" t="s">
        <v>832</v>
      </c>
      <c r="K2" s="86" t="s">
        <v>830</v>
      </c>
      <c r="L2" s="86" t="s">
        <v>829</v>
      </c>
      <c r="M2" s="86" t="s">
        <v>690</v>
      </c>
      <c r="N2" s="86" t="s">
        <v>270</v>
      </c>
      <c r="O2" s="86" t="s">
        <v>122</v>
      </c>
      <c r="P2" s="86" t="s">
        <v>123</v>
      </c>
      <c r="Q2" s="86" t="s">
        <v>124</v>
      </c>
      <c r="R2" s="86" t="s">
        <v>125</v>
      </c>
      <c r="S2" s="86" t="s">
        <v>262</v>
      </c>
      <c r="T2" s="86" t="s">
        <v>833</v>
      </c>
      <c r="U2" s="86" t="s">
        <v>263</v>
      </c>
    </row>
    <row r="3" spans="1:21" x14ac:dyDescent="0.3">
      <c r="A3" s="106">
        <v>1</v>
      </c>
      <c r="B3" s="87" t="s">
        <v>651</v>
      </c>
      <c r="C3" s="88" t="s">
        <v>268</v>
      </c>
      <c r="D3" s="88">
        <v>2012</v>
      </c>
      <c r="E3" s="89">
        <v>2247</v>
      </c>
      <c r="F3" s="90">
        <v>37924</v>
      </c>
      <c r="G3" s="91"/>
      <c r="H3" s="91">
        <v>39722</v>
      </c>
      <c r="I3" s="91">
        <v>41000</v>
      </c>
      <c r="J3" s="91">
        <v>42415</v>
      </c>
      <c r="K3" s="110">
        <f>+(J3-H3)/365</f>
        <v>7.3780821917808215</v>
      </c>
      <c r="L3" s="110">
        <f>+(J3-I3)/365</f>
        <v>3.8767123287671232</v>
      </c>
      <c r="M3" s="91" t="s">
        <v>689</v>
      </c>
      <c r="N3" s="88" t="s">
        <v>689</v>
      </c>
      <c r="O3" s="92">
        <v>2016344</v>
      </c>
      <c r="P3" s="92"/>
      <c r="Q3" s="93"/>
      <c r="R3" s="93"/>
      <c r="S3" s="92">
        <v>1477517.02</v>
      </c>
      <c r="T3" s="92">
        <f t="shared" ref="T3:T66" si="0">+IF((O3-S3)&gt;0,(O3-S3), 0)</f>
        <v>538826.98</v>
      </c>
      <c r="U3" s="94">
        <f t="shared" ref="U3:U66" si="1">+S3/O3</f>
        <v>0.73277031101835799</v>
      </c>
    </row>
    <row r="4" spans="1:21" ht="72.599999999999994" x14ac:dyDescent="0.3">
      <c r="A4" s="106">
        <v>2</v>
      </c>
      <c r="B4" s="98" t="s">
        <v>532</v>
      </c>
      <c r="C4" s="88" t="s">
        <v>265</v>
      </c>
      <c r="D4" s="88">
        <v>2014</v>
      </c>
      <c r="E4" s="88">
        <v>2303</v>
      </c>
      <c r="F4" s="90">
        <v>38645</v>
      </c>
      <c r="G4" s="91"/>
      <c r="H4" s="91">
        <v>41791</v>
      </c>
      <c r="I4" s="91">
        <v>41791</v>
      </c>
      <c r="J4" s="91">
        <v>42415</v>
      </c>
      <c r="K4" s="110">
        <f t="shared" ref="K4:K67" si="2">+(J4-H4)/365</f>
        <v>1.7095890410958905</v>
      </c>
      <c r="L4" s="110">
        <f>+(J4-I4)/365</f>
        <v>1.7095890410958905</v>
      </c>
      <c r="M4" s="91" t="s">
        <v>689</v>
      </c>
      <c r="N4" s="88" t="s">
        <v>689</v>
      </c>
      <c r="O4" s="92">
        <v>634747</v>
      </c>
      <c r="P4" s="92"/>
      <c r="Q4" s="93"/>
      <c r="R4" s="93"/>
      <c r="S4" s="92">
        <v>5000</v>
      </c>
      <c r="T4" s="92">
        <f t="shared" si="0"/>
        <v>629747</v>
      </c>
      <c r="U4" s="94">
        <f t="shared" si="1"/>
        <v>7.8771542047461427E-3</v>
      </c>
    </row>
    <row r="5" spans="1:21" ht="180.6" x14ac:dyDescent="0.3">
      <c r="A5" s="106">
        <v>3</v>
      </c>
      <c r="B5" s="97" t="s">
        <v>572</v>
      </c>
      <c r="C5" s="88" t="s">
        <v>265</v>
      </c>
      <c r="D5" s="88">
        <v>2011</v>
      </c>
      <c r="E5" s="88">
        <v>4732</v>
      </c>
      <c r="F5" s="90">
        <v>39287</v>
      </c>
      <c r="G5" s="91"/>
      <c r="H5" s="91">
        <v>39569</v>
      </c>
      <c r="I5" s="91">
        <v>41153</v>
      </c>
      <c r="J5" s="91">
        <v>42415</v>
      </c>
      <c r="K5" s="110">
        <f t="shared" si="2"/>
        <v>7.7972602739726025</v>
      </c>
      <c r="L5" s="110">
        <f t="shared" ref="L5:L68" si="3">+(J5-I5)/365</f>
        <v>3.4575342465753423</v>
      </c>
      <c r="M5" s="91" t="s">
        <v>689</v>
      </c>
      <c r="N5" s="88" t="s">
        <v>689</v>
      </c>
      <c r="O5" s="92">
        <v>13460826.810000001</v>
      </c>
      <c r="P5" s="92"/>
      <c r="Q5" s="93"/>
      <c r="R5" s="93"/>
      <c r="S5" s="92">
        <v>15871727</v>
      </c>
      <c r="T5" s="92">
        <f t="shared" si="0"/>
        <v>0</v>
      </c>
      <c r="U5" s="94">
        <f t="shared" si="1"/>
        <v>1.1791049111640712</v>
      </c>
    </row>
    <row r="6" spans="1:21" x14ac:dyDescent="0.3">
      <c r="A6" s="106">
        <v>4</v>
      </c>
      <c r="B6" s="95" t="s">
        <v>594</v>
      </c>
      <c r="C6" s="88" t="s">
        <v>266</v>
      </c>
      <c r="D6" s="88">
        <v>2013</v>
      </c>
      <c r="E6" s="88">
        <v>5303</v>
      </c>
      <c r="F6" s="90">
        <v>37767</v>
      </c>
      <c r="G6" s="91"/>
      <c r="H6" s="91">
        <v>38078</v>
      </c>
      <c r="I6" s="91">
        <v>41426</v>
      </c>
      <c r="J6" s="91">
        <v>42415</v>
      </c>
      <c r="K6" s="110">
        <f t="shared" si="2"/>
        <v>11.882191780821918</v>
      </c>
      <c r="L6" s="110">
        <f t="shared" si="3"/>
        <v>2.7095890410958905</v>
      </c>
      <c r="M6" s="91" t="s">
        <v>689</v>
      </c>
      <c r="N6" s="88" t="s">
        <v>689</v>
      </c>
      <c r="O6" s="92">
        <v>314500</v>
      </c>
      <c r="P6" s="92"/>
      <c r="Q6" s="93"/>
      <c r="R6" s="93"/>
      <c r="S6" s="92">
        <v>308608.09999999998</v>
      </c>
      <c r="T6" s="92">
        <f t="shared" si="0"/>
        <v>5891.9000000000233</v>
      </c>
      <c r="U6" s="94">
        <f t="shared" si="1"/>
        <v>0.98126581875993635</v>
      </c>
    </row>
    <row r="7" spans="1:21" x14ac:dyDescent="0.3">
      <c r="A7" s="106">
        <v>5</v>
      </c>
      <c r="B7" s="96" t="s">
        <v>446</v>
      </c>
      <c r="C7" s="88" t="s">
        <v>130</v>
      </c>
      <c r="D7" s="88">
        <v>2010</v>
      </c>
      <c r="E7" s="88">
        <v>5338</v>
      </c>
      <c r="F7" s="90">
        <v>37966</v>
      </c>
      <c r="G7" s="91"/>
      <c r="H7" s="91">
        <v>38808</v>
      </c>
      <c r="I7" s="91">
        <v>39722</v>
      </c>
      <c r="J7" s="91">
        <v>42415</v>
      </c>
      <c r="K7" s="110">
        <f t="shared" si="2"/>
        <v>9.882191780821918</v>
      </c>
      <c r="L7" s="110">
        <f t="shared" si="3"/>
        <v>7.3780821917808215</v>
      </c>
      <c r="M7" s="91" t="s">
        <v>689</v>
      </c>
      <c r="N7" s="88" t="s">
        <v>689</v>
      </c>
      <c r="O7" s="92">
        <v>1849402.83</v>
      </c>
      <c r="P7" s="92"/>
      <c r="Q7" s="93"/>
      <c r="R7" s="93"/>
      <c r="S7" s="92">
        <v>464978.02</v>
      </c>
      <c r="T7" s="92">
        <f t="shared" si="0"/>
        <v>1384424.81</v>
      </c>
      <c r="U7" s="94">
        <f t="shared" si="1"/>
        <v>0.25142062748979355</v>
      </c>
    </row>
    <row r="8" spans="1:21" ht="60.6" x14ac:dyDescent="0.3">
      <c r="A8" s="106">
        <v>6</v>
      </c>
      <c r="B8" s="88" t="s">
        <v>160</v>
      </c>
      <c r="C8" s="88" t="s">
        <v>264</v>
      </c>
      <c r="D8" s="88">
        <v>2015</v>
      </c>
      <c r="E8" s="88">
        <v>5443</v>
      </c>
      <c r="F8" s="90">
        <v>40284</v>
      </c>
      <c r="G8" s="91"/>
      <c r="H8" s="91">
        <v>40330</v>
      </c>
      <c r="I8" s="91">
        <v>41609</v>
      </c>
      <c r="J8" s="91">
        <v>42415</v>
      </c>
      <c r="K8" s="110">
        <f t="shared" si="2"/>
        <v>5.7123287671232879</v>
      </c>
      <c r="L8" s="110">
        <f t="shared" si="3"/>
        <v>2.2082191780821918</v>
      </c>
      <c r="M8" s="91" t="s">
        <v>689</v>
      </c>
      <c r="N8" s="88" t="s">
        <v>689</v>
      </c>
      <c r="O8" s="92">
        <v>4258581</v>
      </c>
      <c r="P8" s="92">
        <v>4437677</v>
      </c>
      <c r="Q8" s="93">
        <v>0</v>
      </c>
      <c r="R8" s="93">
        <v>0</v>
      </c>
      <c r="S8" s="92">
        <v>4437676.87</v>
      </c>
      <c r="T8" s="92">
        <f t="shared" si="0"/>
        <v>0</v>
      </c>
      <c r="U8" s="94">
        <f t="shared" si="1"/>
        <v>1.0420552925962898</v>
      </c>
    </row>
    <row r="9" spans="1:21" ht="60.6" x14ac:dyDescent="0.3">
      <c r="A9" s="106">
        <v>7</v>
      </c>
      <c r="B9" s="87" t="s">
        <v>149</v>
      </c>
      <c r="C9" s="88" t="s">
        <v>264</v>
      </c>
      <c r="D9" s="88">
        <v>2015</v>
      </c>
      <c r="E9" s="88">
        <v>5444</v>
      </c>
      <c r="F9" s="90">
        <v>39848</v>
      </c>
      <c r="G9" s="91"/>
      <c r="H9" s="91">
        <v>40210</v>
      </c>
      <c r="I9" s="91">
        <v>41609</v>
      </c>
      <c r="J9" s="91">
        <v>42415</v>
      </c>
      <c r="K9" s="110">
        <f t="shared" si="2"/>
        <v>6.0410958904109586</v>
      </c>
      <c r="L9" s="110">
        <f t="shared" si="3"/>
        <v>2.2082191780821918</v>
      </c>
      <c r="M9" s="91" t="s">
        <v>689</v>
      </c>
      <c r="N9" s="88" t="s">
        <v>689</v>
      </c>
      <c r="O9" s="92">
        <v>2885163</v>
      </c>
      <c r="P9" s="92">
        <v>3270004</v>
      </c>
      <c r="Q9" s="93">
        <v>0</v>
      </c>
      <c r="R9" s="93">
        <v>0</v>
      </c>
      <c r="S9" s="92">
        <v>3270003.77</v>
      </c>
      <c r="T9" s="92">
        <f t="shared" si="0"/>
        <v>0</v>
      </c>
      <c r="U9" s="94">
        <f t="shared" si="1"/>
        <v>1.1333861449075842</v>
      </c>
    </row>
    <row r="10" spans="1:21" ht="84.6" x14ac:dyDescent="0.3">
      <c r="A10" s="106">
        <v>8</v>
      </c>
      <c r="B10" s="88" t="s">
        <v>150</v>
      </c>
      <c r="C10" s="88" t="s">
        <v>264</v>
      </c>
      <c r="D10" s="88">
        <v>2015</v>
      </c>
      <c r="E10" s="88">
        <v>5455</v>
      </c>
      <c r="F10" s="90">
        <v>39848</v>
      </c>
      <c r="G10" s="91"/>
      <c r="H10" s="91">
        <v>40179</v>
      </c>
      <c r="I10" s="91">
        <v>41609</v>
      </c>
      <c r="J10" s="91">
        <v>42415</v>
      </c>
      <c r="K10" s="110">
        <f t="shared" si="2"/>
        <v>6.1260273972602741</v>
      </c>
      <c r="L10" s="110">
        <f t="shared" si="3"/>
        <v>2.2082191780821918</v>
      </c>
      <c r="M10" s="91" t="s">
        <v>689</v>
      </c>
      <c r="N10" s="88" t="s">
        <v>691</v>
      </c>
      <c r="O10" s="92">
        <v>10426340</v>
      </c>
      <c r="P10" s="92">
        <v>11904298</v>
      </c>
      <c r="Q10" s="93">
        <v>0</v>
      </c>
      <c r="R10" s="93">
        <v>0</v>
      </c>
      <c r="S10" s="92">
        <v>11904297.640000001</v>
      </c>
      <c r="T10" s="92">
        <f t="shared" si="0"/>
        <v>0</v>
      </c>
      <c r="U10" s="94">
        <f t="shared" si="1"/>
        <v>1.1417522965872973</v>
      </c>
    </row>
    <row r="11" spans="1:21" ht="72.599999999999994" x14ac:dyDescent="0.3">
      <c r="A11" s="106">
        <v>9</v>
      </c>
      <c r="B11" s="95" t="s">
        <v>309</v>
      </c>
      <c r="C11" s="88" t="s">
        <v>130</v>
      </c>
      <c r="D11" s="88">
        <v>2013</v>
      </c>
      <c r="E11" s="88">
        <v>5456</v>
      </c>
      <c r="F11" s="90">
        <v>38455</v>
      </c>
      <c r="G11" s="91"/>
      <c r="H11" s="91">
        <v>38777</v>
      </c>
      <c r="I11" s="91">
        <v>41579</v>
      </c>
      <c r="J11" s="91">
        <v>42415</v>
      </c>
      <c r="K11" s="110">
        <f t="shared" si="2"/>
        <v>9.9671232876712335</v>
      </c>
      <c r="L11" s="110">
        <f t="shared" si="3"/>
        <v>2.2904109589041095</v>
      </c>
      <c r="M11" s="91" t="s">
        <v>689</v>
      </c>
      <c r="N11" s="88" t="s">
        <v>691</v>
      </c>
      <c r="O11" s="92">
        <v>8727588</v>
      </c>
      <c r="P11" s="92"/>
      <c r="Q11" s="93"/>
      <c r="R11" s="93"/>
      <c r="S11" s="92">
        <v>4521067.3099999996</v>
      </c>
      <c r="T11" s="92">
        <f t="shared" si="0"/>
        <v>4206520.6900000004</v>
      </c>
      <c r="U11" s="94">
        <f t="shared" si="1"/>
        <v>0.51802024912266709</v>
      </c>
    </row>
    <row r="12" spans="1:21" ht="60.6" x14ac:dyDescent="0.3">
      <c r="A12" s="106">
        <v>10</v>
      </c>
      <c r="B12" s="97" t="s">
        <v>609</v>
      </c>
      <c r="C12" s="88" t="s">
        <v>266</v>
      </c>
      <c r="D12" s="88">
        <v>2011</v>
      </c>
      <c r="E12" s="88">
        <v>5755</v>
      </c>
      <c r="F12" s="90">
        <v>38127</v>
      </c>
      <c r="G12" s="91"/>
      <c r="H12" s="91">
        <v>39234</v>
      </c>
      <c r="I12" s="91">
        <v>40695</v>
      </c>
      <c r="J12" s="91">
        <v>42415</v>
      </c>
      <c r="K12" s="110">
        <f t="shared" si="2"/>
        <v>8.7150684931506852</v>
      </c>
      <c r="L12" s="110">
        <f t="shared" si="3"/>
        <v>4.7123287671232879</v>
      </c>
      <c r="M12" s="91" t="s">
        <v>689</v>
      </c>
      <c r="N12" s="88" t="s">
        <v>689</v>
      </c>
      <c r="O12" s="92">
        <v>2851402.76</v>
      </c>
      <c r="P12" s="92"/>
      <c r="Q12" s="93"/>
      <c r="R12" s="93"/>
      <c r="S12" s="92">
        <v>844257.78</v>
      </c>
      <c r="T12" s="92">
        <f t="shared" si="0"/>
        <v>2007144.9799999997</v>
      </c>
      <c r="U12" s="94">
        <f t="shared" si="1"/>
        <v>0.29608506796844092</v>
      </c>
    </row>
    <row r="13" spans="1:21" ht="60.6" x14ac:dyDescent="0.3">
      <c r="A13" s="106">
        <v>11</v>
      </c>
      <c r="B13" s="96" t="s">
        <v>424</v>
      </c>
      <c r="C13" s="88" t="s">
        <v>130</v>
      </c>
      <c r="D13" s="88">
        <v>2010</v>
      </c>
      <c r="E13" s="88">
        <v>6132</v>
      </c>
      <c r="F13" s="90">
        <v>38167</v>
      </c>
      <c r="G13" s="91"/>
      <c r="H13" s="91">
        <v>38565</v>
      </c>
      <c r="I13" s="91">
        <v>39234</v>
      </c>
      <c r="J13" s="91">
        <v>42415</v>
      </c>
      <c r="K13" s="110">
        <f t="shared" si="2"/>
        <v>10.547945205479452</v>
      </c>
      <c r="L13" s="110">
        <f t="shared" si="3"/>
        <v>8.7150684931506852</v>
      </c>
      <c r="M13" s="91" t="s">
        <v>689</v>
      </c>
      <c r="N13" s="88" t="s">
        <v>689</v>
      </c>
      <c r="O13" s="92">
        <v>500000</v>
      </c>
      <c r="P13" s="92"/>
      <c r="Q13" s="93"/>
      <c r="R13" s="93"/>
      <c r="S13" s="92">
        <v>1054934.5</v>
      </c>
      <c r="T13" s="92">
        <f t="shared" si="0"/>
        <v>0</v>
      </c>
      <c r="U13" s="94">
        <f t="shared" si="1"/>
        <v>2.1098690000000002</v>
      </c>
    </row>
    <row r="14" spans="1:21" ht="84.6" x14ac:dyDescent="0.3">
      <c r="A14" s="106">
        <v>12</v>
      </c>
      <c r="B14" s="96" t="s">
        <v>435</v>
      </c>
      <c r="C14" s="88" t="s">
        <v>130</v>
      </c>
      <c r="D14" s="88">
        <v>2010</v>
      </c>
      <c r="E14" s="88">
        <v>6294</v>
      </c>
      <c r="F14" s="90">
        <v>37894</v>
      </c>
      <c r="G14" s="91"/>
      <c r="H14" s="91">
        <v>38961</v>
      </c>
      <c r="I14" s="91">
        <v>39934</v>
      </c>
      <c r="J14" s="91">
        <v>42415</v>
      </c>
      <c r="K14" s="110">
        <f t="shared" si="2"/>
        <v>9.463013698630137</v>
      </c>
      <c r="L14" s="110">
        <f t="shared" si="3"/>
        <v>6.7972602739726025</v>
      </c>
      <c r="M14" s="91" t="s">
        <v>689</v>
      </c>
      <c r="N14" s="88" t="s">
        <v>689</v>
      </c>
      <c r="O14" s="92">
        <v>447163</v>
      </c>
      <c r="P14" s="92"/>
      <c r="Q14" s="93"/>
      <c r="R14" s="93"/>
      <c r="S14" s="92">
        <v>1466383.62</v>
      </c>
      <c r="T14" s="92">
        <f t="shared" si="0"/>
        <v>0</v>
      </c>
      <c r="U14" s="94">
        <f t="shared" si="1"/>
        <v>3.2793044594476739</v>
      </c>
    </row>
    <row r="15" spans="1:21" ht="72.599999999999994" x14ac:dyDescent="0.3">
      <c r="A15" s="106">
        <v>13</v>
      </c>
      <c r="B15" s="88" t="s">
        <v>159</v>
      </c>
      <c r="C15" s="88" t="s">
        <v>264</v>
      </c>
      <c r="D15" s="88">
        <v>2015</v>
      </c>
      <c r="E15" s="88">
        <v>6990</v>
      </c>
      <c r="F15" s="90">
        <v>40343</v>
      </c>
      <c r="G15" s="91"/>
      <c r="H15" s="91">
        <v>40330</v>
      </c>
      <c r="I15" s="91">
        <v>41974</v>
      </c>
      <c r="J15" s="91">
        <v>42415</v>
      </c>
      <c r="K15" s="110">
        <f t="shared" si="2"/>
        <v>5.7123287671232879</v>
      </c>
      <c r="L15" s="110">
        <f t="shared" si="3"/>
        <v>1.2082191780821918</v>
      </c>
      <c r="M15" s="91" t="s">
        <v>689</v>
      </c>
      <c r="N15" s="88" t="s">
        <v>691</v>
      </c>
      <c r="O15" s="92">
        <v>14813700</v>
      </c>
      <c r="P15" s="92">
        <v>14723981</v>
      </c>
      <c r="Q15" s="93">
        <v>87790</v>
      </c>
      <c r="R15" s="93">
        <v>0</v>
      </c>
      <c r="S15" s="92">
        <v>14811771</v>
      </c>
      <c r="T15" s="92">
        <f t="shared" si="0"/>
        <v>1929</v>
      </c>
      <c r="U15" s="94">
        <f t="shared" si="1"/>
        <v>0.99986978270114824</v>
      </c>
    </row>
    <row r="16" spans="1:21" ht="48.6" x14ac:dyDescent="0.3">
      <c r="A16" s="106">
        <v>14</v>
      </c>
      <c r="B16" s="96" t="s">
        <v>549</v>
      </c>
      <c r="C16" s="88" t="s">
        <v>265</v>
      </c>
      <c r="D16" s="88">
        <v>2010</v>
      </c>
      <c r="E16" s="88">
        <v>7416</v>
      </c>
      <c r="F16" s="90">
        <v>38313</v>
      </c>
      <c r="G16" s="91"/>
      <c r="H16" s="91">
        <v>39934</v>
      </c>
      <c r="I16" s="91">
        <v>40057</v>
      </c>
      <c r="J16" s="91">
        <v>42415</v>
      </c>
      <c r="K16" s="110">
        <f t="shared" si="2"/>
        <v>6.7972602739726025</v>
      </c>
      <c r="L16" s="110">
        <f t="shared" si="3"/>
        <v>6.4602739726027396</v>
      </c>
      <c r="M16" s="91" t="s">
        <v>689</v>
      </c>
      <c r="N16" s="88" t="s">
        <v>689</v>
      </c>
      <c r="O16" s="92">
        <v>652137</v>
      </c>
      <c r="P16" s="92"/>
      <c r="Q16" s="93"/>
      <c r="R16" s="93"/>
      <c r="S16" s="92">
        <v>3240</v>
      </c>
      <c r="T16" s="92">
        <f t="shared" si="0"/>
        <v>648897</v>
      </c>
      <c r="U16" s="94">
        <f t="shared" si="1"/>
        <v>4.9682812047161873E-3</v>
      </c>
    </row>
    <row r="17" spans="1:21" ht="72.599999999999994" x14ac:dyDescent="0.3">
      <c r="A17" s="106">
        <v>15</v>
      </c>
      <c r="B17" s="96" t="s">
        <v>674</v>
      </c>
      <c r="C17" s="88" t="s">
        <v>268</v>
      </c>
      <c r="D17" s="88">
        <v>2010</v>
      </c>
      <c r="E17" s="88">
        <v>7607</v>
      </c>
      <c r="F17" s="90">
        <v>38119</v>
      </c>
      <c r="G17" s="91"/>
      <c r="H17" s="91">
        <v>38718</v>
      </c>
      <c r="I17" s="91">
        <v>40513</v>
      </c>
      <c r="J17" s="91">
        <v>42415</v>
      </c>
      <c r="K17" s="110">
        <f t="shared" si="2"/>
        <v>10.128767123287671</v>
      </c>
      <c r="L17" s="110">
        <f t="shared" si="3"/>
        <v>5.2109589041095887</v>
      </c>
      <c r="M17" s="91" t="s">
        <v>689</v>
      </c>
      <c r="N17" s="88" t="s">
        <v>689</v>
      </c>
      <c r="O17" s="92">
        <v>3035047</v>
      </c>
      <c r="P17" s="92"/>
      <c r="Q17" s="93"/>
      <c r="R17" s="93"/>
      <c r="S17" s="92">
        <v>5016052.46</v>
      </c>
      <c r="T17" s="92">
        <f t="shared" si="0"/>
        <v>0</v>
      </c>
      <c r="U17" s="94">
        <f t="shared" si="1"/>
        <v>1.6527099778026502</v>
      </c>
    </row>
    <row r="18" spans="1:21" ht="72.599999999999994" x14ac:dyDescent="0.3">
      <c r="A18" s="106">
        <v>16</v>
      </c>
      <c r="B18" s="95" t="s">
        <v>595</v>
      </c>
      <c r="C18" s="88" t="s">
        <v>266</v>
      </c>
      <c r="D18" s="88">
        <v>2013</v>
      </c>
      <c r="E18" s="88">
        <v>7634</v>
      </c>
      <c r="F18" s="90">
        <v>38275</v>
      </c>
      <c r="G18" s="91"/>
      <c r="H18" s="91">
        <v>38930</v>
      </c>
      <c r="I18" s="91">
        <v>41609</v>
      </c>
      <c r="J18" s="91">
        <v>42415</v>
      </c>
      <c r="K18" s="110">
        <f t="shared" si="2"/>
        <v>9.5479452054794525</v>
      </c>
      <c r="L18" s="110">
        <f t="shared" si="3"/>
        <v>2.2082191780821918</v>
      </c>
      <c r="M18" s="91" t="s">
        <v>689</v>
      </c>
      <c r="N18" s="88" t="s">
        <v>691</v>
      </c>
      <c r="O18" s="92">
        <v>4717213</v>
      </c>
      <c r="P18" s="92"/>
      <c r="Q18" s="93"/>
      <c r="R18" s="93"/>
      <c r="S18" s="92">
        <v>4647006.16</v>
      </c>
      <c r="T18" s="92">
        <f t="shared" si="0"/>
        <v>70206.839999999851</v>
      </c>
      <c r="U18" s="94">
        <f t="shared" si="1"/>
        <v>0.98511688151457233</v>
      </c>
    </row>
    <row r="19" spans="1:21" ht="84.6" x14ac:dyDescent="0.3">
      <c r="A19" s="106">
        <v>17</v>
      </c>
      <c r="B19" s="88" t="s">
        <v>153</v>
      </c>
      <c r="C19" s="88" t="s">
        <v>264</v>
      </c>
      <c r="D19" s="88">
        <v>2015</v>
      </c>
      <c r="E19" s="88">
        <v>8192</v>
      </c>
      <c r="F19" s="90">
        <v>40354</v>
      </c>
      <c r="G19" s="91"/>
      <c r="H19" s="91">
        <v>40391</v>
      </c>
      <c r="I19" s="91">
        <v>41609</v>
      </c>
      <c r="J19" s="91">
        <v>42415</v>
      </c>
      <c r="K19" s="110">
        <f t="shared" si="2"/>
        <v>5.5452054794520551</v>
      </c>
      <c r="L19" s="110">
        <f t="shared" si="3"/>
        <v>2.2082191780821918</v>
      </c>
      <c r="M19" s="91" t="s">
        <v>689</v>
      </c>
      <c r="N19" s="88" t="s">
        <v>691</v>
      </c>
      <c r="O19" s="92">
        <v>6866722</v>
      </c>
      <c r="P19" s="92">
        <v>8182361</v>
      </c>
      <c r="Q19" s="93">
        <v>0</v>
      </c>
      <c r="R19" s="93">
        <v>0</v>
      </c>
      <c r="S19" s="92">
        <v>8182361.1500000004</v>
      </c>
      <c r="T19" s="92">
        <f t="shared" si="0"/>
        <v>0</v>
      </c>
      <c r="U19" s="94">
        <f t="shared" si="1"/>
        <v>1.1915963905339404</v>
      </c>
    </row>
    <row r="20" spans="1:21" ht="60.6" x14ac:dyDescent="0.3">
      <c r="A20" s="106">
        <v>18</v>
      </c>
      <c r="B20" s="88" t="s">
        <v>155</v>
      </c>
      <c r="C20" s="88" t="s">
        <v>264</v>
      </c>
      <c r="D20" s="88">
        <v>2015</v>
      </c>
      <c r="E20" s="88">
        <v>8197</v>
      </c>
      <c r="F20" s="90">
        <v>40443</v>
      </c>
      <c r="G20" s="91"/>
      <c r="H20" s="91">
        <v>40483</v>
      </c>
      <c r="I20" s="91">
        <v>41974</v>
      </c>
      <c r="J20" s="91">
        <v>42415</v>
      </c>
      <c r="K20" s="110">
        <f t="shared" si="2"/>
        <v>5.2931506849315069</v>
      </c>
      <c r="L20" s="110">
        <f t="shared" si="3"/>
        <v>1.2082191780821918</v>
      </c>
      <c r="M20" s="91" t="s">
        <v>689</v>
      </c>
      <c r="N20" s="88" t="s">
        <v>691</v>
      </c>
      <c r="O20" s="92">
        <v>9803543</v>
      </c>
      <c r="P20" s="92">
        <v>9023897</v>
      </c>
      <c r="Q20" s="93">
        <v>777081</v>
      </c>
      <c r="R20" s="93">
        <v>0</v>
      </c>
      <c r="S20" s="92">
        <v>9800978.5399999991</v>
      </c>
      <c r="T20" s="92">
        <f t="shared" si="0"/>
        <v>2564.4600000008941</v>
      </c>
      <c r="U20" s="94">
        <f t="shared" si="1"/>
        <v>0.99973841497915594</v>
      </c>
    </row>
    <row r="21" spans="1:21" ht="72.599999999999994" x14ac:dyDescent="0.3">
      <c r="A21" s="106">
        <v>19</v>
      </c>
      <c r="B21" s="96" t="s">
        <v>582</v>
      </c>
      <c r="C21" s="88" t="s">
        <v>265</v>
      </c>
      <c r="D21" s="88">
        <v>2010</v>
      </c>
      <c r="E21" s="89">
        <v>8574</v>
      </c>
      <c r="F21" s="90">
        <v>38175</v>
      </c>
      <c r="G21" s="91"/>
      <c r="H21" s="91">
        <v>40422</v>
      </c>
      <c r="I21" s="91">
        <v>40513</v>
      </c>
      <c r="J21" s="91">
        <v>42415</v>
      </c>
      <c r="K21" s="110">
        <f t="shared" si="2"/>
        <v>5.4602739726027396</v>
      </c>
      <c r="L21" s="110">
        <f t="shared" si="3"/>
        <v>5.2109589041095887</v>
      </c>
      <c r="M21" s="91" t="s">
        <v>689</v>
      </c>
      <c r="N21" s="88" t="s">
        <v>689</v>
      </c>
      <c r="O21" s="92">
        <v>1951055</v>
      </c>
      <c r="P21" s="92"/>
      <c r="Q21" s="93"/>
      <c r="R21" s="93"/>
      <c r="S21" s="92">
        <v>488385.4</v>
      </c>
      <c r="T21" s="92">
        <f t="shared" si="0"/>
        <v>1462669.6</v>
      </c>
      <c r="U21" s="94">
        <f t="shared" si="1"/>
        <v>0.25031862248885861</v>
      </c>
    </row>
    <row r="22" spans="1:21" ht="120.6" x14ac:dyDescent="0.3">
      <c r="A22" s="106">
        <v>20</v>
      </c>
      <c r="B22" s="96" t="s">
        <v>443</v>
      </c>
      <c r="C22" s="88" t="s">
        <v>130</v>
      </c>
      <c r="D22" s="88">
        <v>2010</v>
      </c>
      <c r="E22" s="88">
        <v>8577</v>
      </c>
      <c r="F22" s="90">
        <v>38240</v>
      </c>
      <c r="G22" s="91"/>
      <c r="H22" s="91">
        <v>38777</v>
      </c>
      <c r="I22" s="91">
        <v>39022</v>
      </c>
      <c r="J22" s="91">
        <v>42415</v>
      </c>
      <c r="K22" s="110">
        <f t="shared" si="2"/>
        <v>9.9671232876712335</v>
      </c>
      <c r="L22" s="110">
        <f t="shared" si="3"/>
        <v>9.2958904109589042</v>
      </c>
      <c r="M22" s="91" t="s">
        <v>689</v>
      </c>
      <c r="N22" s="88" t="s">
        <v>689</v>
      </c>
      <c r="O22" s="92">
        <v>1879742</v>
      </c>
      <c r="P22" s="92"/>
      <c r="Q22" s="93"/>
      <c r="R22" s="93"/>
      <c r="S22" s="92">
        <v>166174.20000000001</v>
      </c>
      <c r="T22" s="92">
        <f t="shared" si="0"/>
        <v>1713567.8</v>
      </c>
      <c r="U22" s="94">
        <f t="shared" si="1"/>
        <v>8.8402663769815232E-2</v>
      </c>
    </row>
    <row r="23" spans="1:21" ht="120.6" x14ac:dyDescent="0.3">
      <c r="A23" s="106">
        <v>21</v>
      </c>
      <c r="B23" s="87" t="s">
        <v>564</v>
      </c>
      <c r="C23" s="88" t="s">
        <v>265</v>
      </c>
      <c r="D23" s="88">
        <v>2012</v>
      </c>
      <c r="E23" s="88">
        <v>8914</v>
      </c>
      <c r="F23" s="90">
        <v>38645</v>
      </c>
      <c r="G23" s="91"/>
      <c r="H23" s="91">
        <v>40878</v>
      </c>
      <c r="I23" s="91">
        <v>41183</v>
      </c>
      <c r="J23" s="91">
        <v>42415</v>
      </c>
      <c r="K23" s="110">
        <f t="shared" si="2"/>
        <v>4.2109589041095887</v>
      </c>
      <c r="L23" s="110">
        <f t="shared" si="3"/>
        <v>3.3753424657534246</v>
      </c>
      <c r="M23" s="91" t="s">
        <v>689</v>
      </c>
      <c r="N23" s="88" t="s">
        <v>689</v>
      </c>
      <c r="O23" s="92">
        <v>211589.38</v>
      </c>
      <c r="P23" s="92"/>
      <c r="Q23" s="93"/>
      <c r="R23" s="93"/>
      <c r="S23" s="92">
        <v>42546.6</v>
      </c>
      <c r="T23" s="92">
        <f t="shared" si="0"/>
        <v>169042.78</v>
      </c>
      <c r="U23" s="94">
        <f t="shared" si="1"/>
        <v>0.20108098052936305</v>
      </c>
    </row>
    <row r="24" spans="1:21" ht="72.599999999999994" x14ac:dyDescent="0.3">
      <c r="A24" s="106">
        <v>22</v>
      </c>
      <c r="B24" s="87" t="s">
        <v>567</v>
      </c>
      <c r="C24" s="88" t="s">
        <v>265</v>
      </c>
      <c r="D24" s="88">
        <v>2012</v>
      </c>
      <c r="E24" s="88">
        <v>8965</v>
      </c>
      <c r="F24" s="90">
        <v>38331</v>
      </c>
      <c r="G24" s="91"/>
      <c r="H24" s="91">
        <v>40878</v>
      </c>
      <c r="I24" s="91">
        <v>41244</v>
      </c>
      <c r="J24" s="91">
        <v>42415</v>
      </c>
      <c r="K24" s="110">
        <f t="shared" si="2"/>
        <v>4.2109589041095887</v>
      </c>
      <c r="L24" s="110">
        <f t="shared" si="3"/>
        <v>3.2082191780821918</v>
      </c>
      <c r="M24" s="91" t="s">
        <v>689</v>
      </c>
      <c r="N24" s="88" t="s">
        <v>689</v>
      </c>
      <c r="O24" s="92">
        <v>384096.93</v>
      </c>
      <c r="P24" s="92"/>
      <c r="Q24" s="93"/>
      <c r="R24" s="93"/>
      <c r="S24" s="92">
        <v>109939.14</v>
      </c>
      <c r="T24" s="92">
        <f t="shared" si="0"/>
        <v>274157.78999999998</v>
      </c>
      <c r="U24" s="94">
        <f t="shared" si="1"/>
        <v>0.28622759364413564</v>
      </c>
    </row>
    <row r="25" spans="1:21" ht="120.6" x14ac:dyDescent="0.3">
      <c r="A25" s="106">
        <v>23</v>
      </c>
      <c r="B25" s="87" t="s">
        <v>566</v>
      </c>
      <c r="C25" s="88" t="s">
        <v>265</v>
      </c>
      <c r="D25" s="88">
        <v>2012</v>
      </c>
      <c r="E25" s="88">
        <v>9123</v>
      </c>
      <c r="F25" s="90">
        <v>38300</v>
      </c>
      <c r="G25" s="91"/>
      <c r="H25" s="91">
        <v>40878</v>
      </c>
      <c r="I25" s="91">
        <v>41153</v>
      </c>
      <c r="J25" s="91">
        <v>42415</v>
      </c>
      <c r="K25" s="110">
        <f t="shared" si="2"/>
        <v>4.2109589041095887</v>
      </c>
      <c r="L25" s="110">
        <f t="shared" si="3"/>
        <v>3.4575342465753423</v>
      </c>
      <c r="M25" s="91" t="s">
        <v>689</v>
      </c>
      <c r="N25" s="88" t="s">
        <v>689</v>
      </c>
      <c r="O25" s="92">
        <v>383375.94</v>
      </c>
      <c r="P25" s="92"/>
      <c r="Q25" s="93"/>
      <c r="R25" s="93"/>
      <c r="S25" s="92">
        <v>188681.39</v>
      </c>
      <c r="T25" s="92">
        <f t="shared" si="0"/>
        <v>194694.55</v>
      </c>
      <c r="U25" s="94">
        <f t="shared" si="1"/>
        <v>0.49215761948963205</v>
      </c>
    </row>
    <row r="26" spans="1:21" ht="84.6" x14ac:dyDescent="0.3">
      <c r="A26" s="106">
        <v>24</v>
      </c>
      <c r="B26" s="88" t="s">
        <v>196</v>
      </c>
      <c r="C26" s="88" t="s">
        <v>265</v>
      </c>
      <c r="D26" s="88">
        <v>2015</v>
      </c>
      <c r="E26" s="88">
        <v>9133</v>
      </c>
      <c r="F26" s="90">
        <v>39239</v>
      </c>
      <c r="G26" s="91"/>
      <c r="H26" s="91">
        <v>39295</v>
      </c>
      <c r="I26" s="91">
        <v>41609</v>
      </c>
      <c r="J26" s="91">
        <v>42415</v>
      </c>
      <c r="K26" s="110">
        <f t="shared" si="2"/>
        <v>8.5479452054794525</v>
      </c>
      <c r="L26" s="110">
        <f t="shared" si="3"/>
        <v>2.2082191780821918</v>
      </c>
      <c r="M26" s="91" t="s">
        <v>689</v>
      </c>
      <c r="N26" s="88" t="s">
        <v>689</v>
      </c>
      <c r="O26" s="92">
        <v>785518</v>
      </c>
      <c r="P26" s="92">
        <v>195751</v>
      </c>
      <c r="Q26" s="93">
        <v>0</v>
      </c>
      <c r="R26" s="93">
        <v>174395</v>
      </c>
      <c r="S26" s="92">
        <v>195750.58</v>
      </c>
      <c r="T26" s="92">
        <f t="shared" si="0"/>
        <v>589767.42000000004</v>
      </c>
      <c r="U26" s="94">
        <f t="shared" si="1"/>
        <v>0.24919935634829499</v>
      </c>
    </row>
    <row r="27" spans="1:21" ht="96.6" x14ac:dyDescent="0.3">
      <c r="A27" s="106">
        <v>25</v>
      </c>
      <c r="B27" s="95" t="s">
        <v>317</v>
      </c>
      <c r="C27" s="88" t="s">
        <v>130</v>
      </c>
      <c r="D27" s="88">
        <v>2013</v>
      </c>
      <c r="E27" s="88">
        <v>9275</v>
      </c>
      <c r="F27" s="90">
        <v>38208</v>
      </c>
      <c r="G27" s="91"/>
      <c r="H27" s="91">
        <v>38961</v>
      </c>
      <c r="I27" s="91">
        <v>41244</v>
      </c>
      <c r="J27" s="91">
        <v>42415</v>
      </c>
      <c r="K27" s="110">
        <f t="shared" si="2"/>
        <v>9.463013698630137</v>
      </c>
      <c r="L27" s="110">
        <f t="shared" si="3"/>
        <v>3.2082191780821918</v>
      </c>
      <c r="M27" s="91" t="s">
        <v>689</v>
      </c>
      <c r="N27" s="88" t="s">
        <v>689</v>
      </c>
      <c r="O27" s="92">
        <v>54135</v>
      </c>
      <c r="P27" s="92"/>
      <c r="Q27" s="93"/>
      <c r="R27" s="93"/>
      <c r="S27" s="92">
        <v>343092.53</v>
      </c>
      <c r="T27" s="92">
        <f t="shared" si="0"/>
        <v>0</v>
      </c>
      <c r="U27" s="94">
        <f t="shared" si="1"/>
        <v>6.3377210677011178</v>
      </c>
    </row>
    <row r="28" spans="1:21" ht="108.6" x14ac:dyDescent="0.3">
      <c r="A28" s="106">
        <v>26</v>
      </c>
      <c r="B28" s="95" t="s">
        <v>534</v>
      </c>
      <c r="C28" s="88" t="s">
        <v>265</v>
      </c>
      <c r="D28" s="88">
        <v>2013</v>
      </c>
      <c r="E28" s="88">
        <v>9324</v>
      </c>
      <c r="F28" s="90">
        <v>38827</v>
      </c>
      <c r="G28" s="91"/>
      <c r="H28" s="91">
        <v>38869</v>
      </c>
      <c r="I28" s="91">
        <v>41456</v>
      </c>
      <c r="J28" s="91">
        <v>42415</v>
      </c>
      <c r="K28" s="110">
        <f t="shared" si="2"/>
        <v>9.7150684931506852</v>
      </c>
      <c r="L28" s="110">
        <f t="shared" si="3"/>
        <v>2.6273972602739728</v>
      </c>
      <c r="M28" s="91" t="s">
        <v>689</v>
      </c>
      <c r="N28" s="88" t="s">
        <v>689</v>
      </c>
      <c r="O28" s="92">
        <v>2783023</v>
      </c>
      <c r="P28" s="92"/>
      <c r="Q28" s="93"/>
      <c r="R28" s="93"/>
      <c r="S28" s="92">
        <v>2912659.64</v>
      </c>
      <c r="T28" s="92">
        <f t="shared" si="0"/>
        <v>0</v>
      </c>
      <c r="U28" s="94">
        <f t="shared" si="1"/>
        <v>1.0465812319912555</v>
      </c>
    </row>
    <row r="29" spans="1:21" ht="120.6" x14ac:dyDescent="0.3">
      <c r="A29" s="106">
        <v>27</v>
      </c>
      <c r="B29" s="97" t="s">
        <v>369</v>
      </c>
      <c r="C29" s="88" t="s">
        <v>130</v>
      </c>
      <c r="D29" s="88">
        <v>2011</v>
      </c>
      <c r="E29" s="88">
        <v>9648</v>
      </c>
      <c r="F29" s="90">
        <v>39141</v>
      </c>
      <c r="G29" s="91"/>
      <c r="H29" s="91">
        <v>39173</v>
      </c>
      <c r="I29" s="91">
        <v>40725</v>
      </c>
      <c r="J29" s="91">
        <v>42415</v>
      </c>
      <c r="K29" s="110">
        <f t="shared" si="2"/>
        <v>8.882191780821918</v>
      </c>
      <c r="L29" s="110">
        <f t="shared" si="3"/>
        <v>4.6301369863013697</v>
      </c>
      <c r="M29" s="91" t="s">
        <v>689</v>
      </c>
      <c r="N29" s="88" t="s">
        <v>689</v>
      </c>
      <c r="O29" s="92">
        <v>12826997</v>
      </c>
      <c r="P29" s="92"/>
      <c r="Q29" s="93"/>
      <c r="R29" s="93"/>
      <c r="S29" s="92">
        <v>14148126.43</v>
      </c>
      <c r="T29" s="92">
        <f t="shared" si="0"/>
        <v>0</v>
      </c>
      <c r="U29" s="94">
        <f t="shared" si="1"/>
        <v>1.1029960036632112</v>
      </c>
    </row>
    <row r="30" spans="1:21" ht="84.6" x14ac:dyDescent="0.3">
      <c r="A30" s="106">
        <v>28</v>
      </c>
      <c r="B30" s="97" t="s">
        <v>364</v>
      </c>
      <c r="C30" s="88" t="s">
        <v>130</v>
      </c>
      <c r="D30" s="88">
        <v>2011</v>
      </c>
      <c r="E30" s="88">
        <v>10149</v>
      </c>
      <c r="F30" s="90">
        <v>38169</v>
      </c>
      <c r="G30" s="91"/>
      <c r="H30" s="91">
        <v>38777</v>
      </c>
      <c r="I30" s="91">
        <v>39052</v>
      </c>
      <c r="J30" s="91">
        <v>42415</v>
      </c>
      <c r="K30" s="110">
        <f t="shared" si="2"/>
        <v>9.9671232876712335</v>
      </c>
      <c r="L30" s="110">
        <f t="shared" si="3"/>
        <v>9.213698630136987</v>
      </c>
      <c r="M30" s="91" t="s">
        <v>689</v>
      </c>
      <c r="N30" s="88" t="s">
        <v>689</v>
      </c>
      <c r="O30" s="92">
        <v>901492.26</v>
      </c>
      <c r="P30" s="92"/>
      <c r="Q30" s="93"/>
      <c r="R30" s="93"/>
      <c r="S30" s="92">
        <v>294314</v>
      </c>
      <c r="T30" s="92">
        <f t="shared" si="0"/>
        <v>607178.26</v>
      </c>
      <c r="U30" s="94">
        <f t="shared" si="1"/>
        <v>0.32647423950151272</v>
      </c>
    </row>
    <row r="31" spans="1:21" ht="96.6" x14ac:dyDescent="0.3">
      <c r="A31" s="106">
        <v>29</v>
      </c>
      <c r="B31" s="96" t="s">
        <v>463</v>
      </c>
      <c r="C31" s="88" t="s">
        <v>130</v>
      </c>
      <c r="D31" s="88">
        <v>2010</v>
      </c>
      <c r="E31" s="88">
        <v>10360</v>
      </c>
      <c r="F31" s="90">
        <v>38741</v>
      </c>
      <c r="G31" s="91"/>
      <c r="H31" s="91">
        <v>39934</v>
      </c>
      <c r="I31" s="91">
        <v>40148</v>
      </c>
      <c r="J31" s="91">
        <v>42415</v>
      </c>
      <c r="K31" s="110">
        <f t="shared" si="2"/>
        <v>6.7972602739726025</v>
      </c>
      <c r="L31" s="110">
        <f t="shared" si="3"/>
        <v>6.2109589041095887</v>
      </c>
      <c r="M31" s="91" t="s">
        <v>689</v>
      </c>
      <c r="N31" s="88" t="s">
        <v>689</v>
      </c>
      <c r="O31" s="92">
        <v>181910</v>
      </c>
      <c r="P31" s="92"/>
      <c r="Q31" s="93"/>
      <c r="R31" s="93"/>
      <c r="S31" s="92">
        <v>172627.14</v>
      </c>
      <c r="T31" s="92">
        <f t="shared" si="0"/>
        <v>9282.859999999986</v>
      </c>
      <c r="U31" s="94">
        <f t="shared" si="1"/>
        <v>0.94897004012973452</v>
      </c>
    </row>
    <row r="32" spans="1:21" ht="84.6" x14ac:dyDescent="0.3">
      <c r="A32" s="106">
        <v>30</v>
      </c>
      <c r="B32" s="98" t="s">
        <v>587</v>
      </c>
      <c r="C32" s="88" t="s">
        <v>266</v>
      </c>
      <c r="D32" s="88">
        <v>2014</v>
      </c>
      <c r="E32" s="88">
        <v>10408</v>
      </c>
      <c r="F32" s="90">
        <v>38176</v>
      </c>
      <c r="G32" s="91"/>
      <c r="H32" s="91">
        <v>38777</v>
      </c>
      <c r="I32" s="91">
        <v>41974</v>
      </c>
      <c r="J32" s="91">
        <v>42415</v>
      </c>
      <c r="K32" s="110">
        <f t="shared" si="2"/>
        <v>9.9671232876712335</v>
      </c>
      <c r="L32" s="110">
        <f t="shared" si="3"/>
        <v>1.2082191780821918</v>
      </c>
      <c r="M32" s="91" t="s">
        <v>689</v>
      </c>
      <c r="N32" s="88" t="s">
        <v>691</v>
      </c>
      <c r="O32" s="92">
        <v>3405865.6</v>
      </c>
      <c r="P32" s="92"/>
      <c r="Q32" s="93"/>
      <c r="R32" s="93"/>
      <c r="S32" s="92">
        <v>3248780.67</v>
      </c>
      <c r="T32" s="92">
        <f t="shared" si="0"/>
        <v>157084.93000000017</v>
      </c>
      <c r="U32" s="94">
        <f t="shared" si="1"/>
        <v>0.95387811838494152</v>
      </c>
    </row>
    <row r="33" spans="1:21" ht="72.599999999999994" x14ac:dyDescent="0.3">
      <c r="A33" s="106">
        <v>31</v>
      </c>
      <c r="B33" s="96" t="s">
        <v>442</v>
      </c>
      <c r="C33" s="88" t="s">
        <v>130</v>
      </c>
      <c r="D33" s="88">
        <v>2010</v>
      </c>
      <c r="E33" s="88">
        <v>10438</v>
      </c>
      <c r="F33" s="90">
        <v>38201</v>
      </c>
      <c r="G33" s="91"/>
      <c r="H33" s="91">
        <v>38777</v>
      </c>
      <c r="I33" s="91">
        <v>40269</v>
      </c>
      <c r="J33" s="91">
        <v>42415</v>
      </c>
      <c r="K33" s="110">
        <f t="shared" si="2"/>
        <v>9.9671232876712335</v>
      </c>
      <c r="L33" s="110">
        <f t="shared" si="3"/>
        <v>5.8794520547945206</v>
      </c>
      <c r="M33" s="91" t="s">
        <v>689</v>
      </c>
      <c r="N33" s="88" t="s">
        <v>689</v>
      </c>
      <c r="O33" s="92">
        <v>1842236</v>
      </c>
      <c r="P33" s="92"/>
      <c r="Q33" s="93"/>
      <c r="R33" s="93"/>
      <c r="S33" s="92">
        <v>170488.04</v>
      </c>
      <c r="T33" s="92">
        <f t="shared" si="0"/>
        <v>1671747.96</v>
      </c>
      <c r="U33" s="94">
        <f t="shared" si="1"/>
        <v>9.2544082299987632E-2</v>
      </c>
    </row>
    <row r="34" spans="1:21" ht="84.6" x14ac:dyDescent="0.3">
      <c r="A34" s="106">
        <v>32</v>
      </c>
      <c r="B34" s="95" t="s">
        <v>311</v>
      </c>
      <c r="C34" s="88" t="s">
        <v>130</v>
      </c>
      <c r="D34" s="88">
        <v>2013</v>
      </c>
      <c r="E34" s="88">
        <v>10489</v>
      </c>
      <c r="F34" s="90">
        <v>38175</v>
      </c>
      <c r="G34" s="91"/>
      <c r="H34" s="91">
        <v>38718</v>
      </c>
      <c r="I34" s="91">
        <v>40148</v>
      </c>
      <c r="J34" s="91">
        <v>42415</v>
      </c>
      <c r="K34" s="110">
        <f t="shared" si="2"/>
        <v>10.128767123287671</v>
      </c>
      <c r="L34" s="110">
        <f t="shared" si="3"/>
        <v>6.2109589041095887</v>
      </c>
      <c r="M34" s="91" t="s">
        <v>689</v>
      </c>
      <c r="N34" s="88" t="s">
        <v>689</v>
      </c>
      <c r="O34" s="92">
        <v>627501</v>
      </c>
      <c r="P34" s="92"/>
      <c r="Q34" s="93"/>
      <c r="R34" s="93"/>
      <c r="S34" s="92">
        <v>298447.83</v>
      </c>
      <c r="T34" s="92">
        <f t="shared" si="0"/>
        <v>329053.17</v>
      </c>
      <c r="U34" s="94">
        <f t="shared" si="1"/>
        <v>0.47561331376364341</v>
      </c>
    </row>
    <row r="35" spans="1:21" ht="84.6" x14ac:dyDescent="0.3">
      <c r="A35" s="106">
        <v>33</v>
      </c>
      <c r="B35" s="87" t="s">
        <v>562</v>
      </c>
      <c r="C35" s="88" t="s">
        <v>265</v>
      </c>
      <c r="D35" s="88">
        <v>2012</v>
      </c>
      <c r="E35" s="88">
        <v>10585</v>
      </c>
      <c r="F35" s="90">
        <v>38387</v>
      </c>
      <c r="G35" s="91"/>
      <c r="H35" s="91">
        <v>40664</v>
      </c>
      <c r="I35" s="91">
        <v>41153</v>
      </c>
      <c r="J35" s="91">
        <v>42415</v>
      </c>
      <c r="K35" s="110">
        <f t="shared" si="2"/>
        <v>4.7972602739726025</v>
      </c>
      <c r="L35" s="110">
        <f t="shared" si="3"/>
        <v>3.4575342465753423</v>
      </c>
      <c r="M35" s="91" t="s">
        <v>689</v>
      </c>
      <c r="N35" s="88" t="s">
        <v>689</v>
      </c>
      <c r="O35" s="92">
        <v>494061</v>
      </c>
      <c r="P35" s="92"/>
      <c r="Q35" s="93"/>
      <c r="R35" s="93"/>
      <c r="S35" s="92">
        <v>584511.6</v>
      </c>
      <c r="T35" s="92">
        <f t="shared" si="0"/>
        <v>0</v>
      </c>
      <c r="U35" s="94">
        <f t="shared" si="1"/>
        <v>1.1830757740440958</v>
      </c>
    </row>
    <row r="36" spans="1:21" ht="72.599999999999994" x14ac:dyDescent="0.3">
      <c r="A36" s="106">
        <v>34</v>
      </c>
      <c r="B36" s="96" t="s">
        <v>438</v>
      </c>
      <c r="C36" s="88" t="s">
        <v>130</v>
      </c>
      <c r="D36" s="88">
        <v>2010</v>
      </c>
      <c r="E36" s="88">
        <v>10852</v>
      </c>
      <c r="F36" s="90">
        <v>38167</v>
      </c>
      <c r="G36" s="91"/>
      <c r="H36" s="91">
        <v>38899</v>
      </c>
      <c r="I36" s="91">
        <v>40148</v>
      </c>
      <c r="J36" s="91">
        <v>42415</v>
      </c>
      <c r="K36" s="110">
        <f t="shared" si="2"/>
        <v>9.632876712328768</v>
      </c>
      <c r="L36" s="110">
        <f t="shared" si="3"/>
        <v>6.2109589041095887</v>
      </c>
      <c r="M36" s="91" t="s">
        <v>689</v>
      </c>
      <c r="N36" s="88" t="s">
        <v>689</v>
      </c>
      <c r="O36" s="92">
        <v>1896000</v>
      </c>
      <c r="P36" s="92"/>
      <c r="Q36" s="93"/>
      <c r="R36" s="93"/>
      <c r="S36" s="92">
        <v>3871243.78</v>
      </c>
      <c r="T36" s="92">
        <f t="shared" si="0"/>
        <v>0</v>
      </c>
      <c r="U36" s="94">
        <f t="shared" si="1"/>
        <v>2.0417952426160335</v>
      </c>
    </row>
    <row r="37" spans="1:21" ht="108.6" x14ac:dyDescent="0.3">
      <c r="A37" s="106">
        <v>35</v>
      </c>
      <c r="B37" s="96" t="s">
        <v>444</v>
      </c>
      <c r="C37" s="88" t="s">
        <v>130</v>
      </c>
      <c r="D37" s="88">
        <v>2010</v>
      </c>
      <c r="E37" s="88">
        <v>10905</v>
      </c>
      <c r="F37" s="90">
        <v>38240</v>
      </c>
      <c r="G37" s="91"/>
      <c r="H37" s="91">
        <v>38777</v>
      </c>
      <c r="I37" s="91">
        <v>40087</v>
      </c>
      <c r="J37" s="91">
        <v>42415</v>
      </c>
      <c r="K37" s="110">
        <f t="shared" si="2"/>
        <v>9.9671232876712335</v>
      </c>
      <c r="L37" s="110">
        <f t="shared" si="3"/>
        <v>6.3780821917808215</v>
      </c>
      <c r="M37" s="91" t="s">
        <v>689</v>
      </c>
      <c r="N37" s="88" t="s">
        <v>689</v>
      </c>
      <c r="O37" s="92">
        <v>2660687</v>
      </c>
      <c r="P37" s="92"/>
      <c r="Q37" s="93"/>
      <c r="R37" s="93"/>
      <c r="S37" s="92">
        <v>1136091.71</v>
      </c>
      <c r="T37" s="92">
        <f t="shared" si="0"/>
        <v>1524595.29</v>
      </c>
      <c r="U37" s="94">
        <f t="shared" si="1"/>
        <v>0.42699186713807374</v>
      </c>
    </row>
    <row r="38" spans="1:21" ht="120.6" x14ac:dyDescent="0.3">
      <c r="A38" s="106">
        <v>36</v>
      </c>
      <c r="B38" s="87" t="s">
        <v>544</v>
      </c>
      <c r="C38" s="88" t="s">
        <v>265</v>
      </c>
      <c r="D38" s="88">
        <v>2012</v>
      </c>
      <c r="E38" s="88">
        <v>11308</v>
      </c>
      <c r="F38" s="90">
        <v>38915</v>
      </c>
      <c r="G38" s="91"/>
      <c r="H38" s="91">
        <v>38961</v>
      </c>
      <c r="I38" s="91">
        <v>40878</v>
      </c>
      <c r="J38" s="91">
        <v>42415</v>
      </c>
      <c r="K38" s="110">
        <f t="shared" si="2"/>
        <v>9.463013698630137</v>
      </c>
      <c r="L38" s="110">
        <f t="shared" si="3"/>
        <v>4.2109589041095887</v>
      </c>
      <c r="M38" s="91" t="s">
        <v>689</v>
      </c>
      <c r="N38" s="88" t="s">
        <v>689</v>
      </c>
      <c r="O38" s="92">
        <v>845294</v>
      </c>
      <c r="P38" s="92"/>
      <c r="Q38" s="93"/>
      <c r="R38" s="93"/>
      <c r="S38" s="92">
        <v>1078059.8400000001</v>
      </c>
      <c r="T38" s="92">
        <f t="shared" si="0"/>
        <v>0</v>
      </c>
      <c r="U38" s="94">
        <f t="shared" si="1"/>
        <v>1.2753667244769276</v>
      </c>
    </row>
    <row r="39" spans="1:21" ht="120.6" x14ac:dyDescent="0.3">
      <c r="A39" s="106">
        <v>37</v>
      </c>
      <c r="B39" s="87" t="s">
        <v>339</v>
      </c>
      <c r="C39" s="88" t="s">
        <v>265</v>
      </c>
      <c r="D39" s="88">
        <v>2012</v>
      </c>
      <c r="E39" s="88">
        <v>11316</v>
      </c>
      <c r="F39" s="90">
        <v>39198</v>
      </c>
      <c r="G39" s="91"/>
      <c r="H39" s="91">
        <v>39234</v>
      </c>
      <c r="I39" s="91">
        <v>41153</v>
      </c>
      <c r="J39" s="91">
        <v>42415</v>
      </c>
      <c r="K39" s="110">
        <f t="shared" si="2"/>
        <v>8.7150684931506852</v>
      </c>
      <c r="L39" s="110">
        <f t="shared" si="3"/>
        <v>3.4575342465753423</v>
      </c>
      <c r="M39" s="91" t="s">
        <v>689</v>
      </c>
      <c r="N39" s="88" t="s">
        <v>689</v>
      </c>
      <c r="O39" s="92">
        <v>869135.13</v>
      </c>
      <c r="P39" s="92"/>
      <c r="Q39" s="93"/>
      <c r="R39" s="93"/>
      <c r="S39" s="92">
        <v>897575.11</v>
      </c>
      <c r="T39" s="92">
        <f t="shared" si="0"/>
        <v>0</v>
      </c>
      <c r="U39" s="94">
        <f t="shared" si="1"/>
        <v>1.0327221613973883</v>
      </c>
    </row>
    <row r="40" spans="1:21" ht="84.6" x14ac:dyDescent="0.3">
      <c r="A40" s="106">
        <v>38</v>
      </c>
      <c r="B40" s="99" t="s">
        <v>547</v>
      </c>
      <c r="C40" s="99" t="s">
        <v>265</v>
      </c>
      <c r="D40" s="99">
        <v>2012</v>
      </c>
      <c r="E40" s="99">
        <v>11650</v>
      </c>
      <c r="F40" s="100">
        <v>38240</v>
      </c>
      <c r="G40" s="101"/>
      <c r="H40" s="101">
        <v>38777</v>
      </c>
      <c r="I40" s="101">
        <v>40969</v>
      </c>
      <c r="J40" s="91">
        <v>42415</v>
      </c>
      <c r="K40" s="110">
        <f t="shared" si="2"/>
        <v>9.9671232876712335</v>
      </c>
      <c r="L40" s="110">
        <f t="shared" si="3"/>
        <v>3.9616438356164383</v>
      </c>
      <c r="M40" s="91" t="s">
        <v>689</v>
      </c>
      <c r="N40" s="88" t="s">
        <v>689</v>
      </c>
      <c r="O40" s="102">
        <v>1976063</v>
      </c>
      <c r="P40" s="102"/>
      <c r="Q40" s="103"/>
      <c r="R40" s="103"/>
      <c r="S40" s="102">
        <v>1319669.4099999999</v>
      </c>
      <c r="T40" s="92">
        <f t="shared" si="0"/>
        <v>656393.59000000008</v>
      </c>
      <c r="U40" s="94">
        <f t="shared" si="1"/>
        <v>0.66782759962612526</v>
      </c>
    </row>
    <row r="41" spans="1:21" ht="96.6" x14ac:dyDescent="0.3">
      <c r="A41" s="106">
        <v>39</v>
      </c>
      <c r="B41" s="96" t="s">
        <v>439</v>
      </c>
      <c r="C41" s="88" t="s">
        <v>130</v>
      </c>
      <c r="D41" s="88">
        <v>2010</v>
      </c>
      <c r="E41" s="88">
        <v>11755</v>
      </c>
      <c r="F41" s="90">
        <v>38259</v>
      </c>
      <c r="G41" s="91"/>
      <c r="H41" s="91">
        <v>38718</v>
      </c>
      <c r="I41" s="91">
        <v>40057</v>
      </c>
      <c r="J41" s="91">
        <v>42415</v>
      </c>
      <c r="K41" s="110">
        <f t="shared" si="2"/>
        <v>10.128767123287671</v>
      </c>
      <c r="L41" s="110">
        <f t="shared" si="3"/>
        <v>6.4602739726027396</v>
      </c>
      <c r="M41" s="91" t="s">
        <v>689</v>
      </c>
      <c r="N41" s="88" t="s">
        <v>689</v>
      </c>
      <c r="O41" s="92">
        <v>1243745</v>
      </c>
      <c r="P41" s="92"/>
      <c r="Q41" s="93"/>
      <c r="R41" s="93"/>
      <c r="S41" s="92">
        <v>1924002.19</v>
      </c>
      <c r="T41" s="92">
        <f t="shared" si="0"/>
        <v>0</v>
      </c>
      <c r="U41" s="94">
        <f t="shared" si="1"/>
        <v>1.546942653035791</v>
      </c>
    </row>
    <row r="42" spans="1:21" ht="96.6" x14ac:dyDescent="0.3">
      <c r="A42" s="106">
        <v>40</v>
      </c>
      <c r="B42" s="87" t="s">
        <v>559</v>
      </c>
      <c r="C42" s="88" t="s">
        <v>265</v>
      </c>
      <c r="D42" s="88">
        <v>2012</v>
      </c>
      <c r="E42" s="88">
        <v>11866</v>
      </c>
      <c r="F42" s="90">
        <v>39199</v>
      </c>
      <c r="G42" s="91"/>
      <c r="H42" s="91">
        <v>39264</v>
      </c>
      <c r="I42" s="91">
        <v>41183</v>
      </c>
      <c r="J42" s="91">
        <v>42415</v>
      </c>
      <c r="K42" s="110">
        <f t="shared" si="2"/>
        <v>8.632876712328768</v>
      </c>
      <c r="L42" s="110">
        <f t="shared" si="3"/>
        <v>3.3753424657534246</v>
      </c>
      <c r="M42" s="91" t="s">
        <v>689</v>
      </c>
      <c r="N42" s="88" t="s">
        <v>689</v>
      </c>
      <c r="O42" s="92">
        <v>762244.25</v>
      </c>
      <c r="P42" s="92"/>
      <c r="Q42" s="93"/>
      <c r="R42" s="93"/>
      <c r="S42" s="92">
        <v>828200.49</v>
      </c>
      <c r="T42" s="92">
        <f t="shared" si="0"/>
        <v>0</v>
      </c>
      <c r="U42" s="94">
        <f t="shared" si="1"/>
        <v>1.0865290095661595</v>
      </c>
    </row>
    <row r="43" spans="1:21" ht="60.6" x14ac:dyDescent="0.3">
      <c r="A43" s="106">
        <v>41</v>
      </c>
      <c r="B43" s="87" t="s">
        <v>334</v>
      </c>
      <c r="C43" s="88" t="s">
        <v>130</v>
      </c>
      <c r="D43" s="88">
        <v>2012</v>
      </c>
      <c r="E43" s="88">
        <v>12213</v>
      </c>
      <c r="F43" s="90">
        <v>38538</v>
      </c>
      <c r="G43" s="91"/>
      <c r="H43" s="91">
        <v>38777</v>
      </c>
      <c r="I43" s="91">
        <v>41183</v>
      </c>
      <c r="J43" s="91">
        <v>42415</v>
      </c>
      <c r="K43" s="110">
        <f t="shared" si="2"/>
        <v>9.9671232876712335</v>
      </c>
      <c r="L43" s="110">
        <f t="shared" si="3"/>
        <v>3.3753424657534246</v>
      </c>
      <c r="M43" s="91" t="s">
        <v>689</v>
      </c>
      <c r="N43" s="88" t="s">
        <v>691</v>
      </c>
      <c r="O43" s="92">
        <v>5924729</v>
      </c>
      <c r="P43" s="92"/>
      <c r="Q43" s="93"/>
      <c r="R43" s="93"/>
      <c r="S43" s="92">
        <v>6755924.6500000004</v>
      </c>
      <c r="T43" s="92">
        <f t="shared" si="0"/>
        <v>0</v>
      </c>
      <c r="U43" s="94">
        <f t="shared" si="1"/>
        <v>1.1402926024127011</v>
      </c>
    </row>
    <row r="44" spans="1:21" ht="96.6" x14ac:dyDescent="0.3">
      <c r="A44" s="106">
        <v>42</v>
      </c>
      <c r="B44" s="97" t="s">
        <v>362</v>
      </c>
      <c r="C44" s="88" t="s">
        <v>130</v>
      </c>
      <c r="D44" s="88">
        <v>2011</v>
      </c>
      <c r="E44" s="88">
        <v>12466</v>
      </c>
      <c r="F44" s="90">
        <v>38545</v>
      </c>
      <c r="G44" s="91"/>
      <c r="H44" s="91">
        <v>38777</v>
      </c>
      <c r="I44" s="91">
        <v>40787</v>
      </c>
      <c r="J44" s="91">
        <v>42415</v>
      </c>
      <c r="K44" s="110">
        <f t="shared" si="2"/>
        <v>9.9671232876712335</v>
      </c>
      <c r="L44" s="110">
        <f t="shared" si="3"/>
        <v>4.4602739726027396</v>
      </c>
      <c r="M44" s="91" t="s">
        <v>689</v>
      </c>
      <c r="N44" s="88" t="s">
        <v>689</v>
      </c>
      <c r="O44" s="92">
        <v>1834675</v>
      </c>
      <c r="P44" s="92"/>
      <c r="Q44" s="93"/>
      <c r="R44" s="93"/>
      <c r="S44" s="92">
        <v>1769042.1</v>
      </c>
      <c r="T44" s="92">
        <f t="shared" si="0"/>
        <v>65632.899999999907</v>
      </c>
      <c r="U44" s="94">
        <f t="shared" si="1"/>
        <v>0.96422641612274662</v>
      </c>
    </row>
    <row r="45" spans="1:21" ht="156.6" x14ac:dyDescent="0.3">
      <c r="A45" s="106">
        <v>43</v>
      </c>
      <c r="B45" s="97" t="s">
        <v>376</v>
      </c>
      <c r="C45" s="88" t="s">
        <v>130</v>
      </c>
      <c r="D45" s="88">
        <v>2011</v>
      </c>
      <c r="E45" s="89">
        <v>12818</v>
      </c>
      <c r="F45" s="90">
        <v>39122</v>
      </c>
      <c r="G45" s="91"/>
      <c r="H45" s="91">
        <v>39539</v>
      </c>
      <c r="I45" s="91">
        <v>41153</v>
      </c>
      <c r="J45" s="91">
        <v>42415</v>
      </c>
      <c r="K45" s="110">
        <f t="shared" si="2"/>
        <v>7.8794520547945206</v>
      </c>
      <c r="L45" s="110">
        <f t="shared" si="3"/>
        <v>3.4575342465753423</v>
      </c>
      <c r="M45" s="91" t="s">
        <v>689</v>
      </c>
      <c r="N45" s="88" t="s">
        <v>691</v>
      </c>
      <c r="O45" s="92">
        <v>12977252.880000001</v>
      </c>
      <c r="P45" s="92"/>
      <c r="Q45" s="93"/>
      <c r="R45" s="93"/>
      <c r="S45" s="92">
        <v>11479088.300000001</v>
      </c>
      <c r="T45" s="92">
        <f t="shared" si="0"/>
        <v>1498164.58</v>
      </c>
      <c r="U45" s="94">
        <f t="shared" si="1"/>
        <v>0.88455456683679878</v>
      </c>
    </row>
    <row r="46" spans="1:21" ht="132.6" x14ac:dyDescent="0.3">
      <c r="A46" s="106">
        <v>44</v>
      </c>
      <c r="B46" s="95" t="s">
        <v>538</v>
      </c>
      <c r="C46" s="88" t="s">
        <v>265</v>
      </c>
      <c r="D46" s="88">
        <v>2013</v>
      </c>
      <c r="E46" s="88">
        <v>13348</v>
      </c>
      <c r="F46" s="90">
        <v>39841</v>
      </c>
      <c r="G46" s="91"/>
      <c r="H46" s="91">
        <v>40664</v>
      </c>
      <c r="I46" s="91">
        <v>41579</v>
      </c>
      <c r="J46" s="91">
        <v>42415</v>
      </c>
      <c r="K46" s="110">
        <f t="shared" si="2"/>
        <v>4.7972602739726025</v>
      </c>
      <c r="L46" s="110">
        <f t="shared" si="3"/>
        <v>2.2904109589041095</v>
      </c>
      <c r="M46" s="91" t="s">
        <v>689</v>
      </c>
      <c r="N46" s="88" t="s">
        <v>689</v>
      </c>
      <c r="O46" s="92">
        <v>1098307.56</v>
      </c>
      <c r="P46" s="92"/>
      <c r="Q46" s="93"/>
      <c r="R46" s="93"/>
      <c r="S46" s="92">
        <v>1062489.17</v>
      </c>
      <c r="T46" s="92">
        <f t="shared" si="0"/>
        <v>35818.39000000013</v>
      </c>
      <c r="U46" s="94">
        <f t="shared" si="1"/>
        <v>0.96738765050474551</v>
      </c>
    </row>
    <row r="47" spans="1:21" ht="60.6" x14ac:dyDescent="0.3">
      <c r="A47" s="106">
        <v>45</v>
      </c>
      <c r="B47" s="95" t="s">
        <v>540</v>
      </c>
      <c r="C47" s="88" t="s">
        <v>265</v>
      </c>
      <c r="D47" s="88">
        <v>2013</v>
      </c>
      <c r="E47" s="88">
        <v>13624</v>
      </c>
      <c r="F47" s="90">
        <v>38380</v>
      </c>
      <c r="G47" s="91"/>
      <c r="H47" s="91">
        <v>40878</v>
      </c>
      <c r="I47" s="91">
        <v>41518</v>
      </c>
      <c r="J47" s="91">
        <v>42415</v>
      </c>
      <c r="K47" s="110">
        <f t="shared" si="2"/>
        <v>4.2109589041095887</v>
      </c>
      <c r="L47" s="110">
        <f t="shared" si="3"/>
        <v>2.4575342465753423</v>
      </c>
      <c r="M47" s="91" t="s">
        <v>689</v>
      </c>
      <c r="N47" s="88" t="s">
        <v>691</v>
      </c>
      <c r="O47" s="92">
        <v>1344388.89</v>
      </c>
      <c r="P47" s="92"/>
      <c r="Q47" s="93"/>
      <c r="R47" s="93"/>
      <c r="S47" s="92">
        <v>820305.21</v>
      </c>
      <c r="T47" s="92">
        <f t="shared" si="0"/>
        <v>524083.67999999993</v>
      </c>
      <c r="U47" s="94">
        <f t="shared" si="1"/>
        <v>0.61016958418928913</v>
      </c>
    </row>
    <row r="48" spans="1:21" ht="96.6" x14ac:dyDescent="0.3">
      <c r="A48" s="106">
        <v>46</v>
      </c>
      <c r="B48" s="95" t="s">
        <v>533</v>
      </c>
      <c r="C48" s="88" t="s">
        <v>265</v>
      </c>
      <c r="D48" s="88">
        <v>2013</v>
      </c>
      <c r="E48" s="88">
        <v>13637</v>
      </c>
      <c r="F48" s="90">
        <v>38672</v>
      </c>
      <c r="G48" s="91"/>
      <c r="H48" s="91">
        <v>38869</v>
      </c>
      <c r="I48" s="91">
        <v>41244</v>
      </c>
      <c r="J48" s="91">
        <v>42415</v>
      </c>
      <c r="K48" s="110">
        <f t="shared" si="2"/>
        <v>9.7150684931506852</v>
      </c>
      <c r="L48" s="110">
        <f t="shared" si="3"/>
        <v>3.2082191780821918</v>
      </c>
      <c r="M48" s="91" t="s">
        <v>689</v>
      </c>
      <c r="N48" s="88" t="s">
        <v>689</v>
      </c>
      <c r="O48" s="92">
        <v>3894701</v>
      </c>
      <c r="P48" s="92"/>
      <c r="Q48" s="93"/>
      <c r="R48" s="93"/>
      <c r="S48" s="92">
        <v>418247.31</v>
      </c>
      <c r="T48" s="92">
        <f t="shared" si="0"/>
        <v>3476453.69</v>
      </c>
      <c r="U48" s="94">
        <f t="shared" si="1"/>
        <v>0.10738881110514004</v>
      </c>
    </row>
    <row r="49" spans="1:21" ht="96.6" x14ac:dyDescent="0.3">
      <c r="A49" s="106">
        <v>47</v>
      </c>
      <c r="B49" s="97" t="s">
        <v>366</v>
      </c>
      <c r="C49" s="88" t="s">
        <v>130</v>
      </c>
      <c r="D49" s="88">
        <v>2011</v>
      </c>
      <c r="E49" s="88">
        <v>13815</v>
      </c>
      <c r="F49" s="90">
        <v>38362</v>
      </c>
      <c r="G49" s="91"/>
      <c r="H49" s="91">
        <v>39234</v>
      </c>
      <c r="I49" s="91">
        <v>40848</v>
      </c>
      <c r="J49" s="91">
        <v>42415</v>
      </c>
      <c r="K49" s="110">
        <f t="shared" si="2"/>
        <v>8.7150684931506852</v>
      </c>
      <c r="L49" s="110">
        <f t="shared" si="3"/>
        <v>4.2931506849315069</v>
      </c>
      <c r="M49" s="91" t="s">
        <v>689</v>
      </c>
      <c r="N49" s="88" t="s">
        <v>689</v>
      </c>
      <c r="O49" s="92">
        <v>960848</v>
      </c>
      <c r="P49" s="92"/>
      <c r="Q49" s="93"/>
      <c r="R49" s="93"/>
      <c r="S49" s="92">
        <v>1258639.26</v>
      </c>
      <c r="T49" s="92">
        <f t="shared" si="0"/>
        <v>0</v>
      </c>
      <c r="U49" s="94">
        <f t="shared" si="1"/>
        <v>1.30992546167552</v>
      </c>
    </row>
    <row r="50" spans="1:21" ht="96.6" x14ac:dyDescent="0.3">
      <c r="A50" s="106">
        <v>48</v>
      </c>
      <c r="B50" s="87" t="s">
        <v>550</v>
      </c>
      <c r="C50" s="88" t="s">
        <v>265</v>
      </c>
      <c r="D50" s="88">
        <v>2012</v>
      </c>
      <c r="E50" s="88">
        <v>13993</v>
      </c>
      <c r="F50" s="90">
        <v>39212</v>
      </c>
      <c r="G50" s="91"/>
      <c r="H50" s="91">
        <v>39264</v>
      </c>
      <c r="I50" s="91">
        <v>41214</v>
      </c>
      <c r="J50" s="91">
        <v>42415</v>
      </c>
      <c r="K50" s="110">
        <f t="shared" si="2"/>
        <v>8.632876712328768</v>
      </c>
      <c r="L50" s="110">
        <f t="shared" si="3"/>
        <v>3.2904109589041095</v>
      </c>
      <c r="M50" s="91" t="s">
        <v>689</v>
      </c>
      <c r="N50" s="88" t="s">
        <v>689</v>
      </c>
      <c r="O50" s="92">
        <v>334871</v>
      </c>
      <c r="P50" s="92"/>
      <c r="Q50" s="93"/>
      <c r="R50" s="93"/>
      <c r="S50" s="92">
        <v>490171.26</v>
      </c>
      <c r="T50" s="92">
        <f t="shared" si="0"/>
        <v>0</v>
      </c>
      <c r="U50" s="94">
        <f t="shared" si="1"/>
        <v>1.4637614484383539</v>
      </c>
    </row>
    <row r="51" spans="1:21" ht="72.599999999999994" x14ac:dyDescent="0.3">
      <c r="A51" s="106">
        <v>49</v>
      </c>
      <c r="B51" s="97" t="s">
        <v>363</v>
      </c>
      <c r="C51" s="88" t="s">
        <v>130</v>
      </c>
      <c r="D51" s="88">
        <v>2011</v>
      </c>
      <c r="E51" s="88">
        <v>14126</v>
      </c>
      <c r="F51" s="90">
        <v>38366</v>
      </c>
      <c r="G51" s="91"/>
      <c r="H51" s="91">
        <v>38777</v>
      </c>
      <c r="I51" s="91">
        <v>40756</v>
      </c>
      <c r="J51" s="91">
        <v>42415</v>
      </c>
      <c r="K51" s="110">
        <f t="shared" si="2"/>
        <v>9.9671232876712335</v>
      </c>
      <c r="L51" s="110">
        <f t="shared" si="3"/>
        <v>4.5452054794520551</v>
      </c>
      <c r="M51" s="91" t="s">
        <v>689</v>
      </c>
      <c r="N51" s="88" t="s">
        <v>689</v>
      </c>
      <c r="O51" s="92">
        <v>4051658</v>
      </c>
      <c r="P51" s="92"/>
      <c r="Q51" s="93"/>
      <c r="R51" s="93"/>
      <c r="S51" s="92">
        <v>7263713.5199999996</v>
      </c>
      <c r="T51" s="92">
        <f t="shared" si="0"/>
        <v>0</v>
      </c>
      <c r="U51" s="94">
        <f t="shared" si="1"/>
        <v>1.7927755797749958</v>
      </c>
    </row>
    <row r="52" spans="1:21" ht="60.6" x14ac:dyDescent="0.3">
      <c r="A52" s="106">
        <v>50</v>
      </c>
      <c r="B52" s="88" t="s">
        <v>12</v>
      </c>
      <c r="C52" s="88" t="s">
        <v>130</v>
      </c>
      <c r="D52" s="88">
        <v>2015</v>
      </c>
      <c r="E52" s="88">
        <v>14304</v>
      </c>
      <c r="F52" s="90">
        <v>38337</v>
      </c>
      <c r="G52" s="91"/>
      <c r="H52" s="91">
        <v>38838</v>
      </c>
      <c r="I52" s="91">
        <v>42186</v>
      </c>
      <c r="J52" s="91">
        <v>42415</v>
      </c>
      <c r="K52" s="110">
        <f t="shared" si="2"/>
        <v>9.8000000000000007</v>
      </c>
      <c r="L52" s="110">
        <f t="shared" si="3"/>
        <v>0.62739726027397258</v>
      </c>
      <c r="M52" s="91" t="s">
        <v>689</v>
      </c>
      <c r="N52" s="88" t="s">
        <v>691</v>
      </c>
      <c r="O52" s="92">
        <v>507435</v>
      </c>
      <c r="P52" s="92">
        <v>362048</v>
      </c>
      <c r="Q52" s="93">
        <v>29450</v>
      </c>
      <c r="R52" s="93">
        <v>0</v>
      </c>
      <c r="S52" s="92">
        <v>408631.75</v>
      </c>
      <c r="T52" s="92">
        <f t="shared" si="0"/>
        <v>98803.25</v>
      </c>
      <c r="U52" s="94">
        <f t="shared" si="1"/>
        <v>0.80528885473016243</v>
      </c>
    </row>
    <row r="53" spans="1:21" ht="108.6" x14ac:dyDescent="0.3">
      <c r="A53" s="106">
        <v>51</v>
      </c>
      <c r="B53" s="87" t="s">
        <v>542</v>
      </c>
      <c r="C53" s="88" t="s">
        <v>265</v>
      </c>
      <c r="D53" s="88">
        <v>2012</v>
      </c>
      <c r="E53" s="88">
        <v>14399</v>
      </c>
      <c r="F53" s="90">
        <v>38492</v>
      </c>
      <c r="G53" s="91"/>
      <c r="H53" s="91">
        <v>38749</v>
      </c>
      <c r="I53" s="91">
        <v>41061</v>
      </c>
      <c r="J53" s="91">
        <v>42415</v>
      </c>
      <c r="K53" s="110">
        <f t="shared" si="2"/>
        <v>10.043835616438356</v>
      </c>
      <c r="L53" s="110">
        <f t="shared" si="3"/>
        <v>3.7095890410958905</v>
      </c>
      <c r="M53" s="91" t="s">
        <v>689</v>
      </c>
      <c r="N53" s="88" t="s">
        <v>689</v>
      </c>
      <c r="O53" s="92">
        <v>1226768</v>
      </c>
      <c r="P53" s="92"/>
      <c r="Q53" s="93"/>
      <c r="R53" s="93"/>
      <c r="S53" s="92">
        <v>999742.11</v>
      </c>
      <c r="T53" s="92">
        <f t="shared" si="0"/>
        <v>227025.89</v>
      </c>
      <c r="U53" s="94">
        <f t="shared" si="1"/>
        <v>0.81493983377460122</v>
      </c>
    </row>
    <row r="54" spans="1:21" ht="84.6" x14ac:dyDescent="0.3">
      <c r="A54" s="106">
        <v>52</v>
      </c>
      <c r="B54" s="88" t="s">
        <v>195</v>
      </c>
      <c r="C54" s="88" t="s">
        <v>265</v>
      </c>
      <c r="D54" s="88">
        <v>2015</v>
      </c>
      <c r="E54" s="88">
        <v>14440</v>
      </c>
      <c r="F54" s="90">
        <v>38672</v>
      </c>
      <c r="G54" s="91"/>
      <c r="H54" s="91">
        <v>39083</v>
      </c>
      <c r="I54" s="91">
        <v>42095</v>
      </c>
      <c r="J54" s="91">
        <v>42415</v>
      </c>
      <c r="K54" s="110">
        <f t="shared" si="2"/>
        <v>9.1287671232876715</v>
      </c>
      <c r="L54" s="110">
        <f t="shared" si="3"/>
        <v>0.87671232876712324</v>
      </c>
      <c r="M54" s="91" t="s">
        <v>689</v>
      </c>
      <c r="N54" s="88" t="s">
        <v>689</v>
      </c>
      <c r="O54" s="92">
        <v>1241238</v>
      </c>
      <c r="P54" s="92">
        <v>1204359</v>
      </c>
      <c r="Q54" s="93">
        <v>0</v>
      </c>
      <c r="R54" s="93">
        <v>0</v>
      </c>
      <c r="S54" s="92">
        <v>1234363.6599999999</v>
      </c>
      <c r="T54" s="92">
        <f t="shared" si="0"/>
        <v>6874.3400000000838</v>
      </c>
      <c r="U54" s="94">
        <f t="shared" si="1"/>
        <v>0.99446170677984391</v>
      </c>
    </row>
    <row r="55" spans="1:21" ht="144.6" x14ac:dyDescent="0.3">
      <c r="A55" s="106">
        <v>53</v>
      </c>
      <c r="B55" s="96" t="s">
        <v>579</v>
      </c>
      <c r="C55" s="88" t="s">
        <v>265</v>
      </c>
      <c r="D55" s="88">
        <v>2010</v>
      </c>
      <c r="E55" s="88">
        <v>14755</v>
      </c>
      <c r="F55" s="90">
        <v>38392</v>
      </c>
      <c r="G55" s="91"/>
      <c r="H55" s="91">
        <v>38930</v>
      </c>
      <c r="I55" s="91">
        <v>40513</v>
      </c>
      <c r="J55" s="91">
        <v>42415</v>
      </c>
      <c r="K55" s="110">
        <f t="shared" si="2"/>
        <v>9.5479452054794525</v>
      </c>
      <c r="L55" s="110">
        <f t="shared" si="3"/>
        <v>5.2109589041095887</v>
      </c>
      <c r="M55" s="91" t="s">
        <v>689</v>
      </c>
      <c r="N55" s="88" t="s">
        <v>689</v>
      </c>
      <c r="O55" s="92">
        <v>2665772.7400000002</v>
      </c>
      <c r="P55" s="92"/>
      <c r="Q55" s="93"/>
      <c r="R55" s="93"/>
      <c r="S55" s="92">
        <v>1989192.4</v>
      </c>
      <c r="T55" s="92">
        <f t="shared" si="0"/>
        <v>676580.34000000032</v>
      </c>
      <c r="U55" s="94">
        <f t="shared" si="1"/>
        <v>0.74619729212175823</v>
      </c>
    </row>
    <row r="56" spans="1:21" ht="96.6" x14ac:dyDescent="0.3">
      <c r="A56" s="106">
        <v>54</v>
      </c>
      <c r="B56" s="87" t="s">
        <v>546</v>
      </c>
      <c r="C56" s="88" t="s">
        <v>265</v>
      </c>
      <c r="D56" s="88">
        <v>2012</v>
      </c>
      <c r="E56" s="88">
        <v>15103</v>
      </c>
      <c r="F56" s="90">
        <v>38735</v>
      </c>
      <c r="G56" s="91"/>
      <c r="H56" s="91">
        <v>38718</v>
      </c>
      <c r="I56" s="91">
        <v>41214</v>
      </c>
      <c r="J56" s="91">
        <v>42415</v>
      </c>
      <c r="K56" s="110">
        <f t="shared" si="2"/>
        <v>10.128767123287671</v>
      </c>
      <c r="L56" s="110">
        <f t="shared" si="3"/>
        <v>3.2904109589041095</v>
      </c>
      <c r="M56" s="91" t="s">
        <v>689</v>
      </c>
      <c r="N56" s="88" t="s">
        <v>689</v>
      </c>
      <c r="O56" s="92">
        <v>750037</v>
      </c>
      <c r="P56" s="92"/>
      <c r="Q56" s="93"/>
      <c r="R56" s="93"/>
      <c r="S56" s="92">
        <v>738825.78</v>
      </c>
      <c r="T56" s="92">
        <f t="shared" si="0"/>
        <v>11211.219999999972</v>
      </c>
      <c r="U56" s="94">
        <f t="shared" si="1"/>
        <v>0.98505244407942549</v>
      </c>
    </row>
    <row r="57" spans="1:21" ht="96.6" x14ac:dyDescent="0.3">
      <c r="A57" s="106">
        <v>55</v>
      </c>
      <c r="B57" s="96" t="s">
        <v>433</v>
      </c>
      <c r="C57" s="88" t="s">
        <v>130</v>
      </c>
      <c r="D57" s="88">
        <v>2010</v>
      </c>
      <c r="E57" s="88">
        <v>15110</v>
      </c>
      <c r="F57" s="90">
        <v>38370</v>
      </c>
      <c r="G57" s="91"/>
      <c r="H57" s="91">
        <v>38777</v>
      </c>
      <c r="I57" s="91">
        <v>39114</v>
      </c>
      <c r="J57" s="91">
        <v>42415</v>
      </c>
      <c r="K57" s="110">
        <f t="shared" si="2"/>
        <v>9.9671232876712335</v>
      </c>
      <c r="L57" s="110">
        <f t="shared" si="3"/>
        <v>9.043835616438356</v>
      </c>
      <c r="M57" s="91" t="s">
        <v>689</v>
      </c>
      <c r="N57" s="88" t="s">
        <v>689</v>
      </c>
      <c r="O57" s="92">
        <v>426158</v>
      </c>
      <c r="P57" s="92"/>
      <c r="Q57" s="93"/>
      <c r="R57" s="93"/>
      <c r="S57" s="92">
        <v>231738.67</v>
      </c>
      <c r="T57" s="92">
        <f t="shared" si="0"/>
        <v>194419.33</v>
      </c>
      <c r="U57" s="94">
        <f t="shared" si="1"/>
        <v>0.54378580244885699</v>
      </c>
    </row>
    <row r="58" spans="1:21" ht="72.599999999999994" x14ac:dyDescent="0.3">
      <c r="A58" s="106">
        <v>56</v>
      </c>
      <c r="B58" s="96" t="s">
        <v>434</v>
      </c>
      <c r="C58" s="88" t="s">
        <v>130</v>
      </c>
      <c r="D58" s="88">
        <v>2010</v>
      </c>
      <c r="E58" s="88">
        <v>15643</v>
      </c>
      <c r="F58" s="90">
        <v>38386</v>
      </c>
      <c r="G58" s="91"/>
      <c r="H58" s="91">
        <v>38961</v>
      </c>
      <c r="I58" s="91">
        <v>40238</v>
      </c>
      <c r="J58" s="91">
        <v>42415</v>
      </c>
      <c r="K58" s="110">
        <f t="shared" si="2"/>
        <v>9.463013698630137</v>
      </c>
      <c r="L58" s="110">
        <f t="shared" si="3"/>
        <v>5.9643835616438352</v>
      </c>
      <c r="M58" s="91" t="s">
        <v>689</v>
      </c>
      <c r="N58" s="88" t="s">
        <v>689</v>
      </c>
      <c r="O58" s="92">
        <v>615816</v>
      </c>
      <c r="P58" s="92"/>
      <c r="Q58" s="93"/>
      <c r="R58" s="93"/>
      <c r="S58" s="92">
        <v>776777.88</v>
      </c>
      <c r="T58" s="92">
        <f t="shared" si="0"/>
        <v>0</v>
      </c>
      <c r="U58" s="94">
        <f t="shared" si="1"/>
        <v>1.2613798277407537</v>
      </c>
    </row>
    <row r="59" spans="1:21" ht="60.6" x14ac:dyDescent="0.3">
      <c r="A59" s="106">
        <v>57</v>
      </c>
      <c r="B59" s="95" t="s">
        <v>310</v>
      </c>
      <c r="C59" s="88" t="s">
        <v>130</v>
      </c>
      <c r="D59" s="88">
        <v>2013</v>
      </c>
      <c r="E59" s="88">
        <v>15710</v>
      </c>
      <c r="F59" s="90">
        <v>38415</v>
      </c>
      <c r="G59" s="91"/>
      <c r="H59" s="91">
        <v>38869</v>
      </c>
      <c r="I59" s="91">
        <v>41244</v>
      </c>
      <c r="J59" s="91">
        <v>42415</v>
      </c>
      <c r="K59" s="110">
        <f t="shared" si="2"/>
        <v>9.7150684931506852</v>
      </c>
      <c r="L59" s="110">
        <f t="shared" si="3"/>
        <v>3.2082191780821918</v>
      </c>
      <c r="M59" s="91" t="s">
        <v>689</v>
      </c>
      <c r="N59" s="88" t="s">
        <v>691</v>
      </c>
      <c r="O59" s="92">
        <v>2348706</v>
      </c>
      <c r="P59" s="92"/>
      <c r="Q59" s="93"/>
      <c r="R59" s="93"/>
      <c r="S59" s="92">
        <v>2491430.77</v>
      </c>
      <c r="T59" s="92">
        <f t="shared" si="0"/>
        <v>0</v>
      </c>
      <c r="U59" s="94">
        <f t="shared" si="1"/>
        <v>1.0607674055416045</v>
      </c>
    </row>
    <row r="60" spans="1:21" ht="60.6" x14ac:dyDescent="0.3">
      <c r="A60" s="106">
        <v>58</v>
      </c>
      <c r="B60" s="95" t="s">
        <v>312</v>
      </c>
      <c r="C60" s="88" t="s">
        <v>130</v>
      </c>
      <c r="D60" s="88">
        <v>2013</v>
      </c>
      <c r="E60" s="88">
        <v>15822</v>
      </c>
      <c r="F60" s="90">
        <v>38392</v>
      </c>
      <c r="G60" s="91"/>
      <c r="H60" s="91">
        <v>39022</v>
      </c>
      <c r="I60" s="91">
        <v>41334</v>
      </c>
      <c r="J60" s="91">
        <v>42415</v>
      </c>
      <c r="K60" s="110">
        <f t="shared" si="2"/>
        <v>9.2958904109589042</v>
      </c>
      <c r="L60" s="110">
        <f t="shared" si="3"/>
        <v>2.9616438356164383</v>
      </c>
      <c r="M60" s="91" t="s">
        <v>689</v>
      </c>
      <c r="N60" s="88" t="s">
        <v>689</v>
      </c>
      <c r="O60" s="92">
        <v>1254101</v>
      </c>
      <c r="P60" s="92"/>
      <c r="Q60" s="93"/>
      <c r="R60" s="93"/>
      <c r="S60" s="92">
        <v>2343612.33</v>
      </c>
      <c r="T60" s="92">
        <f t="shared" si="0"/>
        <v>0</v>
      </c>
      <c r="U60" s="94">
        <f t="shared" si="1"/>
        <v>1.8687588399977355</v>
      </c>
    </row>
    <row r="61" spans="1:21" ht="156.6" x14ac:dyDescent="0.3">
      <c r="A61" s="106">
        <v>59</v>
      </c>
      <c r="B61" s="87" t="s">
        <v>548</v>
      </c>
      <c r="C61" s="88" t="s">
        <v>265</v>
      </c>
      <c r="D61" s="88">
        <v>2012</v>
      </c>
      <c r="E61" s="88">
        <v>15875</v>
      </c>
      <c r="F61" s="90">
        <v>38510</v>
      </c>
      <c r="G61" s="91"/>
      <c r="H61" s="91">
        <v>38899</v>
      </c>
      <c r="I61" s="91">
        <v>40878</v>
      </c>
      <c r="J61" s="91">
        <v>42415</v>
      </c>
      <c r="K61" s="110">
        <f t="shared" si="2"/>
        <v>9.632876712328768</v>
      </c>
      <c r="L61" s="110">
        <f t="shared" si="3"/>
        <v>4.2109589041095887</v>
      </c>
      <c r="M61" s="91" t="s">
        <v>689</v>
      </c>
      <c r="N61" s="88" t="s">
        <v>689</v>
      </c>
      <c r="O61" s="92">
        <v>3494899</v>
      </c>
      <c r="P61" s="92"/>
      <c r="Q61" s="93"/>
      <c r="R61" s="93"/>
      <c r="S61" s="92">
        <v>1331356.32</v>
      </c>
      <c r="T61" s="92">
        <f t="shared" si="0"/>
        <v>2163542.6799999997</v>
      </c>
      <c r="U61" s="94">
        <f t="shared" si="1"/>
        <v>0.38094271679954128</v>
      </c>
    </row>
    <row r="62" spans="1:21" ht="96.6" x14ac:dyDescent="0.3">
      <c r="A62" s="106">
        <v>60</v>
      </c>
      <c r="B62" s="88" t="s">
        <v>211</v>
      </c>
      <c r="C62" s="88" t="s">
        <v>265</v>
      </c>
      <c r="D62" s="88">
        <v>2015</v>
      </c>
      <c r="E62" s="88">
        <v>16042</v>
      </c>
      <c r="F62" s="90">
        <v>41187</v>
      </c>
      <c r="G62" s="91"/>
      <c r="H62" s="91">
        <v>41974</v>
      </c>
      <c r="I62" s="91">
        <v>41974</v>
      </c>
      <c r="J62" s="91">
        <v>42415</v>
      </c>
      <c r="K62" s="110">
        <f t="shared" si="2"/>
        <v>1.2082191780821918</v>
      </c>
      <c r="L62" s="110">
        <f t="shared" si="3"/>
        <v>1.2082191780821918</v>
      </c>
      <c r="M62" s="91" t="s">
        <v>689</v>
      </c>
      <c r="N62" s="88" t="s">
        <v>689</v>
      </c>
      <c r="O62" s="92">
        <v>7347054</v>
      </c>
      <c r="P62" s="92">
        <v>0</v>
      </c>
      <c r="Q62" s="93">
        <v>119054</v>
      </c>
      <c r="R62" s="93">
        <v>1555110</v>
      </c>
      <c r="S62" s="92">
        <v>119053.67</v>
      </c>
      <c r="T62" s="92">
        <f t="shared" si="0"/>
        <v>7228000.3300000001</v>
      </c>
      <c r="U62" s="94">
        <f t="shared" si="1"/>
        <v>1.6204273168538029E-2</v>
      </c>
    </row>
    <row r="63" spans="1:21" ht="60.6" x14ac:dyDescent="0.3">
      <c r="A63" s="106">
        <v>61</v>
      </c>
      <c r="B63" s="97" t="s">
        <v>662</v>
      </c>
      <c r="C63" s="88" t="s">
        <v>268</v>
      </c>
      <c r="D63" s="88">
        <v>2011</v>
      </c>
      <c r="E63" s="88">
        <v>16060</v>
      </c>
      <c r="F63" s="90">
        <v>38506</v>
      </c>
      <c r="G63" s="91"/>
      <c r="H63" s="91">
        <v>38718</v>
      </c>
      <c r="I63" s="91">
        <v>40878</v>
      </c>
      <c r="J63" s="91">
        <v>42415</v>
      </c>
      <c r="K63" s="110">
        <f t="shared" si="2"/>
        <v>10.128767123287671</v>
      </c>
      <c r="L63" s="110">
        <f t="shared" si="3"/>
        <v>4.2109589041095887</v>
      </c>
      <c r="M63" s="91" t="s">
        <v>689</v>
      </c>
      <c r="N63" s="88" t="s">
        <v>689</v>
      </c>
      <c r="O63" s="92">
        <v>2513333</v>
      </c>
      <c r="P63" s="92"/>
      <c r="Q63" s="93"/>
      <c r="R63" s="93"/>
      <c r="S63" s="92">
        <v>5619861.6799999997</v>
      </c>
      <c r="T63" s="92">
        <f t="shared" si="0"/>
        <v>0</v>
      </c>
      <c r="U63" s="94">
        <f t="shared" si="1"/>
        <v>2.236019532628585</v>
      </c>
    </row>
    <row r="64" spans="1:21" ht="120.6" x14ac:dyDescent="0.3">
      <c r="A64" s="106">
        <v>62</v>
      </c>
      <c r="B64" s="87" t="s">
        <v>336</v>
      </c>
      <c r="C64" s="88" t="s">
        <v>130</v>
      </c>
      <c r="D64" s="88">
        <v>2012</v>
      </c>
      <c r="E64" s="88">
        <v>16135</v>
      </c>
      <c r="F64" s="90">
        <v>38421</v>
      </c>
      <c r="G64" s="91"/>
      <c r="H64" s="91">
        <v>39052</v>
      </c>
      <c r="I64" s="91">
        <v>40848</v>
      </c>
      <c r="J64" s="91">
        <v>42415</v>
      </c>
      <c r="K64" s="110">
        <f t="shared" si="2"/>
        <v>9.213698630136987</v>
      </c>
      <c r="L64" s="110">
        <f t="shared" si="3"/>
        <v>4.2931506849315069</v>
      </c>
      <c r="M64" s="91" t="s">
        <v>689</v>
      </c>
      <c r="N64" s="88" t="s">
        <v>691</v>
      </c>
      <c r="O64" s="92">
        <v>241628</v>
      </c>
      <c r="P64" s="92"/>
      <c r="Q64" s="93"/>
      <c r="R64" s="93"/>
      <c r="S64" s="92">
        <v>409103.94</v>
      </c>
      <c r="T64" s="92">
        <f t="shared" si="0"/>
        <v>0</v>
      </c>
      <c r="U64" s="94">
        <f t="shared" si="1"/>
        <v>1.6931147880212558</v>
      </c>
    </row>
    <row r="65" spans="1:21" ht="60.6" x14ac:dyDescent="0.3">
      <c r="A65" s="106">
        <v>63</v>
      </c>
      <c r="B65" s="88" t="s">
        <v>2</v>
      </c>
      <c r="C65" s="88" t="s">
        <v>130</v>
      </c>
      <c r="D65" s="88">
        <v>2015</v>
      </c>
      <c r="E65" s="88">
        <v>16295</v>
      </c>
      <c r="F65" s="90">
        <v>38410</v>
      </c>
      <c r="G65" s="91"/>
      <c r="H65" s="91">
        <v>39173</v>
      </c>
      <c r="I65" s="91">
        <v>42156</v>
      </c>
      <c r="J65" s="91">
        <v>42415</v>
      </c>
      <c r="K65" s="110">
        <f t="shared" si="2"/>
        <v>8.882191780821918</v>
      </c>
      <c r="L65" s="110">
        <f t="shared" si="3"/>
        <v>0.70958904109589038</v>
      </c>
      <c r="M65" s="91" t="s">
        <v>689</v>
      </c>
      <c r="N65" s="88" t="s">
        <v>689</v>
      </c>
      <c r="O65" s="92">
        <v>330878</v>
      </c>
      <c r="P65" s="92">
        <v>222279</v>
      </c>
      <c r="Q65" s="93">
        <v>417</v>
      </c>
      <c r="R65" s="93">
        <v>0</v>
      </c>
      <c r="S65" s="92">
        <v>255247.85</v>
      </c>
      <c r="T65" s="92">
        <f t="shared" si="0"/>
        <v>75630.149999999994</v>
      </c>
      <c r="U65" s="94">
        <f t="shared" si="1"/>
        <v>0.77142587298037346</v>
      </c>
    </row>
    <row r="66" spans="1:21" ht="60.6" x14ac:dyDescent="0.3">
      <c r="A66" s="106">
        <v>64</v>
      </c>
      <c r="B66" s="88" t="s">
        <v>3</v>
      </c>
      <c r="C66" s="88" t="s">
        <v>130</v>
      </c>
      <c r="D66" s="88">
        <v>2015</v>
      </c>
      <c r="E66" s="88">
        <v>16297</v>
      </c>
      <c r="F66" s="90">
        <v>38410</v>
      </c>
      <c r="G66" s="91"/>
      <c r="H66" s="91">
        <v>39173</v>
      </c>
      <c r="I66" s="91">
        <v>41974</v>
      </c>
      <c r="J66" s="91">
        <v>42415</v>
      </c>
      <c r="K66" s="110">
        <f t="shared" si="2"/>
        <v>8.882191780821918</v>
      </c>
      <c r="L66" s="110">
        <f t="shared" si="3"/>
        <v>1.2082191780821918</v>
      </c>
      <c r="M66" s="91" t="s">
        <v>689</v>
      </c>
      <c r="N66" s="88" t="s">
        <v>689</v>
      </c>
      <c r="O66" s="92">
        <v>219919</v>
      </c>
      <c r="P66" s="92">
        <v>114514</v>
      </c>
      <c r="Q66" s="93">
        <v>191</v>
      </c>
      <c r="R66" s="93">
        <v>0</v>
      </c>
      <c r="S66" s="92">
        <v>149296.14000000001</v>
      </c>
      <c r="T66" s="92">
        <f t="shared" si="0"/>
        <v>70622.859999999986</v>
      </c>
      <c r="U66" s="94">
        <f t="shared" si="1"/>
        <v>0.67886876531813989</v>
      </c>
    </row>
    <row r="67" spans="1:21" ht="72.599999999999994" x14ac:dyDescent="0.3">
      <c r="A67" s="106">
        <v>65</v>
      </c>
      <c r="B67" s="97" t="s">
        <v>568</v>
      </c>
      <c r="C67" s="88" t="s">
        <v>265</v>
      </c>
      <c r="D67" s="88">
        <v>2011</v>
      </c>
      <c r="E67" s="88">
        <v>16316</v>
      </c>
      <c r="F67" s="90">
        <v>38510</v>
      </c>
      <c r="G67" s="91"/>
      <c r="H67" s="91">
        <v>38777</v>
      </c>
      <c r="I67" s="91">
        <v>40878</v>
      </c>
      <c r="J67" s="91">
        <v>42415</v>
      </c>
      <c r="K67" s="110">
        <f t="shared" si="2"/>
        <v>9.9671232876712335</v>
      </c>
      <c r="L67" s="110">
        <f t="shared" si="3"/>
        <v>4.2109589041095887</v>
      </c>
      <c r="M67" s="91" t="s">
        <v>689</v>
      </c>
      <c r="N67" s="88" t="s">
        <v>689</v>
      </c>
      <c r="O67" s="92">
        <v>1851537</v>
      </c>
      <c r="P67" s="92"/>
      <c r="Q67" s="93"/>
      <c r="R67" s="93"/>
      <c r="S67" s="92">
        <v>2138015.34</v>
      </c>
      <c r="T67" s="92">
        <f t="shared" ref="T67:T130" si="4">+IF((O67-S67)&gt;0,(O67-S67), 0)</f>
        <v>0</v>
      </c>
      <c r="U67" s="94">
        <f t="shared" ref="U67:U130" si="5">+S67/O67</f>
        <v>1.1547246098781714</v>
      </c>
    </row>
    <row r="68" spans="1:21" ht="60.6" x14ac:dyDescent="0.3">
      <c r="A68" s="106">
        <v>66</v>
      </c>
      <c r="B68" s="104" t="s">
        <v>272</v>
      </c>
      <c r="C68" s="88" t="s">
        <v>130</v>
      </c>
      <c r="D68" s="88">
        <v>2014</v>
      </c>
      <c r="E68" s="88">
        <v>16484</v>
      </c>
      <c r="F68" s="90">
        <v>38421</v>
      </c>
      <c r="G68" s="91"/>
      <c r="H68" s="91">
        <v>37987</v>
      </c>
      <c r="I68" s="91">
        <v>41974</v>
      </c>
      <c r="J68" s="91">
        <v>42415</v>
      </c>
      <c r="K68" s="110">
        <f t="shared" ref="K68:K131" si="6">+(J68-H68)/365</f>
        <v>12.131506849315068</v>
      </c>
      <c r="L68" s="110">
        <f t="shared" si="3"/>
        <v>1.2082191780821918</v>
      </c>
      <c r="M68" s="91" t="s">
        <v>689</v>
      </c>
      <c r="N68" s="88" t="s">
        <v>689</v>
      </c>
      <c r="O68" s="92">
        <v>3290904</v>
      </c>
      <c r="P68" s="92"/>
      <c r="Q68" s="93"/>
      <c r="R68" s="93"/>
      <c r="S68" s="92">
        <v>2812861.24</v>
      </c>
      <c r="T68" s="92">
        <f t="shared" si="4"/>
        <v>478042.75999999978</v>
      </c>
      <c r="U68" s="94">
        <f t="shared" si="5"/>
        <v>0.85473816313086015</v>
      </c>
    </row>
    <row r="69" spans="1:21" ht="48.6" x14ac:dyDescent="0.3">
      <c r="A69" s="106">
        <v>67</v>
      </c>
      <c r="B69" s="87" t="s">
        <v>541</v>
      </c>
      <c r="C69" s="88" t="s">
        <v>265</v>
      </c>
      <c r="D69" s="88">
        <v>2012</v>
      </c>
      <c r="E69" s="88">
        <v>16528</v>
      </c>
      <c r="F69" s="90">
        <v>38520</v>
      </c>
      <c r="G69" s="91"/>
      <c r="H69" s="91">
        <v>38718</v>
      </c>
      <c r="I69" s="91">
        <v>41061</v>
      </c>
      <c r="J69" s="91">
        <v>42415</v>
      </c>
      <c r="K69" s="110">
        <f t="shared" si="6"/>
        <v>10.128767123287671</v>
      </c>
      <c r="L69" s="110">
        <f t="shared" ref="L69:L132" si="7">+(J69-I69)/365</f>
        <v>3.7095890410958905</v>
      </c>
      <c r="M69" s="91" t="s">
        <v>689</v>
      </c>
      <c r="N69" s="88" t="s">
        <v>689</v>
      </c>
      <c r="O69" s="92">
        <v>4363128.58</v>
      </c>
      <c r="P69" s="92"/>
      <c r="Q69" s="93"/>
      <c r="R69" s="93"/>
      <c r="S69" s="92">
        <v>3441598.13</v>
      </c>
      <c r="T69" s="92">
        <f t="shared" si="4"/>
        <v>921530.45000000019</v>
      </c>
      <c r="U69" s="94">
        <f t="shared" si="5"/>
        <v>0.78879136080834911</v>
      </c>
    </row>
    <row r="70" spans="1:21" ht="72.599999999999994" x14ac:dyDescent="0.3">
      <c r="A70" s="106">
        <v>68</v>
      </c>
      <c r="B70" s="87" t="s">
        <v>333</v>
      </c>
      <c r="C70" s="88" t="s">
        <v>130</v>
      </c>
      <c r="D70" s="88">
        <v>2012</v>
      </c>
      <c r="E70" s="88">
        <v>16718</v>
      </c>
      <c r="F70" s="90">
        <v>38432</v>
      </c>
      <c r="G70" s="91"/>
      <c r="H70" s="91">
        <v>38777</v>
      </c>
      <c r="I70" s="91">
        <v>40634</v>
      </c>
      <c r="J70" s="91">
        <v>42415</v>
      </c>
      <c r="K70" s="110">
        <f t="shared" si="6"/>
        <v>9.9671232876712335</v>
      </c>
      <c r="L70" s="110">
        <f t="shared" si="7"/>
        <v>4.8794520547945206</v>
      </c>
      <c r="M70" s="91" t="s">
        <v>689</v>
      </c>
      <c r="N70" s="88" t="s">
        <v>691</v>
      </c>
      <c r="O70" s="92">
        <v>3461597</v>
      </c>
      <c r="P70" s="92"/>
      <c r="Q70" s="93"/>
      <c r="R70" s="93"/>
      <c r="S70" s="92">
        <v>2989255.26</v>
      </c>
      <c r="T70" s="92">
        <f t="shared" si="4"/>
        <v>472341.74000000022</v>
      </c>
      <c r="U70" s="94">
        <f t="shared" si="5"/>
        <v>0.86354802711003031</v>
      </c>
    </row>
    <row r="71" spans="1:21" ht="120.6" x14ac:dyDescent="0.3">
      <c r="A71" s="106">
        <v>69</v>
      </c>
      <c r="B71" s="98" t="s">
        <v>525</v>
      </c>
      <c r="C71" s="88" t="s">
        <v>265</v>
      </c>
      <c r="D71" s="88">
        <v>2014</v>
      </c>
      <c r="E71" s="88">
        <v>17186</v>
      </c>
      <c r="F71" s="90">
        <v>38945</v>
      </c>
      <c r="G71" s="91"/>
      <c r="H71" s="91">
        <v>39083</v>
      </c>
      <c r="I71" s="91">
        <v>41671</v>
      </c>
      <c r="J71" s="91">
        <v>42415</v>
      </c>
      <c r="K71" s="110">
        <f t="shared" si="6"/>
        <v>9.1287671232876715</v>
      </c>
      <c r="L71" s="110">
        <f t="shared" si="7"/>
        <v>2.0383561643835617</v>
      </c>
      <c r="M71" s="91" t="s">
        <v>689</v>
      </c>
      <c r="N71" s="88" t="s">
        <v>691</v>
      </c>
      <c r="O71" s="92">
        <v>2043858.35</v>
      </c>
      <c r="P71" s="92"/>
      <c r="Q71" s="93"/>
      <c r="R71" s="93"/>
      <c r="S71" s="92">
        <v>1969378.94</v>
      </c>
      <c r="T71" s="92">
        <f t="shared" si="4"/>
        <v>74479.410000000149</v>
      </c>
      <c r="U71" s="94">
        <f t="shared" si="5"/>
        <v>0.96355940713797505</v>
      </c>
    </row>
    <row r="72" spans="1:21" ht="60.6" x14ac:dyDescent="0.3">
      <c r="A72" s="106">
        <v>70</v>
      </c>
      <c r="B72" s="88" t="s">
        <v>14</v>
      </c>
      <c r="C72" s="88" t="s">
        <v>130</v>
      </c>
      <c r="D72" s="88">
        <v>2015</v>
      </c>
      <c r="E72" s="88">
        <v>17291</v>
      </c>
      <c r="F72" s="90">
        <v>38488</v>
      </c>
      <c r="G72" s="91"/>
      <c r="H72" s="91">
        <v>38777</v>
      </c>
      <c r="I72" s="91">
        <v>41974</v>
      </c>
      <c r="J72" s="91">
        <v>42415</v>
      </c>
      <c r="K72" s="110">
        <f t="shared" si="6"/>
        <v>9.9671232876712335</v>
      </c>
      <c r="L72" s="110">
        <f t="shared" si="7"/>
        <v>1.2082191780821918</v>
      </c>
      <c r="M72" s="91" t="s">
        <v>689</v>
      </c>
      <c r="N72" s="88" t="s">
        <v>689</v>
      </c>
      <c r="O72" s="92">
        <v>1344154</v>
      </c>
      <c r="P72" s="92">
        <v>655935</v>
      </c>
      <c r="Q72" s="93">
        <v>18069</v>
      </c>
      <c r="R72" s="93">
        <v>0</v>
      </c>
      <c r="S72" s="92">
        <v>674003.67</v>
      </c>
      <c r="T72" s="92">
        <f t="shared" si="4"/>
        <v>670150.32999999996</v>
      </c>
      <c r="U72" s="94">
        <f t="shared" si="5"/>
        <v>0.50143336998587962</v>
      </c>
    </row>
    <row r="73" spans="1:21" ht="60.6" x14ac:dyDescent="0.3">
      <c r="A73" s="106">
        <v>71</v>
      </c>
      <c r="B73" s="88" t="s">
        <v>10</v>
      </c>
      <c r="C73" s="88" t="s">
        <v>130</v>
      </c>
      <c r="D73" s="88">
        <v>2015</v>
      </c>
      <c r="E73" s="88">
        <v>17567</v>
      </c>
      <c r="F73" s="90">
        <v>38524</v>
      </c>
      <c r="G73" s="91"/>
      <c r="H73" s="91">
        <v>38777</v>
      </c>
      <c r="I73" s="91">
        <v>41609</v>
      </c>
      <c r="J73" s="91">
        <v>42415</v>
      </c>
      <c r="K73" s="110">
        <f t="shared" si="6"/>
        <v>9.9671232876712335</v>
      </c>
      <c r="L73" s="110">
        <f t="shared" si="7"/>
        <v>2.2082191780821918</v>
      </c>
      <c r="M73" s="91" t="s">
        <v>689</v>
      </c>
      <c r="N73" s="88" t="s">
        <v>689</v>
      </c>
      <c r="O73" s="92">
        <v>2316534</v>
      </c>
      <c r="P73" s="92">
        <v>2821307</v>
      </c>
      <c r="Q73" s="93">
        <v>0</v>
      </c>
      <c r="R73" s="93">
        <v>0</v>
      </c>
      <c r="S73" s="92">
        <v>2821307.32</v>
      </c>
      <c r="T73" s="92">
        <f t="shared" si="4"/>
        <v>0</v>
      </c>
      <c r="U73" s="94">
        <f t="shared" si="5"/>
        <v>1.2179002423448133</v>
      </c>
    </row>
    <row r="74" spans="1:21" ht="84.6" x14ac:dyDescent="0.3">
      <c r="A74" s="106">
        <v>72</v>
      </c>
      <c r="B74" s="98" t="s">
        <v>588</v>
      </c>
      <c r="C74" s="88" t="s">
        <v>266</v>
      </c>
      <c r="D74" s="88">
        <v>2014</v>
      </c>
      <c r="E74" s="88">
        <v>17644</v>
      </c>
      <c r="F74" s="90">
        <v>38520</v>
      </c>
      <c r="G74" s="91"/>
      <c r="H74" s="91">
        <v>38777</v>
      </c>
      <c r="I74" s="91">
        <v>41456</v>
      </c>
      <c r="J74" s="91">
        <v>42415</v>
      </c>
      <c r="K74" s="110">
        <f t="shared" si="6"/>
        <v>9.9671232876712335</v>
      </c>
      <c r="L74" s="110">
        <f t="shared" si="7"/>
        <v>2.6273972602739728</v>
      </c>
      <c r="M74" s="91" t="s">
        <v>689</v>
      </c>
      <c r="N74" s="88" t="s">
        <v>689</v>
      </c>
      <c r="O74" s="92">
        <v>2912308.57</v>
      </c>
      <c r="P74" s="92"/>
      <c r="Q74" s="93"/>
      <c r="R74" s="93"/>
      <c r="S74" s="92">
        <v>1485840.25</v>
      </c>
      <c r="T74" s="92">
        <f t="shared" si="4"/>
        <v>1426468.3199999998</v>
      </c>
      <c r="U74" s="94">
        <f t="shared" si="5"/>
        <v>0.51019327598242792</v>
      </c>
    </row>
    <row r="75" spans="1:21" ht="108.6" x14ac:dyDescent="0.3">
      <c r="A75" s="106">
        <v>73</v>
      </c>
      <c r="B75" s="97" t="s">
        <v>610</v>
      </c>
      <c r="C75" s="88" t="s">
        <v>266</v>
      </c>
      <c r="D75" s="88">
        <v>2011</v>
      </c>
      <c r="E75" s="88">
        <v>17883</v>
      </c>
      <c r="F75" s="90">
        <v>38544</v>
      </c>
      <c r="G75" s="91"/>
      <c r="H75" s="91">
        <v>38838</v>
      </c>
      <c r="I75" s="91">
        <v>40695</v>
      </c>
      <c r="J75" s="91">
        <v>42415</v>
      </c>
      <c r="K75" s="110">
        <f t="shared" si="6"/>
        <v>9.8000000000000007</v>
      </c>
      <c r="L75" s="110">
        <f t="shared" si="7"/>
        <v>4.7123287671232879</v>
      </c>
      <c r="M75" s="91" t="s">
        <v>689</v>
      </c>
      <c r="N75" s="88" t="s">
        <v>689</v>
      </c>
      <c r="O75" s="92">
        <v>588379</v>
      </c>
      <c r="P75" s="92"/>
      <c r="Q75" s="93"/>
      <c r="R75" s="93"/>
      <c r="S75" s="92">
        <v>574670.6</v>
      </c>
      <c r="T75" s="92">
        <f t="shared" si="4"/>
        <v>13708.400000000023</v>
      </c>
      <c r="U75" s="94">
        <f t="shared" si="5"/>
        <v>0.97670141184508619</v>
      </c>
    </row>
    <row r="76" spans="1:21" ht="156.6" x14ac:dyDescent="0.3">
      <c r="A76" s="106">
        <v>74</v>
      </c>
      <c r="B76" s="97" t="s">
        <v>569</v>
      </c>
      <c r="C76" s="88" t="s">
        <v>265</v>
      </c>
      <c r="D76" s="88">
        <v>2011</v>
      </c>
      <c r="E76" s="88">
        <v>18654</v>
      </c>
      <c r="F76" s="90">
        <v>38512</v>
      </c>
      <c r="G76" s="91"/>
      <c r="H76" s="91">
        <v>39052</v>
      </c>
      <c r="I76" s="91">
        <v>40695</v>
      </c>
      <c r="J76" s="91">
        <v>42415</v>
      </c>
      <c r="K76" s="110">
        <f t="shared" si="6"/>
        <v>9.213698630136987</v>
      </c>
      <c r="L76" s="110">
        <f t="shared" si="7"/>
        <v>4.7123287671232879</v>
      </c>
      <c r="M76" s="91" t="s">
        <v>689</v>
      </c>
      <c r="N76" s="88" t="s">
        <v>689</v>
      </c>
      <c r="O76" s="92">
        <v>650146</v>
      </c>
      <c r="P76" s="92"/>
      <c r="Q76" s="93"/>
      <c r="R76" s="93"/>
      <c r="S76" s="92">
        <v>728012.38</v>
      </c>
      <c r="T76" s="92">
        <f t="shared" si="4"/>
        <v>0</v>
      </c>
      <c r="U76" s="94">
        <f t="shared" si="5"/>
        <v>1.1197675291396088</v>
      </c>
    </row>
    <row r="77" spans="1:21" ht="96.6" x14ac:dyDescent="0.3">
      <c r="A77" s="106">
        <v>75</v>
      </c>
      <c r="B77" s="96" t="s">
        <v>445</v>
      </c>
      <c r="C77" s="88" t="s">
        <v>130</v>
      </c>
      <c r="D77" s="88">
        <v>2010</v>
      </c>
      <c r="E77" s="88">
        <v>18841</v>
      </c>
      <c r="F77" s="90">
        <v>38512</v>
      </c>
      <c r="G77" s="91"/>
      <c r="H77" s="91">
        <v>38930</v>
      </c>
      <c r="I77" s="91">
        <v>38961</v>
      </c>
      <c r="J77" s="91">
        <v>42415</v>
      </c>
      <c r="K77" s="110">
        <f t="shared" si="6"/>
        <v>9.5479452054794525</v>
      </c>
      <c r="L77" s="110">
        <f t="shared" si="7"/>
        <v>9.463013698630137</v>
      </c>
      <c r="M77" s="91" t="s">
        <v>689</v>
      </c>
      <c r="N77" s="88" t="s">
        <v>689</v>
      </c>
      <c r="O77" s="92">
        <v>203355</v>
      </c>
      <c r="P77" s="92"/>
      <c r="Q77" s="93"/>
      <c r="R77" s="93"/>
      <c r="S77" s="92">
        <v>178750.29</v>
      </c>
      <c r="T77" s="92">
        <f t="shared" si="4"/>
        <v>24604.709999999992</v>
      </c>
      <c r="U77" s="94">
        <f t="shared" si="5"/>
        <v>0.87900612229844366</v>
      </c>
    </row>
    <row r="78" spans="1:21" ht="84.6" x14ac:dyDescent="0.3">
      <c r="A78" s="106">
        <v>76</v>
      </c>
      <c r="B78" s="96" t="s">
        <v>447</v>
      </c>
      <c r="C78" s="88" t="s">
        <v>130</v>
      </c>
      <c r="D78" s="88">
        <v>2010</v>
      </c>
      <c r="E78" s="88">
        <v>18862</v>
      </c>
      <c r="F78" s="90">
        <v>38512</v>
      </c>
      <c r="G78" s="91"/>
      <c r="H78" s="91">
        <v>38808</v>
      </c>
      <c r="I78" s="91">
        <v>39387</v>
      </c>
      <c r="J78" s="91">
        <v>42415</v>
      </c>
      <c r="K78" s="110">
        <f t="shared" si="6"/>
        <v>9.882191780821918</v>
      </c>
      <c r="L78" s="110">
        <f t="shared" si="7"/>
        <v>8.2958904109589042</v>
      </c>
      <c r="M78" s="91" t="s">
        <v>689</v>
      </c>
      <c r="N78" s="88" t="s">
        <v>689</v>
      </c>
      <c r="O78" s="92">
        <v>42251</v>
      </c>
      <c r="P78" s="92"/>
      <c r="Q78" s="93"/>
      <c r="R78" s="93"/>
      <c r="S78" s="92">
        <v>54827.3</v>
      </c>
      <c r="T78" s="92">
        <f t="shared" si="4"/>
        <v>0</v>
      </c>
      <c r="U78" s="94">
        <f t="shared" si="5"/>
        <v>1.2976568601926581</v>
      </c>
    </row>
    <row r="79" spans="1:21" ht="192.6" x14ac:dyDescent="0.3">
      <c r="A79" s="106">
        <v>77</v>
      </c>
      <c r="B79" s="96" t="s">
        <v>449</v>
      </c>
      <c r="C79" s="88" t="s">
        <v>130</v>
      </c>
      <c r="D79" s="88">
        <v>2010</v>
      </c>
      <c r="E79" s="88">
        <v>18872</v>
      </c>
      <c r="F79" s="90">
        <v>38588</v>
      </c>
      <c r="G79" s="91"/>
      <c r="H79" s="91">
        <v>38869</v>
      </c>
      <c r="I79" s="91">
        <v>40360</v>
      </c>
      <c r="J79" s="91">
        <v>42415</v>
      </c>
      <c r="K79" s="110">
        <f t="shared" si="6"/>
        <v>9.7150684931506852</v>
      </c>
      <c r="L79" s="110">
        <f t="shared" si="7"/>
        <v>5.6301369863013697</v>
      </c>
      <c r="M79" s="91" t="s">
        <v>689</v>
      </c>
      <c r="N79" s="88" t="s">
        <v>689</v>
      </c>
      <c r="O79" s="92">
        <v>4418400</v>
      </c>
      <c r="P79" s="92"/>
      <c r="Q79" s="93"/>
      <c r="R79" s="93"/>
      <c r="S79" s="92">
        <v>779000</v>
      </c>
      <c r="T79" s="92">
        <f t="shared" si="4"/>
        <v>3639400</v>
      </c>
      <c r="U79" s="94">
        <f t="shared" si="5"/>
        <v>0.1763081658518921</v>
      </c>
    </row>
    <row r="80" spans="1:21" ht="96.6" x14ac:dyDescent="0.3">
      <c r="A80" s="106">
        <v>78</v>
      </c>
      <c r="B80" s="87" t="s">
        <v>558</v>
      </c>
      <c r="C80" s="88" t="s">
        <v>265</v>
      </c>
      <c r="D80" s="88">
        <v>2012</v>
      </c>
      <c r="E80" s="88">
        <v>18917</v>
      </c>
      <c r="F80" s="90">
        <v>38902</v>
      </c>
      <c r="G80" s="91"/>
      <c r="H80" s="91">
        <v>39083</v>
      </c>
      <c r="I80" s="91">
        <v>41091</v>
      </c>
      <c r="J80" s="91">
        <v>42415</v>
      </c>
      <c r="K80" s="110">
        <f t="shared" si="6"/>
        <v>9.1287671232876715</v>
      </c>
      <c r="L80" s="110">
        <f t="shared" si="7"/>
        <v>3.6273972602739728</v>
      </c>
      <c r="M80" s="91" t="s">
        <v>689</v>
      </c>
      <c r="N80" s="88" t="s">
        <v>689</v>
      </c>
      <c r="O80" s="92">
        <v>652053.68000000005</v>
      </c>
      <c r="P80" s="92"/>
      <c r="Q80" s="93"/>
      <c r="R80" s="93"/>
      <c r="S80" s="92">
        <v>684140.77</v>
      </c>
      <c r="T80" s="92">
        <f t="shared" si="4"/>
        <v>0</v>
      </c>
      <c r="U80" s="94">
        <f t="shared" si="5"/>
        <v>1.049209276757705</v>
      </c>
    </row>
    <row r="81" spans="1:21" ht="108.6" x14ac:dyDescent="0.3">
      <c r="A81" s="106">
        <v>79</v>
      </c>
      <c r="B81" s="96" t="s">
        <v>578</v>
      </c>
      <c r="C81" s="88" t="s">
        <v>265</v>
      </c>
      <c r="D81" s="88">
        <v>2010</v>
      </c>
      <c r="E81" s="88">
        <v>18924</v>
      </c>
      <c r="F81" s="90">
        <v>38600</v>
      </c>
      <c r="G81" s="91"/>
      <c r="H81" s="91">
        <v>39203</v>
      </c>
      <c r="I81" s="91">
        <v>40513</v>
      </c>
      <c r="J81" s="91">
        <v>42415</v>
      </c>
      <c r="K81" s="110">
        <f t="shared" si="6"/>
        <v>8.8000000000000007</v>
      </c>
      <c r="L81" s="110">
        <f t="shared" si="7"/>
        <v>5.2109589041095887</v>
      </c>
      <c r="M81" s="91" t="s">
        <v>689</v>
      </c>
      <c r="N81" s="88" t="s">
        <v>689</v>
      </c>
      <c r="O81" s="92">
        <v>711716</v>
      </c>
      <c r="P81" s="92"/>
      <c r="Q81" s="93"/>
      <c r="R81" s="93"/>
      <c r="S81" s="92">
        <v>958647.03</v>
      </c>
      <c r="T81" s="92">
        <f t="shared" si="4"/>
        <v>0</v>
      </c>
      <c r="U81" s="94">
        <f t="shared" si="5"/>
        <v>1.3469516352028057</v>
      </c>
    </row>
    <row r="82" spans="1:21" ht="84.6" x14ac:dyDescent="0.3">
      <c r="A82" s="106">
        <v>80</v>
      </c>
      <c r="B82" s="87" t="s">
        <v>552</v>
      </c>
      <c r="C82" s="88" t="s">
        <v>265</v>
      </c>
      <c r="D82" s="88">
        <v>2012</v>
      </c>
      <c r="E82" s="88">
        <v>18931</v>
      </c>
      <c r="F82" s="90">
        <v>39150</v>
      </c>
      <c r="G82" s="91"/>
      <c r="H82" s="91">
        <v>39203</v>
      </c>
      <c r="I82" s="91">
        <v>41183</v>
      </c>
      <c r="J82" s="91">
        <v>42415</v>
      </c>
      <c r="K82" s="110">
        <f t="shared" si="6"/>
        <v>8.8000000000000007</v>
      </c>
      <c r="L82" s="110">
        <f t="shared" si="7"/>
        <v>3.3753424657534246</v>
      </c>
      <c r="M82" s="91" t="s">
        <v>689</v>
      </c>
      <c r="N82" s="88" t="s">
        <v>689</v>
      </c>
      <c r="O82" s="92">
        <v>1267023.8</v>
      </c>
      <c r="P82" s="92"/>
      <c r="Q82" s="93"/>
      <c r="R82" s="93"/>
      <c r="S82" s="92">
        <v>1189580.78</v>
      </c>
      <c r="T82" s="92">
        <f t="shared" si="4"/>
        <v>77443.020000000019</v>
      </c>
      <c r="U82" s="94">
        <f t="shared" si="5"/>
        <v>0.93887800686932632</v>
      </c>
    </row>
    <row r="83" spans="1:21" ht="84.6" x14ac:dyDescent="0.3">
      <c r="A83" s="106">
        <v>81</v>
      </c>
      <c r="B83" s="87" t="s">
        <v>543</v>
      </c>
      <c r="C83" s="88" t="s">
        <v>265</v>
      </c>
      <c r="D83" s="88">
        <v>2012</v>
      </c>
      <c r="E83" s="88">
        <v>18987</v>
      </c>
      <c r="F83" s="90">
        <v>38569</v>
      </c>
      <c r="G83" s="91"/>
      <c r="H83" s="91">
        <v>38838</v>
      </c>
      <c r="I83" s="91">
        <v>41214</v>
      </c>
      <c r="J83" s="91">
        <v>42415</v>
      </c>
      <c r="K83" s="110">
        <f t="shared" si="6"/>
        <v>9.8000000000000007</v>
      </c>
      <c r="L83" s="110">
        <f t="shared" si="7"/>
        <v>3.2904109589041095</v>
      </c>
      <c r="M83" s="91" t="s">
        <v>689</v>
      </c>
      <c r="N83" s="88" t="s">
        <v>689</v>
      </c>
      <c r="O83" s="92">
        <v>281739</v>
      </c>
      <c r="P83" s="92"/>
      <c r="Q83" s="93"/>
      <c r="R83" s="93"/>
      <c r="S83" s="92">
        <v>557427.78</v>
      </c>
      <c r="T83" s="92">
        <f t="shared" si="4"/>
        <v>0</v>
      </c>
      <c r="U83" s="94">
        <f t="shared" si="5"/>
        <v>1.9785254437617796</v>
      </c>
    </row>
    <row r="84" spans="1:21" ht="132.6" x14ac:dyDescent="0.3">
      <c r="A84" s="106">
        <v>82</v>
      </c>
      <c r="B84" s="87" t="s">
        <v>335</v>
      </c>
      <c r="C84" s="88" t="s">
        <v>130</v>
      </c>
      <c r="D84" s="88">
        <v>2012</v>
      </c>
      <c r="E84" s="88">
        <v>19336</v>
      </c>
      <c r="F84" s="90">
        <v>38553</v>
      </c>
      <c r="G84" s="91"/>
      <c r="H84" s="91">
        <v>38961</v>
      </c>
      <c r="I84" s="91">
        <v>41244</v>
      </c>
      <c r="J84" s="91">
        <v>42415</v>
      </c>
      <c r="K84" s="110">
        <f t="shared" si="6"/>
        <v>9.463013698630137</v>
      </c>
      <c r="L84" s="110">
        <f t="shared" si="7"/>
        <v>3.2082191780821918</v>
      </c>
      <c r="M84" s="91" t="s">
        <v>689</v>
      </c>
      <c r="N84" s="88" t="s">
        <v>691</v>
      </c>
      <c r="O84" s="92">
        <v>2088935</v>
      </c>
      <c r="P84" s="92"/>
      <c r="Q84" s="93"/>
      <c r="R84" s="93"/>
      <c r="S84" s="92">
        <v>2088935.04</v>
      </c>
      <c r="T84" s="92">
        <f t="shared" si="4"/>
        <v>0</v>
      </c>
      <c r="U84" s="94">
        <f t="shared" si="5"/>
        <v>1.0000000191485134</v>
      </c>
    </row>
    <row r="85" spans="1:21" ht="96.6" x14ac:dyDescent="0.3">
      <c r="A85" s="106">
        <v>83</v>
      </c>
      <c r="B85" s="87" t="s">
        <v>545</v>
      </c>
      <c r="C85" s="88" t="s">
        <v>265</v>
      </c>
      <c r="D85" s="88">
        <v>2012</v>
      </c>
      <c r="E85" s="88">
        <v>19903</v>
      </c>
      <c r="F85" s="90">
        <v>38616</v>
      </c>
      <c r="G85" s="91"/>
      <c r="H85" s="91">
        <v>38749</v>
      </c>
      <c r="I85" s="91">
        <v>41214</v>
      </c>
      <c r="J85" s="91">
        <v>42415</v>
      </c>
      <c r="K85" s="110">
        <f t="shared" si="6"/>
        <v>10.043835616438356</v>
      </c>
      <c r="L85" s="110">
        <f t="shared" si="7"/>
        <v>3.2904109589041095</v>
      </c>
      <c r="M85" s="91" t="s">
        <v>689</v>
      </c>
      <c r="N85" s="88" t="s">
        <v>689</v>
      </c>
      <c r="O85" s="92">
        <v>1083055.29</v>
      </c>
      <c r="P85" s="92"/>
      <c r="Q85" s="93"/>
      <c r="R85" s="93"/>
      <c r="S85" s="92">
        <v>960709.85</v>
      </c>
      <c r="T85" s="92">
        <f t="shared" si="4"/>
        <v>122345.44000000006</v>
      </c>
      <c r="U85" s="94">
        <f t="shared" si="5"/>
        <v>0.88703675506723201</v>
      </c>
    </row>
    <row r="86" spans="1:21" ht="192.6" x14ac:dyDescent="0.3">
      <c r="A86" s="106">
        <v>84</v>
      </c>
      <c r="B86" s="88" t="s">
        <v>9</v>
      </c>
      <c r="C86" s="88" t="s">
        <v>130</v>
      </c>
      <c r="D86" s="88">
        <v>2015</v>
      </c>
      <c r="E86" s="88">
        <v>20023</v>
      </c>
      <c r="F86" s="90">
        <v>38544</v>
      </c>
      <c r="G86" s="91"/>
      <c r="H86" s="91">
        <v>39173</v>
      </c>
      <c r="I86" s="91">
        <v>42156</v>
      </c>
      <c r="J86" s="91">
        <v>42415</v>
      </c>
      <c r="K86" s="110">
        <f t="shared" si="6"/>
        <v>8.882191780821918</v>
      </c>
      <c r="L86" s="110">
        <f t="shared" si="7"/>
        <v>0.70958904109589038</v>
      </c>
      <c r="M86" s="91" t="s">
        <v>689</v>
      </c>
      <c r="N86" s="88" t="s">
        <v>689</v>
      </c>
      <c r="O86" s="92">
        <v>1070779</v>
      </c>
      <c r="P86" s="92">
        <v>848017</v>
      </c>
      <c r="Q86" s="93">
        <v>48782</v>
      </c>
      <c r="R86" s="93">
        <v>0</v>
      </c>
      <c r="S86" s="92">
        <v>944787.28</v>
      </c>
      <c r="T86" s="92">
        <f t="shared" si="4"/>
        <v>125991.71999999997</v>
      </c>
      <c r="U86" s="94">
        <f t="shared" si="5"/>
        <v>0.88233639247687901</v>
      </c>
    </row>
    <row r="87" spans="1:21" ht="48.6" x14ac:dyDescent="0.3">
      <c r="A87" s="106">
        <v>85</v>
      </c>
      <c r="B87" s="104" t="s">
        <v>273</v>
      </c>
      <c r="C87" s="88" t="s">
        <v>130</v>
      </c>
      <c r="D87" s="88">
        <v>2014</v>
      </c>
      <c r="E87" s="88">
        <v>20040</v>
      </c>
      <c r="F87" s="90">
        <v>38546</v>
      </c>
      <c r="G87" s="91"/>
      <c r="H87" s="91">
        <v>39114</v>
      </c>
      <c r="I87" s="91">
        <v>41852</v>
      </c>
      <c r="J87" s="91">
        <v>42415</v>
      </c>
      <c r="K87" s="110">
        <f t="shared" si="6"/>
        <v>9.043835616438356</v>
      </c>
      <c r="L87" s="110">
        <f t="shared" si="7"/>
        <v>1.5424657534246575</v>
      </c>
      <c r="M87" s="91" t="s">
        <v>689</v>
      </c>
      <c r="N87" s="88" t="s">
        <v>691</v>
      </c>
      <c r="O87" s="92">
        <v>664136.04</v>
      </c>
      <c r="P87" s="92"/>
      <c r="Q87" s="93"/>
      <c r="R87" s="93"/>
      <c r="S87" s="92">
        <v>650656.68000000005</v>
      </c>
      <c r="T87" s="92">
        <f t="shared" si="4"/>
        <v>13479.359999999986</v>
      </c>
      <c r="U87" s="94">
        <f t="shared" si="5"/>
        <v>0.97970391728778938</v>
      </c>
    </row>
    <row r="88" spans="1:21" ht="180.6" x14ac:dyDescent="0.3">
      <c r="A88" s="106">
        <v>86</v>
      </c>
      <c r="B88" s="88" t="s">
        <v>8</v>
      </c>
      <c r="C88" s="88" t="s">
        <v>130</v>
      </c>
      <c r="D88" s="88">
        <v>2015</v>
      </c>
      <c r="E88" s="88">
        <v>20049</v>
      </c>
      <c r="F88" s="90">
        <v>38531</v>
      </c>
      <c r="G88" s="91"/>
      <c r="H88" s="91">
        <v>39173</v>
      </c>
      <c r="I88" s="91">
        <v>41974</v>
      </c>
      <c r="J88" s="91">
        <v>42415</v>
      </c>
      <c r="K88" s="110">
        <f t="shared" si="6"/>
        <v>8.882191780821918</v>
      </c>
      <c r="L88" s="110">
        <f t="shared" si="7"/>
        <v>1.2082191780821918</v>
      </c>
      <c r="M88" s="91" t="s">
        <v>689</v>
      </c>
      <c r="N88" s="88" t="s">
        <v>689</v>
      </c>
      <c r="O88" s="92">
        <v>1050731</v>
      </c>
      <c r="P88" s="92">
        <v>840818</v>
      </c>
      <c r="Q88" s="93">
        <v>57681</v>
      </c>
      <c r="R88" s="93">
        <v>0</v>
      </c>
      <c r="S88" s="92">
        <v>943919.84</v>
      </c>
      <c r="T88" s="92">
        <f t="shared" si="4"/>
        <v>106811.16000000003</v>
      </c>
      <c r="U88" s="94">
        <f t="shared" si="5"/>
        <v>0.89834585636095243</v>
      </c>
    </row>
    <row r="89" spans="1:21" ht="96.6" x14ac:dyDescent="0.3">
      <c r="A89" s="106">
        <v>87</v>
      </c>
      <c r="B89" s="87" t="s">
        <v>556</v>
      </c>
      <c r="C89" s="88" t="s">
        <v>265</v>
      </c>
      <c r="D89" s="88">
        <v>2012</v>
      </c>
      <c r="E89" s="88">
        <v>20388</v>
      </c>
      <c r="F89" s="90">
        <v>39030</v>
      </c>
      <c r="G89" s="91"/>
      <c r="H89" s="91">
        <v>39083</v>
      </c>
      <c r="I89" s="91">
        <v>41214</v>
      </c>
      <c r="J89" s="91">
        <v>42415</v>
      </c>
      <c r="K89" s="110">
        <f t="shared" si="6"/>
        <v>9.1287671232876715</v>
      </c>
      <c r="L89" s="110">
        <f t="shared" si="7"/>
        <v>3.2904109589041095</v>
      </c>
      <c r="M89" s="91" t="s">
        <v>689</v>
      </c>
      <c r="N89" s="88" t="s">
        <v>689</v>
      </c>
      <c r="O89" s="92">
        <v>648561.6</v>
      </c>
      <c r="P89" s="92"/>
      <c r="Q89" s="93"/>
      <c r="R89" s="93"/>
      <c r="S89" s="92">
        <v>578629.38</v>
      </c>
      <c r="T89" s="92">
        <f t="shared" si="4"/>
        <v>69932.219999999972</v>
      </c>
      <c r="U89" s="94">
        <f t="shared" si="5"/>
        <v>0.8921733571645315</v>
      </c>
    </row>
    <row r="90" spans="1:21" ht="48.6" x14ac:dyDescent="0.3">
      <c r="A90" s="106">
        <v>88</v>
      </c>
      <c r="B90" s="96" t="s">
        <v>586</v>
      </c>
      <c r="C90" s="88" t="s">
        <v>265</v>
      </c>
      <c r="D90" s="88">
        <v>2010</v>
      </c>
      <c r="E90" s="88">
        <v>21431</v>
      </c>
      <c r="F90" s="90">
        <v>38629</v>
      </c>
      <c r="G90" s="91"/>
      <c r="H90" s="91">
        <v>40483</v>
      </c>
      <c r="I90" s="91">
        <v>40513</v>
      </c>
      <c r="J90" s="91">
        <v>42415</v>
      </c>
      <c r="K90" s="110">
        <f t="shared" si="6"/>
        <v>5.2931506849315069</v>
      </c>
      <c r="L90" s="110">
        <f t="shared" si="7"/>
        <v>5.2109589041095887</v>
      </c>
      <c r="M90" s="91" t="s">
        <v>689</v>
      </c>
      <c r="N90" s="88" t="s">
        <v>689</v>
      </c>
      <c r="O90" s="92">
        <v>2151223</v>
      </c>
      <c r="P90" s="92"/>
      <c r="Q90" s="93"/>
      <c r="R90" s="93"/>
      <c r="S90" s="92">
        <v>50500</v>
      </c>
      <c r="T90" s="92">
        <f t="shared" si="4"/>
        <v>2100723</v>
      </c>
      <c r="U90" s="94">
        <f t="shared" si="5"/>
        <v>2.3475018628938051E-2</v>
      </c>
    </row>
    <row r="91" spans="1:21" ht="72.599999999999994" x14ac:dyDescent="0.3">
      <c r="A91" s="106">
        <v>89</v>
      </c>
      <c r="B91" s="97" t="s">
        <v>571</v>
      </c>
      <c r="C91" s="88" t="s">
        <v>265</v>
      </c>
      <c r="D91" s="88">
        <v>2011</v>
      </c>
      <c r="E91" s="88">
        <v>21816</v>
      </c>
      <c r="F91" s="90">
        <v>39276</v>
      </c>
      <c r="G91" s="91"/>
      <c r="H91" s="91">
        <v>39448</v>
      </c>
      <c r="I91" s="91">
        <v>40483</v>
      </c>
      <c r="J91" s="91">
        <v>42415</v>
      </c>
      <c r="K91" s="110">
        <f t="shared" si="6"/>
        <v>8.1287671232876715</v>
      </c>
      <c r="L91" s="110">
        <f t="shared" si="7"/>
        <v>5.2931506849315069</v>
      </c>
      <c r="M91" s="91" t="s">
        <v>689</v>
      </c>
      <c r="N91" s="88" t="s">
        <v>689</v>
      </c>
      <c r="O91" s="92">
        <v>206085</v>
      </c>
      <c r="P91" s="92"/>
      <c r="Q91" s="93"/>
      <c r="R91" s="93"/>
      <c r="S91" s="92">
        <v>302794.46000000002</v>
      </c>
      <c r="T91" s="92">
        <f t="shared" si="4"/>
        <v>0</v>
      </c>
      <c r="U91" s="94">
        <f t="shared" si="5"/>
        <v>1.4692697673290149</v>
      </c>
    </row>
    <row r="92" spans="1:21" ht="108.6" x14ac:dyDescent="0.3">
      <c r="A92" s="106">
        <v>90</v>
      </c>
      <c r="B92" s="96" t="s">
        <v>448</v>
      </c>
      <c r="C92" s="88" t="s">
        <v>130</v>
      </c>
      <c r="D92" s="88">
        <v>2010</v>
      </c>
      <c r="E92" s="88">
        <v>21958</v>
      </c>
      <c r="F92" s="90">
        <v>38587</v>
      </c>
      <c r="G92" s="91"/>
      <c r="H92" s="91">
        <v>38869</v>
      </c>
      <c r="I92" s="91">
        <v>39965</v>
      </c>
      <c r="J92" s="91">
        <v>42415</v>
      </c>
      <c r="K92" s="110">
        <f t="shared" si="6"/>
        <v>9.7150684931506852</v>
      </c>
      <c r="L92" s="110">
        <f t="shared" si="7"/>
        <v>6.7123287671232879</v>
      </c>
      <c r="M92" s="91" t="s">
        <v>689</v>
      </c>
      <c r="N92" s="88" t="s">
        <v>689</v>
      </c>
      <c r="O92" s="92">
        <v>99000</v>
      </c>
      <c r="P92" s="92"/>
      <c r="Q92" s="93"/>
      <c r="R92" s="93"/>
      <c r="S92" s="92">
        <v>152940.16</v>
      </c>
      <c r="T92" s="92">
        <f t="shared" si="4"/>
        <v>0</v>
      </c>
      <c r="U92" s="94">
        <f t="shared" si="5"/>
        <v>1.544850101010101</v>
      </c>
    </row>
    <row r="93" spans="1:21" ht="72.599999999999994" x14ac:dyDescent="0.3">
      <c r="A93" s="106">
        <v>91</v>
      </c>
      <c r="B93" s="98" t="s">
        <v>523</v>
      </c>
      <c r="C93" s="88" t="s">
        <v>265</v>
      </c>
      <c r="D93" s="88">
        <v>2014</v>
      </c>
      <c r="E93" s="88">
        <v>22006</v>
      </c>
      <c r="F93" s="90">
        <v>39125</v>
      </c>
      <c r="G93" s="91"/>
      <c r="H93" s="91">
        <v>39173</v>
      </c>
      <c r="I93" s="91">
        <v>41974</v>
      </c>
      <c r="J93" s="91">
        <v>42415</v>
      </c>
      <c r="K93" s="110">
        <f t="shared" si="6"/>
        <v>8.882191780821918</v>
      </c>
      <c r="L93" s="110">
        <f t="shared" si="7"/>
        <v>1.2082191780821918</v>
      </c>
      <c r="M93" s="91" t="s">
        <v>689</v>
      </c>
      <c r="N93" s="88" t="s">
        <v>691</v>
      </c>
      <c r="O93" s="92">
        <v>1985910.78</v>
      </c>
      <c r="P93" s="92"/>
      <c r="Q93" s="93"/>
      <c r="R93" s="93"/>
      <c r="S93" s="92">
        <v>1985871.85</v>
      </c>
      <c r="T93" s="92">
        <f t="shared" si="4"/>
        <v>38.929999999934807</v>
      </c>
      <c r="U93" s="94">
        <f t="shared" si="5"/>
        <v>0.99998039690383278</v>
      </c>
    </row>
    <row r="94" spans="1:21" ht="120.6" x14ac:dyDescent="0.3">
      <c r="A94" s="106">
        <v>92</v>
      </c>
      <c r="B94" s="96" t="s">
        <v>440</v>
      </c>
      <c r="C94" s="88" t="s">
        <v>130</v>
      </c>
      <c r="D94" s="88">
        <v>2010</v>
      </c>
      <c r="E94" s="88">
        <v>22352</v>
      </c>
      <c r="F94" s="90">
        <v>38601</v>
      </c>
      <c r="G94" s="91"/>
      <c r="H94" s="91">
        <v>39753</v>
      </c>
      <c r="I94" s="91">
        <v>41609</v>
      </c>
      <c r="J94" s="91">
        <v>42415</v>
      </c>
      <c r="K94" s="110">
        <f t="shared" si="6"/>
        <v>7.2931506849315069</v>
      </c>
      <c r="L94" s="110">
        <f t="shared" si="7"/>
        <v>2.2082191780821918</v>
      </c>
      <c r="M94" s="91" t="s">
        <v>689</v>
      </c>
      <c r="N94" s="88" t="s">
        <v>691</v>
      </c>
      <c r="O94" s="92">
        <v>2632700.2200000002</v>
      </c>
      <c r="P94" s="92"/>
      <c r="Q94" s="93"/>
      <c r="R94" s="93"/>
      <c r="S94" s="92">
        <v>2811121.78</v>
      </c>
      <c r="T94" s="92">
        <f t="shared" si="4"/>
        <v>0</v>
      </c>
      <c r="U94" s="94">
        <f t="shared" si="5"/>
        <v>1.0677713165534659</v>
      </c>
    </row>
    <row r="95" spans="1:21" ht="60.6" x14ac:dyDescent="0.3">
      <c r="A95" s="106">
        <v>93</v>
      </c>
      <c r="B95" s="95" t="s">
        <v>313</v>
      </c>
      <c r="C95" s="88" t="s">
        <v>130</v>
      </c>
      <c r="D95" s="88">
        <v>2013</v>
      </c>
      <c r="E95" s="88">
        <v>22854</v>
      </c>
      <c r="F95" s="90">
        <v>38597</v>
      </c>
      <c r="G95" s="91"/>
      <c r="H95" s="91">
        <v>38808</v>
      </c>
      <c r="I95" s="91">
        <v>41426</v>
      </c>
      <c r="J95" s="91">
        <v>42415</v>
      </c>
      <c r="K95" s="110">
        <f t="shared" si="6"/>
        <v>9.882191780821918</v>
      </c>
      <c r="L95" s="110">
        <f t="shared" si="7"/>
        <v>2.7095890410958905</v>
      </c>
      <c r="M95" s="91" t="s">
        <v>689</v>
      </c>
      <c r="N95" s="88" t="s">
        <v>691</v>
      </c>
      <c r="O95" s="92">
        <v>5925060.4699999997</v>
      </c>
      <c r="P95" s="92"/>
      <c r="Q95" s="93"/>
      <c r="R95" s="93"/>
      <c r="S95" s="92">
        <v>7201797.2199999997</v>
      </c>
      <c r="T95" s="92">
        <f t="shared" si="4"/>
        <v>0</v>
      </c>
      <c r="U95" s="94">
        <f t="shared" si="5"/>
        <v>1.215480796603583</v>
      </c>
    </row>
    <row r="96" spans="1:21" ht="72.599999999999994" x14ac:dyDescent="0.3">
      <c r="A96" s="106">
        <v>94</v>
      </c>
      <c r="B96" s="88" t="s">
        <v>11</v>
      </c>
      <c r="C96" s="88" t="s">
        <v>130</v>
      </c>
      <c r="D96" s="88">
        <v>2015</v>
      </c>
      <c r="E96" s="88">
        <v>23397</v>
      </c>
      <c r="F96" s="90">
        <v>38890</v>
      </c>
      <c r="G96" s="91"/>
      <c r="H96" s="91">
        <v>39173</v>
      </c>
      <c r="I96" s="91">
        <v>42186</v>
      </c>
      <c r="J96" s="91">
        <v>42415</v>
      </c>
      <c r="K96" s="110">
        <f t="shared" si="6"/>
        <v>8.882191780821918</v>
      </c>
      <c r="L96" s="110">
        <f t="shared" si="7"/>
        <v>0.62739726027397258</v>
      </c>
      <c r="M96" s="91" t="s">
        <v>689</v>
      </c>
      <c r="N96" s="88" t="s">
        <v>691</v>
      </c>
      <c r="O96" s="92">
        <v>7152770</v>
      </c>
      <c r="P96" s="92">
        <v>4100250</v>
      </c>
      <c r="Q96" s="93">
        <v>434004</v>
      </c>
      <c r="R96" s="93">
        <v>0</v>
      </c>
      <c r="S96" s="92">
        <v>4551967.21</v>
      </c>
      <c r="T96" s="92">
        <f t="shared" si="4"/>
        <v>2600802.79</v>
      </c>
      <c r="U96" s="94">
        <f t="shared" si="5"/>
        <v>0.63639222427115649</v>
      </c>
    </row>
    <row r="97" spans="1:21" ht="96.6" x14ac:dyDescent="0.3">
      <c r="A97" s="106">
        <v>95</v>
      </c>
      <c r="B97" s="97" t="s">
        <v>660</v>
      </c>
      <c r="C97" s="88" t="s">
        <v>268</v>
      </c>
      <c r="D97" s="88">
        <v>2011</v>
      </c>
      <c r="E97" s="88">
        <v>23398</v>
      </c>
      <c r="F97" s="90">
        <v>38672</v>
      </c>
      <c r="G97" s="91"/>
      <c r="H97" s="91">
        <v>38838</v>
      </c>
      <c r="I97" s="91">
        <v>40878</v>
      </c>
      <c r="J97" s="91">
        <v>42415</v>
      </c>
      <c r="K97" s="110">
        <f t="shared" si="6"/>
        <v>9.8000000000000007</v>
      </c>
      <c r="L97" s="110">
        <f t="shared" si="7"/>
        <v>4.2109589041095887</v>
      </c>
      <c r="M97" s="91" t="s">
        <v>689</v>
      </c>
      <c r="N97" s="88" t="s">
        <v>689</v>
      </c>
      <c r="O97" s="92">
        <v>1411073</v>
      </c>
      <c r="P97" s="92"/>
      <c r="Q97" s="93"/>
      <c r="R97" s="93"/>
      <c r="S97" s="92">
        <v>4254984.2300000004</v>
      </c>
      <c r="T97" s="92">
        <f t="shared" si="4"/>
        <v>0</v>
      </c>
      <c r="U97" s="94">
        <f t="shared" si="5"/>
        <v>3.0154245953256851</v>
      </c>
    </row>
    <row r="98" spans="1:21" ht="96.6" x14ac:dyDescent="0.3">
      <c r="A98" s="106">
        <v>96</v>
      </c>
      <c r="B98" s="87" t="s">
        <v>565</v>
      </c>
      <c r="C98" s="88" t="s">
        <v>265</v>
      </c>
      <c r="D98" s="88">
        <v>2012</v>
      </c>
      <c r="E98" s="88">
        <v>23595</v>
      </c>
      <c r="F98" s="90">
        <v>38825</v>
      </c>
      <c r="G98" s="91"/>
      <c r="H98" s="91">
        <v>40878</v>
      </c>
      <c r="I98" s="91">
        <v>41153</v>
      </c>
      <c r="J98" s="91">
        <v>42415</v>
      </c>
      <c r="K98" s="110">
        <f t="shared" si="6"/>
        <v>4.2109589041095887</v>
      </c>
      <c r="L98" s="110">
        <f t="shared" si="7"/>
        <v>3.4575342465753423</v>
      </c>
      <c r="M98" s="91" t="s">
        <v>689</v>
      </c>
      <c r="N98" s="88" t="s">
        <v>689</v>
      </c>
      <c r="O98" s="92">
        <v>638683</v>
      </c>
      <c r="P98" s="92"/>
      <c r="Q98" s="93"/>
      <c r="R98" s="93"/>
      <c r="S98" s="92">
        <v>169581.5</v>
      </c>
      <c r="T98" s="92">
        <f t="shared" si="4"/>
        <v>469101.5</v>
      </c>
      <c r="U98" s="94">
        <f t="shared" si="5"/>
        <v>0.2655174789371253</v>
      </c>
    </row>
    <row r="99" spans="1:21" ht="72.599999999999994" x14ac:dyDescent="0.3">
      <c r="A99" s="106">
        <v>97</v>
      </c>
      <c r="B99" s="88" t="s">
        <v>5</v>
      </c>
      <c r="C99" s="88" t="s">
        <v>130</v>
      </c>
      <c r="D99" s="88">
        <v>2015</v>
      </c>
      <c r="E99" s="88">
        <v>23850</v>
      </c>
      <c r="F99" s="90">
        <v>38923</v>
      </c>
      <c r="G99" s="91"/>
      <c r="H99" s="91">
        <v>39173</v>
      </c>
      <c r="I99" s="91">
        <v>41974</v>
      </c>
      <c r="J99" s="91">
        <v>42415</v>
      </c>
      <c r="K99" s="110">
        <f t="shared" si="6"/>
        <v>8.882191780821918</v>
      </c>
      <c r="L99" s="110">
        <f t="shared" si="7"/>
        <v>1.2082191780821918</v>
      </c>
      <c r="M99" s="91" t="s">
        <v>689</v>
      </c>
      <c r="N99" s="88" t="s">
        <v>691</v>
      </c>
      <c r="O99" s="92">
        <v>2337487</v>
      </c>
      <c r="P99" s="92">
        <v>2258624</v>
      </c>
      <c r="Q99" s="93">
        <v>72795</v>
      </c>
      <c r="R99" s="93">
        <v>0</v>
      </c>
      <c r="S99" s="92">
        <v>2331419.1</v>
      </c>
      <c r="T99" s="92">
        <f t="shared" si="4"/>
        <v>6067.8999999999069</v>
      </c>
      <c r="U99" s="94">
        <f t="shared" si="5"/>
        <v>0.99740409251473916</v>
      </c>
    </row>
    <row r="100" spans="1:21" ht="96.6" x14ac:dyDescent="0.3">
      <c r="A100" s="106">
        <v>98</v>
      </c>
      <c r="B100" s="97" t="s">
        <v>661</v>
      </c>
      <c r="C100" s="88" t="s">
        <v>268</v>
      </c>
      <c r="D100" s="88">
        <v>2011</v>
      </c>
      <c r="E100" s="88">
        <v>23904</v>
      </c>
      <c r="F100" s="90">
        <v>38624</v>
      </c>
      <c r="G100" s="91"/>
      <c r="H100" s="91">
        <v>38961</v>
      </c>
      <c r="I100" s="91">
        <v>40878</v>
      </c>
      <c r="J100" s="91">
        <v>42415</v>
      </c>
      <c r="K100" s="110">
        <f t="shared" si="6"/>
        <v>9.463013698630137</v>
      </c>
      <c r="L100" s="110">
        <f t="shared" si="7"/>
        <v>4.2109589041095887</v>
      </c>
      <c r="M100" s="91" t="s">
        <v>689</v>
      </c>
      <c r="N100" s="88" t="s">
        <v>689</v>
      </c>
      <c r="O100" s="92">
        <v>830252</v>
      </c>
      <c r="P100" s="92"/>
      <c r="Q100" s="93"/>
      <c r="R100" s="93"/>
      <c r="S100" s="92">
        <v>1467584.14</v>
      </c>
      <c r="T100" s="92">
        <f t="shared" si="4"/>
        <v>0</v>
      </c>
      <c r="U100" s="94">
        <f t="shared" si="5"/>
        <v>1.7676369825065159</v>
      </c>
    </row>
    <row r="101" spans="1:21" ht="120.6" x14ac:dyDescent="0.3">
      <c r="A101" s="106">
        <v>99</v>
      </c>
      <c r="B101" s="97" t="s">
        <v>663</v>
      </c>
      <c r="C101" s="88" t="s">
        <v>268</v>
      </c>
      <c r="D101" s="88">
        <v>2011</v>
      </c>
      <c r="E101" s="88">
        <v>23934</v>
      </c>
      <c r="F101" s="90">
        <v>38749</v>
      </c>
      <c r="G101" s="91"/>
      <c r="H101" s="91">
        <v>38869</v>
      </c>
      <c r="I101" s="91">
        <v>39264</v>
      </c>
      <c r="J101" s="91">
        <v>42415</v>
      </c>
      <c r="K101" s="110">
        <f t="shared" si="6"/>
        <v>9.7150684931506852</v>
      </c>
      <c r="L101" s="110">
        <f t="shared" si="7"/>
        <v>8.632876712328768</v>
      </c>
      <c r="M101" s="91" t="s">
        <v>689</v>
      </c>
      <c r="N101" s="88" t="s">
        <v>689</v>
      </c>
      <c r="O101" s="92">
        <v>384064</v>
      </c>
      <c r="P101" s="92"/>
      <c r="Q101" s="93"/>
      <c r="R101" s="93"/>
      <c r="S101" s="92">
        <v>251690</v>
      </c>
      <c r="T101" s="92">
        <f t="shared" si="4"/>
        <v>132374</v>
      </c>
      <c r="U101" s="94">
        <f t="shared" si="5"/>
        <v>0.65533348608565234</v>
      </c>
    </row>
    <row r="102" spans="1:21" ht="84.6" x14ac:dyDescent="0.3">
      <c r="A102" s="106">
        <v>100</v>
      </c>
      <c r="B102" s="96" t="s">
        <v>436</v>
      </c>
      <c r="C102" s="88" t="s">
        <v>130</v>
      </c>
      <c r="D102" s="88">
        <v>2010</v>
      </c>
      <c r="E102" s="88">
        <v>23945</v>
      </c>
      <c r="F102" s="90">
        <v>38672</v>
      </c>
      <c r="G102" s="91"/>
      <c r="H102" s="91">
        <v>39022</v>
      </c>
      <c r="I102" s="91">
        <v>40026</v>
      </c>
      <c r="J102" s="91">
        <v>42415</v>
      </c>
      <c r="K102" s="110">
        <f t="shared" si="6"/>
        <v>9.2958904109589042</v>
      </c>
      <c r="L102" s="110">
        <f t="shared" si="7"/>
        <v>6.5452054794520551</v>
      </c>
      <c r="M102" s="91" t="s">
        <v>689</v>
      </c>
      <c r="N102" s="88" t="s">
        <v>689</v>
      </c>
      <c r="O102" s="92">
        <v>515357</v>
      </c>
      <c r="P102" s="92"/>
      <c r="Q102" s="93"/>
      <c r="R102" s="93"/>
      <c r="S102" s="92">
        <v>615005.38</v>
      </c>
      <c r="T102" s="92">
        <f t="shared" si="4"/>
        <v>0</v>
      </c>
      <c r="U102" s="94">
        <f t="shared" si="5"/>
        <v>1.193357963508791</v>
      </c>
    </row>
    <row r="103" spans="1:21" ht="72.599999999999994" x14ac:dyDescent="0.3">
      <c r="A103" s="106">
        <v>101</v>
      </c>
      <c r="B103" s="96" t="s">
        <v>675</v>
      </c>
      <c r="C103" s="88" t="s">
        <v>268</v>
      </c>
      <c r="D103" s="88">
        <v>2010</v>
      </c>
      <c r="E103" s="88">
        <v>24156</v>
      </c>
      <c r="F103" s="90">
        <v>38825</v>
      </c>
      <c r="G103" s="91"/>
      <c r="H103" s="91">
        <v>38991</v>
      </c>
      <c r="I103" s="91">
        <v>40452</v>
      </c>
      <c r="J103" s="91">
        <v>42415</v>
      </c>
      <c r="K103" s="110">
        <f t="shared" si="6"/>
        <v>9.3808219178082197</v>
      </c>
      <c r="L103" s="110">
        <f t="shared" si="7"/>
        <v>5.3780821917808215</v>
      </c>
      <c r="M103" s="91" t="s">
        <v>689</v>
      </c>
      <c r="N103" s="88" t="s">
        <v>689</v>
      </c>
      <c r="O103" s="92">
        <v>281680</v>
      </c>
      <c r="P103" s="92"/>
      <c r="Q103" s="93"/>
      <c r="R103" s="93"/>
      <c r="S103" s="92">
        <v>619338.64</v>
      </c>
      <c r="T103" s="92">
        <f t="shared" si="4"/>
        <v>0</v>
      </c>
      <c r="U103" s="94">
        <f t="shared" si="5"/>
        <v>2.1987313263277479</v>
      </c>
    </row>
    <row r="104" spans="1:21" ht="108.6" x14ac:dyDescent="0.3">
      <c r="A104" s="106">
        <v>102</v>
      </c>
      <c r="B104" s="88" t="s">
        <v>6</v>
      </c>
      <c r="C104" s="88" t="s">
        <v>130</v>
      </c>
      <c r="D104" s="88">
        <v>2015</v>
      </c>
      <c r="E104" s="88">
        <v>24652</v>
      </c>
      <c r="F104" s="90">
        <v>38645</v>
      </c>
      <c r="G104" s="91"/>
      <c r="H104" s="91">
        <v>38777</v>
      </c>
      <c r="I104" s="91">
        <v>41974</v>
      </c>
      <c r="J104" s="91">
        <v>42415</v>
      </c>
      <c r="K104" s="110">
        <f t="shared" si="6"/>
        <v>9.9671232876712335</v>
      </c>
      <c r="L104" s="110">
        <f t="shared" si="7"/>
        <v>1.2082191780821918</v>
      </c>
      <c r="M104" s="91" t="s">
        <v>689</v>
      </c>
      <c r="N104" s="88" t="s">
        <v>691</v>
      </c>
      <c r="O104" s="92">
        <v>2886118</v>
      </c>
      <c r="P104" s="92">
        <v>2868718</v>
      </c>
      <c r="Q104" s="93">
        <v>429</v>
      </c>
      <c r="R104" s="93">
        <v>0</v>
      </c>
      <c r="S104" s="92">
        <v>2869147.02</v>
      </c>
      <c r="T104" s="92">
        <f t="shared" si="4"/>
        <v>16970.979999999981</v>
      </c>
      <c r="U104" s="94">
        <f t="shared" si="5"/>
        <v>0.99411978997393735</v>
      </c>
    </row>
    <row r="105" spans="1:21" ht="60.6" x14ac:dyDescent="0.3">
      <c r="A105" s="106">
        <v>103</v>
      </c>
      <c r="B105" s="96" t="s">
        <v>430</v>
      </c>
      <c r="C105" s="88" t="s">
        <v>130</v>
      </c>
      <c r="D105" s="88">
        <v>2010</v>
      </c>
      <c r="E105" s="88">
        <v>24801</v>
      </c>
      <c r="F105" s="90">
        <v>39030</v>
      </c>
      <c r="G105" s="91"/>
      <c r="H105" s="91">
        <v>39753</v>
      </c>
      <c r="I105" s="91">
        <v>40118</v>
      </c>
      <c r="J105" s="91">
        <v>42415</v>
      </c>
      <c r="K105" s="110">
        <f t="shared" si="6"/>
        <v>7.2931506849315069</v>
      </c>
      <c r="L105" s="110">
        <f t="shared" si="7"/>
        <v>6.2931506849315069</v>
      </c>
      <c r="M105" s="91" t="s">
        <v>689</v>
      </c>
      <c r="N105" s="88" t="s">
        <v>689</v>
      </c>
      <c r="O105" s="92">
        <v>87874</v>
      </c>
      <c r="P105" s="92"/>
      <c r="Q105" s="93"/>
      <c r="R105" s="93"/>
      <c r="S105" s="92">
        <v>115250.27</v>
      </c>
      <c r="T105" s="92">
        <f t="shared" si="4"/>
        <v>0</v>
      </c>
      <c r="U105" s="94">
        <f t="shared" si="5"/>
        <v>1.3115400459749187</v>
      </c>
    </row>
    <row r="106" spans="1:21" ht="132.6" x14ac:dyDescent="0.3">
      <c r="A106" s="106">
        <v>104</v>
      </c>
      <c r="B106" s="96" t="s">
        <v>425</v>
      </c>
      <c r="C106" s="88" t="s">
        <v>130</v>
      </c>
      <c r="D106" s="88">
        <v>2010</v>
      </c>
      <c r="E106" s="88">
        <v>24803</v>
      </c>
      <c r="F106" s="90">
        <v>38799</v>
      </c>
      <c r="G106" s="91"/>
      <c r="H106" s="91">
        <v>38869</v>
      </c>
      <c r="I106" s="91">
        <v>40148</v>
      </c>
      <c r="J106" s="91">
        <v>42415</v>
      </c>
      <c r="K106" s="110">
        <f t="shared" si="6"/>
        <v>9.7150684931506852</v>
      </c>
      <c r="L106" s="110">
        <f t="shared" si="7"/>
        <v>6.2109589041095887</v>
      </c>
      <c r="M106" s="91" t="s">
        <v>689</v>
      </c>
      <c r="N106" s="88" t="s">
        <v>689</v>
      </c>
      <c r="O106" s="92">
        <v>886477</v>
      </c>
      <c r="P106" s="92"/>
      <c r="Q106" s="93"/>
      <c r="R106" s="93"/>
      <c r="S106" s="92">
        <v>831919.63</v>
      </c>
      <c r="T106" s="92">
        <f t="shared" si="4"/>
        <v>54557.369999999995</v>
      </c>
      <c r="U106" s="94">
        <f t="shared" si="5"/>
        <v>0.93845596670866815</v>
      </c>
    </row>
    <row r="107" spans="1:21" ht="108.6" x14ac:dyDescent="0.3">
      <c r="A107" s="106">
        <v>105</v>
      </c>
      <c r="B107" s="97" t="s">
        <v>570</v>
      </c>
      <c r="C107" s="88" t="s">
        <v>265</v>
      </c>
      <c r="D107" s="88">
        <v>2011</v>
      </c>
      <c r="E107" s="88">
        <v>25156</v>
      </c>
      <c r="F107" s="90">
        <v>38902</v>
      </c>
      <c r="G107" s="91"/>
      <c r="H107" s="91">
        <v>39203</v>
      </c>
      <c r="I107" s="91">
        <v>40483</v>
      </c>
      <c r="J107" s="91">
        <v>42415</v>
      </c>
      <c r="K107" s="110">
        <f t="shared" si="6"/>
        <v>8.8000000000000007</v>
      </c>
      <c r="L107" s="110">
        <f t="shared" si="7"/>
        <v>5.2931506849315069</v>
      </c>
      <c r="M107" s="91" t="s">
        <v>689</v>
      </c>
      <c r="N107" s="88" t="s">
        <v>689</v>
      </c>
      <c r="O107" s="92">
        <v>463585</v>
      </c>
      <c r="P107" s="92"/>
      <c r="Q107" s="93"/>
      <c r="R107" s="93"/>
      <c r="S107" s="92">
        <v>620823.14</v>
      </c>
      <c r="T107" s="92">
        <f t="shared" si="4"/>
        <v>0</v>
      </c>
      <c r="U107" s="94">
        <f t="shared" si="5"/>
        <v>1.3391786619498043</v>
      </c>
    </row>
    <row r="108" spans="1:21" ht="108.6" x14ac:dyDescent="0.3">
      <c r="A108" s="106">
        <v>106</v>
      </c>
      <c r="B108" s="96" t="s">
        <v>429</v>
      </c>
      <c r="C108" s="88" t="s">
        <v>130</v>
      </c>
      <c r="D108" s="88">
        <v>2010</v>
      </c>
      <c r="E108" s="88">
        <v>25491</v>
      </c>
      <c r="F108" s="90">
        <v>38700</v>
      </c>
      <c r="G108" s="91"/>
      <c r="H108" s="91">
        <v>39203</v>
      </c>
      <c r="I108" s="91">
        <v>40513</v>
      </c>
      <c r="J108" s="91">
        <v>42415</v>
      </c>
      <c r="K108" s="110">
        <f t="shared" si="6"/>
        <v>8.8000000000000007</v>
      </c>
      <c r="L108" s="110">
        <f t="shared" si="7"/>
        <v>5.2109589041095887</v>
      </c>
      <c r="M108" s="91" t="s">
        <v>689</v>
      </c>
      <c r="N108" s="88" t="s">
        <v>689</v>
      </c>
      <c r="O108" s="92">
        <v>2127783.2999999998</v>
      </c>
      <c r="P108" s="92"/>
      <c r="Q108" s="93"/>
      <c r="R108" s="93"/>
      <c r="S108" s="92">
        <v>464066.46</v>
      </c>
      <c r="T108" s="92">
        <f t="shared" si="4"/>
        <v>1663716.8399999999</v>
      </c>
      <c r="U108" s="94">
        <f t="shared" si="5"/>
        <v>0.21809855355101249</v>
      </c>
    </row>
    <row r="109" spans="1:21" ht="72.599999999999994" x14ac:dyDescent="0.3">
      <c r="A109" s="106">
        <v>107</v>
      </c>
      <c r="B109" s="88" t="s">
        <v>201</v>
      </c>
      <c r="C109" s="88" t="s">
        <v>265</v>
      </c>
      <c r="D109" s="88">
        <v>2015</v>
      </c>
      <c r="E109" s="88">
        <v>25729</v>
      </c>
      <c r="F109" s="90">
        <v>39820</v>
      </c>
      <c r="G109" s="91"/>
      <c r="H109" s="91">
        <v>41244</v>
      </c>
      <c r="I109" s="91">
        <v>41974</v>
      </c>
      <c r="J109" s="91">
        <v>42415</v>
      </c>
      <c r="K109" s="110">
        <f t="shared" si="6"/>
        <v>3.2082191780821918</v>
      </c>
      <c r="L109" s="110">
        <f t="shared" si="7"/>
        <v>1.2082191780821918</v>
      </c>
      <c r="M109" s="91" t="s">
        <v>689</v>
      </c>
      <c r="N109" s="88" t="s">
        <v>689</v>
      </c>
      <c r="O109" s="92">
        <v>917960</v>
      </c>
      <c r="P109" s="92">
        <v>10800</v>
      </c>
      <c r="Q109" s="93">
        <v>97667</v>
      </c>
      <c r="R109" s="93">
        <v>787160</v>
      </c>
      <c r="S109" s="92">
        <v>108466.67</v>
      </c>
      <c r="T109" s="92">
        <f t="shared" si="4"/>
        <v>809493.33</v>
      </c>
      <c r="U109" s="94">
        <f t="shared" si="5"/>
        <v>0.11816056255174517</v>
      </c>
    </row>
    <row r="110" spans="1:21" ht="108.6" x14ac:dyDescent="0.3">
      <c r="A110" s="106">
        <v>108</v>
      </c>
      <c r="B110" s="87" t="s">
        <v>560</v>
      </c>
      <c r="C110" s="88" t="s">
        <v>265</v>
      </c>
      <c r="D110" s="88">
        <v>2012</v>
      </c>
      <c r="E110" s="88">
        <v>26222</v>
      </c>
      <c r="F110" s="90">
        <v>39402</v>
      </c>
      <c r="G110" s="91"/>
      <c r="H110" s="91">
        <v>40269</v>
      </c>
      <c r="I110" s="91">
        <v>41122</v>
      </c>
      <c r="J110" s="91">
        <v>42415</v>
      </c>
      <c r="K110" s="110">
        <f t="shared" si="6"/>
        <v>5.8794520547945206</v>
      </c>
      <c r="L110" s="110">
        <f t="shared" si="7"/>
        <v>3.5424657534246577</v>
      </c>
      <c r="M110" s="91" t="s">
        <v>689</v>
      </c>
      <c r="N110" s="88" t="s">
        <v>689</v>
      </c>
      <c r="O110" s="92">
        <v>1779556.96</v>
      </c>
      <c r="P110" s="92"/>
      <c r="Q110" s="93"/>
      <c r="R110" s="93"/>
      <c r="S110" s="92">
        <v>2507962.94</v>
      </c>
      <c r="T110" s="92">
        <f t="shared" si="4"/>
        <v>0</v>
      </c>
      <c r="U110" s="94">
        <f t="shared" si="5"/>
        <v>1.4093187216665433</v>
      </c>
    </row>
    <row r="111" spans="1:21" ht="84.6" x14ac:dyDescent="0.3">
      <c r="A111" s="106">
        <v>109</v>
      </c>
      <c r="B111" s="95" t="s">
        <v>535</v>
      </c>
      <c r="C111" s="88" t="s">
        <v>265</v>
      </c>
      <c r="D111" s="88">
        <v>2013</v>
      </c>
      <c r="E111" s="88">
        <v>26887</v>
      </c>
      <c r="F111" s="90">
        <v>39168</v>
      </c>
      <c r="G111" s="91"/>
      <c r="H111" s="91">
        <v>39203</v>
      </c>
      <c r="I111" s="91">
        <v>41609</v>
      </c>
      <c r="J111" s="91">
        <v>42415</v>
      </c>
      <c r="K111" s="110">
        <f t="shared" si="6"/>
        <v>8.8000000000000007</v>
      </c>
      <c r="L111" s="110">
        <f t="shared" si="7"/>
        <v>2.2082191780821918</v>
      </c>
      <c r="M111" s="91" t="s">
        <v>689</v>
      </c>
      <c r="N111" s="88" t="s">
        <v>691</v>
      </c>
      <c r="O111" s="92">
        <v>1345815.5</v>
      </c>
      <c r="P111" s="92"/>
      <c r="Q111" s="93"/>
      <c r="R111" s="93"/>
      <c r="S111" s="92">
        <v>1249507.68</v>
      </c>
      <c r="T111" s="92">
        <f t="shared" si="4"/>
        <v>96307.820000000065</v>
      </c>
      <c r="U111" s="94">
        <f t="shared" si="5"/>
        <v>0.92843906166930013</v>
      </c>
    </row>
    <row r="112" spans="1:21" ht="144.6" x14ac:dyDescent="0.3">
      <c r="A112" s="106">
        <v>110</v>
      </c>
      <c r="B112" s="96" t="s">
        <v>451</v>
      </c>
      <c r="C112" s="88" t="s">
        <v>130</v>
      </c>
      <c r="D112" s="88">
        <v>2010</v>
      </c>
      <c r="E112" s="88">
        <v>28065</v>
      </c>
      <c r="F112" s="90">
        <v>39507</v>
      </c>
      <c r="G112" s="91"/>
      <c r="H112" s="91">
        <v>40026</v>
      </c>
      <c r="I112" s="91">
        <v>40422</v>
      </c>
      <c r="J112" s="91">
        <v>42415</v>
      </c>
      <c r="K112" s="110">
        <f t="shared" si="6"/>
        <v>6.5452054794520551</v>
      </c>
      <c r="L112" s="110">
        <f t="shared" si="7"/>
        <v>5.4602739726027396</v>
      </c>
      <c r="M112" s="91" t="s">
        <v>689</v>
      </c>
      <c r="N112" s="88" t="s">
        <v>689</v>
      </c>
      <c r="O112" s="92">
        <v>2529511</v>
      </c>
      <c r="P112" s="92"/>
      <c r="Q112" s="93"/>
      <c r="R112" s="93"/>
      <c r="S112" s="92">
        <v>153649</v>
      </c>
      <c r="T112" s="92">
        <f t="shared" si="4"/>
        <v>2375862</v>
      </c>
      <c r="U112" s="94">
        <f t="shared" si="5"/>
        <v>6.0742570401947256E-2</v>
      </c>
    </row>
    <row r="113" spans="1:21" ht="72.599999999999994" x14ac:dyDescent="0.3">
      <c r="A113" s="106">
        <v>111</v>
      </c>
      <c r="B113" s="96" t="s">
        <v>626</v>
      </c>
      <c r="C113" s="88" t="s">
        <v>266</v>
      </c>
      <c r="D113" s="88">
        <v>2010</v>
      </c>
      <c r="E113" s="88">
        <v>28254</v>
      </c>
      <c r="F113" s="90">
        <v>38814</v>
      </c>
      <c r="G113" s="91"/>
      <c r="H113" s="91">
        <v>38869</v>
      </c>
      <c r="I113" s="91">
        <v>40330</v>
      </c>
      <c r="J113" s="91">
        <v>42415</v>
      </c>
      <c r="K113" s="110">
        <f t="shared" si="6"/>
        <v>9.7150684931506852</v>
      </c>
      <c r="L113" s="110">
        <f t="shared" si="7"/>
        <v>5.7123287671232879</v>
      </c>
      <c r="M113" s="91" t="s">
        <v>689</v>
      </c>
      <c r="N113" s="88" t="s">
        <v>689</v>
      </c>
      <c r="O113" s="92">
        <v>3689032.57</v>
      </c>
      <c r="P113" s="92"/>
      <c r="Q113" s="93"/>
      <c r="R113" s="93"/>
      <c r="S113" s="92">
        <v>1140610</v>
      </c>
      <c r="T113" s="92">
        <f t="shared" si="4"/>
        <v>2548422.5699999998</v>
      </c>
      <c r="U113" s="94">
        <f t="shared" si="5"/>
        <v>0.30918946318763457</v>
      </c>
    </row>
    <row r="114" spans="1:21" ht="72.599999999999994" x14ac:dyDescent="0.3">
      <c r="A114" s="106">
        <v>112</v>
      </c>
      <c r="B114" s="98" t="s">
        <v>529</v>
      </c>
      <c r="C114" s="88" t="s">
        <v>265</v>
      </c>
      <c r="D114" s="88">
        <v>2014</v>
      </c>
      <c r="E114" s="88">
        <v>28976</v>
      </c>
      <c r="F114" s="90">
        <v>39030</v>
      </c>
      <c r="G114" s="91"/>
      <c r="H114" s="91">
        <v>40878</v>
      </c>
      <c r="I114" s="91">
        <v>41944</v>
      </c>
      <c r="J114" s="91">
        <v>42415</v>
      </c>
      <c r="K114" s="110">
        <f t="shared" si="6"/>
        <v>4.2109589041095887</v>
      </c>
      <c r="L114" s="110">
        <f t="shared" si="7"/>
        <v>1.2904109589041095</v>
      </c>
      <c r="M114" s="91" t="s">
        <v>689</v>
      </c>
      <c r="N114" s="88" t="s">
        <v>691</v>
      </c>
      <c r="O114" s="92">
        <v>1218863.0900000001</v>
      </c>
      <c r="P114" s="92"/>
      <c r="Q114" s="93"/>
      <c r="R114" s="93"/>
      <c r="S114" s="92">
        <v>913232.76</v>
      </c>
      <c r="T114" s="92">
        <f t="shared" si="4"/>
        <v>305630.33000000007</v>
      </c>
      <c r="U114" s="94">
        <f t="shared" si="5"/>
        <v>0.74924966347122701</v>
      </c>
    </row>
    <row r="115" spans="1:21" ht="96.6" x14ac:dyDescent="0.3">
      <c r="A115" s="106">
        <v>113</v>
      </c>
      <c r="B115" s="98" t="s">
        <v>524</v>
      </c>
      <c r="C115" s="88" t="s">
        <v>265</v>
      </c>
      <c r="D115" s="88">
        <v>2014</v>
      </c>
      <c r="E115" s="88">
        <v>31171</v>
      </c>
      <c r="F115" s="90">
        <v>39164</v>
      </c>
      <c r="G115" s="91"/>
      <c r="H115" s="91">
        <v>39203</v>
      </c>
      <c r="I115" s="91">
        <v>41671</v>
      </c>
      <c r="J115" s="91">
        <v>42415</v>
      </c>
      <c r="K115" s="110">
        <f t="shared" si="6"/>
        <v>8.8000000000000007</v>
      </c>
      <c r="L115" s="110">
        <f t="shared" si="7"/>
        <v>2.0383561643835617</v>
      </c>
      <c r="M115" s="91" t="s">
        <v>689</v>
      </c>
      <c r="N115" s="88" t="s">
        <v>689</v>
      </c>
      <c r="O115" s="92">
        <v>587681.56000000006</v>
      </c>
      <c r="P115" s="92"/>
      <c r="Q115" s="93"/>
      <c r="R115" s="93"/>
      <c r="S115" s="92">
        <v>595146.68000000005</v>
      </c>
      <c r="T115" s="92">
        <f t="shared" si="4"/>
        <v>0</v>
      </c>
      <c r="U115" s="94">
        <f t="shared" si="5"/>
        <v>1.0127026616251156</v>
      </c>
    </row>
    <row r="116" spans="1:21" ht="72.599999999999994" x14ac:dyDescent="0.3">
      <c r="A116" s="106">
        <v>114</v>
      </c>
      <c r="B116" s="97" t="s">
        <v>611</v>
      </c>
      <c r="C116" s="88" t="s">
        <v>266</v>
      </c>
      <c r="D116" s="88">
        <v>2011</v>
      </c>
      <c r="E116" s="88">
        <v>32020</v>
      </c>
      <c r="F116" s="90">
        <v>39175</v>
      </c>
      <c r="G116" s="91"/>
      <c r="H116" s="91">
        <v>39326</v>
      </c>
      <c r="I116" s="91">
        <v>40664</v>
      </c>
      <c r="J116" s="91">
        <v>42415</v>
      </c>
      <c r="K116" s="110">
        <f t="shared" si="6"/>
        <v>8.463013698630137</v>
      </c>
      <c r="L116" s="110">
        <f t="shared" si="7"/>
        <v>4.7972602739726025</v>
      </c>
      <c r="M116" s="91" t="s">
        <v>689</v>
      </c>
      <c r="N116" s="88" t="s">
        <v>689</v>
      </c>
      <c r="O116" s="92">
        <v>810099</v>
      </c>
      <c r="P116" s="92"/>
      <c r="Q116" s="93"/>
      <c r="R116" s="93"/>
      <c r="S116" s="92">
        <v>836859.21</v>
      </c>
      <c r="T116" s="92">
        <f t="shared" si="4"/>
        <v>0</v>
      </c>
      <c r="U116" s="94">
        <f t="shared" si="5"/>
        <v>1.0330332588979865</v>
      </c>
    </row>
    <row r="117" spans="1:21" ht="204.6" x14ac:dyDescent="0.3">
      <c r="A117" s="106">
        <v>115</v>
      </c>
      <c r="B117" s="97" t="s">
        <v>388</v>
      </c>
      <c r="C117" s="88" t="s">
        <v>130</v>
      </c>
      <c r="D117" s="88">
        <v>2011</v>
      </c>
      <c r="E117" s="88">
        <v>32372</v>
      </c>
      <c r="F117" s="90">
        <v>40043</v>
      </c>
      <c r="G117" s="91"/>
      <c r="H117" s="91">
        <v>40238</v>
      </c>
      <c r="I117" s="91">
        <v>40634</v>
      </c>
      <c r="J117" s="91">
        <v>42415</v>
      </c>
      <c r="K117" s="110">
        <f t="shared" si="6"/>
        <v>5.9643835616438352</v>
      </c>
      <c r="L117" s="110">
        <f t="shared" si="7"/>
        <v>4.8794520547945206</v>
      </c>
      <c r="M117" s="91" t="s">
        <v>689</v>
      </c>
      <c r="N117" s="88" t="s">
        <v>691</v>
      </c>
      <c r="O117" s="92">
        <v>2141518</v>
      </c>
      <c r="P117" s="92"/>
      <c r="Q117" s="93"/>
      <c r="R117" s="93"/>
      <c r="S117" s="92">
        <v>2090994.26</v>
      </c>
      <c r="T117" s="92">
        <f t="shared" si="4"/>
        <v>50523.739999999991</v>
      </c>
      <c r="U117" s="94">
        <f t="shared" si="5"/>
        <v>0.97640751093383293</v>
      </c>
    </row>
    <row r="118" spans="1:21" ht="84.6" x14ac:dyDescent="0.3">
      <c r="A118" s="106">
        <v>116</v>
      </c>
      <c r="B118" s="95" t="s">
        <v>636</v>
      </c>
      <c r="C118" s="88" t="s">
        <v>268</v>
      </c>
      <c r="D118" s="88">
        <v>2013</v>
      </c>
      <c r="E118" s="88">
        <v>33815</v>
      </c>
      <c r="F118" s="90">
        <v>40113</v>
      </c>
      <c r="G118" s="91"/>
      <c r="H118" s="91">
        <v>39600</v>
      </c>
      <c r="I118" s="91">
        <v>41487</v>
      </c>
      <c r="J118" s="91">
        <v>42415</v>
      </c>
      <c r="K118" s="110">
        <f t="shared" si="6"/>
        <v>7.7123287671232879</v>
      </c>
      <c r="L118" s="110">
        <f t="shared" si="7"/>
        <v>2.5424657534246577</v>
      </c>
      <c r="M118" s="91" t="s">
        <v>689</v>
      </c>
      <c r="N118" s="88" t="s">
        <v>691</v>
      </c>
      <c r="O118" s="92">
        <v>9239466</v>
      </c>
      <c r="P118" s="92"/>
      <c r="Q118" s="93"/>
      <c r="R118" s="93"/>
      <c r="S118" s="92">
        <v>9299729.6199999992</v>
      </c>
      <c r="T118" s="92">
        <f t="shared" si="4"/>
        <v>0</v>
      </c>
      <c r="U118" s="94">
        <f t="shared" si="5"/>
        <v>1.006522413741227</v>
      </c>
    </row>
    <row r="119" spans="1:21" ht="132.6" x14ac:dyDescent="0.3">
      <c r="A119" s="106">
        <v>117</v>
      </c>
      <c r="B119" s="96" t="s">
        <v>461</v>
      </c>
      <c r="C119" s="88" t="s">
        <v>130</v>
      </c>
      <c r="D119" s="88">
        <v>2010</v>
      </c>
      <c r="E119" s="88">
        <v>33912</v>
      </c>
      <c r="F119" s="90">
        <v>38957</v>
      </c>
      <c r="G119" s="91"/>
      <c r="H119" s="91">
        <v>41122</v>
      </c>
      <c r="I119" s="91">
        <v>41518</v>
      </c>
      <c r="J119" s="91">
        <v>42415</v>
      </c>
      <c r="K119" s="110">
        <f t="shared" si="6"/>
        <v>3.5424657534246577</v>
      </c>
      <c r="L119" s="110">
        <f t="shared" si="7"/>
        <v>2.4575342465753423</v>
      </c>
      <c r="M119" s="91" t="s">
        <v>689</v>
      </c>
      <c r="N119" s="88" t="s">
        <v>691</v>
      </c>
      <c r="O119" s="92">
        <v>432841.13</v>
      </c>
      <c r="P119" s="92"/>
      <c r="Q119" s="93"/>
      <c r="R119" s="93"/>
      <c r="S119" s="92">
        <v>433515.09</v>
      </c>
      <c r="T119" s="92">
        <f t="shared" si="4"/>
        <v>0</v>
      </c>
      <c r="U119" s="94">
        <f t="shared" si="5"/>
        <v>1.0015570609013058</v>
      </c>
    </row>
    <row r="120" spans="1:21" ht="132.6" x14ac:dyDescent="0.3">
      <c r="A120" s="106">
        <v>118</v>
      </c>
      <c r="B120" s="87" t="s">
        <v>557</v>
      </c>
      <c r="C120" s="88" t="s">
        <v>265</v>
      </c>
      <c r="D120" s="88">
        <v>2012</v>
      </c>
      <c r="E120" s="88">
        <v>33943</v>
      </c>
      <c r="F120" s="90">
        <v>39170</v>
      </c>
      <c r="G120" s="91"/>
      <c r="H120" s="91">
        <v>39203</v>
      </c>
      <c r="I120" s="91">
        <v>40664</v>
      </c>
      <c r="J120" s="91">
        <v>42415</v>
      </c>
      <c r="K120" s="110">
        <f t="shared" si="6"/>
        <v>8.8000000000000007</v>
      </c>
      <c r="L120" s="110">
        <f t="shared" si="7"/>
        <v>4.7972602739726025</v>
      </c>
      <c r="M120" s="91" t="s">
        <v>689</v>
      </c>
      <c r="N120" s="88" t="s">
        <v>689</v>
      </c>
      <c r="O120" s="92">
        <v>681180</v>
      </c>
      <c r="P120" s="92"/>
      <c r="Q120" s="93"/>
      <c r="R120" s="93"/>
      <c r="S120" s="92">
        <v>333239.2</v>
      </c>
      <c r="T120" s="92">
        <f t="shared" si="4"/>
        <v>347940.8</v>
      </c>
      <c r="U120" s="94">
        <f t="shared" si="5"/>
        <v>0.48920872603423471</v>
      </c>
    </row>
    <row r="121" spans="1:21" ht="72.599999999999994" x14ac:dyDescent="0.3">
      <c r="A121" s="106">
        <v>119</v>
      </c>
      <c r="B121" s="87" t="s">
        <v>554</v>
      </c>
      <c r="C121" s="88" t="s">
        <v>265</v>
      </c>
      <c r="D121" s="88">
        <v>2012</v>
      </c>
      <c r="E121" s="88">
        <v>33971</v>
      </c>
      <c r="F121" s="90">
        <v>39034</v>
      </c>
      <c r="G121" s="91"/>
      <c r="H121" s="91">
        <v>39083</v>
      </c>
      <c r="I121" s="91">
        <v>41244</v>
      </c>
      <c r="J121" s="91">
        <v>42415</v>
      </c>
      <c r="K121" s="110">
        <f t="shared" si="6"/>
        <v>9.1287671232876715</v>
      </c>
      <c r="L121" s="110">
        <f t="shared" si="7"/>
        <v>3.2082191780821918</v>
      </c>
      <c r="M121" s="91" t="s">
        <v>689</v>
      </c>
      <c r="N121" s="88" t="s">
        <v>689</v>
      </c>
      <c r="O121" s="92">
        <v>461067</v>
      </c>
      <c r="P121" s="92"/>
      <c r="Q121" s="93"/>
      <c r="R121" s="93"/>
      <c r="S121" s="92">
        <v>687788.44</v>
      </c>
      <c r="T121" s="92">
        <f t="shared" si="4"/>
        <v>0</v>
      </c>
      <c r="U121" s="94">
        <f t="shared" si="5"/>
        <v>1.4917320909976206</v>
      </c>
    </row>
    <row r="122" spans="1:21" ht="144.6" x14ac:dyDescent="0.3">
      <c r="A122" s="106">
        <v>120</v>
      </c>
      <c r="B122" s="87" t="s">
        <v>563</v>
      </c>
      <c r="C122" s="88" t="s">
        <v>265</v>
      </c>
      <c r="D122" s="88">
        <v>2012</v>
      </c>
      <c r="E122" s="88">
        <v>34607</v>
      </c>
      <c r="F122" s="90">
        <v>40060</v>
      </c>
      <c r="G122" s="91"/>
      <c r="H122" s="91">
        <v>41214</v>
      </c>
      <c r="I122" s="91">
        <v>41244</v>
      </c>
      <c r="J122" s="91">
        <v>42415</v>
      </c>
      <c r="K122" s="110">
        <f t="shared" si="6"/>
        <v>3.2904109589041095</v>
      </c>
      <c r="L122" s="110">
        <f t="shared" si="7"/>
        <v>3.2082191780821918</v>
      </c>
      <c r="M122" s="91" t="s">
        <v>689</v>
      </c>
      <c r="N122" s="88" t="s">
        <v>689</v>
      </c>
      <c r="O122" s="92">
        <v>2384013</v>
      </c>
      <c r="P122" s="92"/>
      <c r="Q122" s="93"/>
      <c r="R122" s="93"/>
      <c r="S122" s="92">
        <v>50930.98</v>
      </c>
      <c r="T122" s="92">
        <f t="shared" si="4"/>
        <v>2333082.02</v>
      </c>
      <c r="U122" s="94">
        <f t="shared" si="5"/>
        <v>2.1363549611516382E-2</v>
      </c>
    </row>
    <row r="123" spans="1:21" ht="96.6" x14ac:dyDescent="0.3">
      <c r="A123" s="106">
        <v>121</v>
      </c>
      <c r="B123" s="87" t="s">
        <v>551</v>
      </c>
      <c r="C123" s="88" t="s">
        <v>265</v>
      </c>
      <c r="D123" s="88">
        <v>2012</v>
      </c>
      <c r="E123" s="88">
        <v>34799</v>
      </c>
      <c r="F123" s="90">
        <v>39196</v>
      </c>
      <c r="G123" s="91"/>
      <c r="H123" s="91">
        <v>39264</v>
      </c>
      <c r="I123" s="91">
        <v>40848</v>
      </c>
      <c r="J123" s="91">
        <v>42415</v>
      </c>
      <c r="K123" s="110">
        <f t="shared" si="6"/>
        <v>8.632876712328768</v>
      </c>
      <c r="L123" s="110">
        <f t="shared" si="7"/>
        <v>4.2931506849315069</v>
      </c>
      <c r="M123" s="91" t="s">
        <v>689</v>
      </c>
      <c r="N123" s="88" t="s">
        <v>689</v>
      </c>
      <c r="O123" s="92">
        <v>1642021</v>
      </c>
      <c r="P123" s="92"/>
      <c r="Q123" s="93"/>
      <c r="R123" s="93"/>
      <c r="S123" s="92">
        <v>934287.1</v>
      </c>
      <c r="T123" s="92">
        <f t="shared" si="4"/>
        <v>707733.9</v>
      </c>
      <c r="U123" s="94">
        <f t="shared" si="5"/>
        <v>0.56898608483082735</v>
      </c>
    </row>
    <row r="124" spans="1:21" ht="60.6" x14ac:dyDescent="0.3">
      <c r="A124" s="106">
        <v>122</v>
      </c>
      <c r="B124" s="96" t="s">
        <v>455</v>
      </c>
      <c r="C124" s="88" t="s">
        <v>130</v>
      </c>
      <c r="D124" s="88">
        <v>2010</v>
      </c>
      <c r="E124" s="88">
        <v>35263</v>
      </c>
      <c r="F124" s="90">
        <v>38930</v>
      </c>
      <c r="G124" s="91"/>
      <c r="H124" s="91">
        <v>39203</v>
      </c>
      <c r="I124" s="91">
        <v>40148</v>
      </c>
      <c r="J124" s="91">
        <v>42415</v>
      </c>
      <c r="K124" s="110">
        <f t="shared" si="6"/>
        <v>8.8000000000000007</v>
      </c>
      <c r="L124" s="110">
        <f t="shared" si="7"/>
        <v>6.2109589041095887</v>
      </c>
      <c r="M124" s="91" t="s">
        <v>689</v>
      </c>
      <c r="N124" s="88" t="s">
        <v>689</v>
      </c>
      <c r="O124" s="92">
        <v>1376113</v>
      </c>
      <c r="P124" s="92"/>
      <c r="Q124" s="93"/>
      <c r="R124" s="93"/>
      <c r="S124" s="92">
        <v>1683345.65</v>
      </c>
      <c r="T124" s="92">
        <f t="shared" si="4"/>
        <v>0</v>
      </c>
      <c r="U124" s="94">
        <f t="shared" si="5"/>
        <v>1.2232612074735141</v>
      </c>
    </row>
    <row r="125" spans="1:21" ht="96.6" x14ac:dyDescent="0.3">
      <c r="A125" s="106">
        <v>123</v>
      </c>
      <c r="B125" s="87" t="s">
        <v>337</v>
      </c>
      <c r="C125" s="88" t="s">
        <v>130</v>
      </c>
      <c r="D125" s="88">
        <v>2012</v>
      </c>
      <c r="E125" s="88">
        <v>35705</v>
      </c>
      <c r="F125" s="90">
        <v>38980</v>
      </c>
      <c r="G125" s="91"/>
      <c r="H125" s="91">
        <v>39173</v>
      </c>
      <c r="I125" s="91">
        <v>40909</v>
      </c>
      <c r="J125" s="91">
        <v>42415</v>
      </c>
      <c r="K125" s="110">
        <f t="shared" si="6"/>
        <v>8.882191780821918</v>
      </c>
      <c r="L125" s="110">
        <f t="shared" si="7"/>
        <v>4.1260273972602741</v>
      </c>
      <c r="M125" s="91" t="s">
        <v>689</v>
      </c>
      <c r="N125" s="88" t="s">
        <v>691</v>
      </c>
      <c r="O125" s="92">
        <v>1750267</v>
      </c>
      <c r="P125" s="92"/>
      <c r="Q125" s="93"/>
      <c r="R125" s="93"/>
      <c r="S125" s="92">
        <v>2140274.9900000002</v>
      </c>
      <c r="T125" s="92">
        <f t="shared" si="4"/>
        <v>0</v>
      </c>
      <c r="U125" s="94">
        <f t="shared" si="5"/>
        <v>1.2228277114291706</v>
      </c>
    </row>
    <row r="126" spans="1:21" ht="72.599999999999994" x14ac:dyDescent="0.3">
      <c r="A126" s="106">
        <v>124</v>
      </c>
      <c r="B126" s="97" t="s">
        <v>367</v>
      </c>
      <c r="C126" s="88" t="s">
        <v>130</v>
      </c>
      <c r="D126" s="88">
        <v>2011</v>
      </c>
      <c r="E126" s="88">
        <v>37191</v>
      </c>
      <c r="F126" s="90">
        <v>38973</v>
      </c>
      <c r="G126" s="91"/>
      <c r="H126" s="91">
        <v>39114</v>
      </c>
      <c r="I126" s="91">
        <v>40483</v>
      </c>
      <c r="J126" s="91">
        <v>42415</v>
      </c>
      <c r="K126" s="110">
        <f t="shared" si="6"/>
        <v>9.043835616438356</v>
      </c>
      <c r="L126" s="110">
        <f t="shared" si="7"/>
        <v>5.2931506849315069</v>
      </c>
      <c r="M126" s="91" t="s">
        <v>689</v>
      </c>
      <c r="N126" s="88" t="s">
        <v>689</v>
      </c>
      <c r="O126" s="92">
        <v>508145.51</v>
      </c>
      <c r="P126" s="92"/>
      <c r="Q126" s="93"/>
      <c r="R126" s="93"/>
      <c r="S126" s="92">
        <v>677378.88</v>
      </c>
      <c r="T126" s="92">
        <f t="shared" si="4"/>
        <v>0</v>
      </c>
      <c r="U126" s="94">
        <f t="shared" si="5"/>
        <v>1.3330411598047969</v>
      </c>
    </row>
    <row r="127" spans="1:21" ht="84.6" x14ac:dyDescent="0.3">
      <c r="A127" s="106">
        <v>125</v>
      </c>
      <c r="B127" s="88" t="s">
        <v>152</v>
      </c>
      <c r="C127" s="88" t="s">
        <v>264</v>
      </c>
      <c r="D127" s="88">
        <v>2015</v>
      </c>
      <c r="E127" s="88">
        <v>37716</v>
      </c>
      <c r="F127" s="90">
        <v>40354</v>
      </c>
      <c r="G127" s="91"/>
      <c r="H127" s="91">
        <v>40391</v>
      </c>
      <c r="I127" s="91">
        <v>41609</v>
      </c>
      <c r="J127" s="91">
        <v>42415</v>
      </c>
      <c r="K127" s="110">
        <f t="shared" si="6"/>
        <v>5.5452054794520551</v>
      </c>
      <c r="L127" s="110">
        <f t="shared" si="7"/>
        <v>2.2082191780821918</v>
      </c>
      <c r="M127" s="91" t="s">
        <v>689</v>
      </c>
      <c r="N127" s="88" t="s">
        <v>691</v>
      </c>
      <c r="O127" s="92">
        <v>13105185</v>
      </c>
      <c r="P127" s="92">
        <v>14390004</v>
      </c>
      <c r="Q127" s="93">
        <v>0</v>
      </c>
      <c r="R127" s="93">
        <v>0</v>
      </c>
      <c r="S127" s="92">
        <v>14390004.32</v>
      </c>
      <c r="T127" s="92">
        <f t="shared" si="4"/>
        <v>0</v>
      </c>
      <c r="U127" s="94">
        <f t="shared" si="5"/>
        <v>1.0980390066984937</v>
      </c>
    </row>
    <row r="128" spans="1:21" ht="72.599999999999994" x14ac:dyDescent="0.3">
      <c r="A128" s="106">
        <v>126</v>
      </c>
      <c r="B128" s="97" t="s">
        <v>664</v>
      </c>
      <c r="C128" s="88" t="s">
        <v>268</v>
      </c>
      <c r="D128" s="88">
        <v>2011</v>
      </c>
      <c r="E128" s="88">
        <v>38245</v>
      </c>
      <c r="F128" s="90">
        <v>39169</v>
      </c>
      <c r="G128" s="91"/>
      <c r="H128" s="91">
        <v>39326</v>
      </c>
      <c r="I128" s="91">
        <v>40878</v>
      </c>
      <c r="J128" s="91">
        <v>42415</v>
      </c>
      <c r="K128" s="110">
        <f t="shared" si="6"/>
        <v>8.463013698630137</v>
      </c>
      <c r="L128" s="110">
        <f t="shared" si="7"/>
        <v>4.2109589041095887</v>
      </c>
      <c r="M128" s="91" t="s">
        <v>689</v>
      </c>
      <c r="N128" s="88" t="s">
        <v>689</v>
      </c>
      <c r="O128" s="92">
        <v>327323</v>
      </c>
      <c r="P128" s="92"/>
      <c r="Q128" s="93"/>
      <c r="R128" s="93"/>
      <c r="S128" s="92">
        <v>525967.98</v>
      </c>
      <c r="T128" s="92">
        <f t="shared" si="4"/>
        <v>0</v>
      </c>
      <c r="U128" s="94">
        <f t="shared" si="5"/>
        <v>1.6068775490875984</v>
      </c>
    </row>
    <row r="129" spans="1:21" ht="60.6" x14ac:dyDescent="0.3">
      <c r="A129" s="106">
        <v>127</v>
      </c>
      <c r="B129" s="96" t="s">
        <v>677</v>
      </c>
      <c r="C129" s="88" t="s">
        <v>268</v>
      </c>
      <c r="D129" s="88">
        <v>2010</v>
      </c>
      <c r="E129" s="88">
        <v>40571</v>
      </c>
      <c r="F129" s="90">
        <v>39197</v>
      </c>
      <c r="G129" s="91"/>
      <c r="H129" s="91">
        <v>39387</v>
      </c>
      <c r="I129" s="91">
        <v>40483</v>
      </c>
      <c r="J129" s="91">
        <v>42415</v>
      </c>
      <c r="K129" s="110">
        <f t="shared" si="6"/>
        <v>8.2958904109589042</v>
      </c>
      <c r="L129" s="110">
        <f t="shared" si="7"/>
        <v>5.2931506849315069</v>
      </c>
      <c r="M129" s="91" t="s">
        <v>689</v>
      </c>
      <c r="N129" s="88" t="s">
        <v>689</v>
      </c>
      <c r="O129" s="92">
        <v>216704</v>
      </c>
      <c r="P129" s="92"/>
      <c r="Q129" s="93"/>
      <c r="R129" s="93"/>
      <c r="S129" s="92">
        <v>299515.21999999997</v>
      </c>
      <c r="T129" s="92">
        <f t="shared" si="4"/>
        <v>0</v>
      </c>
      <c r="U129" s="94">
        <f t="shared" si="5"/>
        <v>1.3821397851447135</v>
      </c>
    </row>
    <row r="130" spans="1:21" ht="60.6" x14ac:dyDescent="0.3">
      <c r="A130" s="106">
        <v>128</v>
      </c>
      <c r="B130" s="88" t="s">
        <v>19</v>
      </c>
      <c r="C130" s="88" t="s">
        <v>130</v>
      </c>
      <c r="D130" s="88">
        <v>2015</v>
      </c>
      <c r="E130" s="88">
        <v>40962</v>
      </c>
      <c r="F130" s="90">
        <v>39175</v>
      </c>
      <c r="G130" s="91"/>
      <c r="H130" s="91">
        <v>39417</v>
      </c>
      <c r="I130" s="91">
        <v>42156</v>
      </c>
      <c r="J130" s="91">
        <v>42415</v>
      </c>
      <c r="K130" s="110">
        <f t="shared" si="6"/>
        <v>8.213698630136987</v>
      </c>
      <c r="L130" s="110">
        <f t="shared" si="7"/>
        <v>0.70958904109589038</v>
      </c>
      <c r="M130" s="91" t="s">
        <v>689</v>
      </c>
      <c r="N130" s="88" t="s">
        <v>689</v>
      </c>
      <c r="O130" s="92">
        <v>2222825</v>
      </c>
      <c r="P130" s="92">
        <v>1005963</v>
      </c>
      <c r="Q130" s="93">
        <v>0</v>
      </c>
      <c r="R130" s="93">
        <v>0</v>
      </c>
      <c r="S130" s="92">
        <v>1037668.07</v>
      </c>
      <c r="T130" s="92">
        <f t="shared" si="4"/>
        <v>1185156.9300000002</v>
      </c>
      <c r="U130" s="94">
        <f t="shared" si="5"/>
        <v>0.46682400548851122</v>
      </c>
    </row>
    <row r="131" spans="1:21" ht="72.599999999999994" x14ac:dyDescent="0.3">
      <c r="A131" s="106">
        <v>129</v>
      </c>
      <c r="B131" s="95" t="s">
        <v>635</v>
      </c>
      <c r="C131" s="88" t="s">
        <v>268</v>
      </c>
      <c r="D131" s="88">
        <v>2013</v>
      </c>
      <c r="E131" s="88">
        <v>42302</v>
      </c>
      <c r="F131" s="90">
        <v>39618</v>
      </c>
      <c r="G131" s="91"/>
      <c r="H131" s="91">
        <v>39753</v>
      </c>
      <c r="I131" s="91">
        <v>41426</v>
      </c>
      <c r="J131" s="91">
        <v>42415</v>
      </c>
      <c r="K131" s="110">
        <f t="shared" si="6"/>
        <v>7.2931506849315069</v>
      </c>
      <c r="L131" s="110">
        <f t="shared" si="7"/>
        <v>2.7095890410958905</v>
      </c>
      <c r="M131" s="91" t="s">
        <v>689</v>
      </c>
      <c r="N131" s="88" t="s">
        <v>689</v>
      </c>
      <c r="O131" s="92">
        <v>5251829.53</v>
      </c>
      <c r="P131" s="92"/>
      <c r="Q131" s="93"/>
      <c r="R131" s="93"/>
      <c r="S131" s="92">
        <v>5087567.6500000004</v>
      </c>
      <c r="T131" s="92">
        <f t="shared" ref="T131:T194" si="8">+IF((O131-S131)&gt;0,(O131-S131), 0)</f>
        <v>164261.87999999989</v>
      </c>
      <c r="U131" s="94">
        <f t="shared" ref="U131:U194" si="9">+S131/O131</f>
        <v>0.96872292235273683</v>
      </c>
    </row>
    <row r="132" spans="1:21" ht="60.6" x14ac:dyDescent="0.3">
      <c r="A132" s="106">
        <v>130</v>
      </c>
      <c r="B132" s="97" t="s">
        <v>370</v>
      </c>
      <c r="C132" s="88" t="s">
        <v>130</v>
      </c>
      <c r="D132" s="88">
        <v>2011</v>
      </c>
      <c r="E132" s="88">
        <v>42329</v>
      </c>
      <c r="F132" s="90">
        <v>40640</v>
      </c>
      <c r="G132" s="91"/>
      <c r="H132" s="91">
        <v>39600</v>
      </c>
      <c r="I132" s="91">
        <v>40695</v>
      </c>
      <c r="J132" s="91">
        <v>42415</v>
      </c>
      <c r="K132" s="110">
        <f t="shared" ref="K132:K195" si="10">+(J132-H132)/365</f>
        <v>7.7123287671232879</v>
      </c>
      <c r="L132" s="110">
        <f t="shared" si="7"/>
        <v>4.7123287671232879</v>
      </c>
      <c r="M132" s="91" t="s">
        <v>689</v>
      </c>
      <c r="N132" s="88" t="s">
        <v>689</v>
      </c>
      <c r="O132" s="92">
        <v>2202482.5</v>
      </c>
      <c r="P132" s="92"/>
      <c r="Q132" s="93"/>
      <c r="R132" s="93"/>
      <c r="S132" s="92">
        <v>10000</v>
      </c>
      <c r="T132" s="92">
        <f t="shared" si="8"/>
        <v>2192482.5</v>
      </c>
      <c r="U132" s="94">
        <f t="shared" si="9"/>
        <v>4.54033119445898E-3</v>
      </c>
    </row>
    <row r="133" spans="1:21" ht="144.6" x14ac:dyDescent="0.3">
      <c r="A133" s="106">
        <v>131</v>
      </c>
      <c r="B133" s="88" t="s">
        <v>202</v>
      </c>
      <c r="C133" s="88" t="s">
        <v>265</v>
      </c>
      <c r="D133" s="88">
        <v>2015</v>
      </c>
      <c r="E133" s="88">
        <v>42452</v>
      </c>
      <c r="F133" s="90">
        <v>39986</v>
      </c>
      <c r="G133" s="91"/>
      <c r="H133" s="91">
        <v>41153</v>
      </c>
      <c r="I133" s="91">
        <v>41487</v>
      </c>
      <c r="J133" s="91">
        <v>42415</v>
      </c>
      <c r="K133" s="110">
        <f t="shared" si="10"/>
        <v>3.4575342465753423</v>
      </c>
      <c r="L133" s="110">
        <f t="shared" ref="L133:L196" si="11">+(J133-I133)/365</f>
        <v>2.5424657534246577</v>
      </c>
      <c r="M133" s="91" t="s">
        <v>689</v>
      </c>
      <c r="N133" s="88" t="s">
        <v>689</v>
      </c>
      <c r="O133" s="92">
        <v>782848</v>
      </c>
      <c r="P133" s="92">
        <v>13320</v>
      </c>
      <c r="Q133" s="93">
        <v>0</v>
      </c>
      <c r="R133" s="93">
        <v>702816</v>
      </c>
      <c r="S133" s="92">
        <v>13320</v>
      </c>
      <c r="T133" s="92">
        <f t="shared" si="8"/>
        <v>769528</v>
      </c>
      <c r="U133" s="94">
        <f t="shared" si="9"/>
        <v>1.7014797253106607E-2</v>
      </c>
    </row>
    <row r="134" spans="1:21" ht="48.6" x14ac:dyDescent="0.3">
      <c r="A134" s="106">
        <v>132</v>
      </c>
      <c r="B134" s="96" t="s">
        <v>509</v>
      </c>
      <c r="C134" s="88" t="s">
        <v>130</v>
      </c>
      <c r="D134" s="88">
        <v>2010</v>
      </c>
      <c r="E134" s="88">
        <v>42567</v>
      </c>
      <c r="F134" s="90">
        <v>39125</v>
      </c>
      <c r="G134" s="91"/>
      <c r="H134" s="91">
        <v>40269</v>
      </c>
      <c r="I134" s="91">
        <v>40269</v>
      </c>
      <c r="J134" s="91">
        <v>42415</v>
      </c>
      <c r="K134" s="110">
        <f t="shared" si="10"/>
        <v>5.8794520547945206</v>
      </c>
      <c r="L134" s="110">
        <f t="shared" si="11"/>
        <v>5.8794520547945206</v>
      </c>
      <c r="M134" s="91" t="s">
        <v>689</v>
      </c>
      <c r="N134" s="88" t="s">
        <v>689</v>
      </c>
      <c r="O134" s="92">
        <v>352148</v>
      </c>
      <c r="P134" s="92"/>
      <c r="Q134" s="93"/>
      <c r="R134" s="93"/>
      <c r="S134" s="92">
        <v>230</v>
      </c>
      <c r="T134" s="92">
        <f t="shared" si="8"/>
        <v>351918</v>
      </c>
      <c r="U134" s="94">
        <f t="shared" si="9"/>
        <v>6.5313447754921229E-4</v>
      </c>
    </row>
    <row r="135" spans="1:21" ht="48.6" x14ac:dyDescent="0.3">
      <c r="A135" s="106">
        <v>133</v>
      </c>
      <c r="B135" s="97" t="s">
        <v>666</v>
      </c>
      <c r="C135" s="88" t="s">
        <v>268</v>
      </c>
      <c r="D135" s="88">
        <v>2011</v>
      </c>
      <c r="E135" s="88">
        <v>42871</v>
      </c>
      <c r="F135" s="90">
        <v>39196</v>
      </c>
      <c r="G135" s="91"/>
      <c r="H135" s="91">
        <v>39387</v>
      </c>
      <c r="I135" s="91">
        <v>40878</v>
      </c>
      <c r="J135" s="91">
        <v>42415</v>
      </c>
      <c r="K135" s="110">
        <f t="shared" si="10"/>
        <v>8.2958904109589042</v>
      </c>
      <c r="L135" s="110">
        <f t="shared" si="11"/>
        <v>4.2109589041095887</v>
      </c>
      <c r="M135" s="91" t="s">
        <v>689</v>
      </c>
      <c r="N135" s="88" t="s">
        <v>689</v>
      </c>
      <c r="O135" s="92">
        <v>261741</v>
      </c>
      <c r="P135" s="92"/>
      <c r="Q135" s="93"/>
      <c r="R135" s="93"/>
      <c r="S135" s="92">
        <v>664435.81000000006</v>
      </c>
      <c r="T135" s="92">
        <f t="shared" si="8"/>
        <v>0</v>
      </c>
      <c r="U135" s="94">
        <f t="shared" si="9"/>
        <v>2.5385239989149579</v>
      </c>
    </row>
    <row r="136" spans="1:21" ht="264.60000000000002" x14ac:dyDescent="0.3">
      <c r="A136" s="106">
        <v>134</v>
      </c>
      <c r="B136" s="97" t="s">
        <v>377</v>
      </c>
      <c r="C136" s="88" t="s">
        <v>130</v>
      </c>
      <c r="D136" s="88">
        <v>2011</v>
      </c>
      <c r="E136" s="89">
        <v>42999</v>
      </c>
      <c r="F136" s="90">
        <v>39196</v>
      </c>
      <c r="G136" s="91"/>
      <c r="H136" s="91">
        <v>39722</v>
      </c>
      <c r="I136" s="91">
        <v>40148</v>
      </c>
      <c r="J136" s="91">
        <v>42415</v>
      </c>
      <c r="K136" s="110">
        <f t="shared" si="10"/>
        <v>7.3780821917808215</v>
      </c>
      <c r="L136" s="110">
        <f t="shared" si="11"/>
        <v>6.2109589041095887</v>
      </c>
      <c r="M136" s="91" t="s">
        <v>689</v>
      </c>
      <c r="N136" s="88" t="s">
        <v>689</v>
      </c>
      <c r="O136" s="92">
        <v>1683085</v>
      </c>
      <c r="P136" s="92"/>
      <c r="Q136" s="93"/>
      <c r="R136" s="93"/>
      <c r="S136" s="92">
        <v>882479.99</v>
      </c>
      <c r="T136" s="92">
        <f t="shared" si="8"/>
        <v>800605.01</v>
      </c>
      <c r="U136" s="94">
        <f t="shared" si="9"/>
        <v>0.52432288921831038</v>
      </c>
    </row>
    <row r="137" spans="1:21" ht="84.6" x14ac:dyDescent="0.3">
      <c r="A137" s="106">
        <v>135</v>
      </c>
      <c r="B137" s="97" t="s">
        <v>624</v>
      </c>
      <c r="C137" s="88" t="s">
        <v>266</v>
      </c>
      <c r="D137" s="88">
        <v>2011</v>
      </c>
      <c r="E137" s="88">
        <v>43007</v>
      </c>
      <c r="F137" s="90">
        <v>39155</v>
      </c>
      <c r="G137" s="91"/>
      <c r="H137" s="91">
        <v>40513</v>
      </c>
      <c r="I137" s="91">
        <v>40878</v>
      </c>
      <c r="J137" s="91">
        <v>42415</v>
      </c>
      <c r="K137" s="110">
        <f t="shared" si="10"/>
        <v>5.2109589041095887</v>
      </c>
      <c r="L137" s="110">
        <f t="shared" si="11"/>
        <v>4.2109589041095887</v>
      </c>
      <c r="M137" s="91" t="s">
        <v>689</v>
      </c>
      <c r="N137" s="88" t="s">
        <v>689</v>
      </c>
      <c r="O137" s="92">
        <v>416043</v>
      </c>
      <c r="P137" s="92"/>
      <c r="Q137" s="93"/>
      <c r="R137" s="93"/>
      <c r="S137" s="92">
        <v>294446.65000000002</v>
      </c>
      <c r="T137" s="92">
        <f t="shared" si="8"/>
        <v>121596.34999999998</v>
      </c>
      <c r="U137" s="94">
        <f t="shared" si="9"/>
        <v>0.70773129219816222</v>
      </c>
    </row>
    <row r="138" spans="1:21" ht="72.599999999999994" x14ac:dyDescent="0.3">
      <c r="A138" s="106">
        <v>136</v>
      </c>
      <c r="B138" s="98" t="s">
        <v>522</v>
      </c>
      <c r="C138" s="88" t="s">
        <v>265</v>
      </c>
      <c r="D138" s="88">
        <v>2014</v>
      </c>
      <c r="E138" s="88">
        <v>43438</v>
      </c>
      <c r="F138" s="90">
        <v>39272</v>
      </c>
      <c r="G138" s="91"/>
      <c r="H138" s="91">
        <v>39661</v>
      </c>
      <c r="I138" s="91">
        <v>41974</v>
      </c>
      <c r="J138" s="91">
        <v>42415</v>
      </c>
      <c r="K138" s="110">
        <f t="shared" si="10"/>
        <v>7.5452054794520551</v>
      </c>
      <c r="L138" s="110">
        <f t="shared" si="11"/>
        <v>1.2082191780821918</v>
      </c>
      <c r="M138" s="91" t="s">
        <v>689</v>
      </c>
      <c r="N138" s="88" t="s">
        <v>689</v>
      </c>
      <c r="O138" s="92">
        <v>2725261.61</v>
      </c>
      <c r="P138" s="92"/>
      <c r="Q138" s="93"/>
      <c r="R138" s="93"/>
      <c r="S138" s="92">
        <v>2388764.14</v>
      </c>
      <c r="T138" s="92">
        <f t="shared" si="8"/>
        <v>336497.46999999974</v>
      </c>
      <c r="U138" s="94">
        <f t="shared" si="9"/>
        <v>0.87652654381316453</v>
      </c>
    </row>
    <row r="139" spans="1:21" ht="72.599999999999994" x14ac:dyDescent="0.3">
      <c r="A139" s="106">
        <v>137</v>
      </c>
      <c r="B139" s="87" t="s">
        <v>601</v>
      </c>
      <c r="C139" s="88" t="s">
        <v>266</v>
      </c>
      <c r="D139" s="88">
        <v>2012</v>
      </c>
      <c r="E139" s="88">
        <v>43778</v>
      </c>
      <c r="F139" s="90">
        <v>39192</v>
      </c>
      <c r="G139" s="91"/>
      <c r="H139" s="91">
        <v>39326</v>
      </c>
      <c r="I139" s="91">
        <v>41183</v>
      </c>
      <c r="J139" s="91">
        <v>42415</v>
      </c>
      <c r="K139" s="110">
        <f t="shared" si="10"/>
        <v>8.463013698630137</v>
      </c>
      <c r="L139" s="110">
        <f t="shared" si="11"/>
        <v>3.3753424657534246</v>
      </c>
      <c r="M139" s="91" t="s">
        <v>689</v>
      </c>
      <c r="N139" s="88" t="s">
        <v>689</v>
      </c>
      <c r="O139" s="92">
        <v>548851</v>
      </c>
      <c r="P139" s="92"/>
      <c r="Q139" s="93"/>
      <c r="R139" s="93"/>
      <c r="S139" s="92">
        <v>749098.82</v>
      </c>
      <c r="T139" s="92">
        <f t="shared" si="8"/>
        <v>0</v>
      </c>
      <c r="U139" s="94">
        <f t="shared" si="9"/>
        <v>1.3648491484938534</v>
      </c>
    </row>
    <row r="140" spans="1:21" ht="120.6" x14ac:dyDescent="0.3">
      <c r="A140" s="106">
        <v>138</v>
      </c>
      <c r="B140" s="98" t="s">
        <v>527</v>
      </c>
      <c r="C140" s="88" t="s">
        <v>265</v>
      </c>
      <c r="D140" s="88">
        <v>2014</v>
      </c>
      <c r="E140" s="88">
        <v>43832</v>
      </c>
      <c r="F140" s="90">
        <v>39976</v>
      </c>
      <c r="G140" s="91"/>
      <c r="H140" s="91">
        <v>40422</v>
      </c>
      <c r="I140" s="91">
        <v>41334</v>
      </c>
      <c r="J140" s="91">
        <v>42415</v>
      </c>
      <c r="K140" s="110">
        <f t="shared" si="10"/>
        <v>5.4602739726027396</v>
      </c>
      <c r="L140" s="110">
        <f t="shared" si="11"/>
        <v>2.9616438356164383</v>
      </c>
      <c r="M140" s="91" t="s">
        <v>689</v>
      </c>
      <c r="N140" s="88" t="s">
        <v>691</v>
      </c>
      <c r="O140" s="92">
        <v>2306183</v>
      </c>
      <c r="P140" s="92"/>
      <c r="Q140" s="93"/>
      <c r="R140" s="93"/>
      <c r="S140" s="92">
        <v>790550.61</v>
      </c>
      <c r="T140" s="92">
        <f t="shared" si="8"/>
        <v>1515632.3900000001</v>
      </c>
      <c r="U140" s="94">
        <f t="shared" si="9"/>
        <v>0.34279613109627466</v>
      </c>
    </row>
    <row r="141" spans="1:21" ht="84.6" x14ac:dyDescent="0.3">
      <c r="A141" s="106">
        <v>139</v>
      </c>
      <c r="B141" s="96" t="s">
        <v>583</v>
      </c>
      <c r="C141" s="88" t="s">
        <v>265</v>
      </c>
      <c r="D141" s="88">
        <v>2010</v>
      </c>
      <c r="E141" s="88">
        <v>44073</v>
      </c>
      <c r="F141" s="90">
        <v>39507</v>
      </c>
      <c r="G141" s="91"/>
      <c r="H141" s="91">
        <v>39722</v>
      </c>
      <c r="I141" s="91">
        <v>40391</v>
      </c>
      <c r="J141" s="91">
        <v>42415</v>
      </c>
      <c r="K141" s="110">
        <f t="shared" si="10"/>
        <v>7.3780821917808215</v>
      </c>
      <c r="L141" s="110">
        <f t="shared" si="11"/>
        <v>5.5452054794520551</v>
      </c>
      <c r="M141" s="91" t="s">
        <v>689</v>
      </c>
      <c r="N141" s="88" t="s">
        <v>689</v>
      </c>
      <c r="O141" s="92">
        <v>195616</v>
      </c>
      <c r="P141" s="92"/>
      <c r="Q141" s="93"/>
      <c r="R141" s="93"/>
      <c r="S141" s="92">
        <v>218649.72</v>
      </c>
      <c r="T141" s="92">
        <f t="shared" si="8"/>
        <v>0</v>
      </c>
      <c r="U141" s="94">
        <f t="shared" si="9"/>
        <v>1.1177496728283984</v>
      </c>
    </row>
    <row r="142" spans="1:21" ht="120.6" x14ac:dyDescent="0.3">
      <c r="A142" s="106">
        <v>140</v>
      </c>
      <c r="B142" s="96" t="s">
        <v>585</v>
      </c>
      <c r="C142" s="88" t="s">
        <v>265</v>
      </c>
      <c r="D142" s="88">
        <v>2010</v>
      </c>
      <c r="E142" s="88">
        <v>44080</v>
      </c>
      <c r="F142" s="90">
        <v>39682</v>
      </c>
      <c r="G142" s="91"/>
      <c r="H142" s="91">
        <v>39965</v>
      </c>
      <c r="I142" s="91">
        <v>40422</v>
      </c>
      <c r="J142" s="91">
        <v>42415</v>
      </c>
      <c r="K142" s="110">
        <f t="shared" si="10"/>
        <v>6.7123287671232879</v>
      </c>
      <c r="L142" s="110">
        <f t="shared" si="11"/>
        <v>5.4602739726027396</v>
      </c>
      <c r="M142" s="91" t="s">
        <v>689</v>
      </c>
      <c r="N142" s="88" t="s">
        <v>689</v>
      </c>
      <c r="O142" s="92">
        <v>427070.31</v>
      </c>
      <c r="P142" s="92"/>
      <c r="Q142" s="93"/>
      <c r="R142" s="93"/>
      <c r="S142" s="92">
        <v>507112.65</v>
      </c>
      <c r="T142" s="92">
        <f t="shared" si="8"/>
        <v>0</v>
      </c>
      <c r="U142" s="94">
        <f t="shared" si="9"/>
        <v>1.1874219259119183</v>
      </c>
    </row>
    <row r="143" spans="1:21" ht="72.599999999999994" x14ac:dyDescent="0.3">
      <c r="A143" s="106">
        <v>141</v>
      </c>
      <c r="B143" s="97" t="s">
        <v>622</v>
      </c>
      <c r="C143" s="88" t="s">
        <v>266</v>
      </c>
      <c r="D143" s="88">
        <v>2011</v>
      </c>
      <c r="E143" s="88">
        <v>44658</v>
      </c>
      <c r="F143" s="90">
        <v>39171</v>
      </c>
      <c r="G143" s="91"/>
      <c r="H143" s="91">
        <v>40210</v>
      </c>
      <c r="I143" s="91">
        <v>40878</v>
      </c>
      <c r="J143" s="91">
        <v>42415</v>
      </c>
      <c r="K143" s="110">
        <f t="shared" si="10"/>
        <v>6.0410958904109586</v>
      </c>
      <c r="L143" s="110">
        <f t="shared" si="11"/>
        <v>4.2109589041095887</v>
      </c>
      <c r="M143" s="91" t="s">
        <v>689</v>
      </c>
      <c r="N143" s="88" t="s">
        <v>689</v>
      </c>
      <c r="O143" s="92">
        <v>552250</v>
      </c>
      <c r="P143" s="92"/>
      <c r="Q143" s="93"/>
      <c r="R143" s="93"/>
      <c r="S143" s="92">
        <v>382083.15</v>
      </c>
      <c r="T143" s="92">
        <f t="shared" si="8"/>
        <v>170166.84999999998</v>
      </c>
      <c r="U143" s="94">
        <f t="shared" si="9"/>
        <v>0.6918662743322771</v>
      </c>
    </row>
    <row r="144" spans="1:21" ht="84.6" x14ac:dyDescent="0.3">
      <c r="A144" s="106">
        <v>142</v>
      </c>
      <c r="B144" s="95" t="s">
        <v>596</v>
      </c>
      <c r="C144" s="88" t="s">
        <v>266</v>
      </c>
      <c r="D144" s="88">
        <v>2013</v>
      </c>
      <c r="E144" s="88">
        <v>44662</v>
      </c>
      <c r="F144" s="90">
        <v>39241</v>
      </c>
      <c r="G144" s="91"/>
      <c r="H144" s="91">
        <v>39326</v>
      </c>
      <c r="I144" s="91">
        <v>41609</v>
      </c>
      <c r="J144" s="91">
        <v>42415</v>
      </c>
      <c r="K144" s="110">
        <f t="shared" si="10"/>
        <v>8.463013698630137</v>
      </c>
      <c r="L144" s="110">
        <f t="shared" si="11"/>
        <v>2.2082191780821918</v>
      </c>
      <c r="M144" s="91" t="s">
        <v>689</v>
      </c>
      <c r="N144" s="88" t="s">
        <v>691</v>
      </c>
      <c r="O144" s="92">
        <v>450806.16</v>
      </c>
      <c r="P144" s="92"/>
      <c r="Q144" s="93"/>
      <c r="R144" s="93"/>
      <c r="S144" s="92">
        <v>457006.17</v>
      </c>
      <c r="T144" s="92">
        <f t="shared" si="8"/>
        <v>0</v>
      </c>
      <c r="U144" s="94">
        <f t="shared" si="9"/>
        <v>1.0137531616693081</v>
      </c>
    </row>
    <row r="145" spans="1:21" ht="180.6" x14ac:dyDescent="0.3">
      <c r="A145" s="106">
        <v>143</v>
      </c>
      <c r="B145" s="87" t="s">
        <v>340</v>
      </c>
      <c r="C145" s="88" t="s">
        <v>265</v>
      </c>
      <c r="D145" s="88">
        <v>2012</v>
      </c>
      <c r="E145" s="89">
        <v>44679</v>
      </c>
      <c r="F145" s="90">
        <v>39169</v>
      </c>
      <c r="G145" s="91"/>
      <c r="H145" s="91">
        <v>40299</v>
      </c>
      <c r="I145" s="91">
        <v>41153</v>
      </c>
      <c r="J145" s="91">
        <v>42415</v>
      </c>
      <c r="K145" s="110">
        <f t="shared" si="10"/>
        <v>5.7972602739726025</v>
      </c>
      <c r="L145" s="110">
        <f t="shared" si="11"/>
        <v>3.4575342465753423</v>
      </c>
      <c r="M145" s="91" t="s">
        <v>689</v>
      </c>
      <c r="N145" s="88" t="s">
        <v>689</v>
      </c>
      <c r="O145" s="92">
        <v>1883545</v>
      </c>
      <c r="P145" s="92"/>
      <c r="Q145" s="93"/>
      <c r="R145" s="93"/>
      <c r="S145" s="92">
        <v>35464.949999999997</v>
      </c>
      <c r="T145" s="92">
        <f t="shared" si="8"/>
        <v>1848080.05</v>
      </c>
      <c r="U145" s="94">
        <f t="shared" si="9"/>
        <v>1.8828830742031646E-2</v>
      </c>
    </row>
    <row r="146" spans="1:21" ht="72.599999999999994" x14ac:dyDescent="0.3">
      <c r="A146" s="106">
        <v>144</v>
      </c>
      <c r="B146" s="96" t="s">
        <v>678</v>
      </c>
      <c r="C146" s="88" t="s">
        <v>268</v>
      </c>
      <c r="D146" s="88">
        <v>2010</v>
      </c>
      <c r="E146" s="88">
        <v>44739</v>
      </c>
      <c r="F146" s="90">
        <v>39507</v>
      </c>
      <c r="G146" s="91"/>
      <c r="H146" s="91">
        <v>39722</v>
      </c>
      <c r="I146" s="91">
        <v>41122</v>
      </c>
      <c r="J146" s="91">
        <v>42415</v>
      </c>
      <c r="K146" s="110">
        <f t="shared" si="10"/>
        <v>7.3780821917808215</v>
      </c>
      <c r="L146" s="110">
        <f t="shared" si="11"/>
        <v>3.5424657534246577</v>
      </c>
      <c r="M146" s="91" t="s">
        <v>689</v>
      </c>
      <c r="N146" s="88" t="s">
        <v>689</v>
      </c>
      <c r="O146" s="92">
        <v>194634</v>
      </c>
      <c r="P146" s="92"/>
      <c r="Q146" s="93"/>
      <c r="R146" s="93"/>
      <c r="S146" s="92">
        <v>197400.45</v>
      </c>
      <c r="T146" s="92">
        <f t="shared" si="8"/>
        <v>0</v>
      </c>
      <c r="U146" s="94">
        <f t="shared" si="9"/>
        <v>1.014213600912482</v>
      </c>
    </row>
    <row r="147" spans="1:21" ht="120.6" x14ac:dyDescent="0.3">
      <c r="A147" s="106">
        <v>145</v>
      </c>
      <c r="B147" s="97" t="s">
        <v>613</v>
      </c>
      <c r="C147" s="88" t="s">
        <v>266</v>
      </c>
      <c r="D147" s="88">
        <v>2011</v>
      </c>
      <c r="E147" s="88">
        <v>44767</v>
      </c>
      <c r="F147" s="90">
        <v>39171</v>
      </c>
      <c r="G147" s="91"/>
      <c r="H147" s="91">
        <v>39326</v>
      </c>
      <c r="I147" s="91">
        <v>39995</v>
      </c>
      <c r="J147" s="91">
        <v>42415</v>
      </c>
      <c r="K147" s="110">
        <f t="shared" si="10"/>
        <v>8.463013698630137</v>
      </c>
      <c r="L147" s="110">
        <f t="shared" si="11"/>
        <v>6.6301369863013697</v>
      </c>
      <c r="M147" s="91" t="s">
        <v>689</v>
      </c>
      <c r="N147" s="88" t="s">
        <v>689</v>
      </c>
      <c r="O147" s="92">
        <v>896408</v>
      </c>
      <c r="P147" s="92"/>
      <c r="Q147" s="93"/>
      <c r="R147" s="93"/>
      <c r="S147" s="92">
        <v>971347</v>
      </c>
      <c r="T147" s="92">
        <f t="shared" si="8"/>
        <v>0</v>
      </c>
      <c r="U147" s="94">
        <f t="shared" si="9"/>
        <v>1.0835992092886275</v>
      </c>
    </row>
    <row r="148" spans="1:21" ht="120.6" x14ac:dyDescent="0.3">
      <c r="A148" s="106">
        <v>146</v>
      </c>
      <c r="B148" s="96" t="s">
        <v>627</v>
      </c>
      <c r="C148" s="88" t="s">
        <v>266</v>
      </c>
      <c r="D148" s="88">
        <v>2010</v>
      </c>
      <c r="E148" s="88">
        <v>45017</v>
      </c>
      <c r="F148" s="90">
        <v>39210</v>
      </c>
      <c r="G148" s="91"/>
      <c r="H148" s="91">
        <v>39326</v>
      </c>
      <c r="I148" s="91">
        <v>40391</v>
      </c>
      <c r="J148" s="91">
        <v>42415</v>
      </c>
      <c r="K148" s="110">
        <f t="shared" si="10"/>
        <v>8.463013698630137</v>
      </c>
      <c r="L148" s="110">
        <f t="shared" si="11"/>
        <v>5.5452054794520551</v>
      </c>
      <c r="M148" s="91" t="s">
        <v>689</v>
      </c>
      <c r="N148" s="88" t="s">
        <v>689</v>
      </c>
      <c r="O148" s="92">
        <v>854653.72</v>
      </c>
      <c r="P148" s="92"/>
      <c r="Q148" s="93"/>
      <c r="R148" s="93"/>
      <c r="S148" s="92">
        <v>996301.79</v>
      </c>
      <c r="T148" s="92">
        <f t="shared" si="8"/>
        <v>0</v>
      </c>
      <c r="U148" s="94">
        <f t="shared" si="9"/>
        <v>1.1657373819188432</v>
      </c>
    </row>
    <row r="149" spans="1:21" ht="72.599999999999994" x14ac:dyDescent="0.3">
      <c r="A149" s="106">
        <v>147</v>
      </c>
      <c r="B149" s="97" t="s">
        <v>665</v>
      </c>
      <c r="C149" s="88" t="s">
        <v>268</v>
      </c>
      <c r="D149" s="88">
        <v>2011</v>
      </c>
      <c r="E149" s="88">
        <v>45335</v>
      </c>
      <c r="F149" s="90">
        <v>39182</v>
      </c>
      <c r="G149" s="91"/>
      <c r="H149" s="91">
        <v>39356</v>
      </c>
      <c r="I149" s="91">
        <v>40695</v>
      </c>
      <c r="J149" s="91">
        <v>42415</v>
      </c>
      <c r="K149" s="110">
        <f t="shared" si="10"/>
        <v>8.3808219178082197</v>
      </c>
      <c r="L149" s="110">
        <f t="shared" si="11"/>
        <v>4.7123287671232879</v>
      </c>
      <c r="M149" s="91" t="s">
        <v>689</v>
      </c>
      <c r="N149" s="88" t="s">
        <v>689</v>
      </c>
      <c r="O149" s="92">
        <v>3473855</v>
      </c>
      <c r="P149" s="92"/>
      <c r="Q149" s="93"/>
      <c r="R149" s="93"/>
      <c r="S149" s="92">
        <v>5572339.0199999996</v>
      </c>
      <c r="T149" s="92">
        <f t="shared" si="8"/>
        <v>0</v>
      </c>
      <c r="U149" s="94">
        <f t="shared" si="9"/>
        <v>1.6040793354932774</v>
      </c>
    </row>
    <row r="150" spans="1:21" ht="72.599999999999994" x14ac:dyDescent="0.3">
      <c r="A150" s="106">
        <v>148</v>
      </c>
      <c r="B150" s="97" t="s">
        <v>621</v>
      </c>
      <c r="C150" s="88" t="s">
        <v>266</v>
      </c>
      <c r="D150" s="88">
        <v>2011</v>
      </c>
      <c r="E150" s="88">
        <v>45338</v>
      </c>
      <c r="F150" s="90">
        <v>39210</v>
      </c>
      <c r="G150" s="91"/>
      <c r="H150" s="91">
        <v>40210</v>
      </c>
      <c r="I150" s="91">
        <v>40848</v>
      </c>
      <c r="J150" s="91">
        <v>42415</v>
      </c>
      <c r="K150" s="110">
        <f t="shared" si="10"/>
        <v>6.0410958904109586</v>
      </c>
      <c r="L150" s="110">
        <f t="shared" si="11"/>
        <v>4.2931506849315069</v>
      </c>
      <c r="M150" s="91" t="s">
        <v>689</v>
      </c>
      <c r="N150" s="88" t="s">
        <v>689</v>
      </c>
      <c r="O150" s="92">
        <v>1146030</v>
      </c>
      <c r="P150" s="92"/>
      <c r="Q150" s="93"/>
      <c r="R150" s="93"/>
      <c r="S150" s="92">
        <v>526801.13</v>
      </c>
      <c r="T150" s="92">
        <f t="shared" si="8"/>
        <v>619228.87</v>
      </c>
      <c r="U150" s="94">
        <f t="shared" si="9"/>
        <v>0.45967481654057923</v>
      </c>
    </row>
    <row r="151" spans="1:21" ht="120.6" x14ac:dyDescent="0.3">
      <c r="A151" s="106">
        <v>149</v>
      </c>
      <c r="B151" s="87" t="s">
        <v>519</v>
      </c>
      <c r="C151" s="88" t="s">
        <v>130</v>
      </c>
      <c r="D151" s="88">
        <v>2012</v>
      </c>
      <c r="E151" s="88">
        <v>45447</v>
      </c>
      <c r="F151" s="90">
        <v>39990</v>
      </c>
      <c r="G151" s="91"/>
      <c r="H151" s="91">
        <v>39356</v>
      </c>
      <c r="I151" s="91">
        <v>41122</v>
      </c>
      <c r="J151" s="91">
        <v>42415</v>
      </c>
      <c r="K151" s="110">
        <f t="shared" si="10"/>
        <v>8.3808219178082197</v>
      </c>
      <c r="L151" s="110">
        <f t="shared" si="11"/>
        <v>3.5424657534246577</v>
      </c>
      <c r="M151" s="91" t="s">
        <v>689</v>
      </c>
      <c r="N151" s="88" t="s">
        <v>691</v>
      </c>
      <c r="O151" s="92">
        <v>5018116</v>
      </c>
      <c r="P151" s="92"/>
      <c r="Q151" s="93"/>
      <c r="R151" s="93"/>
      <c r="S151" s="92">
        <v>5428551.5899999999</v>
      </c>
      <c r="T151" s="92">
        <f t="shared" si="8"/>
        <v>0</v>
      </c>
      <c r="U151" s="94">
        <f t="shared" si="9"/>
        <v>1.081790773668843</v>
      </c>
    </row>
    <row r="152" spans="1:21" ht="84.6" x14ac:dyDescent="0.3">
      <c r="A152" s="106">
        <v>150</v>
      </c>
      <c r="B152" s="96" t="s">
        <v>457</v>
      </c>
      <c r="C152" s="88" t="s">
        <v>130</v>
      </c>
      <c r="D152" s="88">
        <v>2010</v>
      </c>
      <c r="E152" s="88">
        <v>46465</v>
      </c>
      <c r="F152" s="90">
        <v>39185</v>
      </c>
      <c r="G152" s="91"/>
      <c r="H152" s="91">
        <v>39387</v>
      </c>
      <c r="I152" s="91">
        <v>40391</v>
      </c>
      <c r="J152" s="91">
        <v>42415</v>
      </c>
      <c r="K152" s="110">
        <f t="shared" si="10"/>
        <v>8.2958904109589042</v>
      </c>
      <c r="L152" s="110">
        <f t="shared" si="11"/>
        <v>5.5452054794520551</v>
      </c>
      <c r="M152" s="91" t="s">
        <v>689</v>
      </c>
      <c r="N152" s="88" t="s">
        <v>689</v>
      </c>
      <c r="O152" s="92">
        <v>1463363</v>
      </c>
      <c r="P152" s="92"/>
      <c r="Q152" s="93"/>
      <c r="R152" s="93"/>
      <c r="S152" s="92">
        <v>888178.52</v>
      </c>
      <c r="T152" s="92">
        <f t="shared" si="8"/>
        <v>575184.48</v>
      </c>
      <c r="U152" s="94">
        <f t="shared" si="9"/>
        <v>0.60694340365309218</v>
      </c>
    </row>
    <row r="153" spans="1:21" ht="120.6" x14ac:dyDescent="0.3">
      <c r="A153" s="106">
        <v>151</v>
      </c>
      <c r="B153" s="96" t="s">
        <v>464</v>
      </c>
      <c r="C153" s="88" t="s">
        <v>265</v>
      </c>
      <c r="D153" s="88">
        <v>2010</v>
      </c>
      <c r="E153" s="88">
        <v>47822</v>
      </c>
      <c r="F153" s="90">
        <v>39217</v>
      </c>
      <c r="G153" s="91"/>
      <c r="H153" s="91">
        <v>39295</v>
      </c>
      <c r="I153" s="91">
        <v>41244</v>
      </c>
      <c r="J153" s="91">
        <v>42415</v>
      </c>
      <c r="K153" s="110">
        <f t="shared" si="10"/>
        <v>8.5479452054794525</v>
      </c>
      <c r="L153" s="110">
        <f t="shared" si="11"/>
        <v>3.2082191780821918</v>
      </c>
      <c r="M153" s="91" t="s">
        <v>689</v>
      </c>
      <c r="N153" s="88" t="s">
        <v>689</v>
      </c>
      <c r="O153" s="92">
        <v>1510311</v>
      </c>
      <c r="P153" s="92"/>
      <c r="Q153" s="93"/>
      <c r="R153" s="93"/>
      <c r="S153" s="92">
        <v>1704481.34</v>
      </c>
      <c r="T153" s="92">
        <f t="shared" si="8"/>
        <v>0</v>
      </c>
      <c r="U153" s="94">
        <f t="shared" si="9"/>
        <v>1.1285631502385933</v>
      </c>
    </row>
    <row r="154" spans="1:21" ht="144.6" x14ac:dyDescent="0.3">
      <c r="A154" s="106">
        <v>152</v>
      </c>
      <c r="B154" s="96" t="s">
        <v>475</v>
      </c>
      <c r="C154" s="88" t="s">
        <v>130</v>
      </c>
      <c r="D154" s="88">
        <v>2010</v>
      </c>
      <c r="E154" s="88">
        <v>47975</v>
      </c>
      <c r="F154" s="90">
        <v>39366</v>
      </c>
      <c r="G154" s="91"/>
      <c r="H154" s="91">
        <v>40360</v>
      </c>
      <c r="I154" s="91">
        <v>40360</v>
      </c>
      <c r="J154" s="91">
        <v>42415</v>
      </c>
      <c r="K154" s="110">
        <f t="shared" si="10"/>
        <v>5.6301369863013697</v>
      </c>
      <c r="L154" s="110">
        <f t="shared" si="11"/>
        <v>5.6301369863013697</v>
      </c>
      <c r="M154" s="91" t="s">
        <v>689</v>
      </c>
      <c r="N154" s="88" t="s">
        <v>689</v>
      </c>
      <c r="O154" s="92">
        <v>114859</v>
      </c>
      <c r="P154" s="92"/>
      <c r="Q154" s="93"/>
      <c r="R154" s="93"/>
      <c r="S154" s="92">
        <v>3900</v>
      </c>
      <c r="T154" s="92">
        <f t="shared" si="8"/>
        <v>110959</v>
      </c>
      <c r="U154" s="94">
        <f t="shared" si="9"/>
        <v>3.3954674862222374E-2</v>
      </c>
    </row>
    <row r="155" spans="1:21" ht="204.6" x14ac:dyDescent="0.3">
      <c r="A155" s="106">
        <v>153</v>
      </c>
      <c r="B155" s="95" t="s">
        <v>536</v>
      </c>
      <c r="C155" s="88" t="s">
        <v>265</v>
      </c>
      <c r="D155" s="88">
        <v>2013</v>
      </c>
      <c r="E155" s="88">
        <v>47995</v>
      </c>
      <c r="F155" s="90">
        <v>40116</v>
      </c>
      <c r="G155" s="91"/>
      <c r="H155" s="91">
        <v>39783</v>
      </c>
      <c r="I155" s="91">
        <v>41579</v>
      </c>
      <c r="J155" s="91">
        <v>42415</v>
      </c>
      <c r="K155" s="110">
        <f t="shared" si="10"/>
        <v>7.2109589041095887</v>
      </c>
      <c r="L155" s="110">
        <f t="shared" si="11"/>
        <v>2.2904109589041095</v>
      </c>
      <c r="M155" s="91" t="s">
        <v>689</v>
      </c>
      <c r="N155" s="88" t="s">
        <v>691</v>
      </c>
      <c r="O155" s="92">
        <v>2206919.16</v>
      </c>
      <c r="P155" s="92"/>
      <c r="Q155" s="93"/>
      <c r="R155" s="93"/>
      <c r="S155" s="92">
        <v>2380327.85</v>
      </c>
      <c r="T155" s="92">
        <f t="shared" si="8"/>
        <v>0</v>
      </c>
      <c r="U155" s="94">
        <f t="shared" si="9"/>
        <v>1.0785750077044054</v>
      </c>
    </row>
    <row r="156" spans="1:21" ht="72.599999999999994" x14ac:dyDescent="0.3">
      <c r="A156" s="106">
        <v>154</v>
      </c>
      <c r="B156" s="88" t="s">
        <v>148</v>
      </c>
      <c r="C156" s="88" t="s">
        <v>264</v>
      </c>
      <c r="D156" s="88">
        <v>2015</v>
      </c>
      <c r="E156" s="88">
        <v>48153</v>
      </c>
      <c r="F156" s="90">
        <v>39848</v>
      </c>
      <c r="G156" s="91"/>
      <c r="H156" s="91">
        <v>40210</v>
      </c>
      <c r="I156" s="91">
        <v>41730</v>
      </c>
      <c r="J156" s="91">
        <v>42415</v>
      </c>
      <c r="K156" s="110">
        <f t="shared" si="10"/>
        <v>6.0410958904109586</v>
      </c>
      <c r="L156" s="110">
        <f t="shared" si="11"/>
        <v>1.8767123287671232</v>
      </c>
      <c r="M156" s="91" t="s">
        <v>689</v>
      </c>
      <c r="N156" s="88" t="s">
        <v>689</v>
      </c>
      <c r="O156" s="92">
        <v>2418079</v>
      </c>
      <c r="P156" s="92"/>
      <c r="Q156" s="93"/>
      <c r="R156" s="93"/>
      <c r="S156" s="92">
        <v>2417567.41</v>
      </c>
      <c r="T156" s="92">
        <f t="shared" si="8"/>
        <v>511.58999999985099</v>
      </c>
      <c r="U156" s="94">
        <f t="shared" si="9"/>
        <v>0.99978843122991434</v>
      </c>
    </row>
    <row r="157" spans="1:21" ht="144.6" x14ac:dyDescent="0.3">
      <c r="A157" s="106">
        <v>155</v>
      </c>
      <c r="B157" s="97" t="s">
        <v>667</v>
      </c>
      <c r="C157" s="88" t="s">
        <v>268</v>
      </c>
      <c r="D157" s="88">
        <v>2011</v>
      </c>
      <c r="E157" s="89">
        <v>48282</v>
      </c>
      <c r="F157" s="90">
        <v>39253</v>
      </c>
      <c r="G157" s="91"/>
      <c r="H157" s="91">
        <v>39479</v>
      </c>
      <c r="I157" s="91">
        <v>40787</v>
      </c>
      <c r="J157" s="91">
        <v>42415</v>
      </c>
      <c r="K157" s="110">
        <f t="shared" si="10"/>
        <v>8.043835616438356</v>
      </c>
      <c r="L157" s="110">
        <f t="shared" si="11"/>
        <v>4.4602739726027396</v>
      </c>
      <c r="M157" s="91" t="s">
        <v>689</v>
      </c>
      <c r="N157" s="88" t="s">
        <v>689</v>
      </c>
      <c r="O157" s="92">
        <v>289539</v>
      </c>
      <c r="P157" s="92"/>
      <c r="Q157" s="93"/>
      <c r="R157" s="93"/>
      <c r="S157" s="92">
        <v>572710.15</v>
      </c>
      <c r="T157" s="92">
        <f t="shared" si="8"/>
        <v>0</v>
      </c>
      <c r="U157" s="94">
        <f t="shared" si="9"/>
        <v>1.9780069351624481</v>
      </c>
    </row>
    <row r="158" spans="1:21" ht="60.6" x14ac:dyDescent="0.3">
      <c r="A158" s="106">
        <v>156</v>
      </c>
      <c r="B158" s="96" t="s">
        <v>474</v>
      </c>
      <c r="C158" s="88" t="s">
        <v>130</v>
      </c>
      <c r="D158" s="88">
        <v>2010</v>
      </c>
      <c r="E158" s="89">
        <v>48604</v>
      </c>
      <c r="F158" s="90">
        <v>39170</v>
      </c>
      <c r="G158" s="91"/>
      <c r="H158" s="91">
        <v>39569</v>
      </c>
      <c r="I158" s="91">
        <v>39783</v>
      </c>
      <c r="J158" s="91">
        <v>42415</v>
      </c>
      <c r="K158" s="110">
        <f t="shared" si="10"/>
        <v>7.7972602739726025</v>
      </c>
      <c r="L158" s="110">
        <f t="shared" si="11"/>
        <v>7.2109589041095887</v>
      </c>
      <c r="M158" s="91" t="s">
        <v>689</v>
      </c>
      <c r="N158" s="88" t="s">
        <v>689</v>
      </c>
      <c r="O158" s="92">
        <v>1840995</v>
      </c>
      <c r="P158" s="92"/>
      <c r="Q158" s="93"/>
      <c r="R158" s="93"/>
      <c r="S158" s="92">
        <v>1314494.48</v>
      </c>
      <c r="T158" s="92">
        <f t="shared" si="8"/>
        <v>526500.52</v>
      </c>
      <c r="U158" s="94">
        <f t="shared" si="9"/>
        <v>0.71401306358789673</v>
      </c>
    </row>
    <row r="159" spans="1:21" ht="96.6" x14ac:dyDescent="0.3">
      <c r="A159" s="106">
        <v>157</v>
      </c>
      <c r="B159" s="96" t="s">
        <v>628</v>
      </c>
      <c r="C159" s="88" t="s">
        <v>266</v>
      </c>
      <c r="D159" s="88">
        <v>2010</v>
      </c>
      <c r="E159" s="88">
        <v>49219</v>
      </c>
      <c r="F159" s="90">
        <v>39232</v>
      </c>
      <c r="G159" s="91"/>
      <c r="H159" s="91">
        <v>40026</v>
      </c>
      <c r="I159" s="91">
        <v>40391</v>
      </c>
      <c r="J159" s="91">
        <v>42415</v>
      </c>
      <c r="K159" s="110">
        <f t="shared" si="10"/>
        <v>6.5452054794520551</v>
      </c>
      <c r="L159" s="110">
        <f t="shared" si="11"/>
        <v>5.5452054794520551</v>
      </c>
      <c r="M159" s="91" t="s">
        <v>689</v>
      </c>
      <c r="N159" s="88" t="s">
        <v>689</v>
      </c>
      <c r="O159" s="92">
        <v>675878.96</v>
      </c>
      <c r="P159" s="92"/>
      <c r="Q159" s="93"/>
      <c r="R159" s="93"/>
      <c r="S159" s="92">
        <v>656257</v>
      </c>
      <c r="T159" s="92">
        <f t="shared" si="8"/>
        <v>19621.959999999963</v>
      </c>
      <c r="U159" s="94">
        <f t="shared" si="9"/>
        <v>0.97096823372042829</v>
      </c>
    </row>
    <row r="160" spans="1:21" ht="108.6" x14ac:dyDescent="0.3">
      <c r="A160" s="106">
        <v>158</v>
      </c>
      <c r="B160" s="87" t="s">
        <v>561</v>
      </c>
      <c r="C160" s="88" t="s">
        <v>265</v>
      </c>
      <c r="D160" s="88">
        <v>2012</v>
      </c>
      <c r="E160" s="88">
        <v>50757</v>
      </c>
      <c r="F160" s="90">
        <v>40026</v>
      </c>
      <c r="G160" s="91"/>
      <c r="H160" s="91">
        <v>40360</v>
      </c>
      <c r="I160" s="91">
        <v>40878</v>
      </c>
      <c r="J160" s="91">
        <v>42415</v>
      </c>
      <c r="K160" s="110">
        <f t="shared" si="10"/>
        <v>5.6301369863013697</v>
      </c>
      <c r="L160" s="110">
        <f t="shared" si="11"/>
        <v>4.2109589041095887</v>
      </c>
      <c r="M160" s="91" t="s">
        <v>689</v>
      </c>
      <c r="N160" s="88" t="s">
        <v>689</v>
      </c>
      <c r="O160" s="92">
        <v>559368</v>
      </c>
      <c r="P160" s="92"/>
      <c r="Q160" s="93"/>
      <c r="R160" s="93"/>
      <c r="S160" s="92">
        <v>255563.5</v>
      </c>
      <c r="T160" s="92">
        <f t="shared" si="8"/>
        <v>303804.5</v>
      </c>
      <c r="U160" s="94">
        <f t="shared" si="9"/>
        <v>0.45687901345804549</v>
      </c>
    </row>
    <row r="161" spans="1:21" ht="72.599999999999994" x14ac:dyDescent="0.3">
      <c r="A161" s="106">
        <v>159</v>
      </c>
      <c r="B161" s="96" t="s">
        <v>478</v>
      </c>
      <c r="C161" s="88" t="s">
        <v>130</v>
      </c>
      <c r="D161" s="88">
        <v>2010</v>
      </c>
      <c r="E161" s="89">
        <v>52031</v>
      </c>
      <c r="F161" s="90">
        <v>39241</v>
      </c>
      <c r="G161" s="91"/>
      <c r="H161" s="91">
        <v>40210</v>
      </c>
      <c r="I161" s="91">
        <v>40210</v>
      </c>
      <c r="J161" s="91">
        <v>42415</v>
      </c>
      <c r="K161" s="110">
        <f t="shared" si="10"/>
        <v>6.0410958904109586</v>
      </c>
      <c r="L161" s="110">
        <f t="shared" si="11"/>
        <v>6.0410958904109586</v>
      </c>
      <c r="M161" s="91" t="s">
        <v>689</v>
      </c>
      <c r="N161" s="88" t="s">
        <v>691</v>
      </c>
      <c r="O161" s="92">
        <v>4523485.2</v>
      </c>
      <c r="P161" s="92"/>
      <c r="Q161" s="93"/>
      <c r="R161" s="93"/>
      <c r="S161" s="92">
        <v>3961871.82</v>
      </c>
      <c r="T161" s="92">
        <f t="shared" si="8"/>
        <v>561613.38000000035</v>
      </c>
      <c r="U161" s="94">
        <f t="shared" si="9"/>
        <v>0.87584498342119033</v>
      </c>
    </row>
    <row r="162" spans="1:21" ht="156.6" x14ac:dyDescent="0.3">
      <c r="A162" s="106">
        <v>160</v>
      </c>
      <c r="B162" s="87" t="s">
        <v>132</v>
      </c>
      <c r="C162" s="88" t="s">
        <v>264</v>
      </c>
      <c r="D162" s="88">
        <v>2012</v>
      </c>
      <c r="E162" s="89">
        <v>52118</v>
      </c>
      <c r="F162" s="90">
        <v>39357</v>
      </c>
      <c r="G162" s="91"/>
      <c r="H162" s="91">
        <v>40118</v>
      </c>
      <c r="I162" s="91">
        <v>41061</v>
      </c>
      <c r="J162" s="91">
        <v>42415</v>
      </c>
      <c r="K162" s="110">
        <f t="shared" si="10"/>
        <v>6.2931506849315069</v>
      </c>
      <c r="L162" s="110">
        <f t="shared" si="11"/>
        <v>3.7095890410958905</v>
      </c>
      <c r="M162" s="91" t="s">
        <v>689</v>
      </c>
      <c r="N162" s="88" t="s">
        <v>689</v>
      </c>
      <c r="O162" s="92">
        <v>536134.72</v>
      </c>
      <c r="P162" s="92"/>
      <c r="Q162" s="93"/>
      <c r="R162" s="93"/>
      <c r="S162" s="92">
        <v>535072.72</v>
      </c>
      <c r="T162" s="92">
        <f t="shared" si="8"/>
        <v>1062</v>
      </c>
      <c r="U162" s="94">
        <f t="shared" si="9"/>
        <v>0.9980191545886079</v>
      </c>
    </row>
    <row r="163" spans="1:21" ht="108.6" x14ac:dyDescent="0.3">
      <c r="A163" s="106">
        <v>161</v>
      </c>
      <c r="B163" s="97" t="s">
        <v>618</v>
      </c>
      <c r="C163" s="88" t="s">
        <v>266</v>
      </c>
      <c r="D163" s="88">
        <v>2011</v>
      </c>
      <c r="E163" s="88">
        <v>52191</v>
      </c>
      <c r="F163" s="90">
        <v>39253</v>
      </c>
      <c r="G163" s="91"/>
      <c r="H163" s="91">
        <v>39692</v>
      </c>
      <c r="I163" s="91">
        <v>40878</v>
      </c>
      <c r="J163" s="91">
        <v>42415</v>
      </c>
      <c r="K163" s="110">
        <f t="shared" si="10"/>
        <v>7.4602739726027396</v>
      </c>
      <c r="L163" s="110">
        <f t="shared" si="11"/>
        <v>4.2109589041095887</v>
      </c>
      <c r="M163" s="91" t="s">
        <v>689</v>
      </c>
      <c r="N163" s="88" t="s">
        <v>689</v>
      </c>
      <c r="O163" s="92">
        <v>838838</v>
      </c>
      <c r="P163" s="92"/>
      <c r="Q163" s="93"/>
      <c r="R163" s="93"/>
      <c r="S163" s="92">
        <v>928633.71</v>
      </c>
      <c r="T163" s="92">
        <f t="shared" si="8"/>
        <v>0</v>
      </c>
      <c r="U163" s="94">
        <f t="shared" si="9"/>
        <v>1.1070477374653984</v>
      </c>
    </row>
    <row r="164" spans="1:21" ht="120.6" x14ac:dyDescent="0.3">
      <c r="A164" s="106">
        <v>162</v>
      </c>
      <c r="B164" s="87" t="s">
        <v>349</v>
      </c>
      <c r="C164" s="88" t="s">
        <v>130</v>
      </c>
      <c r="D164" s="88">
        <v>2012</v>
      </c>
      <c r="E164" s="89">
        <v>53326</v>
      </c>
      <c r="F164" s="90">
        <v>39358</v>
      </c>
      <c r="G164" s="91"/>
      <c r="H164" s="91">
        <v>39904</v>
      </c>
      <c r="I164" s="91">
        <v>41091</v>
      </c>
      <c r="J164" s="91">
        <v>42415</v>
      </c>
      <c r="K164" s="110">
        <f t="shared" si="10"/>
        <v>6.8794520547945206</v>
      </c>
      <c r="L164" s="110">
        <f t="shared" si="11"/>
        <v>3.6273972602739728</v>
      </c>
      <c r="M164" s="91" t="s">
        <v>689</v>
      </c>
      <c r="N164" s="88" t="s">
        <v>689</v>
      </c>
      <c r="O164" s="92">
        <v>203592</v>
      </c>
      <c r="P164" s="92"/>
      <c r="Q164" s="93"/>
      <c r="R164" s="93"/>
      <c r="S164" s="92">
        <v>238631.3</v>
      </c>
      <c r="T164" s="92">
        <f t="shared" si="8"/>
        <v>0</v>
      </c>
      <c r="U164" s="94">
        <f t="shared" si="9"/>
        <v>1.1721054854807653</v>
      </c>
    </row>
    <row r="165" spans="1:21" ht="156.6" x14ac:dyDescent="0.3">
      <c r="A165" s="106">
        <v>163</v>
      </c>
      <c r="B165" s="88" t="s">
        <v>208</v>
      </c>
      <c r="C165" s="88" t="s">
        <v>265</v>
      </c>
      <c r="D165" s="88">
        <v>2015</v>
      </c>
      <c r="E165" s="88">
        <v>53562</v>
      </c>
      <c r="F165" s="90">
        <v>41953</v>
      </c>
      <c r="G165" s="91"/>
      <c r="H165" s="91">
        <v>41974</v>
      </c>
      <c r="I165" s="91">
        <v>42186</v>
      </c>
      <c r="J165" s="91">
        <v>42415</v>
      </c>
      <c r="K165" s="110">
        <f t="shared" si="10"/>
        <v>1.2082191780821918</v>
      </c>
      <c r="L165" s="110">
        <f t="shared" si="11"/>
        <v>0.62739726027397258</v>
      </c>
      <c r="M165" s="91" t="s">
        <v>689</v>
      </c>
      <c r="N165" s="88" t="s">
        <v>691</v>
      </c>
      <c r="O165" s="92">
        <v>4481453</v>
      </c>
      <c r="P165" s="92"/>
      <c r="Q165" s="93">
        <v>11300</v>
      </c>
      <c r="R165" s="93">
        <v>0</v>
      </c>
      <c r="S165" s="92">
        <v>82879.66</v>
      </c>
      <c r="T165" s="92">
        <f t="shared" si="8"/>
        <v>4398573.34</v>
      </c>
      <c r="U165" s="94">
        <f t="shared" si="9"/>
        <v>1.8493925965529484E-2</v>
      </c>
    </row>
    <row r="166" spans="1:21" ht="96.6" x14ac:dyDescent="0.3">
      <c r="A166" s="106">
        <v>164</v>
      </c>
      <c r="B166" s="95" t="s">
        <v>514</v>
      </c>
      <c r="C166" s="88" t="s">
        <v>265</v>
      </c>
      <c r="D166" s="88">
        <v>2013</v>
      </c>
      <c r="E166" s="89">
        <v>55121</v>
      </c>
      <c r="F166" s="90">
        <v>39707</v>
      </c>
      <c r="G166" s="91"/>
      <c r="H166" s="91">
        <v>40118</v>
      </c>
      <c r="I166" s="91">
        <v>41609</v>
      </c>
      <c r="J166" s="91">
        <v>42415</v>
      </c>
      <c r="K166" s="110">
        <f t="shared" si="10"/>
        <v>6.2931506849315069</v>
      </c>
      <c r="L166" s="110">
        <f t="shared" si="11"/>
        <v>2.2082191780821918</v>
      </c>
      <c r="M166" s="91" t="s">
        <v>689</v>
      </c>
      <c r="N166" s="88" t="s">
        <v>691</v>
      </c>
      <c r="O166" s="92">
        <v>937668</v>
      </c>
      <c r="P166" s="92"/>
      <c r="Q166" s="93"/>
      <c r="R166" s="93"/>
      <c r="S166" s="92">
        <v>1092993.68</v>
      </c>
      <c r="T166" s="92">
        <f t="shared" si="8"/>
        <v>0</v>
      </c>
      <c r="U166" s="94">
        <f t="shared" si="9"/>
        <v>1.1656510406668457</v>
      </c>
    </row>
    <row r="167" spans="1:21" ht="84.6" x14ac:dyDescent="0.3">
      <c r="A167" s="106">
        <v>165</v>
      </c>
      <c r="B167" s="96" t="s">
        <v>466</v>
      </c>
      <c r="C167" s="88" t="s">
        <v>130</v>
      </c>
      <c r="D167" s="88">
        <v>2010</v>
      </c>
      <c r="E167" s="88">
        <v>55191</v>
      </c>
      <c r="F167" s="90">
        <v>39279</v>
      </c>
      <c r="G167" s="91"/>
      <c r="H167" s="91">
        <v>39295</v>
      </c>
      <c r="I167" s="91">
        <v>40210</v>
      </c>
      <c r="J167" s="91">
        <v>42415</v>
      </c>
      <c r="K167" s="110">
        <f t="shared" si="10"/>
        <v>8.5479452054794525</v>
      </c>
      <c r="L167" s="110">
        <f t="shared" si="11"/>
        <v>6.0410958904109586</v>
      </c>
      <c r="M167" s="91" t="s">
        <v>689</v>
      </c>
      <c r="N167" s="88" t="s">
        <v>689</v>
      </c>
      <c r="O167" s="92">
        <v>2477562</v>
      </c>
      <c r="P167" s="92"/>
      <c r="Q167" s="93"/>
      <c r="R167" s="93"/>
      <c r="S167" s="92">
        <v>1796485.8</v>
      </c>
      <c r="T167" s="92">
        <f t="shared" si="8"/>
        <v>681076.2</v>
      </c>
      <c r="U167" s="94">
        <f t="shared" si="9"/>
        <v>0.72510225778406356</v>
      </c>
    </row>
    <row r="168" spans="1:21" ht="144.6" x14ac:dyDescent="0.3">
      <c r="A168" s="106">
        <v>166</v>
      </c>
      <c r="B168" s="96" t="s">
        <v>500</v>
      </c>
      <c r="C168" s="88" t="s">
        <v>265</v>
      </c>
      <c r="D168" s="88">
        <v>2010</v>
      </c>
      <c r="E168" s="89">
        <v>55606</v>
      </c>
      <c r="F168" s="90">
        <v>39510</v>
      </c>
      <c r="G168" s="91"/>
      <c r="H168" s="91">
        <v>39873</v>
      </c>
      <c r="I168" s="91">
        <v>40148</v>
      </c>
      <c r="J168" s="91">
        <v>42415</v>
      </c>
      <c r="K168" s="110">
        <f t="shared" si="10"/>
        <v>6.9643835616438352</v>
      </c>
      <c r="L168" s="110">
        <f t="shared" si="11"/>
        <v>6.2109589041095887</v>
      </c>
      <c r="M168" s="91" t="s">
        <v>689</v>
      </c>
      <c r="N168" s="88" t="s">
        <v>689</v>
      </c>
      <c r="O168" s="92">
        <v>679069.93</v>
      </c>
      <c r="P168" s="92"/>
      <c r="Q168" s="93"/>
      <c r="R168" s="93"/>
      <c r="S168" s="92">
        <v>482980.92</v>
      </c>
      <c r="T168" s="92">
        <f t="shared" si="8"/>
        <v>196089.01000000007</v>
      </c>
      <c r="U168" s="94">
        <f t="shared" si="9"/>
        <v>0.71123885576850676</v>
      </c>
    </row>
    <row r="169" spans="1:21" ht="168.6" x14ac:dyDescent="0.3">
      <c r="A169" s="106">
        <v>167</v>
      </c>
      <c r="B169" s="97" t="s">
        <v>615</v>
      </c>
      <c r="C169" s="88" t="s">
        <v>266</v>
      </c>
      <c r="D169" s="88">
        <v>2011</v>
      </c>
      <c r="E169" s="88">
        <v>56494</v>
      </c>
      <c r="F169" s="90">
        <v>39932</v>
      </c>
      <c r="G169" s="91"/>
      <c r="H169" s="91">
        <v>39692</v>
      </c>
      <c r="I169" s="91">
        <v>40878</v>
      </c>
      <c r="J169" s="91">
        <v>42415</v>
      </c>
      <c r="K169" s="110">
        <f t="shared" si="10"/>
        <v>7.4602739726027396</v>
      </c>
      <c r="L169" s="110">
        <f t="shared" si="11"/>
        <v>4.2109589041095887</v>
      </c>
      <c r="M169" s="91" t="s">
        <v>689</v>
      </c>
      <c r="N169" s="88" t="s">
        <v>689</v>
      </c>
      <c r="O169" s="92">
        <v>954832</v>
      </c>
      <c r="P169" s="92"/>
      <c r="Q169" s="93"/>
      <c r="R169" s="93"/>
      <c r="S169" s="92">
        <v>949825.29</v>
      </c>
      <c r="T169" s="92">
        <f t="shared" si="8"/>
        <v>5006.7099999999627</v>
      </c>
      <c r="U169" s="94">
        <f t="shared" si="9"/>
        <v>0.99475644930207618</v>
      </c>
    </row>
    <row r="170" spans="1:21" ht="144.6" x14ac:dyDescent="0.3">
      <c r="A170" s="106">
        <v>168</v>
      </c>
      <c r="B170" s="88" t="s">
        <v>139</v>
      </c>
      <c r="C170" s="88" t="s">
        <v>264</v>
      </c>
      <c r="D170" s="88">
        <v>2015</v>
      </c>
      <c r="E170" s="88">
        <v>58537</v>
      </c>
      <c r="F170" s="90">
        <v>39976</v>
      </c>
      <c r="G170" s="91"/>
      <c r="H170" s="91">
        <v>40238</v>
      </c>
      <c r="I170" s="91">
        <v>41609</v>
      </c>
      <c r="J170" s="91">
        <v>42415</v>
      </c>
      <c r="K170" s="110">
        <f t="shared" si="10"/>
        <v>5.9643835616438352</v>
      </c>
      <c r="L170" s="110">
        <f t="shared" si="11"/>
        <v>2.2082191780821918</v>
      </c>
      <c r="M170" s="91" t="s">
        <v>689</v>
      </c>
      <c r="N170" s="88" t="s">
        <v>691</v>
      </c>
      <c r="O170" s="92">
        <v>16752822</v>
      </c>
      <c r="P170" s="92"/>
      <c r="Q170" s="93">
        <v>0</v>
      </c>
      <c r="R170" s="93">
        <v>0</v>
      </c>
      <c r="S170" s="92">
        <v>19668317.07</v>
      </c>
      <c r="T170" s="92">
        <f t="shared" si="8"/>
        <v>0</v>
      </c>
      <c r="U170" s="94">
        <f t="shared" si="9"/>
        <v>1.1740300869907172</v>
      </c>
    </row>
    <row r="171" spans="1:21" ht="108.6" x14ac:dyDescent="0.3">
      <c r="A171" s="106">
        <v>169</v>
      </c>
      <c r="B171" s="96" t="s">
        <v>481</v>
      </c>
      <c r="C171" s="88" t="s">
        <v>130</v>
      </c>
      <c r="D171" s="88">
        <v>2010</v>
      </c>
      <c r="E171" s="89">
        <v>58874</v>
      </c>
      <c r="F171" s="90">
        <v>41234</v>
      </c>
      <c r="G171" s="91"/>
      <c r="H171" s="91">
        <v>39630</v>
      </c>
      <c r="I171" s="91">
        <v>42125</v>
      </c>
      <c r="J171" s="91">
        <v>42415</v>
      </c>
      <c r="K171" s="110">
        <f t="shared" si="10"/>
        <v>7.6301369863013697</v>
      </c>
      <c r="L171" s="110">
        <f t="shared" si="11"/>
        <v>0.79452054794520544</v>
      </c>
      <c r="M171" s="91" t="s">
        <v>689</v>
      </c>
      <c r="N171" s="88" t="s">
        <v>691</v>
      </c>
      <c r="O171" s="92">
        <v>30895234</v>
      </c>
      <c r="P171" s="92"/>
      <c r="Q171" s="93"/>
      <c r="R171" s="93"/>
      <c r="S171" s="92">
        <v>20353853.260000002</v>
      </c>
      <c r="T171" s="92">
        <f t="shared" si="8"/>
        <v>10541380.739999998</v>
      </c>
      <c r="U171" s="94">
        <f t="shared" si="9"/>
        <v>0.6588023660866269</v>
      </c>
    </row>
    <row r="172" spans="1:21" ht="144.6" x14ac:dyDescent="0.3">
      <c r="A172" s="106">
        <v>170</v>
      </c>
      <c r="B172" s="96" t="s">
        <v>581</v>
      </c>
      <c r="C172" s="88" t="s">
        <v>265</v>
      </c>
      <c r="D172" s="88">
        <v>2010</v>
      </c>
      <c r="E172" s="88">
        <v>59803</v>
      </c>
      <c r="F172" s="90">
        <v>39331</v>
      </c>
      <c r="G172" s="91"/>
      <c r="H172" s="91">
        <v>39356</v>
      </c>
      <c r="I172" s="91">
        <v>39356</v>
      </c>
      <c r="J172" s="91">
        <v>42415</v>
      </c>
      <c r="K172" s="110">
        <f t="shared" si="10"/>
        <v>8.3808219178082197</v>
      </c>
      <c r="L172" s="110">
        <f t="shared" si="11"/>
        <v>8.3808219178082197</v>
      </c>
      <c r="M172" s="91" t="s">
        <v>689</v>
      </c>
      <c r="N172" s="88" t="s">
        <v>689</v>
      </c>
      <c r="O172" s="92">
        <v>501446</v>
      </c>
      <c r="P172" s="92"/>
      <c r="Q172" s="93"/>
      <c r="R172" s="93"/>
      <c r="S172" s="92">
        <v>347511</v>
      </c>
      <c r="T172" s="92">
        <f t="shared" si="8"/>
        <v>153935</v>
      </c>
      <c r="U172" s="94">
        <f t="shared" si="9"/>
        <v>0.6930177925439629</v>
      </c>
    </row>
    <row r="173" spans="1:21" ht="60.6" x14ac:dyDescent="0.3">
      <c r="A173" s="106">
        <v>171</v>
      </c>
      <c r="B173" s="97" t="s">
        <v>372</v>
      </c>
      <c r="C173" s="88" t="s">
        <v>130</v>
      </c>
      <c r="D173" s="88">
        <v>2011</v>
      </c>
      <c r="E173" s="88">
        <v>59922</v>
      </c>
      <c r="F173" s="90" t="s">
        <v>752</v>
      </c>
      <c r="G173" s="91"/>
      <c r="H173" s="91">
        <v>39661</v>
      </c>
      <c r="I173" s="91">
        <v>39753</v>
      </c>
      <c r="J173" s="91">
        <v>42415</v>
      </c>
      <c r="K173" s="110">
        <f t="shared" si="10"/>
        <v>7.5452054794520551</v>
      </c>
      <c r="L173" s="110">
        <f t="shared" si="11"/>
        <v>7.2931506849315069</v>
      </c>
      <c r="M173" s="91" t="s">
        <v>689</v>
      </c>
      <c r="N173" s="88" t="s">
        <v>689</v>
      </c>
      <c r="O173" s="92">
        <v>4450975</v>
      </c>
      <c r="P173" s="92"/>
      <c r="Q173" s="93"/>
      <c r="R173" s="93"/>
      <c r="S173" s="92">
        <v>8492.7999999999993</v>
      </c>
      <c r="T173" s="92">
        <f t="shared" si="8"/>
        <v>4442482.2</v>
      </c>
      <c r="U173" s="94">
        <f t="shared" si="9"/>
        <v>1.9080763203567757E-3</v>
      </c>
    </row>
    <row r="174" spans="1:21" ht="132.6" x14ac:dyDescent="0.3">
      <c r="A174" s="106">
        <v>172</v>
      </c>
      <c r="B174" s="87" t="s">
        <v>347</v>
      </c>
      <c r="C174" s="88" t="s">
        <v>130</v>
      </c>
      <c r="D174" s="88">
        <v>2012</v>
      </c>
      <c r="E174" s="88">
        <v>64543</v>
      </c>
      <c r="F174" s="90">
        <v>39708</v>
      </c>
      <c r="G174" s="91"/>
      <c r="H174" s="91">
        <v>39783</v>
      </c>
      <c r="I174" s="91">
        <v>40878</v>
      </c>
      <c r="J174" s="91">
        <v>42415</v>
      </c>
      <c r="K174" s="110">
        <f t="shared" si="10"/>
        <v>7.2109589041095887</v>
      </c>
      <c r="L174" s="110">
        <f t="shared" si="11"/>
        <v>4.2109589041095887</v>
      </c>
      <c r="M174" s="91" t="s">
        <v>689</v>
      </c>
      <c r="N174" s="88" t="s">
        <v>691</v>
      </c>
      <c r="O174" s="92">
        <v>851504</v>
      </c>
      <c r="P174" s="92"/>
      <c r="Q174" s="93"/>
      <c r="R174" s="93"/>
      <c r="S174" s="92">
        <v>853032.92</v>
      </c>
      <c r="T174" s="92">
        <f t="shared" si="8"/>
        <v>0</v>
      </c>
      <c r="U174" s="94">
        <f t="shared" si="9"/>
        <v>1.0017955523403297</v>
      </c>
    </row>
    <row r="175" spans="1:21" ht="132.6" x14ac:dyDescent="0.3">
      <c r="A175" s="106">
        <v>173</v>
      </c>
      <c r="B175" s="97" t="s">
        <v>573</v>
      </c>
      <c r="C175" s="88" t="s">
        <v>265</v>
      </c>
      <c r="D175" s="88">
        <v>2011</v>
      </c>
      <c r="E175" s="89">
        <v>65726</v>
      </c>
      <c r="F175" s="90">
        <v>39412</v>
      </c>
      <c r="G175" s="91"/>
      <c r="H175" s="91">
        <v>40422</v>
      </c>
      <c r="I175" s="91">
        <v>40878</v>
      </c>
      <c r="J175" s="91">
        <v>42415</v>
      </c>
      <c r="K175" s="110">
        <f t="shared" si="10"/>
        <v>5.4602739726027396</v>
      </c>
      <c r="L175" s="110">
        <f t="shared" si="11"/>
        <v>4.2109589041095887</v>
      </c>
      <c r="M175" s="91" t="s">
        <v>689</v>
      </c>
      <c r="N175" s="88" t="s">
        <v>689</v>
      </c>
      <c r="O175" s="92">
        <v>296229</v>
      </c>
      <c r="P175" s="92"/>
      <c r="Q175" s="93"/>
      <c r="R175" s="93"/>
      <c r="S175" s="92">
        <v>383638.59</v>
      </c>
      <c r="T175" s="92">
        <f t="shared" si="8"/>
        <v>0</v>
      </c>
      <c r="U175" s="94">
        <f t="shared" si="9"/>
        <v>1.2950743850196977</v>
      </c>
    </row>
    <row r="176" spans="1:21" ht="192.6" x14ac:dyDescent="0.3">
      <c r="A176" s="106">
        <v>174</v>
      </c>
      <c r="B176" s="87" t="s">
        <v>342</v>
      </c>
      <c r="C176" s="88" t="s">
        <v>265</v>
      </c>
      <c r="D176" s="88">
        <v>2012</v>
      </c>
      <c r="E176" s="89">
        <v>66650</v>
      </c>
      <c r="F176" s="90">
        <v>39444</v>
      </c>
      <c r="G176" s="91"/>
      <c r="H176" s="91">
        <v>39783</v>
      </c>
      <c r="I176" s="91">
        <v>41030</v>
      </c>
      <c r="J176" s="91">
        <v>42415</v>
      </c>
      <c r="K176" s="110">
        <f t="shared" si="10"/>
        <v>7.2109589041095887</v>
      </c>
      <c r="L176" s="110">
        <f t="shared" si="11"/>
        <v>3.7945205479452055</v>
      </c>
      <c r="M176" s="91" t="s">
        <v>689</v>
      </c>
      <c r="N176" s="88" t="s">
        <v>689</v>
      </c>
      <c r="O176" s="92">
        <v>513458</v>
      </c>
      <c r="P176" s="92"/>
      <c r="Q176" s="93"/>
      <c r="R176" s="93"/>
      <c r="S176" s="92">
        <v>446229.43</v>
      </c>
      <c r="T176" s="92">
        <f t="shared" si="8"/>
        <v>67228.570000000007</v>
      </c>
      <c r="U176" s="94">
        <f t="shared" si="9"/>
        <v>0.86906705124859285</v>
      </c>
    </row>
    <row r="177" spans="1:21" ht="120.6" x14ac:dyDescent="0.3">
      <c r="A177" s="106">
        <v>175</v>
      </c>
      <c r="B177" s="97" t="s">
        <v>617</v>
      </c>
      <c r="C177" s="88" t="s">
        <v>266</v>
      </c>
      <c r="D177" s="88">
        <v>2011</v>
      </c>
      <c r="E177" s="88">
        <v>66696</v>
      </c>
      <c r="F177" s="90">
        <v>40193</v>
      </c>
      <c r="G177" s="91"/>
      <c r="H177" s="91">
        <v>39692</v>
      </c>
      <c r="I177" s="91">
        <v>40817</v>
      </c>
      <c r="J177" s="91">
        <v>42415</v>
      </c>
      <c r="K177" s="110">
        <f t="shared" si="10"/>
        <v>7.4602739726027396</v>
      </c>
      <c r="L177" s="110">
        <f t="shared" si="11"/>
        <v>4.3780821917808215</v>
      </c>
      <c r="M177" s="91" t="s">
        <v>689</v>
      </c>
      <c r="N177" s="88" t="s">
        <v>689</v>
      </c>
      <c r="O177" s="92">
        <v>595875</v>
      </c>
      <c r="P177" s="92"/>
      <c r="Q177" s="93"/>
      <c r="R177" s="93"/>
      <c r="S177" s="92">
        <v>567685.23</v>
      </c>
      <c r="T177" s="92">
        <f t="shared" si="8"/>
        <v>28189.770000000019</v>
      </c>
      <c r="U177" s="94">
        <f t="shared" si="9"/>
        <v>0.9526918061674009</v>
      </c>
    </row>
    <row r="178" spans="1:21" ht="156.6" x14ac:dyDescent="0.3">
      <c r="A178" s="106">
        <v>176</v>
      </c>
      <c r="B178" s="88" t="s">
        <v>21</v>
      </c>
      <c r="C178" s="88" t="s">
        <v>130</v>
      </c>
      <c r="D178" s="88">
        <v>2015</v>
      </c>
      <c r="E178" s="88">
        <v>66819</v>
      </c>
      <c r="F178" s="90">
        <v>39386</v>
      </c>
      <c r="G178" s="91"/>
      <c r="H178" s="91">
        <v>39600</v>
      </c>
      <c r="I178" s="91">
        <v>42186</v>
      </c>
      <c r="J178" s="91">
        <v>42415</v>
      </c>
      <c r="K178" s="110">
        <f t="shared" si="10"/>
        <v>7.7123287671232879</v>
      </c>
      <c r="L178" s="110">
        <f t="shared" si="11"/>
        <v>0.62739726027397258</v>
      </c>
      <c r="M178" s="91" t="s">
        <v>689</v>
      </c>
      <c r="N178" s="88" t="s">
        <v>689</v>
      </c>
      <c r="O178" s="92">
        <v>531382</v>
      </c>
      <c r="P178" s="92"/>
      <c r="Q178" s="93">
        <v>0</v>
      </c>
      <c r="R178" s="93">
        <v>0</v>
      </c>
      <c r="S178" s="92">
        <v>25363.7</v>
      </c>
      <c r="T178" s="92">
        <f t="shared" si="8"/>
        <v>506018.3</v>
      </c>
      <c r="U178" s="94">
        <f t="shared" si="9"/>
        <v>4.7731575401500241E-2</v>
      </c>
    </row>
    <row r="179" spans="1:21" ht="108.6" x14ac:dyDescent="0.3">
      <c r="A179" s="106">
        <v>177</v>
      </c>
      <c r="B179" s="97" t="s">
        <v>669</v>
      </c>
      <c r="C179" s="88" t="s">
        <v>268</v>
      </c>
      <c r="D179" s="88">
        <v>2011</v>
      </c>
      <c r="E179" s="88">
        <v>67663</v>
      </c>
      <c r="F179" s="90">
        <v>39535</v>
      </c>
      <c r="G179" s="91"/>
      <c r="H179" s="91">
        <v>40210</v>
      </c>
      <c r="I179" s="91">
        <v>40878</v>
      </c>
      <c r="J179" s="91">
        <v>42415</v>
      </c>
      <c r="K179" s="110">
        <f t="shared" si="10"/>
        <v>6.0410958904109586</v>
      </c>
      <c r="L179" s="110">
        <f t="shared" si="11"/>
        <v>4.2109589041095887</v>
      </c>
      <c r="M179" s="91" t="s">
        <v>689</v>
      </c>
      <c r="N179" s="88" t="s">
        <v>689</v>
      </c>
      <c r="O179" s="92">
        <v>812635.9</v>
      </c>
      <c r="P179" s="92"/>
      <c r="Q179" s="93"/>
      <c r="R179" s="93"/>
      <c r="S179" s="92">
        <v>872540.25</v>
      </c>
      <c r="T179" s="92">
        <f t="shared" si="8"/>
        <v>0</v>
      </c>
      <c r="U179" s="94">
        <f t="shared" si="9"/>
        <v>1.0737161009007847</v>
      </c>
    </row>
    <row r="180" spans="1:21" ht="36.6" x14ac:dyDescent="0.3">
      <c r="A180" s="106">
        <v>178</v>
      </c>
      <c r="B180" s="97" t="s">
        <v>374</v>
      </c>
      <c r="C180" s="88" t="s">
        <v>130</v>
      </c>
      <c r="D180" s="88">
        <v>2011</v>
      </c>
      <c r="E180" s="89">
        <v>68027</v>
      </c>
      <c r="F180" s="90">
        <v>39409</v>
      </c>
      <c r="G180" s="91"/>
      <c r="H180" s="91">
        <v>39479</v>
      </c>
      <c r="I180" s="91">
        <v>40634</v>
      </c>
      <c r="J180" s="91">
        <v>42415</v>
      </c>
      <c r="K180" s="110">
        <f t="shared" si="10"/>
        <v>8.043835616438356</v>
      </c>
      <c r="L180" s="110">
        <f t="shared" si="11"/>
        <v>4.8794520547945206</v>
      </c>
      <c r="M180" s="91" t="s">
        <v>689</v>
      </c>
      <c r="N180" s="88" t="s">
        <v>689</v>
      </c>
      <c r="O180" s="92">
        <v>2005439</v>
      </c>
      <c r="P180" s="92"/>
      <c r="Q180" s="93"/>
      <c r="R180" s="93"/>
      <c r="S180" s="92">
        <v>1526064.54</v>
      </c>
      <c r="T180" s="92">
        <f t="shared" si="8"/>
        <v>479374.45999999996</v>
      </c>
      <c r="U180" s="94">
        <f t="shared" si="9"/>
        <v>0.76096283157951949</v>
      </c>
    </row>
    <row r="181" spans="1:21" ht="84.6" x14ac:dyDescent="0.3">
      <c r="A181" s="106">
        <v>179</v>
      </c>
      <c r="B181" s="96" t="s">
        <v>503</v>
      </c>
      <c r="C181" s="88" t="s">
        <v>130</v>
      </c>
      <c r="D181" s="88">
        <v>2010</v>
      </c>
      <c r="E181" s="88">
        <v>69195</v>
      </c>
      <c r="F181" s="90">
        <v>39483</v>
      </c>
      <c r="G181" s="91"/>
      <c r="H181" s="91">
        <v>39722</v>
      </c>
      <c r="I181" s="91">
        <v>40210</v>
      </c>
      <c r="J181" s="91">
        <v>42415</v>
      </c>
      <c r="K181" s="110">
        <f t="shared" si="10"/>
        <v>7.3780821917808215</v>
      </c>
      <c r="L181" s="110">
        <f t="shared" si="11"/>
        <v>6.0410958904109586</v>
      </c>
      <c r="M181" s="91" t="s">
        <v>689</v>
      </c>
      <c r="N181" s="88" t="s">
        <v>689</v>
      </c>
      <c r="O181" s="92">
        <v>377624</v>
      </c>
      <c r="P181" s="92"/>
      <c r="Q181" s="93"/>
      <c r="R181" s="93"/>
      <c r="S181" s="92">
        <v>249209.83</v>
      </c>
      <c r="T181" s="92">
        <f t="shared" si="8"/>
        <v>128414.17000000001</v>
      </c>
      <c r="U181" s="94">
        <f t="shared" si="9"/>
        <v>0.65994171450967098</v>
      </c>
    </row>
    <row r="182" spans="1:21" ht="168.6" x14ac:dyDescent="0.3">
      <c r="A182" s="106">
        <v>180</v>
      </c>
      <c r="B182" s="96" t="s">
        <v>487</v>
      </c>
      <c r="C182" s="88" t="s">
        <v>130</v>
      </c>
      <c r="D182" s="88">
        <v>2010</v>
      </c>
      <c r="E182" s="88">
        <v>69940</v>
      </c>
      <c r="F182" s="90">
        <v>39443</v>
      </c>
      <c r="G182" s="91"/>
      <c r="H182" s="91">
        <v>39934</v>
      </c>
      <c r="I182" s="91">
        <v>40238</v>
      </c>
      <c r="J182" s="91">
        <v>42415</v>
      </c>
      <c r="K182" s="110">
        <f t="shared" si="10"/>
        <v>6.7972602739726025</v>
      </c>
      <c r="L182" s="110">
        <f t="shared" si="11"/>
        <v>5.9643835616438352</v>
      </c>
      <c r="M182" s="91" t="s">
        <v>689</v>
      </c>
      <c r="N182" s="88" t="s">
        <v>689</v>
      </c>
      <c r="O182" s="92">
        <v>1180710</v>
      </c>
      <c r="P182" s="92"/>
      <c r="Q182" s="93"/>
      <c r="R182" s="93"/>
      <c r="S182" s="92">
        <v>694230.64</v>
      </c>
      <c r="T182" s="92">
        <f t="shared" si="8"/>
        <v>486479.35999999999</v>
      </c>
      <c r="U182" s="94">
        <f t="shared" si="9"/>
        <v>0.5879772679150681</v>
      </c>
    </row>
    <row r="183" spans="1:21" ht="192.6" x14ac:dyDescent="0.3">
      <c r="A183" s="106">
        <v>181</v>
      </c>
      <c r="B183" s="96" t="s">
        <v>493</v>
      </c>
      <c r="C183" s="88" t="s">
        <v>130</v>
      </c>
      <c r="D183" s="88">
        <v>2010</v>
      </c>
      <c r="E183" s="88">
        <v>69994</v>
      </c>
      <c r="F183" s="90">
        <v>39463</v>
      </c>
      <c r="G183" s="91"/>
      <c r="H183" s="91">
        <v>40513</v>
      </c>
      <c r="I183" s="91">
        <v>40940</v>
      </c>
      <c r="J183" s="91">
        <v>42415</v>
      </c>
      <c r="K183" s="110">
        <f t="shared" si="10"/>
        <v>5.2109589041095887</v>
      </c>
      <c r="L183" s="110">
        <f t="shared" si="11"/>
        <v>4.0410958904109586</v>
      </c>
      <c r="M183" s="91" t="s">
        <v>689</v>
      </c>
      <c r="N183" s="88" t="s">
        <v>689</v>
      </c>
      <c r="O183" s="92">
        <v>382034</v>
      </c>
      <c r="P183" s="92"/>
      <c r="Q183" s="93"/>
      <c r="R183" s="93"/>
      <c r="S183" s="92">
        <v>383802.49</v>
      </c>
      <c r="T183" s="92">
        <f t="shared" si="8"/>
        <v>0</v>
      </c>
      <c r="U183" s="94">
        <f t="shared" si="9"/>
        <v>1.0046291429558625</v>
      </c>
    </row>
    <row r="184" spans="1:21" ht="108.6" x14ac:dyDescent="0.3">
      <c r="A184" s="106">
        <v>182</v>
      </c>
      <c r="B184" s="97" t="s">
        <v>401</v>
      </c>
      <c r="C184" s="88" t="s">
        <v>130</v>
      </c>
      <c r="D184" s="88">
        <v>2011</v>
      </c>
      <c r="E184" s="88">
        <v>71113</v>
      </c>
      <c r="F184" s="90">
        <v>39496</v>
      </c>
      <c r="G184" s="91"/>
      <c r="H184" s="91">
        <v>40787</v>
      </c>
      <c r="I184" s="91">
        <v>41518</v>
      </c>
      <c r="J184" s="91">
        <v>42415</v>
      </c>
      <c r="K184" s="110">
        <f t="shared" si="10"/>
        <v>4.4602739726027396</v>
      </c>
      <c r="L184" s="110">
        <f t="shared" si="11"/>
        <v>2.4575342465753423</v>
      </c>
      <c r="M184" s="91" t="s">
        <v>689</v>
      </c>
      <c r="N184" s="88" t="s">
        <v>689</v>
      </c>
      <c r="O184" s="92">
        <v>181017.84</v>
      </c>
      <c r="P184" s="92"/>
      <c r="Q184" s="93"/>
      <c r="R184" s="93"/>
      <c r="S184" s="92">
        <v>180771.81</v>
      </c>
      <c r="T184" s="92">
        <f t="shared" si="8"/>
        <v>246.02999999999884</v>
      </c>
      <c r="U184" s="94">
        <f t="shared" si="9"/>
        <v>0.99864085219445775</v>
      </c>
    </row>
    <row r="185" spans="1:21" ht="108.6" x14ac:dyDescent="0.3">
      <c r="A185" s="106">
        <v>183</v>
      </c>
      <c r="B185" s="97" t="s">
        <v>402</v>
      </c>
      <c r="C185" s="88" t="s">
        <v>130</v>
      </c>
      <c r="D185" s="88">
        <v>2011</v>
      </c>
      <c r="E185" s="88">
        <v>71273</v>
      </c>
      <c r="F185" s="90">
        <v>39496</v>
      </c>
      <c r="G185" s="91"/>
      <c r="H185" s="91">
        <v>40787</v>
      </c>
      <c r="I185" s="91">
        <v>41518</v>
      </c>
      <c r="J185" s="91">
        <v>42415</v>
      </c>
      <c r="K185" s="110">
        <f t="shared" si="10"/>
        <v>4.4602739726027396</v>
      </c>
      <c r="L185" s="110">
        <f t="shared" si="11"/>
        <v>2.4575342465753423</v>
      </c>
      <c r="M185" s="91" t="s">
        <v>689</v>
      </c>
      <c r="N185" s="88" t="s">
        <v>689</v>
      </c>
      <c r="O185" s="92">
        <v>198336.99</v>
      </c>
      <c r="P185" s="92"/>
      <c r="Q185" s="93"/>
      <c r="R185" s="93"/>
      <c r="S185" s="92">
        <v>198047.95</v>
      </c>
      <c r="T185" s="92">
        <f t="shared" si="8"/>
        <v>289.03999999997905</v>
      </c>
      <c r="U185" s="94">
        <f t="shared" si="9"/>
        <v>0.99854268233071408</v>
      </c>
    </row>
    <row r="186" spans="1:21" ht="156.6" x14ac:dyDescent="0.3">
      <c r="A186" s="106">
        <v>184</v>
      </c>
      <c r="B186" s="87" t="s">
        <v>346</v>
      </c>
      <c r="C186" s="88" t="s">
        <v>130</v>
      </c>
      <c r="D186" s="88">
        <v>2012</v>
      </c>
      <c r="E186" s="88">
        <v>73105</v>
      </c>
      <c r="F186" s="90">
        <v>40303</v>
      </c>
      <c r="G186" s="91"/>
      <c r="H186" s="91">
        <v>40238</v>
      </c>
      <c r="I186" s="91">
        <v>41091</v>
      </c>
      <c r="J186" s="91">
        <v>42415</v>
      </c>
      <c r="K186" s="110">
        <f t="shared" si="10"/>
        <v>5.9643835616438352</v>
      </c>
      <c r="L186" s="110">
        <f t="shared" si="11"/>
        <v>3.6273972602739728</v>
      </c>
      <c r="M186" s="91" t="s">
        <v>689</v>
      </c>
      <c r="N186" s="88" t="s">
        <v>691</v>
      </c>
      <c r="O186" s="92">
        <v>635005</v>
      </c>
      <c r="P186" s="92"/>
      <c r="Q186" s="93"/>
      <c r="R186" s="93"/>
      <c r="S186" s="92">
        <v>539195.49</v>
      </c>
      <c r="T186" s="92">
        <f t="shared" si="8"/>
        <v>95809.510000000009</v>
      </c>
      <c r="U186" s="94">
        <f t="shared" si="9"/>
        <v>0.84912006992070932</v>
      </c>
    </row>
    <row r="187" spans="1:21" ht="60.6" x14ac:dyDescent="0.3">
      <c r="A187" s="106">
        <v>185</v>
      </c>
      <c r="B187" s="95" t="s">
        <v>597</v>
      </c>
      <c r="C187" s="88" t="s">
        <v>266</v>
      </c>
      <c r="D187" s="88">
        <v>2013</v>
      </c>
      <c r="E187" s="88">
        <v>73819</v>
      </c>
      <c r="F187" s="90">
        <v>39486</v>
      </c>
      <c r="G187" s="91"/>
      <c r="H187" s="91">
        <v>39753</v>
      </c>
      <c r="I187" s="91">
        <v>41456</v>
      </c>
      <c r="J187" s="91">
        <v>42415</v>
      </c>
      <c r="K187" s="110">
        <f t="shared" si="10"/>
        <v>7.2931506849315069</v>
      </c>
      <c r="L187" s="110">
        <f t="shared" si="11"/>
        <v>2.6273972602739728</v>
      </c>
      <c r="M187" s="91" t="s">
        <v>689</v>
      </c>
      <c r="N187" s="88" t="s">
        <v>691</v>
      </c>
      <c r="O187" s="92">
        <v>1675925</v>
      </c>
      <c r="P187" s="92"/>
      <c r="Q187" s="93"/>
      <c r="R187" s="93"/>
      <c r="S187" s="92">
        <v>1685316.62</v>
      </c>
      <c r="T187" s="92">
        <f t="shared" si="8"/>
        <v>0</v>
      </c>
      <c r="U187" s="94">
        <f t="shared" si="9"/>
        <v>1.0056038426540568</v>
      </c>
    </row>
    <row r="188" spans="1:21" ht="96.6" x14ac:dyDescent="0.3">
      <c r="A188" s="106">
        <v>186</v>
      </c>
      <c r="B188" s="97" t="s">
        <v>380</v>
      </c>
      <c r="C188" s="88" t="s">
        <v>130</v>
      </c>
      <c r="D188" s="88">
        <v>2011</v>
      </c>
      <c r="E188" s="88">
        <v>74238</v>
      </c>
      <c r="F188" s="90">
        <v>39542</v>
      </c>
      <c r="G188" s="91"/>
      <c r="H188" s="91">
        <v>39600</v>
      </c>
      <c r="I188" s="91">
        <v>40878</v>
      </c>
      <c r="J188" s="91">
        <v>42415</v>
      </c>
      <c r="K188" s="110">
        <f t="shared" si="10"/>
        <v>7.7123287671232879</v>
      </c>
      <c r="L188" s="110">
        <f t="shared" si="11"/>
        <v>4.2109589041095887</v>
      </c>
      <c r="M188" s="91" t="s">
        <v>689</v>
      </c>
      <c r="N188" s="88" t="s">
        <v>689</v>
      </c>
      <c r="O188" s="92">
        <v>2524082</v>
      </c>
      <c r="P188" s="92"/>
      <c r="Q188" s="93"/>
      <c r="R188" s="93"/>
      <c r="S188" s="92">
        <v>2646283.41</v>
      </c>
      <c r="T188" s="92">
        <f t="shared" si="8"/>
        <v>0</v>
      </c>
      <c r="U188" s="94">
        <f t="shared" si="9"/>
        <v>1.0484141996971572</v>
      </c>
    </row>
    <row r="189" spans="1:21" ht="180.6" x14ac:dyDescent="0.3">
      <c r="A189" s="106">
        <v>187</v>
      </c>
      <c r="B189" s="96" t="s">
        <v>584</v>
      </c>
      <c r="C189" s="88" t="s">
        <v>265</v>
      </c>
      <c r="D189" s="88">
        <v>2010</v>
      </c>
      <c r="E189" s="88">
        <v>74543</v>
      </c>
      <c r="F189" s="90">
        <v>39483</v>
      </c>
      <c r="G189" s="91"/>
      <c r="H189" s="91">
        <v>39783</v>
      </c>
      <c r="I189" s="91">
        <v>40452</v>
      </c>
      <c r="J189" s="91">
        <v>42415</v>
      </c>
      <c r="K189" s="110">
        <f t="shared" si="10"/>
        <v>7.2109589041095887</v>
      </c>
      <c r="L189" s="110">
        <f t="shared" si="11"/>
        <v>5.3780821917808215</v>
      </c>
      <c r="M189" s="91" t="s">
        <v>689</v>
      </c>
      <c r="N189" s="88" t="s">
        <v>689</v>
      </c>
      <c r="O189" s="92">
        <v>528693</v>
      </c>
      <c r="P189" s="92"/>
      <c r="Q189" s="93"/>
      <c r="R189" s="93"/>
      <c r="S189" s="92">
        <v>16475.63</v>
      </c>
      <c r="T189" s="92">
        <f t="shared" si="8"/>
        <v>512217.37</v>
      </c>
      <c r="U189" s="94">
        <f t="shared" si="9"/>
        <v>3.1162943333844027E-2</v>
      </c>
    </row>
    <row r="190" spans="1:21" ht="156.6" x14ac:dyDescent="0.3">
      <c r="A190" s="106">
        <v>188</v>
      </c>
      <c r="B190" s="97" t="s">
        <v>616</v>
      </c>
      <c r="C190" s="88" t="s">
        <v>266</v>
      </c>
      <c r="D190" s="88">
        <v>2011</v>
      </c>
      <c r="E190" s="88">
        <v>74832</v>
      </c>
      <c r="F190" s="90">
        <v>39581</v>
      </c>
      <c r="G190" s="91"/>
      <c r="H190" s="91">
        <v>39753</v>
      </c>
      <c r="I190" s="91">
        <v>40787</v>
      </c>
      <c r="J190" s="91">
        <v>42415</v>
      </c>
      <c r="K190" s="110">
        <f t="shared" si="10"/>
        <v>7.2931506849315069</v>
      </c>
      <c r="L190" s="110">
        <f t="shared" si="11"/>
        <v>4.4602739726027396</v>
      </c>
      <c r="M190" s="91" t="s">
        <v>689</v>
      </c>
      <c r="N190" s="88" t="s">
        <v>689</v>
      </c>
      <c r="O190" s="92">
        <v>670872</v>
      </c>
      <c r="P190" s="92"/>
      <c r="Q190" s="93"/>
      <c r="R190" s="93"/>
      <c r="S190" s="92">
        <v>694012.43</v>
      </c>
      <c r="T190" s="92">
        <f t="shared" si="8"/>
        <v>0</v>
      </c>
      <c r="U190" s="94">
        <f t="shared" si="9"/>
        <v>1.0344930627601092</v>
      </c>
    </row>
    <row r="191" spans="1:21" ht="180.6" x14ac:dyDescent="0.3">
      <c r="A191" s="106">
        <v>189</v>
      </c>
      <c r="B191" s="87" t="s">
        <v>526</v>
      </c>
      <c r="C191" s="88" t="s">
        <v>265</v>
      </c>
      <c r="D191" s="88">
        <v>2012</v>
      </c>
      <c r="E191" s="89">
        <v>75069</v>
      </c>
      <c r="F191" s="90">
        <v>39581</v>
      </c>
      <c r="G191" s="91"/>
      <c r="H191" s="91">
        <v>39661</v>
      </c>
      <c r="I191" s="91">
        <v>41974</v>
      </c>
      <c r="J191" s="91">
        <v>42415</v>
      </c>
      <c r="K191" s="110">
        <f t="shared" si="10"/>
        <v>7.5452054794520551</v>
      </c>
      <c r="L191" s="110">
        <f t="shared" si="11"/>
        <v>1.2082191780821918</v>
      </c>
      <c r="M191" s="91" t="s">
        <v>689</v>
      </c>
      <c r="N191" s="88" t="s">
        <v>689</v>
      </c>
      <c r="O191" s="92">
        <v>1015147.8</v>
      </c>
      <c r="P191" s="92"/>
      <c r="Q191" s="93"/>
      <c r="R191" s="93"/>
      <c r="S191" s="92">
        <v>634038.94999999995</v>
      </c>
      <c r="T191" s="92">
        <f t="shared" si="8"/>
        <v>381108.85000000009</v>
      </c>
      <c r="U191" s="94">
        <f t="shared" si="9"/>
        <v>0.6245779678584733</v>
      </c>
    </row>
    <row r="192" spans="1:21" ht="144.6" x14ac:dyDescent="0.3">
      <c r="A192" s="106">
        <v>190</v>
      </c>
      <c r="B192" s="97" t="s">
        <v>574</v>
      </c>
      <c r="C192" s="88" t="s">
        <v>265</v>
      </c>
      <c r="D192" s="88">
        <v>2011</v>
      </c>
      <c r="E192" s="88">
        <v>75580</v>
      </c>
      <c r="F192" s="90">
        <v>39486</v>
      </c>
      <c r="G192" s="91"/>
      <c r="H192" s="91">
        <v>40330</v>
      </c>
      <c r="I192" s="91">
        <v>40878</v>
      </c>
      <c r="J192" s="91">
        <v>42415</v>
      </c>
      <c r="K192" s="110">
        <f t="shared" si="10"/>
        <v>5.7123287671232879</v>
      </c>
      <c r="L192" s="110">
        <f t="shared" si="11"/>
        <v>4.2109589041095887</v>
      </c>
      <c r="M192" s="91" t="s">
        <v>689</v>
      </c>
      <c r="N192" s="88" t="s">
        <v>689</v>
      </c>
      <c r="O192" s="92">
        <v>307931.99</v>
      </c>
      <c r="P192" s="92"/>
      <c r="Q192" s="93"/>
      <c r="R192" s="93"/>
      <c r="S192" s="92">
        <v>185014.01</v>
      </c>
      <c r="T192" s="92">
        <f t="shared" si="8"/>
        <v>122917.97999999998</v>
      </c>
      <c r="U192" s="94">
        <f t="shared" si="9"/>
        <v>0.60082750739863056</v>
      </c>
    </row>
    <row r="193" spans="1:21" ht="192.6" x14ac:dyDescent="0.3">
      <c r="A193" s="106">
        <v>191</v>
      </c>
      <c r="B193" s="96" t="s">
        <v>469</v>
      </c>
      <c r="C193" s="88" t="s">
        <v>130</v>
      </c>
      <c r="D193" s="88">
        <v>2010</v>
      </c>
      <c r="E193" s="88">
        <v>75623</v>
      </c>
      <c r="F193" s="90">
        <v>39594</v>
      </c>
      <c r="G193" s="91"/>
      <c r="H193" s="91">
        <v>39753</v>
      </c>
      <c r="I193" s="91">
        <v>40513</v>
      </c>
      <c r="J193" s="91">
        <v>42415</v>
      </c>
      <c r="K193" s="110">
        <f t="shared" si="10"/>
        <v>7.2931506849315069</v>
      </c>
      <c r="L193" s="110">
        <f t="shared" si="11"/>
        <v>5.2109589041095887</v>
      </c>
      <c r="M193" s="91" t="s">
        <v>689</v>
      </c>
      <c r="N193" s="88" t="s">
        <v>689</v>
      </c>
      <c r="O193" s="92">
        <v>1034965</v>
      </c>
      <c r="P193" s="92"/>
      <c r="Q193" s="93"/>
      <c r="R193" s="93"/>
      <c r="S193" s="92">
        <v>658430.27</v>
      </c>
      <c r="T193" s="92">
        <f t="shared" si="8"/>
        <v>376534.73</v>
      </c>
      <c r="U193" s="94">
        <f t="shared" si="9"/>
        <v>0.63618602561439275</v>
      </c>
    </row>
    <row r="194" spans="1:21" ht="132.6" x14ac:dyDescent="0.3">
      <c r="A194" s="106">
        <v>192</v>
      </c>
      <c r="B194" s="95" t="s">
        <v>637</v>
      </c>
      <c r="C194" s="88" t="s">
        <v>268</v>
      </c>
      <c r="D194" s="88">
        <v>2013</v>
      </c>
      <c r="E194" s="88">
        <v>75886</v>
      </c>
      <c r="F194" s="90">
        <v>39518</v>
      </c>
      <c r="G194" s="91"/>
      <c r="H194" s="91">
        <v>40817</v>
      </c>
      <c r="I194" s="91">
        <v>41548</v>
      </c>
      <c r="J194" s="91">
        <v>42415</v>
      </c>
      <c r="K194" s="110">
        <f t="shared" si="10"/>
        <v>4.3780821917808215</v>
      </c>
      <c r="L194" s="110">
        <f t="shared" si="11"/>
        <v>2.3753424657534246</v>
      </c>
      <c r="M194" s="91" t="s">
        <v>689</v>
      </c>
      <c r="N194" s="88" t="s">
        <v>691</v>
      </c>
      <c r="O194" s="92">
        <v>1451022.04</v>
      </c>
      <c r="P194" s="92"/>
      <c r="Q194" s="93"/>
      <c r="R194" s="93"/>
      <c r="S194" s="92">
        <v>1455079.73</v>
      </c>
      <c r="T194" s="92">
        <f t="shared" si="8"/>
        <v>0</v>
      </c>
      <c r="U194" s="94">
        <f t="shared" si="9"/>
        <v>1.0027964358143036</v>
      </c>
    </row>
    <row r="195" spans="1:21" ht="120.6" x14ac:dyDescent="0.3">
      <c r="A195" s="106">
        <v>193</v>
      </c>
      <c r="B195" s="96" t="s">
        <v>491</v>
      </c>
      <c r="C195" s="88" t="s">
        <v>130</v>
      </c>
      <c r="D195" s="88">
        <v>2010</v>
      </c>
      <c r="E195" s="89">
        <v>75981</v>
      </c>
      <c r="F195" s="90">
        <v>39615</v>
      </c>
      <c r="G195" s="91"/>
      <c r="H195" s="91">
        <v>39661</v>
      </c>
      <c r="I195" s="91">
        <v>41944</v>
      </c>
      <c r="J195" s="91">
        <v>42415</v>
      </c>
      <c r="K195" s="110">
        <f t="shared" si="10"/>
        <v>7.5452054794520551</v>
      </c>
      <c r="L195" s="110">
        <f t="shared" si="11"/>
        <v>1.2904109589041095</v>
      </c>
      <c r="M195" s="91" t="s">
        <v>689</v>
      </c>
      <c r="N195" s="88" t="s">
        <v>691</v>
      </c>
      <c r="O195" s="92">
        <v>5798305</v>
      </c>
      <c r="P195" s="92"/>
      <c r="Q195" s="93"/>
      <c r="R195" s="93"/>
      <c r="S195" s="92">
        <v>2814514.9899999998</v>
      </c>
      <c r="T195" s="92">
        <f t="shared" ref="T195:T258" si="12">+IF((O195-S195)&gt;0,(O195-S195), 0)</f>
        <v>2983790.0100000002</v>
      </c>
      <c r="U195" s="94">
        <f t="shared" ref="U195:U258" si="13">+S195/O195</f>
        <v>0.48540306003219902</v>
      </c>
    </row>
    <row r="196" spans="1:21" ht="108.6" x14ac:dyDescent="0.3">
      <c r="A196" s="106">
        <v>194</v>
      </c>
      <c r="B196" s="96" t="s">
        <v>484</v>
      </c>
      <c r="C196" s="88" t="s">
        <v>130</v>
      </c>
      <c r="D196" s="88">
        <v>2010</v>
      </c>
      <c r="E196" s="88">
        <v>76127</v>
      </c>
      <c r="F196" s="90">
        <v>39510</v>
      </c>
      <c r="G196" s="91"/>
      <c r="H196" s="91">
        <v>39753</v>
      </c>
      <c r="I196" s="91">
        <v>40238</v>
      </c>
      <c r="J196" s="91">
        <v>42415</v>
      </c>
      <c r="K196" s="110">
        <f t="shared" ref="K196:K259" si="14">+(J196-H196)/365</f>
        <v>7.2931506849315069</v>
      </c>
      <c r="L196" s="110">
        <f t="shared" si="11"/>
        <v>5.9643835616438352</v>
      </c>
      <c r="M196" s="91" t="s">
        <v>689</v>
      </c>
      <c r="N196" s="88" t="s">
        <v>689</v>
      </c>
      <c r="O196" s="92">
        <v>254241</v>
      </c>
      <c r="P196" s="92"/>
      <c r="Q196" s="93"/>
      <c r="R196" s="93"/>
      <c r="S196" s="92">
        <v>242912.04</v>
      </c>
      <c r="T196" s="92">
        <f t="shared" si="12"/>
        <v>11328.959999999992</v>
      </c>
      <c r="U196" s="94">
        <f t="shared" si="13"/>
        <v>0.9554400745749112</v>
      </c>
    </row>
    <row r="197" spans="1:21" ht="108.6" x14ac:dyDescent="0.3">
      <c r="A197" s="106">
        <v>195</v>
      </c>
      <c r="B197" s="97" t="s">
        <v>403</v>
      </c>
      <c r="C197" s="88" t="s">
        <v>130</v>
      </c>
      <c r="D197" s="88">
        <v>2011</v>
      </c>
      <c r="E197" s="88">
        <v>76370</v>
      </c>
      <c r="F197" s="90">
        <v>39545</v>
      </c>
      <c r="G197" s="91"/>
      <c r="H197" s="91">
        <v>40787</v>
      </c>
      <c r="I197" s="91">
        <v>41518</v>
      </c>
      <c r="J197" s="91">
        <v>42415</v>
      </c>
      <c r="K197" s="110">
        <f t="shared" si="14"/>
        <v>4.4602739726027396</v>
      </c>
      <c r="L197" s="110">
        <f t="shared" ref="L197:L260" si="15">+(J197-I197)/365</f>
        <v>2.4575342465753423</v>
      </c>
      <c r="M197" s="91" t="s">
        <v>689</v>
      </c>
      <c r="N197" s="88" t="s">
        <v>689</v>
      </c>
      <c r="O197" s="92">
        <v>299668.03999999998</v>
      </c>
      <c r="P197" s="92"/>
      <c r="Q197" s="93"/>
      <c r="R197" s="93"/>
      <c r="S197" s="92">
        <v>299487.99</v>
      </c>
      <c r="T197" s="92">
        <f t="shared" si="12"/>
        <v>180.04999999998836</v>
      </c>
      <c r="U197" s="94">
        <f t="shared" si="13"/>
        <v>0.99939916849324339</v>
      </c>
    </row>
    <row r="198" spans="1:21" ht="108.6" x14ac:dyDescent="0.3">
      <c r="A198" s="106">
        <v>196</v>
      </c>
      <c r="B198" s="97" t="s">
        <v>399</v>
      </c>
      <c r="C198" s="88" t="s">
        <v>130</v>
      </c>
      <c r="D198" s="88">
        <v>2011</v>
      </c>
      <c r="E198" s="88">
        <v>76391</v>
      </c>
      <c r="F198" s="90">
        <v>39545</v>
      </c>
      <c r="G198" s="91"/>
      <c r="H198" s="91">
        <v>40787</v>
      </c>
      <c r="I198" s="91">
        <v>41518</v>
      </c>
      <c r="J198" s="91">
        <v>42415</v>
      </c>
      <c r="K198" s="110">
        <f t="shared" si="14"/>
        <v>4.4602739726027396</v>
      </c>
      <c r="L198" s="110">
        <f t="shared" si="15"/>
        <v>2.4575342465753423</v>
      </c>
      <c r="M198" s="91" t="s">
        <v>689</v>
      </c>
      <c r="N198" s="88" t="s">
        <v>689</v>
      </c>
      <c r="O198" s="92">
        <v>299204.44</v>
      </c>
      <c r="P198" s="92"/>
      <c r="Q198" s="93"/>
      <c r="R198" s="93"/>
      <c r="S198" s="92">
        <v>298732.43</v>
      </c>
      <c r="T198" s="92">
        <f t="shared" si="12"/>
        <v>472.01000000000931</v>
      </c>
      <c r="U198" s="94">
        <f t="shared" si="13"/>
        <v>0.99842244988075712</v>
      </c>
    </row>
    <row r="199" spans="1:21" ht="96.6" x14ac:dyDescent="0.3">
      <c r="A199" s="106">
        <v>197</v>
      </c>
      <c r="B199" s="97" t="s">
        <v>400</v>
      </c>
      <c r="C199" s="88" t="s">
        <v>130</v>
      </c>
      <c r="D199" s="88">
        <v>2011</v>
      </c>
      <c r="E199" s="88">
        <v>76398</v>
      </c>
      <c r="F199" s="90">
        <v>39545</v>
      </c>
      <c r="G199" s="91"/>
      <c r="H199" s="91">
        <v>40787</v>
      </c>
      <c r="I199" s="91">
        <v>41518</v>
      </c>
      <c r="J199" s="91">
        <v>42415</v>
      </c>
      <c r="K199" s="110">
        <f t="shared" si="14"/>
        <v>4.4602739726027396</v>
      </c>
      <c r="L199" s="110">
        <f t="shared" si="15"/>
        <v>2.4575342465753423</v>
      </c>
      <c r="M199" s="91" t="s">
        <v>689</v>
      </c>
      <c r="N199" s="88" t="s">
        <v>689</v>
      </c>
      <c r="O199" s="92">
        <v>299789.46999999997</v>
      </c>
      <c r="P199" s="92"/>
      <c r="Q199" s="93"/>
      <c r="R199" s="93"/>
      <c r="S199" s="92">
        <v>299474.46999999997</v>
      </c>
      <c r="T199" s="92">
        <f t="shared" si="12"/>
        <v>315</v>
      </c>
      <c r="U199" s="94">
        <f t="shared" si="13"/>
        <v>0.99894926262753658</v>
      </c>
    </row>
    <row r="200" spans="1:21" ht="120.6" x14ac:dyDescent="0.3">
      <c r="A200" s="106">
        <v>198</v>
      </c>
      <c r="B200" s="96" t="s">
        <v>468</v>
      </c>
      <c r="C200" s="88" t="s">
        <v>130</v>
      </c>
      <c r="D200" s="88">
        <v>2010</v>
      </c>
      <c r="E200" s="88">
        <v>76466</v>
      </c>
      <c r="F200" s="90">
        <v>39548</v>
      </c>
      <c r="G200" s="91"/>
      <c r="H200" s="91">
        <v>39630</v>
      </c>
      <c r="I200" s="91">
        <v>40513</v>
      </c>
      <c r="J200" s="91">
        <v>42415</v>
      </c>
      <c r="K200" s="110">
        <f t="shared" si="14"/>
        <v>7.6301369863013697</v>
      </c>
      <c r="L200" s="110">
        <f t="shared" si="15"/>
        <v>5.2109589041095887</v>
      </c>
      <c r="M200" s="91" t="s">
        <v>689</v>
      </c>
      <c r="N200" s="88" t="s">
        <v>689</v>
      </c>
      <c r="O200" s="92">
        <v>1745749</v>
      </c>
      <c r="P200" s="92"/>
      <c r="Q200" s="93"/>
      <c r="R200" s="93"/>
      <c r="S200" s="92">
        <v>1054823.72</v>
      </c>
      <c r="T200" s="92">
        <f t="shared" si="12"/>
        <v>690925.28</v>
      </c>
      <c r="U200" s="94">
        <f t="shared" si="13"/>
        <v>0.60422415822664077</v>
      </c>
    </row>
    <row r="201" spans="1:21" ht="156.6" x14ac:dyDescent="0.3">
      <c r="A201" s="106">
        <v>199</v>
      </c>
      <c r="B201" s="96" t="s">
        <v>473</v>
      </c>
      <c r="C201" s="88" t="s">
        <v>130</v>
      </c>
      <c r="D201" s="88">
        <v>2010</v>
      </c>
      <c r="E201" s="89">
        <v>77033</v>
      </c>
      <c r="F201" s="90">
        <v>39552</v>
      </c>
      <c r="G201" s="91"/>
      <c r="H201" s="91">
        <v>39753</v>
      </c>
      <c r="I201" s="91">
        <v>40513</v>
      </c>
      <c r="J201" s="91">
        <v>42415</v>
      </c>
      <c r="K201" s="110">
        <f t="shared" si="14"/>
        <v>7.2931506849315069</v>
      </c>
      <c r="L201" s="110">
        <f t="shared" si="15"/>
        <v>5.2109589041095887</v>
      </c>
      <c r="M201" s="91" t="s">
        <v>689</v>
      </c>
      <c r="N201" s="88" t="s">
        <v>689</v>
      </c>
      <c r="O201" s="92">
        <v>347142</v>
      </c>
      <c r="P201" s="92"/>
      <c r="Q201" s="93"/>
      <c r="R201" s="93"/>
      <c r="S201" s="92">
        <v>168751.02</v>
      </c>
      <c r="T201" s="92">
        <f t="shared" si="12"/>
        <v>178390.98</v>
      </c>
      <c r="U201" s="94">
        <f t="shared" si="13"/>
        <v>0.48611524966728309</v>
      </c>
    </row>
    <row r="202" spans="1:21" ht="60.6" x14ac:dyDescent="0.3">
      <c r="A202" s="106">
        <v>200</v>
      </c>
      <c r="B202" s="97" t="s">
        <v>668</v>
      </c>
      <c r="C202" s="88" t="s">
        <v>268</v>
      </c>
      <c r="D202" s="88">
        <v>2011</v>
      </c>
      <c r="E202" s="88">
        <v>77218</v>
      </c>
      <c r="F202" s="90">
        <v>39504</v>
      </c>
      <c r="G202" s="91"/>
      <c r="H202" s="91">
        <v>39692</v>
      </c>
      <c r="I202" s="91">
        <v>40878</v>
      </c>
      <c r="J202" s="91">
        <v>42415</v>
      </c>
      <c r="K202" s="110">
        <f t="shared" si="14"/>
        <v>7.4602739726027396</v>
      </c>
      <c r="L202" s="110">
        <f t="shared" si="15"/>
        <v>4.2109589041095887</v>
      </c>
      <c r="M202" s="91" t="s">
        <v>689</v>
      </c>
      <c r="N202" s="88" t="s">
        <v>689</v>
      </c>
      <c r="O202" s="92">
        <v>183061</v>
      </c>
      <c r="P202" s="92"/>
      <c r="Q202" s="93"/>
      <c r="R202" s="93"/>
      <c r="S202" s="92">
        <v>243001.25</v>
      </c>
      <c r="T202" s="92">
        <f t="shared" si="12"/>
        <v>0</v>
      </c>
      <c r="U202" s="94">
        <f t="shared" si="13"/>
        <v>1.3274332053250009</v>
      </c>
    </row>
    <row r="203" spans="1:21" ht="108.6" x14ac:dyDescent="0.3">
      <c r="A203" s="106">
        <v>201</v>
      </c>
      <c r="B203" s="97" t="s">
        <v>382</v>
      </c>
      <c r="C203" s="88" t="s">
        <v>130</v>
      </c>
      <c r="D203" s="88">
        <v>2011</v>
      </c>
      <c r="E203" s="88">
        <v>77222</v>
      </c>
      <c r="F203" s="90">
        <v>39591</v>
      </c>
      <c r="G203" s="91"/>
      <c r="H203" s="91">
        <v>40118</v>
      </c>
      <c r="I203" s="91">
        <v>42064</v>
      </c>
      <c r="J203" s="91">
        <v>42415</v>
      </c>
      <c r="K203" s="110">
        <f t="shared" si="14"/>
        <v>6.2931506849315069</v>
      </c>
      <c r="L203" s="110">
        <f t="shared" si="15"/>
        <v>0.9616438356164384</v>
      </c>
      <c r="M203" s="91" t="s">
        <v>689</v>
      </c>
      <c r="N203" s="88" t="s">
        <v>691</v>
      </c>
      <c r="O203" s="92">
        <v>2684107.79</v>
      </c>
      <c r="P203" s="92"/>
      <c r="Q203" s="93"/>
      <c r="R203" s="93"/>
      <c r="S203" s="92">
        <v>2543954.5099999998</v>
      </c>
      <c r="T203" s="92">
        <f t="shared" si="12"/>
        <v>140153.28000000026</v>
      </c>
      <c r="U203" s="94">
        <f t="shared" si="13"/>
        <v>0.94778403441092796</v>
      </c>
    </row>
    <row r="204" spans="1:21" ht="144.6" x14ac:dyDescent="0.3">
      <c r="A204" s="106">
        <v>202</v>
      </c>
      <c r="B204" s="96" t="s">
        <v>497</v>
      </c>
      <c r="C204" s="88" t="s">
        <v>130</v>
      </c>
      <c r="D204" s="88">
        <v>2010</v>
      </c>
      <c r="E204" s="88">
        <v>77429</v>
      </c>
      <c r="F204" s="90">
        <v>39604</v>
      </c>
      <c r="G204" s="91"/>
      <c r="H204" s="91">
        <v>39722</v>
      </c>
      <c r="I204" s="91">
        <v>40513</v>
      </c>
      <c r="J204" s="91">
        <v>42415</v>
      </c>
      <c r="K204" s="110">
        <f t="shared" si="14"/>
        <v>7.3780821917808215</v>
      </c>
      <c r="L204" s="110">
        <f t="shared" si="15"/>
        <v>5.2109589041095887</v>
      </c>
      <c r="M204" s="91" t="s">
        <v>689</v>
      </c>
      <c r="N204" s="88" t="s">
        <v>689</v>
      </c>
      <c r="O204" s="92">
        <v>1526250</v>
      </c>
      <c r="P204" s="92"/>
      <c r="Q204" s="93"/>
      <c r="R204" s="93"/>
      <c r="S204" s="92">
        <v>233558.63</v>
      </c>
      <c r="T204" s="92">
        <f t="shared" si="12"/>
        <v>1292691.3700000001</v>
      </c>
      <c r="U204" s="94">
        <f t="shared" si="13"/>
        <v>0.15302776740376742</v>
      </c>
    </row>
    <row r="205" spans="1:21" ht="144.6" x14ac:dyDescent="0.3">
      <c r="A205" s="106">
        <v>203</v>
      </c>
      <c r="B205" s="95" t="s">
        <v>638</v>
      </c>
      <c r="C205" s="88" t="s">
        <v>268</v>
      </c>
      <c r="D205" s="88">
        <v>2013</v>
      </c>
      <c r="E205" s="88">
        <v>77864</v>
      </c>
      <c r="F205" s="90">
        <v>40102</v>
      </c>
      <c r="G205" s="91"/>
      <c r="H205" s="91">
        <v>39722</v>
      </c>
      <c r="I205" s="91">
        <v>41518</v>
      </c>
      <c r="J205" s="91">
        <v>42415</v>
      </c>
      <c r="K205" s="110">
        <f t="shared" si="14"/>
        <v>7.3780821917808215</v>
      </c>
      <c r="L205" s="110">
        <f t="shared" si="15"/>
        <v>2.4575342465753423</v>
      </c>
      <c r="M205" s="91" t="s">
        <v>689</v>
      </c>
      <c r="N205" s="88" t="s">
        <v>691</v>
      </c>
      <c r="O205" s="92">
        <v>6590540.3099999996</v>
      </c>
      <c r="P205" s="92"/>
      <c r="Q205" s="93"/>
      <c r="R205" s="93"/>
      <c r="S205" s="92">
        <v>6514488.4500000002</v>
      </c>
      <c r="T205" s="92">
        <f t="shared" si="12"/>
        <v>76051.859999999404</v>
      </c>
      <c r="U205" s="94">
        <f t="shared" si="13"/>
        <v>0.9884604514314852</v>
      </c>
    </row>
    <row r="206" spans="1:21" ht="72.599999999999994" x14ac:dyDescent="0.3">
      <c r="A206" s="106">
        <v>204</v>
      </c>
      <c r="B206" s="96" t="s">
        <v>492</v>
      </c>
      <c r="C206" s="88" t="s">
        <v>130</v>
      </c>
      <c r="D206" s="88">
        <v>2010</v>
      </c>
      <c r="E206" s="88">
        <v>77865</v>
      </c>
      <c r="F206" s="90">
        <v>39594</v>
      </c>
      <c r="G206" s="91"/>
      <c r="H206" s="91">
        <v>39783</v>
      </c>
      <c r="I206" s="91">
        <v>40148</v>
      </c>
      <c r="J206" s="91">
        <v>42415</v>
      </c>
      <c r="K206" s="110">
        <f t="shared" si="14"/>
        <v>7.2109589041095887</v>
      </c>
      <c r="L206" s="110">
        <f t="shared" si="15"/>
        <v>6.2109589041095887</v>
      </c>
      <c r="M206" s="91" t="s">
        <v>689</v>
      </c>
      <c r="N206" s="88" t="s">
        <v>689</v>
      </c>
      <c r="O206" s="92">
        <v>1500000</v>
      </c>
      <c r="P206" s="92"/>
      <c r="Q206" s="93"/>
      <c r="R206" s="93"/>
      <c r="S206" s="92">
        <v>304174.90000000002</v>
      </c>
      <c r="T206" s="92">
        <f t="shared" si="12"/>
        <v>1195825.1000000001</v>
      </c>
      <c r="U206" s="94">
        <f t="shared" si="13"/>
        <v>0.20278326666666668</v>
      </c>
    </row>
    <row r="207" spans="1:21" ht="60.6" x14ac:dyDescent="0.3">
      <c r="A207" s="106">
        <v>205</v>
      </c>
      <c r="B207" s="97" t="s">
        <v>375</v>
      </c>
      <c r="C207" s="88" t="s">
        <v>130</v>
      </c>
      <c r="D207" s="88">
        <v>2011</v>
      </c>
      <c r="E207" s="89">
        <v>78742</v>
      </c>
      <c r="F207" s="90">
        <v>39631</v>
      </c>
      <c r="G207" s="91"/>
      <c r="H207" s="91">
        <v>39661</v>
      </c>
      <c r="I207" s="91">
        <v>40878</v>
      </c>
      <c r="J207" s="91">
        <v>42415</v>
      </c>
      <c r="K207" s="110">
        <f t="shared" si="14"/>
        <v>7.5452054794520551</v>
      </c>
      <c r="L207" s="110">
        <f t="shared" si="15"/>
        <v>4.2109589041095887</v>
      </c>
      <c r="M207" s="91" t="s">
        <v>689</v>
      </c>
      <c r="N207" s="88" t="s">
        <v>689</v>
      </c>
      <c r="O207" s="92">
        <v>982982</v>
      </c>
      <c r="P207" s="92"/>
      <c r="Q207" s="93"/>
      <c r="R207" s="93"/>
      <c r="S207" s="92">
        <v>973055.24</v>
      </c>
      <c r="T207" s="92">
        <f t="shared" si="12"/>
        <v>9926.7600000000093</v>
      </c>
      <c r="U207" s="94">
        <f t="shared" si="13"/>
        <v>0.98990138171400899</v>
      </c>
    </row>
    <row r="208" spans="1:21" ht="156.6" x14ac:dyDescent="0.3">
      <c r="A208" s="106">
        <v>206</v>
      </c>
      <c r="B208" s="97" t="s">
        <v>670</v>
      </c>
      <c r="C208" s="88" t="s">
        <v>268</v>
      </c>
      <c r="D208" s="88">
        <v>2011</v>
      </c>
      <c r="E208" s="88">
        <v>79630</v>
      </c>
      <c r="F208" s="90">
        <v>39549</v>
      </c>
      <c r="G208" s="91"/>
      <c r="H208" s="91">
        <v>39783</v>
      </c>
      <c r="I208" s="91">
        <v>40878</v>
      </c>
      <c r="J208" s="91">
        <v>42415</v>
      </c>
      <c r="K208" s="110">
        <f t="shared" si="14"/>
        <v>7.2109589041095887</v>
      </c>
      <c r="L208" s="110">
        <f t="shared" si="15"/>
        <v>4.2109589041095887</v>
      </c>
      <c r="M208" s="91" t="s">
        <v>689</v>
      </c>
      <c r="N208" s="88" t="s">
        <v>689</v>
      </c>
      <c r="O208" s="92">
        <v>1046307</v>
      </c>
      <c r="P208" s="92"/>
      <c r="Q208" s="93"/>
      <c r="R208" s="93"/>
      <c r="S208" s="92">
        <v>1665700.87</v>
      </c>
      <c r="T208" s="92">
        <f t="shared" si="12"/>
        <v>0</v>
      </c>
      <c r="U208" s="94">
        <f t="shared" si="13"/>
        <v>1.5919810055748458</v>
      </c>
    </row>
    <row r="209" spans="1:21" ht="144.6" x14ac:dyDescent="0.3">
      <c r="A209" s="106">
        <v>207</v>
      </c>
      <c r="B209" s="97" t="s">
        <v>404</v>
      </c>
      <c r="C209" s="88" t="s">
        <v>130</v>
      </c>
      <c r="D209" s="88">
        <v>2011</v>
      </c>
      <c r="E209" s="88">
        <v>80669</v>
      </c>
      <c r="F209" s="90">
        <v>39552</v>
      </c>
      <c r="G209" s="91"/>
      <c r="H209" s="91">
        <v>40787</v>
      </c>
      <c r="I209" s="91">
        <v>41518</v>
      </c>
      <c r="J209" s="91">
        <v>42415</v>
      </c>
      <c r="K209" s="110">
        <f t="shared" si="14"/>
        <v>4.4602739726027396</v>
      </c>
      <c r="L209" s="110">
        <f t="shared" si="15"/>
        <v>2.4575342465753423</v>
      </c>
      <c r="M209" s="91" t="s">
        <v>689</v>
      </c>
      <c r="N209" s="88" t="s">
        <v>689</v>
      </c>
      <c r="O209" s="92">
        <v>296055.13</v>
      </c>
      <c r="P209" s="92"/>
      <c r="Q209" s="93"/>
      <c r="R209" s="93"/>
      <c r="S209" s="92">
        <v>295743.13</v>
      </c>
      <c r="T209" s="92">
        <f t="shared" si="12"/>
        <v>312</v>
      </c>
      <c r="U209" s="94">
        <f t="shared" si="13"/>
        <v>0.99894614222695621</v>
      </c>
    </row>
    <row r="210" spans="1:21" ht="120.6" x14ac:dyDescent="0.3">
      <c r="A210" s="106">
        <v>208</v>
      </c>
      <c r="B210" s="87" t="s">
        <v>345</v>
      </c>
      <c r="C210" s="88" t="s">
        <v>130</v>
      </c>
      <c r="D210" s="88">
        <v>2012</v>
      </c>
      <c r="E210" s="88">
        <v>83663</v>
      </c>
      <c r="F210" s="90">
        <v>39575</v>
      </c>
      <c r="G210" s="91"/>
      <c r="H210" s="91">
        <v>39722</v>
      </c>
      <c r="I210" s="91">
        <v>40391</v>
      </c>
      <c r="J210" s="91">
        <v>42415</v>
      </c>
      <c r="K210" s="110">
        <f t="shared" si="14"/>
        <v>7.3780821917808215</v>
      </c>
      <c r="L210" s="110">
        <f t="shared" si="15"/>
        <v>5.5452054794520551</v>
      </c>
      <c r="M210" s="91" t="s">
        <v>689</v>
      </c>
      <c r="N210" s="88" t="s">
        <v>691</v>
      </c>
      <c r="O210" s="92">
        <v>100276</v>
      </c>
      <c r="P210" s="92"/>
      <c r="Q210" s="93"/>
      <c r="R210" s="93"/>
      <c r="S210" s="92">
        <v>113862</v>
      </c>
      <c r="T210" s="92">
        <f t="shared" si="12"/>
        <v>0</v>
      </c>
      <c r="U210" s="94">
        <f t="shared" si="13"/>
        <v>1.1354860584785991</v>
      </c>
    </row>
    <row r="211" spans="1:21" ht="216.6" x14ac:dyDescent="0.3">
      <c r="A211" s="106">
        <v>209</v>
      </c>
      <c r="B211" s="96" t="s">
        <v>504</v>
      </c>
      <c r="C211" s="88" t="s">
        <v>130</v>
      </c>
      <c r="D211" s="88">
        <v>2010</v>
      </c>
      <c r="E211" s="88">
        <v>83789</v>
      </c>
      <c r="F211" s="90">
        <v>39688</v>
      </c>
      <c r="G211" s="91"/>
      <c r="H211" s="91">
        <v>39783</v>
      </c>
      <c r="I211" s="91">
        <v>40148</v>
      </c>
      <c r="J211" s="91">
        <v>42415</v>
      </c>
      <c r="K211" s="110">
        <f t="shared" si="14"/>
        <v>7.2109589041095887</v>
      </c>
      <c r="L211" s="110">
        <f t="shared" si="15"/>
        <v>6.2109589041095887</v>
      </c>
      <c r="M211" s="91" t="s">
        <v>689</v>
      </c>
      <c r="N211" s="88" t="s">
        <v>689</v>
      </c>
      <c r="O211" s="92">
        <v>670181</v>
      </c>
      <c r="P211" s="92"/>
      <c r="Q211" s="93"/>
      <c r="R211" s="93"/>
      <c r="S211" s="92">
        <v>389767.07</v>
      </c>
      <c r="T211" s="92">
        <f t="shared" si="12"/>
        <v>280413.93</v>
      </c>
      <c r="U211" s="94">
        <f t="shared" si="13"/>
        <v>0.58158478082786591</v>
      </c>
    </row>
    <row r="212" spans="1:21" ht="108.6" x14ac:dyDescent="0.3">
      <c r="A212" s="106">
        <v>210</v>
      </c>
      <c r="B212" s="96" t="s">
        <v>499</v>
      </c>
      <c r="C212" s="88" t="s">
        <v>264</v>
      </c>
      <c r="D212" s="88">
        <v>2010</v>
      </c>
      <c r="E212" s="89">
        <v>85916</v>
      </c>
      <c r="F212" s="90">
        <v>39757</v>
      </c>
      <c r="G212" s="91"/>
      <c r="H212" s="91">
        <v>39814</v>
      </c>
      <c r="I212" s="91">
        <v>40513</v>
      </c>
      <c r="J212" s="91">
        <v>42415</v>
      </c>
      <c r="K212" s="110">
        <f t="shared" si="14"/>
        <v>7.1260273972602741</v>
      </c>
      <c r="L212" s="110">
        <f t="shared" si="15"/>
        <v>5.2109589041095887</v>
      </c>
      <c r="M212" s="91" t="s">
        <v>689</v>
      </c>
      <c r="N212" s="88" t="s">
        <v>689</v>
      </c>
      <c r="O212" s="92">
        <v>27086274.670000002</v>
      </c>
      <c r="P212" s="92"/>
      <c r="Q212" s="93"/>
      <c r="R212" s="93"/>
      <c r="S212" s="92">
        <v>29533908.989999998</v>
      </c>
      <c r="T212" s="92">
        <f t="shared" si="12"/>
        <v>0</v>
      </c>
      <c r="U212" s="94">
        <f t="shared" si="13"/>
        <v>1.0903643764164781</v>
      </c>
    </row>
    <row r="213" spans="1:21" ht="168.6" x14ac:dyDescent="0.3">
      <c r="A213" s="106">
        <v>211</v>
      </c>
      <c r="B213" s="88" t="s">
        <v>24</v>
      </c>
      <c r="C213" s="88" t="s">
        <v>130</v>
      </c>
      <c r="D213" s="88">
        <v>2015</v>
      </c>
      <c r="E213" s="88">
        <v>86026</v>
      </c>
      <c r="F213" s="90">
        <v>39953</v>
      </c>
      <c r="G213" s="91"/>
      <c r="H213" s="91">
        <v>41122</v>
      </c>
      <c r="I213" s="91">
        <v>42217</v>
      </c>
      <c r="J213" s="91">
        <v>42415</v>
      </c>
      <c r="K213" s="110">
        <f t="shared" si="14"/>
        <v>3.5424657534246577</v>
      </c>
      <c r="L213" s="110">
        <f t="shared" si="15"/>
        <v>0.54246575342465753</v>
      </c>
      <c r="M213" s="91" t="s">
        <v>689</v>
      </c>
      <c r="N213" s="88" t="s">
        <v>691</v>
      </c>
      <c r="O213" s="92">
        <v>48056258</v>
      </c>
      <c r="P213" s="92">
        <v>840815</v>
      </c>
      <c r="Q213" s="93">
        <v>86337</v>
      </c>
      <c r="R213" s="93">
        <v>0</v>
      </c>
      <c r="S213" s="92">
        <v>1090996</v>
      </c>
      <c r="T213" s="92">
        <f t="shared" si="12"/>
        <v>46965262</v>
      </c>
      <c r="U213" s="94">
        <f t="shared" si="13"/>
        <v>2.270247508659538E-2</v>
      </c>
    </row>
    <row r="214" spans="1:21" ht="168.6" x14ac:dyDescent="0.3">
      <c r="A214" s="106">
        <v>212</v>
      </c>
      <c r="B214" s="96" t="s">
        <v>681</v>
      </c>
      <c r="C214" s="88" t="s">
        <v>268</v>
      </c>
      <c r="D214" s="88">
        <v>2010</v>
      </c>
      <c r="E214" s="88">
        <v>86564</v>
      </c>
      <c r="F214" s="90">
        <v>39602</v>
      </c>
      <c r="G214" s="91"/>
      <c r="H214" s="91">
        <v>39722</v>
      </c>
      <c r="I214" s="91">
        <v>40787</v>
      </c>
      <c r="J214" s="91">
        <v>42415</v>
      </c>
      <c r="K214" s="110">
        <f t="shared" si="14"/>
        <v>7.3780821917808215</v>
      </c>
      <c r="L214" s="110">
        <f t="shared" si="15"/>
        <v>4.4602739726027396</v>
      </c>
      <c r="M214" s="91" t="s">
        <v>689</v>
      </c>
      <c r="N214" s="88" t="s">
        <v>689</v>
      </c>
      <c r="O214" s="92">
        <v>298600</v>
      </c>
      <c r="P214" s="92"/>
      <c r="Q214" s="93"/>
      <c r="R214" s="93"/>
      <c r="S214" s="92">
        <v>310786.84999999998</v>
      </c>
      <c r="T214" s="92">
        <f t="shared" si="12"/>
        <v>0</v>
      </c>
      <c r="U214" s="94">
        <f t="shared" si="13"/>
        <v>1.0408132953784326</v>
      </c>
    </row>
    <row r="215" spans="1:21" ht="180.6" x14ac:dyDescent="0.3">
      <c r="A215" s="106">
        <v>213</v>
      </c>
      <c r="B215" s="96" t="s">
        <v>680</v>
      </c>
      <c r="C215" s="88" t="s">
        <v>268</v>
      </c>
      <c r="D215" s="88">
        <v>2010</v>
      </c>
      <c r="E215" s="88">
        <v>86580</v>
      </c>
      <c r="F215" s="90">
        <v>39602</v>
      </c>
      <c r="G215" s="91"/>
      <c r="H215" s="91">
        <v>39722</v>
      </c>
      <c r="I215" s="91">
        <v>41974</v>
      </c>
      <c r="J215" s="91">
        <v>42415</v>
      </c>
      <c r="K215" s="110">
        <f t="shared" si="14"/>
        <v>7.3780821917808215</v>
      </c>
      <c r="L215" s="110">
        <f t="shared" si="15"/>
        <v>1.2082191780821918</v>
      </c>
      <c r="M215" s="91" t="s">
        <v>689</v>
      </c>
      <c r="N215" s="88" t="s">
        <v>689</v>
      </c>
      <c r="O215" s="92">
        <v>795500</v>
      </c>
      <c r="P215" s="92"/>
      <c r="Q215" s="93"/>
      <c r="R215" s="93"/>
      <c r="S215" s="92">
        <v>753792.57</v>
      </c>
      <c r="T215" s="92">
        <f t="shared" si="12"/>
        <v>41707.430000000051</v>
      </c>
      <c r="U215" s="94">
        <f t="shared" si="13"/>
        <v>0.94757079824010049</v>
      </c>
    </row>
    <row r="216" spans="1:21" ht="120.6" x14ac:dyDescent="0.3">
      <c r="A216" s="106">
        <v>214</v>
      </c>
      <c r="B216" s="96" t="s">
        <v>682</v>
      </c>
      <c r="C216" s="88" t="s">
        <v>268</v>
      </c>
      <c r="D216" s="88">
        <v>2010</v>
      </c>
      <c r="E216" s="88">
        <v>86604</v>
      </c>
      <c r="F216" s="90">
        <v>39604</v>
      </c>
      <c r="G216" s="91"/>
      <c r="H216" s="91">
        <v>40148</v>
      </c>
      <c r="I216" s="91">
        <v>40483</v>
      </c>
      <c r="J216" s="91">
        <v>42415</v>
      </c>
      <c r="K216" s="110">
        <f t="shared" si="14"/>
        <v>6.2109589041095887</v>
      </c>
      <c r="L216" s="110">
        <f t="shared" si="15"/>
        <v>5.2931506849315069</v>
      </c>
      <c r="M216" s="91" t="s">
        <v>689</v>
      </c>
      <c r="N216" s="88" t="s">
        <v>689</v>
      </c>
      <c r="O216" s="92">
        <v>472091</v>
      </c>
      <c r="P216" s="92"/>
      <c r="Q216" s="93"/>
      <c r="R216" s="93"/>
      <c r="S216" s="92">
        <v>218326.31</v>
      </c>
      <c r="T216" s="92">
        <f t="shared" si="12"/>
        <v>253764.69</v>
      </c>
      <c r="U216" s="94">
        <f t="shared" si="13"/>
        <v>0.46246657953657239</v>
      </c>
    </row>
    <row r="217" spans="1:21" ht="96.6" x14ac:dyDescent="0.3">
      <c r="A217" s="106">
        <v>215</v>
      </c>
      <c r="B217" s="88" t="s">
        <v>34</v>
      </c>
      <c r="C217" s="88" t="s">
        <v>130</v>
      </c>
      <c r="D217" s="88">
        <v>2015</v>
      </c>
      <c r="E217" s="88">
        <v>86933</v>
      </c>
      <c r="F217" s="90">
        <v>39605</v>
      </c>
      <c r="G217" s="91"/>
      <c r="H217" s="91">
        <v>41153</v>
      </c>
      <c r="I217" s="91">
        <v>42156</v>
      </c>
      <c r="J217" s="91">
        <v>42415</v>
      </c>
      <c r="K217" s="110">
        <f t="shared" si="14"/>
        <v>3.4575342465753423</v>
      </c>
      <c r="L217" s="110">
        <f t="shared" si="15"/>
        <v>0.70958904109589038</v>
      </c>
      <c r="M217" s="91" t="s">
        <v>689</v>
      </c>
      <c r="N217" s="88" t="s">
        <v>691</v>
      </c>
      <c r="O217" s="92">
        <v>3926228</v>
      </c>
      <c r="P217" s="92">
        <v>3274361</v>
      </c>
      <c r="Q217" s="93">
        <v>346942</v>
      </c>
      <c r="R217" s="93">
        <v>0</v>
      </c>
      <c r="S217" s="92">
        <v>3678882.32</v>
      </c>
      <c r="T217" s="92">
        <f t="shared" si="12"/>
        <v>247345.68000000017</v>
      </c>
      <c r="U217" s="94">
        <f t="shared" si="13"/>
        <v>0.93700170239731362</v>
      </c>
    </row>
    <row r="218" spans="1:21" ht="168.6" x14ac:dyDescent="0.3">
      <c r="A218" s="106">
        <v>216</v>
      </c>
      <c r="B218" s="96" t="s">
        <v>679</v>
      </c>
      <c r="C218" s="88" t="s">
        <v>268</v>
      </c>
      <c r="D218" s="88">
        <v>2010</v>
      </c>
      <c r="E218" s="88">
        <v>88050</v>
      </c>
      <c r="F218" s="90">
        <v>39616</v>
      </c>
      <c r="G218" s="91"/>
      <c r="H218" s="91">
        <v>39753</v>
      </c>
      <c r="I218" s="91">
        <v>40148</v>
      </c>
      <c r="J218" s="91">
        <v>42415</v>
      </c>
      <c r="K218" s="110">
        <f t="shared" si="14"/>
        <v>7.2931506849315069</v>
      </c>
      <c r="L218" s="110">
        <f t="shared" si="15"/>
        <v>6.2109589041095887</v>
      </c>
      <c r="M218" s="91" t="s">
        <v>689</v>
      </c>
      <c r="N218" s="88" t="s">
        <v>691</v>
      </c>
      <c r="O218" s="92">
        <v>690103</v>
      </c>
      <c r="P218" s="92"/>
      <c r="Q218" s="93"/>
      <c r="R218" s="93"/>
      <c r="S218" s="92">
        <v>186266.19</v>
      </c>
      <c r="T218" s="92">
        <f t="shared" si="12"/>
        <v>503836.81</v>
      </c>
      <c r="U218" s="94">
        <f t="shared" si="13"/>
        <v>0.26991070898112313</v>
      </c>
    </row>
    <row r="219" spans="1:21" ht="276.60000000000002" x14ac:dyDescent="0.3">
      <c r="A219" s="106">
        <v>217</v>
      </c>
      <c r="B219" s="104" t="s">
        <v>278</v>
      </c>
      <c r="C219" s="88" t="s">
        <v>130</v>
      </c>
      <c r="D219" s="88">
        <v>2014</v>
      </c>
      <c r="E219" s="88">
        <v>89197</v>
      </c>
      <c r="F219" s="90">
        <v>39720</v>
      </c>
      <c r="G219" s="91"/>
      <c r="H219" s="91">
        <v>40725</v>
      </c>
      <c r="I219" s="91">
        <v>41913</v>
      </c>
      <c r="J219" s="91">
        <v>42415</v>
      </c>
      <c r="K219" s="110">
        <f t="shared" si="14"/>
        <v>4.6301369863013697</v>
      </c>
      <c r="L219" s="110">
        <f t="shared" si="15"/>
        <v>1.3753424657534246</v>
      </c>
      <c r="M219" s="91" t="s">
        <v>689</v>
      </c>
      <c r="N219" s="88" t="s">
        <v>689</v>
      </c>
      <c r="O219" s="92">
        <v>690378.01</v>
      </c>
      <c r="P219" s="92"/>
      <c r="Q219" s="93"/>
      <c r="R219" s="93"/>
      <c r="S219" s="92">
        <v>659720.04</v>
      </c>
      <c r="T219" s="92">
        <f t="shared" si="12"/>
        <v>30657.969999999972</v>
      </c>
      <c r="U219" s="94">
        <f t="shared" si="13"/>
        <v>0.95559248765759508</v>
      </c>
    </row>
    <row r="220" spans="1:21" ht="276.60000000000002" x14ac:dyDescent="0.3">
      <c r="A220" s="106">
        <v>218</v>
      </c>
      <c r="B220" s="104" t="s">
        <v>277</v>
      </c>
      <c r="C220" s="88" t="s">
        <v>130</v>
      </c>
      <c r="D220" s="88">
        <v>2014</v>
      </c>
      <c r="E220" s="88">
        <v>89201</v>
      </c>
      <c r="F220" s="90">
        <v>39734</v>
      </c>
      <c r="G220" s="91"/>
      <c r="H220" s="91">
        <v>40725</v>
      </c>
      <c r="I220" s="91">
        <v>41913</v>
      </c>
      <c r="J220" s="91">
        <v>42415</v>
      </c>
      <c r="K220" s="110">
        <f t="shared" si="14"/>
        <v>4.6301369863013697</v>
      </c>
      <c r="L220" s="110">
        <f t="shared" si="15"/>
        <v>1.3753424657534246</v>
      </c>
      <c r="M220" s="91" t="s">
        <v>689</v>
      </c>
      <c r="N220" s="88" t="s">
        <v>689</v>
      </c>
      <c r="O220" s="92">
        <v>946697.52</v>
      </c>
      <c r="P220" s="92"/>
      <c r="Q220" s="93"/>
      <c r="R220" s="93"/>
      <c r="S220" s="92">
        <v>941486.93</v>
      </c>
      <c r="T220" s="92">
        <f t="shared" si="12"/>
        <v>5210.5899999999674</v>
      </c>
      <c r="U220" s="94">
        <f t="shared" si="13"/>
        <v>0.99449603501654893</v>
      </c>
    </row>
    <row r="221" spans="1:21" ht="288.60000000000002" x14ac:dyDescent="0.3">
      <c r="A221" s="106">
        <v>219</v>
      </c>
      <c r="B221" s="104" t="s">
        <v>279</v>
      </c>
      <c r="C221" s="88" t="s">
        <v>130</v>
      </c>
      <c r="D221" s="88">
        <v>2014</v>
      </c>
      <c r="E221" s="88">
        <v>89212</v>
      </c>
      <c r="F221" s="90">
        <v>39727</v>
      </c>
      <c r="G221" s="91"/>
      <c r="H221" s="91">
        <v>40725</v>
      </c>
      <c r="I221" s="91">
        <v>41974</v>
      </c>
      <c r="J221" s="91">
        <v>42415</v>
      </c>
      <c r="K221" s="110">
        <f t="shared" si="14"/>
        <v>4.6301369863013697</v>
      </c>
      <c r="L221" s="110">
        <f t="shared" si="15"/>
        <v>1.2082191780821918</v>
      </c>
      <c r="M221" s="91" t="s">
        <v>689</v>
      </c>
      <c r="N221" s="88" t="s">
        <v>689</v>
      </c>
      <c r="O221" s="92">
        <v>5326403</v>
      </c>
      <c r="P221" s="92"/>
      <c r="Q221" s="93"/>
      <c r="R221" s="93"/>
      <c r="S221" s="92">
        <v>5319974.83</v>
      </c>
      <c r="T221" s="92">
        <f t="shared" si="12"/>
        <v>6428.1699999999255</v>
      </c>
      <c r="U221" s="94">
        <f t="shared" si="13"/>
        <v>0.99879314989872159</v>
      </c>
    </row>
    <row r="222" spans="1:21" ht="300.60000000000002" x14ac:dyDescent="0.3">
      <c r="A222" s="106">
        <v>220</v>
      </c>
      <c r="B222" s="104" t="s">
        <v>276</v>
      </c>
      <c r="C222" s="88" t="s">
        <v>130</v>
      </c>
      <c r="D222" s="88">
        <v>2014</v>
      </c>
      <c r="E222" s="88">
        <v>89213</v>
      </c>
      <c r="F222" s="90">
        <v>39730</v>
      </c>
      <c r="G222" s="91"/>
      <c r="H222" s="91">
        <v>40695</v>
      </c>
      <c r="I222" s="91">
        <v>41913</v>
      </c>
      <c r="J222" s="91">
        <v>42415</v>
      </c>
      <c r="K222" s="110">
        <f t="shared" si="14"/>
        <v>4.7123287671232879</v>
      </c>
      <c r="L222" s="110">
        <f t="shared" si="15"/>
        <v>1.3753424657534246</v>
      </c>
      <c r="M222" s="91" t="s">
        <v>689</v>
      </c>
      <c r="N222" s="88" t="s">
        <v>689</v>
      </c>
      <c r="O222" s="92">
        <v>1796035.51</v>
      </c>
      <c r="P222" s="92"/>
      <c r="Q222" s="93"/>
      <c r="R222" s="93"/>
      <c r="S222" s="92">
        <v>1740529.14</v>
      </c>
      <c r="T222" s="92">
        <f t="shared" si="12"/>
        <v>55506.370000000112</v>
      </c>
      <c r="U222" s="94">
        <f t="shared" si="13"/>
        <v>0.96909505981872257</v>
      </c>
    </row>
    <row r="223" spans="1:21" ht="288.60000000000002" x14ac:dyDescent="0.3">
      <c r="A223" s="106">
        <v>221</v>
      </c>
      <c r="B223" s="104" t="s">
        <v>281</v>
      </c>
      <c r="C223" s="88" t="s">
        <v>130</v>
      </c>
      <c r="D223" s="88">
        <v>2014</v>
      </c>
      <c r="E223" s="88">
        <v>89293</v>
      </c>
      <c r="F223" s="90">
        <v>39730</v>
      </c>
      <c r="G223" s="91"/>
      <c r="H223" s="91">
        <v>40725</v>
      </c>
      <c r="I223" s="91">
        <v>41913</v>
      </c>
      <c r="J223" s="91">
        <v>42415</v>
      </c>
      <c r="K223" s="110">
        <f t="shared" si="14"/>
        <v>4.6301369863013697</v>
      </c>
      <c r="L223" s="110">
        <f t="shared" si="15"/>
        <v>1.3753424657534246</v>
      </c>
      <c r="M223" s="91" t="s">
        <v>689</v>
      </c>
      <c r="N223" s="88" t="s">
        <v>689</v>
      </c>
      <c r="O223" s="92">
        <v>5956860.2300000004</v>
      </c>
      <c r="P223" s="92"/>
      <c r="Q223" s="93"/>
      <c r="R223" s="93"/>
      <c r="S223" s="92">
        <v>5929056.54</v>
      </c>
      <c r="T223" s="92">
        <f t="shared" si="12"/>
        <v>27803.69000000041</v>
      </c>
      <c r="U223" s="94">
        <f t="shared" si="13"/>
        <v>0.9953324924664213</v>
      </c>
    </row>
    <row r="224" spans="1:21" ht="288.60000000000002" x14ac:dyDescent="0.3">
      <c r="A224" s="106">
        <v>222</v>
      </c>
      <c r="B224" s="104" t="s">
        <v>282</v>
      </c>
      <c r="C224" s="88" t="s">
        <v>130</v>
      </c>
      <c r="D224" s="88">
        <v>2014</v>
      </c>
      <c r="E224" s="88">
        <v>89302</v>
      </c>
      <c r="F224" s="90">
        <v>39734</v>
      </c>
      <c r="G224" s="91"/>
      <c r="H224" s="91">
        <v>40725</v>
      </c>
      <c r="I224" s="91">
        <v>41913</v>
      </c>
      <c r="J224" s="91">
        <v>42415</v>
      </c>
      <c r="K224" s="110">
        <f t="shared" si="14"/>
        <v>4.6301369863013697</v>
      </c>
      <c r="L224" s="110">
        <f t="shared" si="15"/>
        <v>1.3753424657534246</v>
      </c>
      <c r="M224" s="91" t="s">
        <v>689</v>
      </c>
      <c r="N224" s="88" t="s">
        <v>689</v>
      </c>
      <c r="O224" s="92">
        <v>5544464.0300000003</v>
      </c>
      <c r="P224" s="92"/>
      <c r="Q224" s="93"/>
      <c r="R224" s="93"/>
      <c r="S224" s="92">
        <v>5516264.5300000003</v>
      </c>
      <c r="T224" s="92">
        <f t="shared" si="12"/>
        <v>28199.5</v>
      </c>
      <c r="U224" s="94">
        <f t="shared" si="13"/>
        <v>0.9949139358020147</v>
      </c>
    </row>
    <row r="225" spans="1:21" ht="300.60000000000002" x14ac:dyDescent="0.3">
      <c r="A225" s="106">
        <v>223</v>
      </c>
      <c r="B225" s="104" t="s">
        <v>308</v>
      </c>
      <c r="C225" s="88" t="s">
        <v>130</v>
      </c>
      <c r="D225" s="88">
        <v>2014</v>
      </c>
      <c r="E225" s="88">
        <v>89318</v>
      </c>
      <c r="F225" s="90">
        <v>39734</v>
      </c>
      <c r="G225" s="91"/>
      <c r="H225" s="91">
        <v>40725</v>
      </c>
      <c r="I225" s="91">
        <v>41913</v>
      </c>
      <c r="J225" s="91">
        <v>42415</v>
      </c>
      <c r="K225" s="110">
        <f t="shared" si="14"/>
        <v>4.6301369863013697</v>
      </c>
      <c r="L225" s="110">
        <f t="shared" si="15"/>
        <v>1.3753424657534246</v>
      </c>
      <c r="M225" s="91" t="s">
        <v>689</v>
      </c>
      <c r="N225" s="88" t="s">
        <v>689</v>
      </c>
      <c r="O225" s="92">
        <v>5705285.2300000004</v>
      </c>
      <c r="P225" s="92"/>
      <c r="Q225" s="93"/>
      <c r="R225" s="93"/>
      <c r="S225" s="92">
        <v>5666014.1100000003</v>
      </c>
      <c r="T225" s="92">
        <f t="shared" si="12"/>
        <v>39271.120000000112</v>
      </c>
      <c r="U225" s="94">
        <f t="shared" si="13"/>
        <v>0.9931167122384168</v>
      </c>
    </row>
    <row r="226" spans="1:21" ht="288.60000000000002" x14ac:dyDescent="0.3">
      <c r="A226" s="106">
        <v>224</v>
      </c>
      <c r="B226" s="104" t="s">
        <v>280</v>
      </c>
      <c r="C226" s="88" t="s">
        <v>130</v>
      </c>
      <c r="D226" s="88">
        <v>2014</v>
      </c>
      <c r="E226" s="88">
        <v>89356</v>
      </c>
      <c r="F226" s="90">
        <v>39734</v>
      </c>
      <c r="G226" s="91"/>
      <c r="H226" s="91">
        <v>40725</v>
      </c>
      <c r="I226" s="91">
        <v>41913</v>
      </c>
      <c r="J226" s="91">
        <v>42415</v>
      </c>
      <c r="K226" s="110">
        <f t="shared" si="14"/>
        <v>4.6301369863013697</v>
      </c>
      <c r="L226" s="110">
        <f t="shared" si="15"/>
        <v>1.3753424657534246</v>
      </c>
      <c r="M226" s="91" t="s">
        <v>689</v>
      </c>
      <c r="N226" s="88" t="s">
        <v>689</v>
      </c>
      <c r="O226" s="92">
        <v>1278686.28</v>
      </c>
      <c r="P226" s="92"/>
      <c r="Q226" s="93"/>
      <c r="R226" s="93"/>
      <c r="S226" s="92">
        <v>1212386.73</v>
      </c>
      <c r="T226" s="92">
        <f t="shared" si="12"/>
        <v>66299.550000000047</v>
      </c>
      <c r="U226" s="94">
        <f t="shared" si="13"/>
        <v>0.94815026090684262</v>
      </c>
    </row>
    <row r="227" spans="1:21" ht="84.6" x14ac:dyDescent="0.3">
      <c r="A227" s="106">
        <v>225</v>
      </c>
      <c r="B227" s="87" t="s">
        <v>344</v>
      </c>
      <c r="C227" s="88" t="s">
        <v>130</v>
      </c>
      <c r="D227" s="88">
        <v>2012</v>
      </c>
      <c r="E227" s="88">
        <v>90835</v>
      </c>
      <c r="F227" s="90">
        <v>39668</v>
      </c>
      <c r="G227" s="91"/>
      <c r="H227" s="91">
        <v>39753</v>
      </c>
      <c r="I227" s="91">
        <v>40452</v>
      </c>
      <c r="J227" s="91">
        <v>42415</v>
      </c>
      <c r="K227" s="110">
        <f t="shared" si="14"/>
        <v>7.2931506849315069</v>
      </c>
      <c r="L227" s="110">
        <f t="shared" si="15"/>
        <v>5.3780821917808215</v>
      </c>
      <c r="M227" s="91" t="s">
        <v>689</v>
      </c>
      <c r="N227" s="88" t="s">
        <v>691</v>
      </c>
      <c r="O227" s="92">
        <v>425389</v>
      </c>
      <c r="P227" s="92"/>
      <c r="Q227" s="93"/>
      <c r="R227" s="93"/>
      <c r="S227" s="92">
        <v>379088.16</v>
      </c>
      <c r="T227" s="92">
        <f t="shared" si="12"/>
        <v>46300.840000000026</v>
      </c>
      <c r="U227" s="94">
        <f t="shared" si="13"/>
        <v>0.89115647090075201</v>
      </c>
    </row>
    <row r="228" spans="1:21" ht="120.6" x14ac:dyDescent="0.3">
      <c r="A228" s="106">
        <v>226</v>
      </c>
      <c r="B228" s="88" t="s">
        <v>240</v>
      </c>
      <c r="C228" s="88" t="s">
        <v>268</v>
      </c>
      <c r="D228" s="88">
        <v>2015</v>
      </c>
      <c r="E228" s="89">
        <v>92767</v>
      </c>
      <c r="F228" s="90">
        <v>39752</v>
      </c>
      <c r="G228" s="91"/>
      <c r="H228" s="91">
        <v>41699</v>
      </c>
      <c r="I228" s="91">
        <v>42064</v>
      </c>
      <c r="J228" s="91">
        <v>42415</v>
      </c>
      <c r="K228" s="110">
        <f t="shared" si="14"/>
        <v>1.9616438356164383</v>
      </c>
      <c r="L228" s="110">
        <f t="shared" si="15"/>
        <v>0.9616438356164384</v>
      </c>
      <c r="M228" s="91" t="s">
        <v>689</v>
      </c>
      <c r="N228" s="88" t="s">
        <v>691</v>
      </c>
      <c r="O228" s="92">
        <v>1630687.78</v>
      </c>
      <c r="P228" s="92"/>
      <c r="Q228" s="93"/>
      <c r="R228" s="93">
        <v>0</v>
      </c>
      <c r="S228" s="92">
        <v>1623333.78</v>
      </c>
      <c r="T228" s="92">
        <f t="shared" si="12"/>
        <v>7354</v>
      </c>
      <c r="U228" s="94">
        <f t="shared" si="13"/>
        <v>0.99549024645294149</v>
      </c>
    </row>
    <row r="229" spans="1:21" ht="156.6" x14ac:dyDescent="0.3">
      <c r="A229" s="106">
        <v>227</v>
      </c>
      <c r="B229" s="97" t="s">
        <v>575</v>
      </c>
      <c r="C229" s="88" t="s">
        <v>265</v>
      </c>
      <c r="D229" s="88">
        <v>2011</v>
      </c>
      <c r="E229" s="88">
        <v>93506</v>
      </c>
      <c r="F229" s="90">
        <v>39667</v>
      </c>
      <c r="G229" s="91"/>
      <c r="H229" s="91">
        <v>40330</v>
      </c>
      <c r="I229" s="91">
        <v>40878</v>
      </c>
      <c r="J229" s="91">
        <v>42415</v>
      </c>
      <c r="K229" s="110">
        <f t="shared" si="14"/>
        <v>5.7123287671232879</v>
      </c>
      <c r="L229" s="110">
        <f t="shared" si="15"/>
        <v>4.2109589041095887</v>
      </c>
      <c r="M229" s="91" t="s">
        <v>689</v>
      </c>
      <c r="N229" s="88" t="s">
        <v>689</v>
      </c>
      <c r="O229" s="92">
        <v>351383.68</v>
      </c>
      <c r="P229" s="92"/>
      <c r="Q229" s="93"/>
      <c r="R229" s="93"/>
      <c r="S229" s="92">
        <v>258271.22</v>
      </c>
      <c r="T229" s="92">
        <f t="shared" si="12"/>
        <v>93112.459999999992</v>
      </c>
      <c r="U229" s="94">
        <f t="shared" si="13"/>
        <v>0.73501199600391232</v>
      </c>
    </row>
    <row r="230" spans="1:21" ht="144.6" x14ac:dyDescent="0.3">
      <c r="A230" s="106">
        <v>228</v>
      </c>
      <c r="B230" s="96" t="s">
        <v>507</v>
      </c>
      <c r="C230" s="88" t="s">
        <v>130</v>
      </c>
      <c r="D230" s="88">
        <v>2010</v>
      </c>
      <c r="E230" s="88">
        <v>96260</v>
      </c>
      <c r="F230" s="90">
        <v>39787</v>
      </c>
      <c r="G230" s="91"/>
      <c r="H230" s="91">
        <v>40057</v>
      </c>
      <c r="I230" s="91">
        <v>40513</v>
      </c>
      <c r="J230" s="91">
        <v>42415</v>
      </c>
      <c r="K230" s="110">
        <f t="shared" si="14"/>
        <v>6.4602739726027396</v>
      </c>
      <c r="L230" s="110">
        <f t="shared" si="15"/>
        <v>5.2109589041095887</v>
      </c>
      <c r="M230" s="91" t="s">
        <v>689</v>
      </c>
      <c r="N230" s="88" t="s">
        <v>689</v>
      </c>
      <c r="O230" s="92">
        <v>299333</v>
      </c>
      <c r="P230" s="92"/>
      <c r="Q230" s="93"/>
      <c r="R230" s="93"/>
      <c r="S230" s="92">
        <v>140568.20000000001</v>
      </c>
      <c r="T230" s="92">
        <f t="shared" si="12"/>
        <v>158764.79999999999</v>
      </c>
      <c r="U230" s="94">
        <f t="shared" si="13"/>
        <v>0.46960475457099621</v>
      </c>
    </row>
    <row r="231" spans="1:21" ht="96.6" x14ac:dyDescent="0.3">
      <c r="A231" s="106">
        <v>229</v>
      </c>
      <c r="B231" s="104" t="s">
        <v>274</v>
      </c>
      <c r="C231" s="88" t="s">
        <v>130</v>
      </c>
      <c r="D231" s="88">
        <v>2014</v>
      </c>
      <c r="E231" s="89">
        <v>97676</v>
      </c>
      <c r="F231" s="90">
        <v>39717</v>
      </c>
      <c r="G231" s="91"/>
      <c r="H231" s="91">
        <v>40238</v>
      </c>
      <c r="I231" s="91">
        <v>41974</v>
      </c>
      <c r="J231" s="91">
        <v>42415</v>
      </c>
      <c r="K231" s="110">
        <f t="shared" si="14"/>
        <v>5.9643835616438352</v>
      </c>
      <c r="L231" s="110">
        <f t="shared" si="15"/>
        <v>1.2082191780821918</v>
      </c>
      <c r="M231" s="91" t="s">
        <v>689</v>
      </c>
      <c r="N231" s="88" t="s">
        <v>691</v>
      </c>
      <c r="O231" s="92">
        <v>1840741.88</v>
      </c>
      <c r="P231" s="92"/>
      <c r="Q231" s="93"/>
      <c r="R231" s="93"/>
      <c r="S231" s="92">
        <v>1721678.32</v>
      </c>
      <c r="T231" s="92">
        <f t="shared" si="12"/>
        <v>119063.55999999982</v>
      </c>
      <c r="U231" s="94">
        <f t="shared" si="13"/>
        <v>0.93531762313138667</v>
      </c>
    </row>
    <row r="232" spans="1:21" ht="60.6" x14ac:dyDescent="0.3">
      <c r="A232" s="106">
        <v>230</v>
      </c>
      <c r="B232" s="88" t="s">
        <v>25</v>
      </c>
      <c r="C232" s="88" t="s">
        <v>130</v>
      </c>
      <c r="D232" s="88">
        <v>2015</v>
      </c>
      <c r="E232" s="88">
        <v>98140</v>
      </c>
      <c r="F232" s="90">
        <v>39738</v>
      </c>
      <c r="G232" s="91"/>
      <c r="H232" s="91">
        <v>39753</v>
      </c>
      <c r="I232" s="91">
        <v>41944</v>
      </c>
      <c r="J232" s="91">
        <v>42415</v>
      </c>
      <c r="K232" s="110">
        <f t="shared" si="14"/>
        <v>7.2931506849315069</v>
      </c>
      <c r="L232" s="110">
        <f t="shared" si="15"/>
        <v>1.2904109589041095</v>
      </c>
      <c r="M232" s="91" t="s">
        <v>689</v>
      </c>
      <c r="N232" s="88" t="s">
        <v>691</v>
      </c>
      <c r="O232" s="92">
        <v>650503</v>
      </c>
      <c r="P232" s="92">
        <v>638203</v>
      </c>
      <c r="Q232" s="93">
        <v>2112</v>
      </c>
      <c r="R232" s="93">
        <v>0</v>
      </c>
      <c r="S232" s="92">
        <v>640314.6</v>
      </c>
      <c r="T232" s="92">
        <f t="shared" si="12"/>
        <v>10188.400000000023</v>
      </c>
      <c r="U232" s="94">
        <f t="shared" si="13"/>
        <v>0.9843376587041105</v>
      </c>
    </row>
    <row r="233" spans="1:21" ht="180.6" x14ac:dyDescent="0.3">
      <c r="A233" s="106">
        <v>231</v>
      </c>
      <c r="B233" s="96" t="s">
        <v>512</v>
      </c>
      <c r="C233" s="88" t="s">
        <v>130</v>
      </c>
      <c r="D233" s="88">
        <v>2010</v>
      </c>
      <c r="E233" s="88">
        <v>98204</v>
      </c>
      <c r="F233" s="90">
        <v>39756</v>
      </c>
      <c r="G233" s="91"/>
      <c r="H233" s="91">
        <v>40909</v>
      </c>
      <c r="I233" s="91">
        <v>41579</v>
      </c>
      <c r="J233" s="91">
        <v>42415</v>
      </c>
      <c r="K233" s="110">
        <f t="shared" si="14"/>
        <v>4.1260273972602741</v>
      </c>
      <c r="L233" s="110">
        <f t="shared" si="15"/>
        <v>2.2904109589041095</v>
      </c>
      <c r="M233" s="91" t="s">
        <v>689</v>
      </c>
      <c r="N233" s="88" t="s">
        <v>689</v>
      </c>
      <c r="O233" s="92">
        <v>997105.96</v>
      </c>
      <c r="P233" s="92"/>
      <c r="Q233" s="93"/>
      <c r="R233" s="93"/>
      <c r="S233" s="92">
        <v>1139654.1299999999</v>
      </c>
      <c r="T233" s="92">
        <f t="shared" si="12"/>
        <v>0</v>
      </c>
      <c r="U233" s="94">
        <f t="shared" si="13"/>
        <v>1.1429619074787196</v>
      </c>
    </row>
    <row r="234" spans="1:21" ht="96.6" x14ac:dyDescent="0.3">
      <c r="A234" s="106">
        <v>232</v>
      </c>
      <c r="B234" s="96" t="s">
        <v>501</v>
      </c>
      <c r="C234" s="88" t="s">
        <v>130</v>
      </c>
      <c r="D234" s="88">
        <v>2010</v>
      </c>
      <c r="E234" s="88">
        <v>100259</v>
      </c>
      <c r="F234" s="90">
        <v>39736</v>
      </c>
      <c r="G234" s="91"/>
      <c r="H234" s="91">
        <v>39934</v>
      </c>
      <c r="I234" s="91">
        <v>40483</v>
      </c>
      <c r="J234" s="91">
        <v>42415</v>
      </c>
      <c r="K234" s="110">
        <f t="shared" si="14"/>
        <v>6.7972602739726025</v>
      </c>
      <c r="L234" s="110">
        <f t="shared" si="15"/>
        <v>5.2931506849315069</v>
      </c>
      <c r="M234" s="91" t="s">
        <v>689</v>
      </c>
      <c r="N234" s="88" t="s">
        <v>689</v>
      </c>
      <c r="O234" s="92">
        <v>236502</v>
      </c>
      <c r="P234" s="92"/>
      <c r="Q234" s="93"/>
      <c r="R234" s="93"/>
      <c r="S234" s="92">
        <v>235553.51</v>
      </c>
      <c r="T234" s="92">
        <f t="shared" si="12"/>
        <v>948.48999999999069</v>
      </c>
      <c r="U234" s="94">
        <f t="shared" si="13"/>
        <v>0.99598950537416175</v>
      </c>
    </row>
    <row r="235" spans="1:21" ht="120.6" x14ac:dyDescent="0.3">
      <c r="A235" s="106">
        <v>233</v>
      </c>
      <c r="B235" s="96" t="s">
        <v>505</v>
      </c>
      <c r="C235" s="88" t="s">
        <v>265</v>
      </c>
      <c r="D235" s="88">
        <v>2010</v>
      </c>
      <c r="E235" s="89">
        <v>100329</v>
      </c>
      <c r="F235" s="90">
        <v>39764</v>
      </c>
      <c r="G235" s="91"/>
      <c r="H235" s="91">
        <v>39965</v>
      </c>
      <c r="I235" s="91">
        <v>41244</v>
      </c>
      <c r="J235" s="91">
        <v>42415</v>
      </c>
      <c r="K235" s="110">
        <f t="shared" si="14"/>
        <v>6.7123287671232879</v>
      </c>
      <c r="L235" s="110">
        <f t="shared" si="15"/>
        <v>3.2082191780821918</v>
      </c>
      <c r="M235" s="91" t="s">
        <v>689</v>
      </c>
      <c r="N235" s="88" t="s">
        <v>689</v>
      </c>
      <c r="O235" s="92">
        <v>3216494</v>
      </c>
      <c r="P235" s="92"/>
      <c r="Q235" s="93"/>
      <c r="R235" s="93"/>
      <c r="S235" s="92">
        <v>4048410.24</v>
      </c>
      <c r="T235" s="92">
        <f t="shared" si="12"/>
        <v>0</v>
      </c>
      <c r="U235" s="94">
        <f t="shared" si="13"/>
        <v>1.2586406938735157</v>
      </c>
    </row>
    <row r="236" spans="1:21" ht="108.6" x14ac:dyDescent="0.3">
      <c r="A236" s="106">
        <v>234</v>
      </c>
      <c r="B236" s="96" t="s">
        <v>685</v>
      </c>
      <c r="C236" s="88" t="s">
        <v>268</v>
      </c>
      <c r="D236" s="88">
        <v>2010</v>
      </c>
      <c r="E236" s="88">
        <v>101379</v>
      </c>
      <c r="F236" s="90">
        <v>39974</v>
      </c>
      <c r="G236" s="91"/>
      <c r="H236" s="91">
        <v>40483</v>
      </c>
      <c r="I236" s="91">
        <v>40513</v>
      </c>
      <c r="J236" s="91">
        <v>42415</v>
      </c>
      <c r="K236" s="110">
        <f t="shared" si="14"/>
        <v>5.2931506849315069</v>
      </c>
      <c r="L236" s="110">
        <f t="shared" si="15"/>
        <v>5.2109589041095887</v>
      </c>
      <c r="M236" s="91" t="s">
        <v>689</v>
      </c>
      <c r="N236" s="88" t="s">
        <v>689</v>
      </c>
      <c r="O236" s="92">
        <v>504903</v>
      </c>
      <c r="P236" s="92"/>
      <c r="Q236" s="93"/>
      <c r="R236" s="93"/>
      <c r="S236" s="92">
        <v>166027</v>
      </c>
      <c r="T236" s="92">
        <f t="shared" si="12"/>
        <v>338876</v>
      </c>
      <c r="U236" s="94">
        <f t="shared" si="13"/>
        <v>0.32882949794316929</v>
      </c>
    </row>
    <row r="237" spans="1:21" ht="84.6" x14ac:dyDescent="0.3">
      <c r="A237" s="106">
        <v>235</v>
      </c>
      <c r="B237" s="87" t="s">
        <v>357</v>
      </c>
      <c r="C237" s="88" t="s">
        <v>130</v>
      </c>
      <c r="D237" s="88">
        <v>2012</v>
      </c>
      <c r="E237" s="88">
        <v>102270</v>
      </c>
      <c r="F237" s="90">
        <v>40416</v>
      </c>
      <c r="G237" s="91"/>
      <c r="H237" s="91">
        <v>41091</v>
      </c>
      <c r="I237" s="91">
        <v>41122</v>
      </c>
      <c r="J237" s="91">
        <v>42415</v>
      </c>
      <c r="K237" s="110">
        <f t="shared" si="14"/>
        <v>3.6273972602739728</v>
      </c>
      <c r="L237" s="110">
        <f t="shared" si="15"/>
        <v>3.5424657534246577</v>
      </c>
      <c r="M237" s="91" t="s">
        <v>689</v>
      </c>
      <c r="N237" s="88" t="s">
        <v>689</v>
      </c>
      <c r="O237" s="92">
        <v>915156</v>
      </c>
      <c r="P237" s="92"/>
      <c r="Q237" s="93"/>
      <c r="R237" s="93"/>
      <c r="S237" s="92">
        <v>7000</v>
      </c>
      <c r="T237" s="92">
        <f t="shared" si="12"/>
        <v>908156</v>
      </c>
      <c r="U237" s="94">
        <f t="shared" si="13"/>
        <v>7.6489691375022399E-3</v>
      </c>
    </row>
    <row r="238" spans="1:21" ht="180.6" x14ac:dyDescent="0.3">
      <c r="A238" s="106">
        <v>236</v>
      </c>
      <c r="B238" s="97" t="s">
        <v>577</v>
      </c>
      <c r="C238" s="88" t="s">
        <v>265</v>
      </c>
      <c r="D238" s="88">
        <v>2011</v>
      </c>
      <c r="E238" s="88">
        <v>102582</v>
      </c>
      <c r="F238" s="90">
        <v>39853</v>
      </c>
      <c r="G238" s="91"/>
      <c r="H238" s="91">
        <v>40238</v>
      </c>
      <c r="I238" s="91">
        <v>40787</v>
      </c>
      <c r="J238" s="91">
        <v>42415</v>
      </c>
      <c r="K238" s="110">
        <f t="shared" si="14"/>
        <v>5.9643835616438352</v>
      </c>
      <c r="L238" s="110">
        <f t="shared" si="15"/>
        <v>4.4602739726027396</v>
      </c>
      <c r="M238" s="91" t="s">
        <v>689</v>
      </c>
      <c r="N238" s="88" t="s">
        <v>689</v>
      </c>
      <c r="O238" s="92">
        <v>348575.46</v>
      </c>
      <c r="P238" s="92"/>
      <c r="Q238" s="93"/>
      <c r="R238" s="93"/>
      <c r="S238" s="92">
        <v>201161.41</v>
      </c>
      <c r="T238" s="92">
        <f t="shared" si="12"/>
        <v>147414.05000000002</v>
      </c>
      <c r="U238" s="94">
        <f t="shared" si="13"/>
        <v>0.57709573129445202</v>
      </c>
    </row>
    <row r="239" spans="1:21" ht="192.6" x14ac:dyDescent="0.3">
      <c r="A239" s="106">
        <v>237</v>
      </c>
      <c r="B239" s="97" t="s">
        <v>576</v>
      </c>
      <c r="C239" s="88" t="s">
        <v>265</v>
      </c>
      <c r="D239" s="88">
        <v>2011</v>
      </c>
      <c r="E239" s="88">
        <v>103475</v>
      </c>
      <c r="F239" s="90">
        <v>39792</v>
      </c>
      <c r="G239" s="91"/>
      <c r="H239" s="91">
        <v>40422</v>
      </c>
      <c r="I239" s="91">
        <v>40817</v>
      </c>
      <c r="J239" s="91">
        <v>42415</v>
      </c>
      <c r="K239" s="110">
        <f t="shared" si="14"/>
        <v>5.4602739726027396</v>
      </c>
      <c r="L239" s="110">
        <f t="shared" si="15"/>
        <v>4.3780821917808215</v>
      </c>
      <c r="M239" s="91" t="s">
        <v>689</v>
      </c>
      <c r="N239" s="88" t="s">
        <v>689</v>
      </c>
      <c r="O239" s="92">
        <v>1254998.97</v>
      </c>
      <c r="P239" s="92"/>
      <c r="Q239" s="93"/>
      <c r="R239" s="93"/>
      <c r="S239" s="92">
        <v>583311.6</v>
      </c>
      <c r="T239" s="92">
        <f t="shared" si="12"/>
        <v>671687.37</v>
      </c>
      <c r="U239" s="94">
        <f t="shared" si="13"/>
        <v>0.46479050098343905</v>
      </c>
    </row>
    <row r="240" spans="1:21" ht="108.6" x14ac:dyDescent="0.3">
      <c r="A240" s="106">
        <v>238</v>
      </c>
      <c r="B240" s="87" t="s">
        <v>360</v>
      </c>
      <c r="C240" s="88" t="s">
        <v>130</v>
      </c>
      <c r="D240" s="88">
        <v>2012</v>
      </c>
      <c r="E240" s="88">
        <v>104653</v>
      </c>
      <c r="F240" s="90">
        <v>41586</v>
      </c>
      <c r="G240" s="91"/>
      <c r="H240" s="91">
        <v>41091</v>
      </c>
      <c r="I240" s="91">
        <v>41122</v>
      </c>
      <c r="J240" s="91">
        <v>42415</v>
      </c>
      <c r="K240" s="110">
        <f t="shared" si="14"/>
        <v>3.6273972602739728</v>
      </c>
      <c r="L240" s="110">
        <f t="shared" si="15"/>
        <v>3.5424657534246577</v>
      </c>
      <c r="M240" s="91" t="s">
        <v>689</v>
      </c>
      <c r="N240" s="88" t="s">
        <v>689</v>
      </c>
      <c r="O240" s="92">
        <v>1589022.35</v>
      </c>
      <c r="P240" s="92"/>
      <c r="Q240" s="93"/>
      <c r="R240" s="93"/>
      <c r="S240" s="92">
        <v>7000</v>
      </c>
      <c r="T240" s="92">
        <f t="shared" si="12"/>
        <v>1582022.35</v>
      </c>
      <c r="U240" s="94">
        <f t="shared" si="13"/>
        <v>4.4052243821491874E-3</v>
      </c>
    </row>
    <row r="241" spans="1:21" ht="144.6" x14ac:dyDescent="0.3">
      <c r="A241" s="106">
        <v>239</v>
      </c>
      <c r="B241" s="95" t="s">
        <v>330</v>
      </c>
      <c r="C241" s="88" t="s">
        <v>130</v>
      </c>
      <c r="D241" s="88">
        <v>2013</v>
      </c>
      <c r="E241" s="88">
        <v>105125</v>
      </c>
      <c r="F241" s="90">
        <v>39968</v>
      </c>
      <c r="G241" s="91"/>
      <c r="H241" s="91">
        <v>41244</v>
      </c>
      <c r="I241" s="91">
        <v>41609</v>
      </c>
      <c r="J241" s="91">
        <v>42415</v>
      </c>
      <c r="K241" s="110">
        <f t="shared" si="14"/>
        <v>3.2082191780821918</v>
      </c>
      <c r="L241" s="110">
        <f t="shared" si="15"/>
        <v>2.2082191780821918</v>
      </c>
      <c r="M241" s="91" t="s">
        <v>689</v>
      </c>
      <c r="N241" s="88" t="s">
        <v>691</v>
      </c>
      <c r="O241" s="92">
        <v>1515147.64</v>
      </c>
      <c r="P241" s="92"/>
      <c r="Q241" s="93"/>
      <c r="R241" s="93"/>
      <c r="S241" s="92">
        <v>1575378.88</v>
      </c>
      <c r="T241" s="92">
        <f t="shared" si="12"/>
        <v>0</v>
      </c>
      <c r="U241" s="94">
        <f t="shared" si="13"/>
        <v>1.0397527200715568</v>
      </c>
    </row>
    <row r="242" spans="1:21" ht="156.6" x14ac:dyDescent="0.3">
      <c r="A242" s="106">
        <v>240</v>
      </c>
      <c r="B242" s="97" t="s">
        <v>671</v>
      </c>
      <c r="C242" s="88" t="s">
        <v>268</v>
      </c>
      <c r="D242" s="88">
        <v>2011</v>
      </c>
      <c r="E242" s="88">
        <v>105913</v>
      </c>
      <c r="F242" s="90">
        <v>39903</v>
      </c>
      <c r="G242" s="91"/>
      <c r="H242" s="91">
        <v>39965</v>
      </c>
      <c r="I242" s="91">
        <v>40513</v>
      </c>
      <c r="J242" s="91">
        <v>42415</v>
      </c>
      <c r="K242" s="110">
        <f t="shared" si="14"/>
        <v>6.7123287671232879</v>
      </c>
      <c r="L242" s="110">
        <f t="shared" si="15"/>
        <v>5.2109589041095887</v>
      </c>
      <c r="M242" s="91" t="s">
        <v>689</v>
      </c>
      <c r="N242" s="88" t="s">
        <v>689</v>
      </c>
      <c r="O242" s="92">
        <v>2508957</v>
      </c>
      <c r="P242" s="92"/>
      <c r="Q242" s="93"/>
      <c r="R242" s="93"/>
      <c r="S242" s="92">
        <v>425663.51</v>
      </c>
      <c r="T242" s="92">
        <f t="shared" si="12"/>
        <v>2083293.49</v>
      </c>
      <c r="U242" s="94">
        <f t="shared" si="13"/>
        <v>0.16965755491226037</v>
      </c>
    </row>
    <row r="243" spans="1:21" ht="108.6" x14ac:dyDescent="0.3">
      <c r="A243" s="106">
        <v>241</v>
      </c>
      <c r="B243" s="97" t="s">
        <v>385</v>
      </c>
      <c r="C243" s="88" t="s">
        <v>130</v>
      </c>
      <c r="D243" s="88">
        <v>2011</v>
      </c>
      <c r="E243" s="88">
        <v>106159</v>
      </c>
      <c r="F243" s="90">
        <v>39801</v>
      </c>
      <c r="G243" s="91"/>
      <c r="H243" s="91">
        <v>40210</v>
      </c>
      <c r="I243" s="91">
        <v>40299</v>
      </c>
      <c r="J243" s="91">
        <v>42415</v>
      </c>
      <c r="K243" s="110">
        <f t="shared" si="14"/>
        <v>6.0410958904109586</v>
      </c>
      <c r="L243" s="110">
        <f t="shared" si="15"/>
        <v>5.7972602739726025</v>
      </c>
      <c r="M243" s="91" t="s">
        <v>689</v>
      </c>
      <c r="N243" s="88" t="s">
        <v>689</v>
      </c>
      <c r="O243" s="92">
        <v>789385</v>
      </c>
      <c r="P243" s="92"/>
      <c r="Q243" s="93"/>
      <c r="R243" s="93"/>
      <c r="S243" s="92">
        <v>18000</v>
      </c>
      <c r="T243" s="92">
        <f t="shared" si="12"/>
        <v>771385</v>
      </c>
      <c r="U243" s="94">
        <f t="shared" si="13"/>
        <v>2.2802561487740455E-2</v>
      </c>
    </row>
    <row r="244" spans="1:21" ht="156.6" x14ac:dyDescent="0.3">
      <c r="A244" s="106">
        <v>242</v>
      </c>
      <c r="B244" s="97" t="s">
        <v>383</v>
      </c>
      <c r="C244" s="88" t="s">
        <v>130</v>
      </c>
      <c r="D244" s="88">
        <v>2011</v>
      </c>
      <c r="E244" s="88">
        <v>106611</v>
      </c>
      <c r="F244" s="90">
        <v>39827</v>
      </c>
      <c r="G244" s="91"/>
      <c r="H244" s="91">
        <v>39904</v>
      </c>
      <c r="I244" s="91">
        <v>40787</v>
      </c>
      <c r="J244" s="91">
        <v>42415</v>
      </c>
      <c r="K244" s="110">
        <f t="shared" si="14"/>
        <v>6.8794520547945206</v>
      </c>
      <c r="L244" s="110">
        <f t="shared" si="15"/>
        <v>4.4602739726027396</v>
      </c>
      <c r="M244" s="91" t="s">
        <v>689</v>
      </c>
      <c r="N244" s="88" t="s">
        <v>689</v>
      </c>
      <c r="O244" s="92">
        <v>297885</v>
      </c>
      <c r="P244" s="92"/>
      <c r="Q244" s="93"/>
      <c r="R244" s="93"/>
      <c r="S244" s="92">
        <v>415446.93</v>
      </c>
      <c r="T244" s="92">
        <f t="shared" si="12"/>
        <v>0</v>
      </c>
      <c r="U244" s="94">
        <f t="shared" si="13"/>
        <v>1.3946554207160482</v>
      </c>
    </row>
    <row r="245" spans="1:21" ht="144.6" x14ac:dyDescent="0.3">
      <c r="A245" s="106">
        <v>243</v>
      </c>
      <c r="B245" s="95" t="s">
        <v>598</v>
      </c>
      <c r="C245" s="88" t="s">
        <v>266</v>
      </c>
      <c r="D245" s="88">
        <v>2013</v>
      </c>
      <c r="E245" s="88">
        <v>106956</v>
      </c>
      <c r="F245" s="90">
        <v>40112</v>
      </c>
      <c r="G245" s="91"/>
      <c r="H245" s="91">
        <v>41030</v>
      </c>
      <c r="I245" s="91">
        <v>41609</v>
      </c>
      <c r="J245" s="91">
        <v>42415</v>
      </c>
      <c r="K245" s="110">
        <f t="shared" si="14"/>
        <v>3.7945205479452055</v>
      </c>
      <c r="L245" s="110">
        <f t="shared" si="15"/>
        <v>2.2082191780821918</v>
      </c>
      <c r="M245" s="91" t="s">
        <v>689</v>
      </c>
      <c r="N245" s="88" t="s">
        <v>691</v>
      </c>
      <c r="O245" s="92">
        <v>1279807.3500000001</v>
      </c>
      <c r="P245" s="92"/>
      <c r="Q245" s="93"/>
      <c r="R245" s="93"/>
      <c r="S245" s="92">
        <v>1290789.46</v>
      </c>
      <c r="T245" s="92">
        <f t="shared" si="12"/>
        <v>0</v>
      </c>
      <c r="U245" s="94">
        <f t="shared" si="13"/>
        <v>1.0085810649548153</v>
      </c>
    </row>
    <row r="246" spans="1:21" ht="204.6" x14ac:dyDescent="0.3">
      <c r="A246" s="106">
        <v>244</v>
      </c>
      <c r="B246" s="95" t="s">
        <v>321</v>
      </c>
      <c r="C246" s="88" t="s">
        <v>130</v>
      </c>
      <c r="D246" s="88">
        <v>2013</v>
      </c>
      <c r="E246" s="88">
        <v>107126</v>
      </c>
      <c r="F246" s="90">
        <v>39811</v>
      </c>
      <c r="G246" s="91"/>
      <c r="H246" s="91">
        <v>41122</v>
      </c>
      <c r="I246" s="91">
        <v>41609</v>
      </c>
      <c r="J246" s="91">
        <v>42415</v>
      </c>
      <c r="K246" s="110">
        <f t="shared" si="14"/>
        <v>3.5424657534246577</v>
      </c>
      <c r="L246" s="110">
        <f t="shared" si="15"/>
        <v>2.2082191780821918</v>
      </c>
      <c r="M246" s="91" t="s">
        <v>689</v>
      </c>
      <c r="N246" s="88" t="s">
        <v>691</v>
      </c>
      <c r="O246" s="92">
        <v>1051361.3700000001</v>
      </c>
      <c r="P246" s="92"/>
      <c r="Q246" s="93"/>
      <c r="R246" s="93"/>
      <c r="S246" s="92">
        <v>1089989.31</v>
      </c>
      <c r="T246" s="92">
        <f t="shared" si="12"/>
        <v>0</v>
      </c>
      <c r="U246" s="94">
        <f t="shared" si="13"/>
        <v>1.0367408781625673</v>
      </c>
    </row>
    <row r="247" spans="1:21" ht="108.6" x14ac:dyDescent="0.3">
      <c r="A247" s="106">
        <v>245</v>
      </c>
      <c r="B247" s="88" t="s">
        <v>28</v>
      </c>
      <c r="C247" s="88" t="s">
        <v>130</v>
      </c>
      <c r="D247" s="88">
        <v>2015</v>
      </c>
      <c r="E247" s="88">
        <v>110103</v>
      </c>
      <c r="F247" s="90">
        <v>40028</v>
      </c>
      <c r="G247" s="91"/>
      <c r="H247" s="91">
        <v>40210</v>
      </c>
      <c r="I247" s="91">
        <v>42217</v>
      </c>
      <c r="J247" s="91">
        <v>42415</v>
      </c>
      <c r="K247" s="110">
        <f t="shared" si="14"/>
        <v>6.0410958904109586</v>
      </c>
      <c r="L247" s="110">
        <f t="shared" si="15"/>
        <v>0.54246575342465753</v>
      </c>
      <c r="M247" s="91" t="s">
        <v>689</v>
      </c>
      <c r="N247" s="88" t="s">
        <v>691</v>
      </c>
      <c r="O247" s="92">
        <v>3732376</v>
      </c>
      <c r="P247" s="92">
        <v>3410529</v>
      </c>
      <c r="Q247" s="93">
        <v>79053</v>
      </c>
      <c r="R247" s="93">
        <v>0</v>
      </c>
      <c r="S247" s="92">
        <v>3490942.92</v>
      </c>
      <c r="T247" s="92">
        <f t="shared" si="12"/>
        <v>241433.08000000007</v>
      </c>
      <c r="U247" s="94">
        <f t="shared" si="13"/>
        <v>0.93531383761978959</v>
      </c>
    </row>
    <row r="248" spans="1:21" ht="108.6" x14ac:dyDescent="0.3">
      <c r="A248" s="106">
        <v>246</v>
      </c>
      <c r="B248" s="97" t="s">
        <v>623</v>
      </c>
      <c r="C248" s="88" t="s">
        <v>266</v>
      </c>
      <c r="D248" s="88">
        <v>2011</v>
      </c>
      <c r="E248" s="88">
        <v>110218</v>
      </c>
      <c r="F248" s="90">
        <v>40087</v>
      </c>
      <c r="G248" s="91"/>
      <c r="H248" s="91">
        <v>40391</v>
      </c>
      <c r="I248" s="91">
        <v>40878</v>
      </c>
      <c r="J248" s="91">
        <v>42415</v>
      </c>
      <c r="K248" s="110">
        <f t="shared" si="14"/>
        <v>5.5452054794520551</v>
      </c>
      <c r="L248" s="110">
        <f t="shared" si="15"/>
        <v>4.2109589041095887</v>
      </c>
      <c r="M248" s="91" t="s">
        <v>689</v>
      </c>
      <c r="N248" s="88" t="s">
        <v>689</v>
      </c>
      <c r="O248" s="92">
        <v>506555.96</v>
      </c>
      <c r="P248" s="92"/>
      <c r="Q248" s="93"/>
      <c r="R248" s="93"/>
      <c r="S248" s="92">
        <v>476748.37</v>
      </c>
      <c r="T248" s="92">
        <f t="shared" si="12"/>
        <v>29807.590000000026</v>
      </c>
      <c r="U248" s="94">
        <f t="shared" si="13"/>
        <v>0.94115637293064314</v>
      </c>
    </row>
    <row r="249" spans="1:21" ht="144.6" x14ac:dyDescent="0.3">
      <c r="A249" s="106">
        <v>247</v>
      </c>
      <c r="B249" s="88" t="s">
        <v>27</v>
      </c>
      <c r="C249" s="88" t="s">
        <v>130</v>
      </c>
      <c r="D249" s="88">
        <v>2015</v>
      </c>
      <c r="E249" s="89">
        <v>110534</v>
      </c>
      <c r="F249" s="90">
        <v>40119</v>
      </c>
      <c r="G249" s="91"/>
      <c r="H249" s="91">
        <v>40725</v>
      </c>
      <c r="I249" s="91">
        <v>42156</v>
      </c>
      <c r="J249" s="91">
        <v>42415</v>
      </c>
      <c r="K249" s="110">
        <f t="shared" si="14"/>
        <v>4.6301369863013697</v>
      </c>
      <c r="L249" s="110">
        <f t="shared" si="15"/>
        <v>0.70958904109589038</v>
      </c>
      <c r="M249" s="91" t="s">
        <v>689</v>
      </c>
      <c r="N249" s="88" t="s">
        <v>691</v>
      </c>
      <c r="O249" s="92">
        <v>36413600</v>
      </c>
      <c r="P249" s="92">
        <v>32641817</v>
      </c>
      <c r="Q249" s="93">
        <v>2701138</v>
      </c>
      <c r="R249" s="93">
        <v>0</v>
      </c>
      <c r="S249" s="92">
        <v>35836900.740000002</v>
      </c>
      <c r="T249" s="92">
        <f t="shared" si="12"/>
        <v>576699.25999999791</v>
      </c>
      <c r="U249" s="94">
        <f t="shared" si="13"/>
        <v>0.98416253103236162</v>
      </c>
    </row>
    <row r="250" spans="1:21" ht="72.599999999999994" x14ac:dyDescent="0.3">
      <c r="A250" s="106">
        <v>248</v>
      </c>
      <c r="B250" s="95" t="s">
        <v>320</v>
      </c>
      <c r="C250" s="88" t="s">
        <v>130</v>
      </c>
      <c r="D250" s="88">
        <v>2013</v>
      </c>
      <c r="E250" s="88">
        <v>114017</v>
      </c>
      <c r="F250" s="90">
        <v>40028</v>
      </c>
      <c r="G250" s="91"/>
      <c r="H250" s="91">
        <v>40057</v>
      </c>
      <c r="I250" s="91">
        <v>41579</v>
      </c>
      <c r="J250" s="91">
        <v>42415</v>
      </c>
      <c r="K250" s="110">
        <f t="shared" si="14"/>
        <v>6.4602739726027396</v>
      </c>
      <c r="L250" s="110">
        <f t="shared" si="15"/>
        <v>2.2904109589041095</v>
      </c>
      <c r="M250" s="91" t="s">
        <v>689</v>
      </c>
      <c r="N250" s="88" t="s">
        <v>689</v>
      </c>
      <c r="O250" s="92">
        <v>4800325.97</v>
      </c>
      <c r="P250" s="92"/>
      <c r="Q250" s="93"/>
      <c r="R250" s="93"/>
      <c r="S250" s="92">
        <v>4764646.42</v>
      </c>
      <c r="T250" s="92">
        <f t="shared" si="12"/>
        <v>35679.549999999814</v>
      </c>
      <c r="U250" s="94">
        <f t="shared" si="13"/>
        <v>0.99256726517678551</v>
      </c>
    </row>
    <row r="251" spans="1:21" ht="240.6" x14ac:dyDescent="0.3">
      <c r="A251" s="106">
        <v>249</v>
      </c>
      <c r="B251" s="97" t="s">
        <v>673</v>
      </c>
      <c r="C251" s="88" t="s">
        <v>268</v>
      </c>
      <c r="D251" s="88">
        <v>2011</v>
      </c>
      <c r="E251" s="88">
        <v>118039</v>
      </c>
      <c r="F251" s="90">
        <v>39958</v>
      </c>
      <c r="G251" s="91"/>
      <c r="H251" s="91">
        <v>40148</v>
      </c>
      <c r="I251" s="91">
        <v>40878</v>
      </c>
      <c r="J251" s="91">
        <v>42415</v>
      </c>
      <c r="K251" s="110">
        <f t="shared" si="14"/>
        <v>6.2109589041095887</v>
      </c>
      <c r="L251" s="110">
        <f t="shared" si="15"/>
        <v>4.2109589041095887</v>
      </c>
      <c r="M251" s="91" t="s">
        <v>689</v>
      </c>
      <c r="N251" s="88" t="s">
        <v>689</v>
      </c>
      <c r="O251" s="92">
        <v>576653</v>
      </c>
      <c r="P251" s="92"/>
      <c r="Q251" s="93"/>
      <c r="R251" s="93"/>
      <c r="S251" s="92">
        <v>715357.62</v>
      </c>
      <c r="T251" s="92">
        <f t="shared" si="12"/>
        <v>0</v>
      </c>
      <c r="U251" s="94">
        <f t="shared" si="13"/>
        <v>1.2405339432899856</v>
      </c>
    </row>
    <row r="252" spans="1:21" ht="120.6" x14ac:dyDescent="0.3">
      <c r="A252" s="106">
        <v>250</v>
      </c>
      <c r="B252" s="98" t="s">
        <v>590</v>
      </c>
      <c r="C252" s="88" t="s">
        <v>266</v>
      </c>
      <c r="D252" s="88">
        <v>2014</v>
      </c>
      <c r="E252" s="88">
        <v>118316</v>
      </c>
      <c r="F252" s="90">
        <v>40297</v>
      </c>
      <c r="G252" s="91"/>
      <c r="H252" s="91">
        <v>41153</v>
      </c>
      <c r="I252" s="91">
        <v>41974</v>
      </c>
      <c r="J252" s="91">
        <v>42415</v>
      </c>
      <c r="K252" s="110">
        <f t="shared" si="14"/>
        <v>3.4575342465753423</v>
      </c>
      <c r="L252" s="110">
        <f t="shared" si="15"/>
        <v>1.2082191780821918</v>
      </c>
      <c r="M252" s="91" t="s">
        <v>689</v>
      </c>
      <c r="N252" s="88" t="s">
        <v>691</v>
      </c>
      <c r="O252" s="92">
        <v>563597.52</v>
      </c>
      <c r="P252" s="92"/>
      <c r="Q252" s="93"/>
      <c r="R252" s="93"/>
      <c r="S252" s="92">
        <v>562071.17000000004</v>
      </c>
      <c r="T252" s="92">
        <f t="shared" si="12"/>
        <v>1526.3499999999767</v>
      </c>
      <c r="U252" s="94">
        <f t="shared" si="13"/>
        <v>0.99729177303690053</v>
      </c>
    </row>
    <row r="253" spans="1:21" ht="168.6" x14ac:dyDescent="0.3">
      <c r="A253" s="106">
        <v>251</v>
      </c>
      <c r="B253" s="98" t="s">
        <v>589</v>
      </c>
      <c r="C253" s="88" t="s">
        <v>266</v>
      </c>
      <c r="D253" s="88">
        <v>2014</v>
      </c>
      <c r="E253" s="88">
        <v>118685</v>
      </c>
      <c r="F253" s="90">
        <v>40396</v>
      </c>
      <c r="G253" s="91"/>
      <c r="H253" s="91">
        <v>41061</v>
      </c>
      <c r="I253" s="91">
        <v>41760</v>
      </c>
      <c r="J253" s="91">
        <v>42415</v>
      </c>
      <c r="K253" s="110">
        <f t="shared" si="14"/>
        <v>3.7095890410958905</v>
      </c>
      <c r="L253" s="110">
        <f t="shared" si="15"/>
        <v>1.7945205479452055</v>
      </c>
      <c r="M253" s="91" t="s">
        <v>689</v>
      </c>
      <c r="N253" s="88" t="s">
        <v>691</v>
      </c>
      <c r="O253" s="92">
        <v>1469120.34</v>
      </c>
      <c r="P253" s="92"/>
      <c r="Q253" s="93"/>
      <c r="R253" s="93"/>
      <c r="S253" s="92">
        <v>1467030.96</v>
      </c>
      <c r="T253" s="92">
        <f t="shared" si="12"/>
        <v>2089.3800000001211</v>
      </c>
      <c r="U253" s="94">
        <f t="shared" si="13"/>
        <v>0.99857780200633517</v>
      </c>
    </row>
    <row r="254" spans="1:21" ht="72.599999999999994" x14ac:dyDescent="0.3">
      <c r="A254" s="106">
        <v>252</v>
      </c>
      <c r="B254" s="95" t="s">
        <v>31</v>
      </c>
      <c r="C254" s="88" t="s">
        <v>130</v>
      </c>
      <c r="D254" s="88">
        <v>2013</v>
      </c>
      <c r="E254" s="89">
        <v>119582</v>
      </c>
      <c r="F254" s="90">
        <v>40037</v>
      </c>
      <c r="G254" s="91"/>
      <c r="H254" s="91">
        <v>40391</v>
      </c>
      <c r="I254" s="91">
        <v>41518</v>
      </c>
      <c r="J254" s="91">
        <v>42415</v>
      </c>
      <c r="K254" s="110">
        <f t="shared" si="14"/>
        <v>5.5452054794520551</v>
      </c>
      <c r="L254" s="110">
        <f t="shared" si="15"/>
        <v>2.4575342465753423</v>
      </c>
      <c r="M254" s="91" t="s">
        <v>689</v>
      </c>
      <c r="N254" s="88" t="s">
        <v>691</v>
      </c>
      <c r="O254" s="92">
        <v>2068984.77</v>
      </c>
      <c r="P254" s="92"/>
      <c r="Q254" s="93"/>
      <c r="R254" s="93"/>
      <c r="S254" s="92">
        <v>1985957.71</v>
      </c>
      <c r="T254" s="92">
        <f t="shared" si="12"/>
        <v>83027.060000000056</v>
      </c>
      <c r="U254" s="94">
        <f t="shared" si="13"/>
        <v>0.95987062775720666</v>
      </c>
    </row>
    <row r="255" spans="1:21" ht="132.6" x14ac:dyDescent="0.3">
      <c r="A255" s="106">
        <v>253</v>
      </c>
      <c r="B255" s="96" t="s">
        <v>684</v>
      </c>
      <c r="C255" s="88" t="s">
        <v>268</v>
      </c>
      <c r="D255" s="88">
        <v>2010</v>
      </c>
      <c r="E255" s="88">
        <v>121402</v>
      </c>
      <c r="F255" s="90">
        <v>39980</v>
      </c>
      <c r="G255" s="91"/>
      <c r="H255" s="91">
        <v>40026</v>
      </c>
      <c r="I255" s="91">
        <v>40787</v>
      </c>
      <c r="J255" s="91">
        <v>42415</v>
      </c>
      <c r="K255" s="110">
        <f t="shared" si="14"/>
        <v>6.5452054794520551</v>
      </c>
      <c r="L255" s="110">
        <f t="shared" si="15"/>
        <v>4.4602739726027396</v>
      </c>
      <c r="M255" s="91" t="s">
        <v>689</v>
      </c>
      <c r="N255" s="88" t="s">
        <v>689</v>
      </c>
      <c r="O255" s="92">
        <v>298680</v>
      </c>
      <c r="P255" s="92"/>
      <c r="Q255" s="93"/>
      <c r="R255" s="93"/>
      <c r="S255" s="92">
        <v>266209.78999999998</v>
      </c>
      <c r="T255" s="92">
        <f t="shared" si="12"/>
        <v>32470.210000000021</v>
      </c>
      <c r="U255" s="94">
        <f t="shared" si="13"/>
        <v>0.89128763224856022</v>
      </c>
    </row>
    <row r="256" spans="1:21" ht="300.60000000000002" x14ac:dyDescent="0.3">
      <c r="A256" s="106">
        <v>254</v>
      </c>
      <c r="B256" s="87" t="s">
        <v>603</v>
      </c>
      <c r="C256" s="88" t="s">
        <v>266</v>
      </c>
      <c r="D256" s="88">
        <v>2012</v>
      </c>
      <c r="E256" s="88">
        <v>122030</v>
      </c>
      <c r="F256" s="90">
        <v>40016</v>
      </c>
      <c r="G256" s="91"/>
      <c r="H256" s="91">
        <v>40118</v>
      </c>
      <c r="I256" s="91">
        <v>41244</v>
      </c>
      <c r="J256" s="91">
        <v>42415</v>
      </c>
      <c r="K256" s="110">
        <f t="shared" si="14"/>
        <v>6.2931506849315069</v>
      </c>
      <c r="L256" s="110">
        <f t="shared" si="15"/>
        <v>3.2082191780821918</v>
      </c>
      <c r="M256" s="91" t="s">
        <v>689</v>
      </c>
      <c r="N256" s="88" t="s">
        <v>689</v>
      </c>
      <c r="O256" s="92">
        <v>5413578</v>
      </c>
      <c r="P256" s="92"/>
      <c r="Q256" s="93"/>
      <c r="R256" s="93"/>
      <c r="S256" s="92">
        <v>1453246.16</v>
      </c>
      <c r="T256" s="92">
        <f t="shared" si="12"/>
        <v>3960331.84</v>
      </c>
      <c r="U256" s="94">
        <f t="shared" si="13"/>
        <v>0.26844467005001127</v>
      </c>
    </row>
    <row r="257" spans="1:21" ht="168.6" x14ac:dyDescent="0.3">
      <c r="A257" s="106">
        <v>255</v>
      </c>
      <c r="B257" s="87" t="s">
        <v>521</v>
      </c>
      <c r="C257" s="88" t="s">
        <v>264</v>
      </c>
      <c r="D257" s="88">
        <v>2012</v>
      </c>
      <c r="E257" s="88">
        <v>122371</v>
      </c>
      <c r="F257" s="90">
        <v>40599</v>
      </c>
      <c r="G257" s="91"/>
      <c r="H257" s="91">
        <v>40878</v>
      </c>
      <c r="I257" s="91">
        <v>41244</v>
      </c>
      <c r="J257" s="91">
        <v>42415</v>
      </c>
      <c r="K257" s="110">
        <f t="shared" si="14"/>
        <v>4.2109589041095887</v>
      </c>
      <c r="L257" s="110">
        <f t="shared" si="15"/>
        <v>3.2082191780821918</v>
      </c>
      <c r="M257" s="91" t="s">
        <v>689</v>
      </c>
      <c r="N257" s="88" t="s">
        <v>691</v>
      </c>
      <c r="O257" s="92">
        <v>4587822</v>
      </c>
      <c r="P257" s="92"/>
      <c r="Q257" s="93"/>
      <c r="R257" s="93"/>
      <c r="S257" s="92">
        <v>5561905.3099999996</v>
      </c>
      <c r="T257" s="92">
        <f t="shared" si="12"/>
        <v>0</v>
      </c>
      <c r="U257" s="94">
        <f t="shared" si="13"/>
        <v>1.2123193336620295</v>
      </c>
    </row>
    <row r="258" spans="1:21" ht="216.6" x14ac:dyDescent="0.3">
      <c r="A258" s="106">
        <v>256</v>
      </c>
      <c r="B258" s="88" t="s">
        <v>198</v>
      </c>
      <c r="C258" s="88" t="s">
        <v>265</v>
      </c>
      <c r="D258" s="88">
        <v>2015</v>
      </c>
      <c r="E258" s="88">
        <v>125037</v>
      </c>
      <c r="F258" s="90">
        <v>40024</v>
      </c>
      <c r="G258" s="91"/>
      <c r="H258" s="91">
        <v>41244</v>
      </c>
      <c r="I258" s="91">
        <v>41974</v>
      </c>
      <c r="J258" s="91">
        <v>42415</v>
      </c>
      <c r="K258" s="110">
        <f t="shared" si="14"/>
        <v>3.2082191780821918</v>
      </c>
      <c r="L258" s="110">
        <f t="shared" si="15"/>
        <v>1.2082191780821918</v>
      </c>
      <c r="M258" s="91" t="s">
        <v>689</v>
      </c>
      <c r="N258" s="88" t="s">
        <v>689</v>
      </c>
      <c r="O258" s="92">
        <v>2724335</v>
      </c>
      <c r="P258" s="92">
        <v>800000</v>
      </c>
      <c r="Q258" s="93">
        <v>1643635</v>
      </c>
      <c r="R258" s="93">
        <v>0</v>
      </c>
      <c r="S258" s="92">
        <v>2465046.64</v>
      </c>
      <c r="T258" s="92">
        <f t="shared" si="12"/>
        <v>259288.35999999987</v>
      </c>
      <c r="U258" s="94">
        <f t="shared" si="13"/>
        <v>0.90482508208425183</v>
      </c>
    </row>
    <row r="259" spans="1:21" ht="216.6" x14ac:dyDescent="0.3">
      <c r="A259" s="106">
        <v>257</v>
      </c>
      <c r="B259" s="96" t="s">
        <v>518</v>
      </c>
      <c r="C259" s="88" t="s">
        <v>130</v>
      </c>
      <c r="D259" s="88">
        <v>2010</v>
      </c>
      <c r="E259" s="88">
        <v>126742</v>
      </c>
      <c r="F259" s="90">
        <v>40108</v>
      </c>
      <c r="G259" s="91"/>
      <c r="H259" s="91">
        <v>41122</v>
      </c>
      <c r="I259" s="91">
        <v>41518</v>
      </c>
      <c r="J259" s="91">
        <v>42415</v>
      </c>
      <c r="K259" s="110">
        <f t="shared" si="14"/>
        <v>3.5424657534246577</v>
      </c>
      <c r="L259" s="110">
        <f t="shared" si="15"/>
        <v>2.4575342465753423</v>
      </c>
      <c r="M259" s="91" t="s">
        <v>689</v>
      </c>
      <c r="N259" s="88" t="s">
        <v>689</v>
      </c>
      <c r="O259" s="92">
        <v>2530509.62</v>
      </c>
      <c r="P259" s="92"/>
      <c r="Q259" s="93"/>
      <c r="R259" s="93"/>
      <c r="S259" s="92">
        <v>115231.95</v>
      </c>
      <c r="T259" s="92">
        <f t="shared" ref="T259:T322" si="16">+IF((O259-S259)&gt;0,(O259-S259), 0)</f>
        <v>2415277.67</v>
      </c>
      <c r="U259" s="94">
        <f t="shared" ref="U259:U322" si="17">+S259/O259</f>
        <v>4.5537052730113707E-2</v>
      </c>
    </row>
    <row r="260" spans="1:21" ht="132.6" x14ac:dyDescent="0.3">
      <c r="A260" s="106">
        <v>258</v>
      </c>
      <c r="B260" s="87" t="s">
        <v>353</v>
      </c>
      <c r="C260" s="88" t="s">
        <v>267</v>
      </c>
      <c r="D260" s="88">
        <v>2012</v>
      </c>
      <c r="E260" s="89">
        <v>127993</v>
      </c>
      <c r="F260" s="90">
        <v>40050</v>
      </c>
      <c r="G260" s="91"/>
      <c r="H260" s="91">
        <v>41061</v>
      </c>
      <c r="I260" s="91">
        <v>41456</v>
      </c>
      <c r="J260" s="91">
        <v>42415</v>
      </c>
      <c r="K260" s="110">
        <f t="shared" ref="K260:K323" si="18">+(J260-H260)/365</f>
        <v>3.7095890410958905</v>
      </c>
      <c r="L260" s="110">
        <f t="shared" si="15"/>
        <v>2.6273972602739728</v>
      </c>
      <c r="M260" s="91" t="s">
        <v>689</v>
      </c>
      <c r="N260" s="88" t="s">
        <v>691</v>
      </c>
      <c r="O260" s="92">
        <v>1057232.79</v>
      </c>
      <c r="P260" s="92"/>
      <c r="Q260" s="93"/>
      <c r="R260" s="93"/>
      <c r="S260" s="92">
        <v>647375.5</v>
      </c>
      <c r="T260" s="92">
        <f t="shared" si="16"/>
        <v>409857.29000000004</v>
      </c>
      <c r="U260" s="94">
        <f t="shared" si="17"/>
        <v>0.61233013781193824</v>
      </c>
    </row>
    <row r="261" spans="1:21" ht="132.6" x14ac:dyDescent="0.3">
      <c r="A261" s="106">
        <v>259</v>
      </c>
      <c r="B261" s="87" t="s">
        <v>655</v>
      </c>
      <c r="C261" s="88" t="s">
        <v>268</v>
      </c>
      <c r="D261" s="88">
        <v>2012</v>
      </c>
      <c r="E261" s="88">
        <v>129968</v>
      </c>
      <c r="F261" s="90">
        <v>40728</v>
      </c>
      <c r="G261" s="91"/>
      <c r="H261" s="91">
        <v>40787</v>
      </c>
      <c r="I261" s="91">
        <v>41244</v>
      </c>
      <c r="J261" s="91">
        <v>42415</v>
      </c>
      <c r="K261" s="110">
        <f t="shared" si="18"/>
        <v>4.4602739726027396</v>
      </c>
      <c r="L261" s="110">
        <f t="shared" ref="L261:L324" si="19">+(J261-I261)/365</f>
        <v>3.2082191780821918</v>
      </c>
      <c r="M261" s="91" t="s">
        <v>689</v>
      </c>
      <c r="N261" s="88" t="s">
        <v>689</v>
      </c>
      <c r="O261" s="92">
        <v>485152.32</v>
      </c>
      <c r="P261" s="92"/>
      <c r="Q261" s="93"/>
      <c r="R261" s="93"/>
      <c r="S261" s="92">
        <v>545167.23</v>
      </c>
      <c r="T261" s="92">
        <f t="shared" si="16"/>
        <v>0</v>
      </c>
      <c r="U261" s="94">
        <f t="shared" si="17"/>
        <v>1.1237032320076301</v>
      </c>
    </row>
    <row r="262" spans="1:21" ht="192.6" x14ac:dyDescent="0.3">
      <c r="A262" s="106">
        <v>260</v>
      </c>
      <c r="B262" s="95" t="s">
        <v>640</v>
      </c>
      <c r="C262" s="88" t="s">
        <v>268</v>
      </c>
      <c r="D262" s="88">
        <v>2013</v>
      </c>
      <c r="E262" s="88">
        <v>130349</v>
      </c>
      <c r="F262" s="90">
        <v>40110</v>
      </c>
      <c r="G262" s="91"/>
      <c r="H262" s="91">
        <v>41214</v>
      </c>
      <c r="I262" s="91">
        <v>41609</v>
      </c>
      <c r="J262" s="91">
        <v>42415</v>
      </c>
      <c r="K262" s="110">
        <f t="shared" si="18"/>
        <v>3.2904109589041095</v>
      </c>
      <c r="L262" s="110">
        <f t="shared" si="19"/>
        <v>2.2082191780821918</v>
      </c>
      <c r="M262" s="91" t="s">
        <v>689</v>
      </c>
      <c r="N262" s="88" t="s">
        <v>689</v>
      </c>
      <c r="O262" s="92">
        <v>1195311.26</v>
      </c>
      <c r="P262" s="92"/>
      <c r="Q262" s="93"/>
      <c r="R262" s="93"/>
      <c r="S262" s="92">
        <v>23115</v>
      </c>
      <c r="T262" s="92">
        <f t="shared" si="16"/>
        <v>1172196.26</v>
      </c>
      <c r="U262" s="94">
        <f t="shared" si="17"/>
        <v>1.9338059276710905E-2</v>
      </c>
    </row>
    <row r="263" spans="1:21" ht="72.599999999999994" x14ac:dyDescent="0.3">
      <c r="A263" s="106">
        <v>261</v>
      </c>
      <c r="B263" s="95" t="s">
        <v>325</v>
      </c>
      <c r="C263" s="88" t="s">
        <v>130</v>
      </c>
      <c r="D263" s="88">
        <v>2013</v>
      </c>
      <c r="E263" s="88">
        <v>131486</v>
      </c>
      <c r="F263" s="90">
        <v>40232</v>
      </c>
      <c r="G263" s="91"/>
      <c r="H263" s="91">
        <v>40756</v>
      </c>
      <c r="I263" s="91">
        <v>41426</v>
      </c>
      <c r="J263" s="91">
        <v>42415</v>
      </c>
      <c r="K263" s="110">
        <f t="shared" si="18"/>
        <v>4.5452054794520551</v>
      </c>
      <c r="L263" s="110">
        <f t="shared" si="19"/>
        <v>2.7095890410958905</v>
      </c>
      <c r="M263" s="91" t="s">
        <v>689</v>
      </c>
      <c r="N263" s="88" t="s">
        <v>691</v>
      </c>
      <c r="O263" s="92">
        <v>2478605</v>
      </c>
      <c r="P263" s="92"/>
      <c r="Q263" s="93"/>
      <c r="R263" s="93"/>
      <c r="S263" s="92">
        <v>2550824.41</v>
      </c>
      <c r="T263" s="92">
        <f t="shared" si="16"/>
        <v>0</v>
      </c>
      <c r="U263" s="94">
        <f t="shared" si="17"/>
        <v>1.0291371194684107</v>
      </c>
    </row>
    <row r="264" spans="1:21" ht="156.6" x14ac:dyDescent="0.3">
      <c r="A264" s="106">
        <v>262</v>
      </c>
      <c r="B264" s="96" t="s">
        <v>686</v>
      </c>
      <c r="C264" s="88" t="s">
        <v>268</v>
      </c>
      <c r="D264" s="88">
        <v>2010</v>
      </c>
      <c r="E264" s="88">
        <v>133462</v>
      </c>
      <c r="F264" s="90">
        <v>40098</v>
      </c>
      <c r="G264" s="91"/>
      <c r="H264" s="91">
        <v>40148</v>
      </c>
      <c r="I264" s="91">
        <v>40391</v>
      </c>
      <c r="J264" s="91">
        <v>42415</v>
      </c>
      <c r="K264" s="110">
        <f t="shared" si="18"/>
        <v>6.2109589041095887</v>
      </c>
      <c r="L264" s="110">
        <f t="shared" si="19"/>
        <v>5.5452054794520551</v>
      </c>
      <c r="M264" s="91" t="s">
        <v>689</v>
      </c>
      <c r="N264" s="88" t="s">
        <v>689</v>
      </c>
      <c r="O264" s="92">
        <v>241955</v>
      </c>
      <c r="P264" s="92"/>
      <c r="Q264" s="93"/>
      <c r="R264" s="93"/>
      <c r="S264" s="92">
        <v>238417.5</v>
      </c>
      <c r="T264" s="92">
        <f t="shared" si="16"/>
        <v>3537.5</v>
      </c>
      <c r="U264" s="94">
        <f t="shared" si="17"/>
        <v>0.98537951271930735</v>
      </c>
    </row>
    <row r="265" spans="1:21" ht="120.6" x14ac:dyDescent="0.3">
      <c r="A265" s="106">
        <v>263</v>
      </c>
      <c r="B265" s="96" t="s">
        <v>687</v>
      </c>
      <c r="C265" s="88" t="s">
        <v>268</v>
      </c>
      <c r="D265" s="88">
        <v>2010</v>
      </c>
      <c r="E265" s="88">
        <v>134682</v>
      </c>
      <c r="F265" s="90">
        <v>40137</v>
      </c>
      <c r="G265" s="91"/>
      <c r="H265" s="91">
        <v>40969</v>
      </c>
      <c r="I265" s="91">
        <v>41609</v>
      </c>
      <c r="J265" s="91">
        <v>42415</v>
      </c>
      <c r="K265" s="110">
        <f t="shared" si="18"/>
        <v>3.9616438356164383</v>
      </c>
      <c r="L265" s="110">
        <f t="shared" si="19"/>
        <v>2.2082191780821918</v>
      </c>
      <c r="M265" s="91" t="s">
        <v>689</v>
      </c>
      <c r="N265" s="88" t="s">
        <v>689</v>
      </c>
      <c r="O265" s="92">
        <v>3550827.81</v>
      </c>
      <c r="P265" s="92"/>
      <c r="Q265" s="93"/>
      <c r="R265" s="93"/>
      <c r="S265" s="92">
        <v>1270952.72</v>
      </c>
      <c r="T265" s="92">
        <f t="shared" si="16"/>
        <v>2279875.09</v>
      </c>
      <c r="U265" s="94">
        <f t="shared" si="17"/>
        <v>0.35793138614626319</v>
      </c>
    </row>
    <row r="266" spans="1:21" ht="132.6" x14ac:dyDescent="0.3">
      <c r="A266" s="106">
        <v>264</v>
      </c>
      <c r="B266" s="95" t="s">
        <v>599</v>
      </c>
      <c r="C266" s="88" t="s">
        <v>266</v>
      </c>
      <c r="D266" s="88">
        <v>2013</v>
      </c>
      <c r="E266" s="89">
        <v>135671</v>
      </c>
      <c r="F266" s="90">
        <v>40451</v>
      </c>
      <c r="G266" s="91"/>
      <c r="H266" s="91">
        <v>41122</v>
      </c>
      <c r="I266" s="91">
        <v>41609</v>
      </c>
      <c r="J266" s="91">
        <v>42415</v>
      </c>
      <c r="K266" s="110">
        <f t="shared" si="18"/>
        <v>3.5424657534246577</v>
      </c>
      <c r="L266" s="110">
        <f t="shared" si="19"/>
        <v>2.2082191780821918</v>
      </c>
      <c r="M266" s="91" t="s">
        <v>689</v>
      </c>
      <c r="N266" s="88" t="s">
        <v>691</v>
      </c>
      <c r="O266" s="92">
        <v>1044379.59</v>
      </c>
      <c r="P266" s="92"/>
      <c r="Q266" s="93"/>
      <c r="R266" s="93"/>
      <c r="S266" s="92">
        <v>1030459.09</v>
      </c>
      <c r="T266" s="92">
        <f t="shared" si="16"/>
        <v>13920.5</v>
      </c>
      <c r="U266" s="94">
        <f t="shared" si="17"/>
        <v>0.98667103404424061</v>
      </c>
    </row>
    <row r="267" spans="1:21" ht="156.6" x14ac:dyDescent="0.3">
      <c r="A267" s="106">
        <v>265</v>
      </c>
      <c r="B267" s="96" t="s">
        <v>395</v>
      </c>
      <c r="C267" s="88" t="s">
        <v>268</v>
      </c>
      <c r="D267" s="88">
        <v>2010</v>
      </c>
      <c r="E267" s="89">
        <v>135861</v>
      </c>
      <c r="F267" s="90">
        <v>40129</v>
      </c>
      <c r="G267" s="91"/>
      <c r="H267" s="91">
        <v>40452</v>
      </c>
      <c r="I267" s="91">
        <v>41974</v>
      </c>
      <c r="J267" s="91">
        <v>42415</v>
      </c>
      <c r="K267" s="110">
        <f t="shared" si="18"/>
        <v>5.3780821917808215</v>
      </c>
      <c r="L267" s="110">
        <f t="shared" si="19"/>
        <v>1.2082191780821918</v>
      </c>
      <c r="M267" s="91" t="s">
        <v>689</v>
      </c>
      <c r="N267" s="88" t="s">
        <v>689</v>
      </c>
      <c r="O267" s="92">
        <v>2505977</v>
      </c>
      <c r="P267" s="92"/>
      <c r="Q267" s="93"/>
      <c r="R267" s="93"/>
      <c r="S267" s="92">
        <v>1486007.53</v>
      </c>
      <c r="T267" s="92">
        <f t="shared" si="16"/>
        <v>1019969.47</v>
      </c>
      <c r="U267" s="94">
        <f t="shared" si="17"/>
        <v>0.59298530273821348</v>
      </c>
    </row>
    <row r="268" spans="1:21" ht="132.6" x14ac:dyDescent="0.3">
      <c r="A268" s="106">
        <v>266</v>
      </c>
      <c r="B268" s="97" t="s">
        <v>407</v>
      </c>
      <c r="C268" s="88" t="s">
        <v>130</v>
      </c>
      <c r="D268" s="88">
        <v>2011</v>
      </c>
      <c r="E268" s="88">
        <v>138207</v>
      </c>
      <c r="F268" s="90">
        <v>40324</v>
      </c>
      <c r="G268" s="91"/>
      <c r="H268" s="91">
        <v>40787</v>
      </c>
      <c r="I268" s="91">
        <v>41244</v>
      </c>
      <c r="J268" s="91">
        <v>42415</v>
      </c>
      <c r="K268" s="110">
        <f t="shared" si="18"/>
        <v>4.4602739726027396</v>
      </c>
      <c r="L268" s="110">
        <f t="shared" si="19"/>
        <v>3.2082191780821918</v>
      </c>
      <c r="M268" s="91" t="s">
        <v>689</v>
      </c>
      <c r="N268" s="88" t="s">
        <v>689</v>
      </c>
      <c r="O268" s="92">
        <v>1158149</v>
      </c>
      <c r="P268" s="92"/>
      <c r="Q268" s="93"/>
      <c r="R268" s="93"/>
      <c r="S268" s="92">
        <v>1105126.9099999999</v>
      </c>
      <c r="T268" s="92">
        <f t="shared" si="16"/>
        <v>53022.090000000084</v>
      </c>
      <c r="U268" s="94">
        <f t="shared" si="17"/>
        <v>0.95421824825648505</v>
      </c>
    </row>
    <row r="269" spans="1:21" ht="132.6" x14ac:dyDescent="0.3">
      <c r="A269" s="106">
        <v>267</v>
      </c>
      <c r="B269" s="95" t="s">
        <v>324</v>
      </c>
      <c r="C269" s="88" t="s">
        <v>130</v>
      </c>
      <c r="D269" s="88">
        <v>2013</v>
      </c>
      <c r="E269" s="88">
        <v>138403</v>
      </c>
      <c r="F269" s="90">
        <v>40256</v>
      </c>
      <c r="G269" s="91"/>
      <c r="H269" s="91">
        <v>40513</v>
      </c>
      <c r="I269" s="91">
        <v>41061</v>
      </c>
      <c r="J269" s="91">
        <v>42415</v>
      </c>
      <c r="K269" s="110">
        <f t="shared" si="18"/>
        <v>5.2109589041095887</v>
      </c>
      <c r="L269" s="110">
        <f t="shared" si="19"/>
        <v>3.7095890410958905</v>
      </c>
      <c r="M269" s="91" t="s">
        <v>689</v>
      </c>
      <c r="N269" s="88" t="s">
        <v>689</v>
      </c>
      <c r="O269" s="92">
        <v>4557480</v>
      </c>
      <c r="P269" s="92"/>
      <c r="Q269" s="93"/>
      <c r="R269" s="93"/>
      <c r="S269" s="92">
        <v>45500</v>
      </c>
      <c r="T269" s="92">
        <f t="shared" si="16"/>
        <v>4511980</v>
      </c>
      <c r="U269" s="94">
        <f t="shared" si="17"/>
        <v>9.9835874211186889E-3</v>
      </c>
    </row>
    <row r="270" spans="1:21" ht="132.6" x14ac:dyDescent="0.3">
      <c r="A270" s="106">
        <v>268</v>
      </c>
      <c r="B270" s="95" t="s">
        <v>539</v>
      </c>
      <c r="C270" s="88" t="s">
        <v>265</v>
      </c>
      <c r="D270" s="88">
        <v>2013</v>
      </c>
      <c r="E270" s="88">
        <v>138434</v>
      </c>
      <c r="F270" s="90">
        <v>40343</v>
      </c>
      <c r="G270" s="91"/>
      <c r="H270" s="91">
        <v>40513</v>
      </c>
      <c r="I270" s="91">
        <v>41609</v>
      </c>
      <c r="J270" s="91">
        <v>42415</v>
      </c>
      <c r="K270" s="110">
        <f t="shared" si="18"/>
        <v>5.2109589041095887</v>
      </c>
      <c r="L270" s="110">
        <f t="shared" si="19"/>
        <v>2.2082191780821918</v>
      </c>
      <c r="M270" s="91" t="s">
        <v>689</v>
      </c>
      <c r="N270" s="88" t="s">
        <v>691</v>
      </c>
      <c r="O270" s="92">
        <v>4130109.15</v>
      </c>
      <c r="P270" s="92"/>
      <c r="Q270" s="93"/>
      <c r="R270" s="93"/>
      <c r="S270" s="92">
        <v>3631365.27</v>
      </c>
      <c r="T270" s="92">
        <f t="shared" si="16"/>
        <v>498743.87999999989</v>
      </c>
      <c r="U270" s="94">
        <f t="shared" si="17"/>
        <v>0.87924196143823463</v>
      </c>
    </row>
    <row r="271" spans="1:21" ht="144.6" x14ac:dyDescent="0.3">
      <c r="A271" s="106">
        <v>269</v>
      </c>
      <c r="B271" s="88" t="s">
        <v>42</v>
      </c>
      <c r="C271" s="88" t="s">
        <v>130</v>
      </c>
      <c r="D271" s="88">
        <v>2015</v>
      </c>
      <c r="E271" s="88">
        <v>138915</v>
      </c>
      <c r="F271" s="90">
        <v>41977</v>
      </c>
      <c r="G271" s="91"/>
      <c r="H271" s="91">
        <v>42186</v>
      </c>
      <c r="I271" s="91">
        <v>42217</v>
      </c>
      <c r="J271" s="91">
        <v>42415</v>
      </c>
      <c r="K271" s="110">
        <f t="shared" si="18"/>
        <v>0.62739726027397258</v>
      </c>
      <c r="L271" s="110">
        <f t="shared" si="19"/>
        <v>0.54246575342465753</v>
      </c>
      <c r="M271" s="91" t="s">
        <v>689</v>
      </c>
      <c r="N271" s="88" t="s">
        <v>689</v>
      </c>
      <c r="O271" s="92">
        <v>785583</v>
      </c>
      <c r="P271" s="92"/>
      <c r="Q271" s="93">
        <v>0</v>
      </c>
      <c r="R271" s="93">
        <v>0</v>
      </c>
      <c r="S271" s="92">
        <v>13940</v>
      </c>
      <c r="T271" s="92">
        <f t="shared" si="16"/>
        <v>771643</v>
      </c>
      <c r="U271" s="94">
        <f t="shared" si="17"/>
        <v>1.7744783173770307E-2</v>
      </c>
    </row>
    <row r="272" spans="1:21" ht="132.6" x14ac:dyDescent="0.3">
      <c r="A272" s="106">
        <v>270</v>
      </c>
      <c r="B272" s="88" t="s">
        <v>225</v>
      </c>
      <c r="C272" s="88" t="s">
        <v>266</v>
      </c>
      <c r="D272" s="88">
        <v>2015</v>
      </c>
      <c r="E272" s="88">
        <v>138916</v>
      </c>
      <c r="F272" s="90">
        <v>41017</v>
      </c>
      <c r="G272" s="91"/>
      <c r="H272" s="91">
        <v>41579</v>
      </c>
      <c r="I272" s="91">
        <v>42125</v>
      </c>
      <c r="J272" s="91">
        <v>42415</v>
      </c>
      <c r="K272" s="110">
        <f t="shared" si="18"/>
        <v>2.2904109589041095</v>
      </c>
      <c r="L272" s="110">
        <f t="shared" si="19"/>
        <v>0.79452054794520544</v>
      </c>
      <c r="M272" s="91" t="s">
        <v>689</v>
      </c>
      <c r="N272" s="88" t="s">
        <v>691</v>
      </c>
      <c r="O272" s="92">
        <v>1038028.65</v>
      </c>
      <c r="P272" s="92"/>
      <c r="Q272" s="93"/>
      <c r="R272" s="93">
        <v>0</v>
      </c>
      <c r="S272" s="92">
        <v>1019166.25</v>
      </c>
      <c r="T272" s="92">
        <f t="shared" si="16"/>
        <v>18862.400000000023</v>
      </c>
      <c r="U272" s="94">
        <f t="shared" si="17"/>
        <v>0.98182863257194297</v>
      </c>
    </row>
    <row r="273" spans="1:21" ht="84.6" x14ac:dyDescent="0.3">
      <c r="A273" s="106">
        <v>271</v>
      </c>
      <c r="B273" s="87" t="s">
        <v>359</v>
      </c>
      <c r="C273" s="88" t="s">
        <v>130</v>
      </c>
      <c r="D273" s="88">
        <v>2012</v>
      </c>
      <c r="E273" s="88">
        <v>141642</v>
      </c>
      <c r="F273" s="90">
        <v>40276</v>
      </c>
      <c r="G273" s="91"/>
      <c r="H273" s="91">
        <v>41091</v>
      </c>
      <c r="I273" s="91">
        <v>41122</v>
      </c>
      <c r="J273" s="91">
        <v>42415</v>
      </c>
      <c r="K273" s="110">
        <f t="shared" si="18"/>
        <v>3.6273972602739728</v>
      </c>
      <c r="L273" s="110">
        <f t="shared" si="19"/>
        <v>3.5424657534246577</v>
      </c>
      <c r="M273" s="91" t="s">
        <v>689</v>
      </c>
      <c r="N273" s="88" t="s">
        <v>689</v>
      </c>
      <c r="O273" s="92">
        <v>2900416.68</v>
      </c>
      <c r="P273" s="92"/>
      <c r="Q273" s="93"/>
      <c r="R273" s="93"/>
      <c r="S273" s="92">
        <v>7000</v>
      </c>
      <c r="T273" s="92">
        <f t="shared" si="16"/>
        <v>2893416.68</v>
      </c>
      <c r="U273" s="94">
        <f t="shared" si="17"/>
        <v>2.4134463328213929E-3</v>
      </c>
    </row>
    <row r="274" spans="1:21" ht="108.6" x14ac:dyDescent="0.3">
      <c r="A274" s="106">
        <v>272</v>
      </c>
      <c r="B274" s="97" t="s">
        <v>405</v>
      </c>
      <c r="C274" s="88" t="s">
        <v>130</v>
      </c>
      <c r="D274" s="88">
        <v>2011</v>
      </c>
      <c r="E274" s="88">
        <v>143531</v>
      </c>
      <c r="F274" s="90">
        <v>40211</v>
      </c>
      <c r="G274" s="91"/>
      <c r="H274" s="91">
        <v>40725</v>
      </c>
      <c r="I274" s="91">
        <v>40878</v>
      </c>
      <c r="J274" s="91">
        <v>42415</v>
      </c>
      <c r="K274" s="110">
        <f t="shared" si="18"/>
        <v>4.6301369863013697</v>
      </c>
      <c r="L274" s="110">
        <f t="shared" si="19"/>
        <v>4.2109589041095887</v>
      </c>
      <c r="M274" s="91" t="s">
        <v>689</v>
      </c>
      <c r="N274" s="88" t="s">
        <v>689</v>
      </c>
      <c r="O274" s="92">
        <v>365405.84</v>
      </c>
      <c r="P274" s="92"/>
      <c r="Q274" s="93"/>
      <c r="R274" s="93"/>
      <c r="S274" s="92">
        <v>438462.41</v>
      </c>
      <c r="T274" s="92">
        <f t="shared" si="16"/>
        <v>0</v>
      </c>
      <c r="U274" s="94">
        <f t="shared" si="17"/>
        <v>1.1999326830682289</v>
      </c>
    </row>
    <row r="275" spans="1:21" ht="108.6" x14ac:dyDescent="0.3">
      <c r="A275" s="106">
        <v>273</v>
      </c>
      <c r="B275" s="97" t="s">
        <v>406</v>
      </c>
      <c r="C275" s="88" t="s">
        <v>130</v>
      </c>
      <c r="D275" s="88">
        <v>2011</v>
      </c>
      <c r="E275" s="88">
        <v>143608</v>
      </c>
      <c r="F275" s="90">
        <v>40211</v>
      </c>
      <c r="G275" s="91"/>
      <c r="H275" s="91">
        <v>40725</v>
      </c>
      <c r="I275" s="91">
        <v>40878</v>
      </c>
      <c r="J275" s="91">
        <v>42415</v>
      </c>
      <c r="K275" s="110">
        <f t="shared" si="18"/>
        <v>4.6301369863013697</v>
      </c>
      <c r="L275" s="110">
        <f t="shared" si="19"/>
        <v>4.2109589041095887</v>
      </c>
      <c r="M275" s="91" t="s">
        <v>689</v>
      </c>
      <c r="N275" s="88" t="s">
        <v>689</v>
      </c>
      <c r="O275" s="92">
        <v>495111.58</v>
      </c>
      <c r="P275" s="92"/>
      <c r="Q275" s="93"/>
      <c r="R275" s="93"/>
      <c r="S275" s="92">
        <v>508528.54</v>
      </c>
      <c r="T275" s="92">
        <f t="shared" si="16"/>
        <v>0</v>
      </c>
      <c r="U275" s="94">
        <f t="shared" si="17"/>
        <v>1.0270988612304321</v>
      </c>
    </row>
    <row r="276" spans="1:21" ht="108.6" x14ac:dyDescent="0.3">
      <c r="A276" s="106">
        <v>274</v>
      </c>
      <c r="B276" s="97" t="s">
        <v>408</v>
      </c>
      <c r="C276" s="88" t="s">
        <v>130</v>
      </c>
      <c r="D276" s="88">
        <v>2011</v>
      </c>
      <c r="E276" s="88">
        <v>143624</v>
      </c>
      <c r="F276" s="90">
        <v>40211</v>
      </c>
      <c r="G276" s="91"/>
      <c r="H276" s="91">
        <v>40756</v>
      </c>
      <c r="I276" s="91">
        <v>41030</v>
      </c>
      <c r="J276" s="91">
        <v>42415</v>
      </c>
      <c r="K276" s="110">
        <f t="shared" si="18"/>
        <v>4.5452054794520551</v>
      </c>
      <c r="L276" s="110">
        <f t="shared" si="19"/>
        <v>3.7945205479452055</v>
      </c>
      <c r="M276" s="91" t="s">
        <v>689</v>
      </c>
      <c r="N276" s="88" t="s">
        <v>689</v>
      </c>
      <c r="O276" s="92">
        <v>982533.98</v>
      </c>
      <c r="P276" s="92"/>
      <c r="Q276" s="93"/>
      <c r="R276" s="93"/>
      <c r="S276" s="92">
        <v>983104.64</v>
      </c>
      <c r="T276" s="92">
        <f t="shared" si="16"/>
        <v>0</v>
      </c>
      <c r="U276" s="94">
        <f t="shared" si="17"/>
        <v>1.0005808043402225</v>
      </c>
    </row>
    <row r="277" spans="1:21" ht="156.6" x14ac:dyDescent="0.3">
      <c r="A277" s="106">
        <v>275</v>
      </c>
      <c r="B277" s="98" t="s">
        <v>631</v>
      </c>
      <c r="C277" s="88" t="s">
        <v>268</v>
      </c>
      <c r="D277" s="88">
        <v>2014</v>
      </c>
      <c r="E277" s="88">
        <v>147684</v>
      </c>
      <c r="F277" s="90">
        <v>40250</v>
      </c>
      <c r="G277" s="91"/>
      <c r="H277" s="91">
        <v>41518</v>
      </c>
      <c r="I277" s="91">
        <v>41730</v>
      </c>
      <c r="J277" s="91">
        <v>42415</v>
      </c>
      <c r="K277" s="110">
        <f t="shared" si="18"/>
        <v>2.4575342465753423</v>
      </c>
      <c r="L277" s="110">
        <f t="shared" si="19"/>
        <v>1.8767123287671232</v>
      </c>
      <c r="M277" s="91" t="s">
        <v>689</v>
      </c>
      <c r="N277" s="88" t="s">
        <v>691</v>
      </c>
      <c r="O277" s="92">
        <v>818022.08</v>
      </c>
      <c r="P277" s="92"/>
      <c r="Q277" s="93"/>
      <c r="R277" s="93"/>
      <c r="S277" s="92">
        <v>817919.96</v>
      </c>
      <c r="T277" s="92">
        <f t="shared" si="16"/>
        <v>102.11999999999534</v>
      </c>
      <c r="U277" s="94">
        <f t="shared" si="17"/>
        <v>0.99987516229390772</v>
      </c>
    </row>
    <row r="278" spans="1:21" ht="120.6" x14ac:dyDescent="0.3">
      <c r="A278" s="106">
        <v>276</v>
      </c>
      <c r="B278" s="95" t="s">
        <v>327</v>
      </c>
      <c r="C278" s="88" t="s">
        <v>130</v>
      </c>
      <c r="D278" s="88">
        <v>2013</v>
      </c>
      <c r="E278" s="88">
        <v>149352</v>
      </c>
      <c r="F278" s="90">
        <v>40297</v>
      </c>
      <c r="G278" s="91"/>
      <c r="H278" s="91">
        <v>40483</v>
      </c>
      <c r="I278" s="91">
        <v>41487</v>
      </c>
      <c r="J278" s="91">
        <v>42415</v>
      </c>
      <c r="K278" s="110">
        <f t="shared" si="18"/>
        <v>5.2931506849315069</v>
      </c>
      <c r="L278" s="110">
        <f t="shared" si="19"/>
        <v>2.5424657534246577</v>
      </c>
      <c r="M278" s="91" t="s">
        <v>689</v>
      </c>
      <c r="N278" s="88" t="s">
        <v>689</v>
      </c>
      <c r="O278" s="92">
        <v>648012.6</v>
      </c>
      <c r="P278" s="92"/>
      <c r="Q278" s="93"/>
      <c r="R278" s="93"/>
      <c r="S278" s="92">
        <v>623189.30000000005</v>
      </c>
      <c r="T278" s="92">
        <f t="shared" si="16"/>
        <v>24823.29999999993</v>
      </c>
      <c r="U278" s="94">
        <f t="shared" si="17"/>
        <v>0.96169318312637764</v>
      </c>
    </row>
    <row r="279" spans="1:21" ht="120.6" x14ac:dyDescent="0.3">
      <c r="A279" s="106">
        <v>277</v>
      </c>
      <c r="B279" s="88" t="s">
        <v>220</v>
      </c>
      <c r="C279" s="88" t="s">
        <v>266</v>
      </c>
      <c r="D279" s="88">
        <v>2015</v>
      </c>
      <c r="E279" s="89">
        <v>151830</v>
      </c>
      <c r="F279" s="90">
        <v>40507</v>
      </c>
      <c r="G279" s="91"/>
      <c r="H279" s="91">
        <v>41091</v>
      </c>
      <c r="I279" s="91">
        <v>42095</v>
      </c>
      <c r="J279" s="91">
        <v>42415</v>
      </c>
      <c r="K279" s="110">
        <f t="shared" si="18"/>
        <v>3.6273972602739728</v>
      </c>
      <c r="L279" s="110">
        <f t="shared" si="19"/>
        <v>0.87671232876712324</v>
      </c>
      <c r="M279" s="91" t="s">
        <v>689</v>
      </c>
      <c r="N279" s="88" t="s">
        <v>691</v>
      </c>
      <c r="O279" s="92">
        <v>2062109.55</v>
      </c>
      <c r="P279" s="92"/>
      <c r="Q279" s="93"/>
      <c r="R279" s="93"/>
      <c r="S279" s="92">
        <v>2060233.88</v>
      </c>
      <c r="T279" s="92">
        <f t="shared" si="16"/>
        <v>1875.6700000001583</v>
      </c>
      <c r="U279" s="94">
        <f t="shared" si="17"/>
        <v>0.99909041204915605</v>
      </c>
    </row>
    <row r="280" spans="1:21" ht="120.6" x14ac:dyDescent="0.3">
      <c r="A280" s="106">
        <v>278</v>
      </c>
      <c r="B280" s="88" t="s">
        <v>40</v>
      </c>
      <c r="C280" s="88" t="s">
        <v>130</v>
      </c>
      <c r="D280" s="88">
        <v>2015</v>
      </c>
      <c r="E280" s="88">
        <v>156230</v>
      </c>
      <c r="F280" s="90">
        <v>40414</v>
      </c>
      <c r="G280" s="91"/>
      <c r="H280" s="91">
        <v>40725</v>
      </c>
      <c r="I280" s="91">
        <v>42186</v>
      </c>
      <c r="J280" s="91">
        <v>42415</v>
      </c>
      <c r="K280" s="110">
        <f t="shared" si="18"/>
        <v>4.6301369863013697</v>
      </c>
      <c r="L280" s="110">
        <f t="shared" si="19"/>
        <v>0.62739726027397258</v>
      </c>
      <c r="M280" s="91" t="s">
        <v>689</v>
      </c>
      <c r="N280" s="88" t="s">
        <v>689</v>
      </c>
      <c r="O280" s="92">
        <v>4475754</v>
      </c>
      <c r="P280" s="92">
        <v>3277681</v>
      </c>
      <c r="Q280" s="93">
        <v>946217</v>
      </c>
      <c r="R280" s="93">
        <v>0</v>
      </c>
      <c r="S280" s="92">
        <v>4228198.3</v>
      </c>
      <c r="T280" s="92">
        <f t="shared" si="16"/>
        <v>247555.70000000019</v>
      </c>
      <c r="U280" s="94">
        <f t="shared" si="17"/>
        <v>0.94468960984004036</v>
      </c>
    </row>
    <row r="281" spans="1:21" ht="228.6" x14ac:dyDescent="0.3">
      <c r="A281" s="106">
        <v>279</v>
      </c>
      <c r="B281" s="87" t="s">
        <v>169</v>
      </c>
      <c r="C281" s="88" t="s">
        <v>264</v>
      </c>
      <c r="D281" s="88">
        <v>2012</v>
      </c>
      <c r="E281" s="89">
        <v>156892</v>
      </c>
      <c r="F281" s="90">
        <v>40430</v>
      </c>
      <c r="G281" s="91"/>
      <c r="H281" s="91">
        <v>40513</v>
      </c>
      <c r="I281" s="91">
        <v>41609</v>
      </c>
      <c r="J281" s="91">
        <v>42415</v>
      </c>
      <c r="K281" s="110">
        <f t="shared" si="18"/>
        <v>5.2109589041095887</v>
      </c>
      <c r="L281" s="110">
        <f t="shared" si="19"/>
        <v>2.2082191780821918</v>
      </c>
      <c r="M281" s="91" t="s">
        <v>689</v>
      </c>
      <c r="N281" s="88" t="s">
        <v>689</v>
      </c>
      <c r="O281" s="92">
        <v>1908514.04</v>
      </c>
      <c r="P281" s="92"/>
      <c r="Q281" s="93"/>
      <c r="R281" s="93"/>
      <c r="S281" s="92">
        <v>1894689.41</v>
      </c>
      <c r="T281" s="92">
        <f t="shared" si="16"/>
        <v>13824.630000000121</v>
      </c>
      <c r="U281" s="94">
        <f t="shared" si="17"/>
        <v>0.9927563383290593</v>
      </c>
    </row>
    <row r="282" spans="1:21" ht="168.6" x14ac:dyDescent="0.3">
      <c r="A282" s="106">
        <v>280</v>
      </c>
      <c r="B282" s="97" t="s">
        <v>409</v>
      </c>
      <c r="C282" s="88" t="s">
        <v>130</v>
      </c>
      <c r="D282" s="88">
        <v>2011</v>
      </c>
      <c r="E282" s="88">
        <v>157207</v>
      </c>
      <c r="F282" s="90">
        <v>40374</v>
      </c>
      <c r="G282" s="91"/>
      <c r="H282" s="91">
        <v>40787</v>
      </c>
      <c r="I282" s="91">
        <v>41671</v>
      </c>
      <c r="J282" s="91">
        <v>42415</v>
      </c>
      <c r="K282" s="110">
        <f t="shared" si="18"/>
        <v>4.4602739726027396</v>
      </c>
      <c r="L282" s="110">
        <f t="shared" si="19"/>
        <v>2.0383561643835617</v>
      </c>
      <c r="M282" s="91" t="s">
        <v>689</v>
      </c>
      <c r="N282" s="88" t="s">
        <v>689</v>
      </c>
      <c r="O282" s="92">
        <v>1523416</v>
      </c>
      <c r="P282" s="92"/>
      <c r="Q282" s="93"/>
      <c r="R282" s="93"/>
      <c r="S282" s="92">
        <v>1491153.18</v>
      </c>
      <c r="T282" s="92">
        <f t="shared" si="16"/>
        <v>32262.820000000065</v>
      </c>
      <c r="U282" s="94">
        <f t="shared" si="17"/>
        <v>0.97882205517074783</v>
      </c>
    </row>
    <row r="283" spans="1:21" ht="120.6" x14ac:dyDescent="0.3">
      <c r="A283" s="106">
        <v>281</v>
      </c>
      <c r="B283" s="98" t="s">
        <v>591</v>
      </c>
      <c r="C283" s="88" t="s">
        <v>266</v>
      </c>
      <c r="D283" s="88">
        <v>2014</v>
      </c>
      <c r="E283" s="88">
        <v>157472</v>
      </c>
      <c r="F283" s="90">
        <v>40540</v>
      </c>
      <c r="G283" s="91"/>
      <c r="H283" s="91">
        <v>41122</v>
      </c>
      <c r="I283" s="91">
        <v>41913</v>
      </c>
      <c r="J283" s="91">
        <v>42415</v>
      </c>
      <c r="K283" s="110">
        <f t="shared" si="18"/>
        <v>3.5424657534246577</v>
      </c>
      <c r="L283" s="110">
        <f t="shared" si="19"/>
        <v>1.3753424657534246</v>
      </c>
      <c r="M283" s="91" t="s">
        <v>689</v>
      </c>
      <c r="N283" s="88" t="s">
        <v>691</v>
      </c>
      <c r="O283" s="92">
        <v>1675320.02</v>
      </c>
      <c r="P283" s="92"/>
      <c r="Q283" s="93"/>
      <c r="R283" s="93"/>
      <c r="S283" s="92">
        <v>1670957.23</v>
      </c>
      <c r="T283" s="92">
        <f t="shared" si="16"/>
        <v>4362.7900000000373</v>
      </c>
      <c r="U283" s="94">
        <f t="shared" si="17"/>
        <v>0.99739584679469173</v>
      </c>
    </row>
    <row r="284" spans="1:21" ht="168.6" x14ac:dyDescent="0.3">
      <c r="A284" s="106">
        <v>282</v>
      </c>
      <c r="B284" s="104" t="s">
        <v>36</v>
      </c>
      <c r="C284" s="88" t="s">
        <v>130</v>
      </c>
      <c r="D284" s="88">
        <v>2014</v>
      </c>
      <c r="E284" s="89">
        <v>159089</v>
      </c>
      <c r="F284" s="90">
        <v>40395</v>
      </c>
      <c r="G284" s="91"/>
      <c r="H284" s="91">
        <v>40878</v>
      </c>
      <c r="I284" s="91">
        <v>41913</v>
      </c>
      <c r="J284" s="91">
        <v>42415</v>
      </c>
      <c r="K284" s="110">
        <f t="shared" si="18"/>
        <v>4.2109589041095887</v>
      </c>
      <c r="L284" s="110">
        <f t="shared" si="19"/>
        <v>1.3753424657534246</v>
      </c>
      <c r="M284" s="91" t="s">
        <v>689</v>
      </c>
      <c r="N284" s="88" t="s">
        <v>691</v>
      </c>
      <c r="O284" s="92">
        <v>2952581.16</v>
      </c>
      <c r="P284" s="92"/>
      <c r="Q284" s="93"/>
      <c r="R284" s="93"/>
      <c r="S284" s="92">
        <v>2262512.6800000002</v>
      </c>
      <c r="T284" s="92">
        <f t="shared" si="16"/>
        <v>690068.47999999998</v>
      </c>
      <c r="U284" s="94">
        <f t="shared" si="17"/>
        <v>0.76628297662103895</v>
      </c>
    </row>
    <row r="285" spans="1:21" ht="120.6" x14ac:dyDescent="0.3">
      <c r="A285" s="106">
        <v>283</v>
      </c>
      <c r="B285" s="87" t="s">
        <v>356</v>
      </c>
      <c r="C285" s="88" t="s">
        <v>130</v>
      </c>
      <c r="D285" s="88">
        <v>2012</v>
      </c>
      <c r="E285" s="88">
        <v>160137</v>
      </c>
      <c r="F285" s="90">
        <v>40434</v>
      </c>
      <c r="G285" s="91"/>
      <c r="H285" s="91">
        <v>41244</v>
      </c>
      <c r="I285" s="91">
        <v>42217</v>
      </c>
      <c r="J285" s="91">
        <v>42415</v>
      </c>
      <c r="K285" s="110">
        <f t="shared" si="18"/>
        <v>3.2082191780821918</v>
      </c>
      <c r="L285" s="110">
        <f t="shared" si="19"/>
        <v>0.54246575342465753</v>
      </c>
      <c r="M285" s="91" t="s">
        <v>689</v>
      </c>
      <c r="N285" s="88" t="s">
        <v>691</v>
      </c>
      <c r="O285" s="92">
        <v>3180532</v>
      </c>
      <c r="P285" s="92"/>
      <c r="Q285" s="93"/>
      <c r="R285" s="93"/>
      <c r="S285" s="92">
        <v>3180532</v>
      </c>
      <c r="T285" s="92">
        <f t="shared" si="16"/>
        <v>0</v>
      </c>
      <c r="U285" s="94">
        <f t="shared" si="17"/>
        <v>1</v>
      </c>
    </row>
    <row r="286" spans="1:21" ht="144.6" x14ac:dyDescent="0.3">
      <c r="A286" s="106">
        <v>284</v>
      </c>
      <c r="B286" s="87" t="s">
        <v>355</v>
      </c>
      <c r="C286" s="88" t="s">
        <v>267</v>
      </c>
      <c r="D286" s="88">
        <v>2012</v>
      </c>
      <c r="E286" s="89">
        <v>160462</v>
      </c>
      <c r="F286" s="90">
        <v>40402</v>
      </c>
      <c r="G286" s="91"/>
      <c r="H286" s="91">
        <v>40725</v>
      </c>
      <c r="I286" s="91">
        <v>41244</v>
      </c>
      <c r="J286" s="91">
        <v>42415</v>
      </c>
      <c r="K286" s="110">
        <f t="shared" si="18"/>
        <v>4.6301369863013697</v>
      </c>
      <c r="L286" s="110">
        <f t="shared" si="19"/>
        <v>3.2082191780821918</v>
      </c>
      <c r="M286" s="91" t="s">
        <v>689</v>
      </c>
      <c r="N286" s="88" t="s">
        <v>689</v>
      </c>
      <c r="O286" s="92">
        <v>246949.61</v>
      </c>
      <c r="P286" s="92"/>
      <c r="Q286" s="93"/>
      <c r="R286" s="93"/>
      <c r="S286" s="92">
        <v>237761.36</v>
      </c>
      <c r="T286" s="92">
        <f t="shared" si="16"/>
        <v>9188.25</v>
      </c>
      <c r="U286" s="94">
        <f t="shared" si="17"/>
        <v>0.96279301676159768</v>
      </c>
    </row>
    <row r="287" spans="1:21" ht="156.6" x14ac:dyDescent="0.3">
      <c r="A287" s="106">
        <v>285</v>
      </c>
      <c r="B287" s="88" t="s">
        <v>101</v>
      </c>
      <c r="C287" s="88" t="s">
        <v>130</v>
      </c>
      <c r="D287" s="88">
        <v>2015</v>
      </c>
      <c r="E287" s="88">
        <v>163274</v>
      </c>
      <c r="F287" s="90">
        <v>41234</v>
      </c>
      <c r="G287" s="91"/>
      <c r="H287" s="91">
        <v>42125</v>
      </c>
      <c r="I287" s="91">
        <v>42125</v>
      </c>
      <c r="J287" s="91">
        <v>42415</v>
      </c>
      <c r="K287" s="110">
        <f t="shared" si="18"/>
        <v>0.79452054794520544</v>
      </c>
      <c r="L287" s="110">
        <f t="shared" si="19"/>
        <v>0.79452054794520544</v>
      </c>
      <c r="M287" s="91" t="s">
        <v>689</v>
      </c>
      <c r="N287" s="88" t="s">
        <v>689</v>
      </c>
      <c r="O287" s="92">
        <v>2700352</v>
      </c>
      <c r="P287" s="92"/>
      <c r="Q287" s="93">
        <v>0</v>
      </c>
      <c r="R287" s="93">
        <v>0</v>
      </c>
      <c r="S287" s="92">
        <v>18309.77</v>
      </c>
      <c r="T287" s="92">
        <f t="shared" si="16"/>
        <v>2682042.23</v>
      </c>
      <c r="U287" s="94">
        <f t="shared" si="17"/>
        <v>6.7805123183940462E-3</v>
      </c>
    </row>
    <row r="288" spans="1:21" ht="180.6" x14ac:dyDescent="0.3">
      <c r="A288" s="106">
        <v>286</v>
      </c>
      <c r="B288" s="105" t="s">
        <v>46</v>
      </c>
      <c r="C288" s="88" t="s">
        <v>130</v>
      </c>
      <c r="D288" s="88">
        <v>2015</v>
      </c>
      <c r="E288" s="88">
        <v>167575</v>
      </c>
      <c r="F288" s="90">
        <v>40721</v>
      </c>
      <c r="G288" s="91"/>
      <c r="H288" s="91">
        <v>40878</v>
      </c>
      <c r="I288" s="91">
        <v>41579</v>
      </c>
      <c r="J288" s="91">
        <v>42415</v>
      </c>
      <c r="K288" s="110">
        <f t="shared" si="18"/>
        <v>4.2109589041095887</v>
      </c>
      <c r="L288" s="110">
        <f t="shared" si="19"/>
        <v>2.2904109589041095</v>
      </c>
      <c r="M288" s="91" t="s">
        <v>689</v>
      </c>
      <c r="N288" s="88" t="s">
        <v>691</v>
      </c>
      <c r="O288" s="92">
        <v>777023</v>
      </c>
      <c r="P288" s="92">
        <v>821551</v>
      </c>
      <c r="Q288" s="93">
        <v>0</v>
      </c>
      <c r="R288" s="93">
        <v>0</v>
      </c>
      <c r="S288" s="92">
        <v>821551.09</v>
      </c>
      <c r="T288" s="92">
        <f t="shared" si="16"/>
        <v>0</v>
      </c>
      <c r="U288" s="94">
        <f t="shared" si="17"/>
        <v>1.0573060128207272</v>
      </c>
    </row>
    <row r="289" spans="1:21" ht="144.6" x14ac:dyDescent="0.3">
      <c r="A289" s="106">
        <v>287</v>
      </c>
      <c r="B289" s="88" t="s">
        <v>221</v>
      </c>
      <c r="C289" s="88" t="s">
        <v>266</v>
      </c>
      <c r="D289" s="88">
        <v>2015</v>
      </c>
      <c r="E289" s="88">
        <v>169361</v>
      </c>
      <c r="F289" s="90">
        <v>40738</v>
      </c>
      <c r="G289" s="91"/>
      <c r="H289" s="91">
        <v>40969</v>
      </c>
      <c r="I289" s="91">
        <v>42095</v>
      </c>
      <c r="J289" s="91">
        <v>42415</v>
      </c>
      <c r="K289" s="110">
        <f t="shared" si="18"/>
        <v>3.9616438356164383</v>
      </c>
      <c r="L289" s="110">
        <f t="shared" si="19"/>
        <v>0.87671232876712324</v>
      </c>
      <c r="M289" s="91" t="s">
        <v>689</v>
      </c>
      <c r="N289" s="88" t="s">
        <v>691</v>
      </c>
      <c r="O289" s="92">
        <v>1173300</v>
      </c>
      <c r="P289" s="92"/>
      <c r="Q289" s="93"/>
      <c r="R289" s="93"/>
      <c r="S289" s="92">
        <v>1062976.24</v>
      </c>
      <c r="T289" s="92">
        <f t="shared" si="16"/>
        <v>110323.76000000001</v>
      </c>
      <c r="U289" s="94">
        <f t="shared" si="17"/>
        <v>0.90597139691468509</v>
      </c>
    </row>
    <row r="290" spans="1:21" ht="144.6" x14ac:dyDescent="0.3">
      <c r="A290" s="106">
        <v>288</v>
      </c>
      <c r="B290" s="98" t="s">
        <v>307</v>
      </c>
      <c r="C290" s="88" t="s">
        <v>267</v>
      </c>
      <c r="D290" s="88">
        <v>2014</v>
      </c>
      <c r="E290" s="88">
        <v>171561</v>
      </c>
      <c r="F290" s="90">
        <v>40725</v>
      </c>
      <c r="G290" s="91"/>
      <c r="H290" s="91">
        <v>41913</v>
      </c>
      <c r="I290" s="91">
        <v>41974</v>
      </c>
      <c r="J290" s="91">
        <v>42415</v>
      </c>
      <c r="K290" s="110">
        <f t="shared" si="18"/>
        <v>1.3753424657534246</v>
      </c>
      <c r="L290" s="110">
        <f t="shared" si="19"/>
        <v>1.2082191780821918</v>
      </c>
      <c r="M290" s="91" t="s">
        <v>689</v>
      </c>
      <c r="N290" s="88" t="s">
        <v>691</v>
      </c>
      <c r="O290" s="92">
        <v>460231.02</v>
      </c>
      <c r="P290" s="92"/>
      <c r="Q290" s="93"/>
      <c r="R290" s="93"/>
      <c r="S290" s="92">
        <v>449442</v>
      </c>
      <c r="T290" s="92">
        <f t="shared" si="16"/>
        <v>10789.020000000019</v>
      </c>
      <c r="U290" s="94">
        <f t="shared" si="17"/>
        <v>0.97655738198611641</v>
      </c>
    </row>
    <row r="291" spans="1:21" ht="132.6" x14ac:dyDescent="0.3">
      <c r="A291" s="106">
        <v>289</v>
      </c>
      <c r="B291" s="88" t="s">
        <v>105</v>
      </c>
      <c r="C291" s="88" t="s">
        <v>130</v>
      </c>
      <c r="D291" s="88">
        <v>2015</v>
      </c>
      <c r="E291" s="88">
        <v>172129</v>
      </c>
      <c r="F291" s="90">
        <v>40742</v>
      </c>
      <c r="G291" s="91"/>
      <c r="H291" s="91">
        <v>42095</v>
      </c>
      <c r="I291" s="91">
        <v>42186</v>
      </c>
      <c r="J291" s="91">
        <v>42415</v>
      </c>
      <c r="K291" s="110">
        <f t="shared" si="18"/>
        <v>0.87671232876712324</v>
      </c>
      <c r="L291" s="110">
        <f t="shared" si="19"/>
        <v>0.62739726027397258</v>
      </c>
      <c r="M291" s="91" t="s">
        <v>689</v>
      </c>
      <c r="N291" s="88" t="s">
        <v>689</v>
      </c>
      <c r="O291" s="92">
        <v>2328171</v>
      </c>
      <c r="P291" s="92"/>
      <c r="Q291" s="93">
        <v>0</v>
      </c>
      <c r="R291" s="93">
        <v>0</v>
      </c>
      <c r="S291" s="92">
        <v>45064.01</v>
      </c>
      <c r="T291" s="92">
        <f t="shared" si="16"/>
        <v>2283106.9900000002</v>
      </c>
      <c r="U291" s="94">
        <f t="shared" si="17"/>
        <v>1.9355970845784096E-2</v>
      </c>
    </row>
    <row r="292" spans="1:21" ht="156.6" x14ac:dyDescent="0.3">
      <c r="A292" s="106">
        <v>290</v>
      </c>
      <c r="B292" s="88" t="s">
        <v>108</v>
      </c>
      <c r="C292" s="88" t="s">
        <v>130</v>
      </c>
      <c r="D292" s="88">
        <v>2015</v>
      </c>
      <c r="E292" s="88">
        <v>172647</v>
      </c>
      <c r="F292" s="90">
        <v>41283</v>
      </c>
      <c r="G292" s="91"/>
      <c r="H292" s="91">
        <v>42156</v>
      </c>
      <c r="I292" s="91">
        <v>42186</v>
      </c>
      <c r="J292" s="91">
        <v>42415</v>
      </c>
      <c r="K292" s="110">
        <f t="shared" si="18"/>
        <v>0.70958904109589038</v>
      </c>
      <c r="L292" s="110">
        <f t="shared" si="19"/>
        <v>0.62739726027397258</v>
      </c>
      <c r="M292" s="91" t="s">
        <v>689</v>
      </c>
      <c r="N292" s="88" t="s">
        <v>689</v>
      </c>
      <c r="O292" s="92">
        <v>1191840</v>
      </c>
      <c r="P292" s="92"/>
      <c r="Q292" s="93">
        <v>0</v>
      </c>
      <c r="R292" s="93">
        <v>0</v>
      </c>
      <c r="S292" s="92">
        <v>58023.18</v>
      </c>
      <c r="T292" s="92">
        <f t="shared" si="16"/>
        <v>1133816.82</v>
      </c>
      <c r="U292" s="94">
        <f t="shared" si="17"/>
        <v>4.8683699154248895E-2</v>
      </c>
    </row>
    <row r="293" spans="1:21" ht="288.60000000000002" x14ac:dyDescent="0.3">
      <c r="A293" s="106">
        <v>291</v>
      </c>
      <c r="B293" s="104" t="s">
        <v>285</v>
      </c>
      <c r="C293" s="88" t="s">
        <v>130</v>
      </c>
      <c r="D293" s="88">
        <v>2014</v>
      </c>
      <c r="E293" s="88">
        <v>177651</v>
      </c>
      <c r="F293" s="90">
        <v>40653</v>
      </c>
      <c r="G293" s="91"/>
      <c r="H293" s="91">
        <v>40969</v>
      </c>
      <c r="I293" s="91">
        <v>41760</v>
      </c>
      <c r="J293" s="91">
        <v>42415</v>
      </c>
      <c r="K293" s="110">
        <f t="shared" si="18"/>
        <v>3.9616438356164383</v>
      </c>
      <c r="L293" s="110">
        <f t="shared" si="19"/>
        <v>1.7945205479452055</v>
      </c>
      <c r="M293" s="91" t="s">
        <v>689</v>
      </c>
      <c r="N293" s="88" t="s">
        <v>691</v>
      </c>
      <c r="O293" s="92">
        <v>2646450.6800000002</v>
      </c>
      <c r="P293" s="92"/>
      <c r="Q293" s="93"/>
      <c r="R293" s="93"/>
      <c r="S293" s="92">
        <v>2581127.77</v>
      </c>
      <c r="T293" s="92">
        <f t="shared" si="16"/>
        <v>65322.910000000149</v>
      </c>
      <c r="U293" s="94">
        <f t="shared" si="17"/>
        <v>0.97531678542371314</v>
      </c>
    </row>
    <row r="294" spans="1:21" ht="132.6" x14ac:dyDescent="0.3">
      <c r="A294" s="106">
        <v>292</v>
      </c>
      <c r="B294" s="98" t="s">
        <v>528</v>
      </c>
      <c r="C294" s="88" t="s">
        <v>265</v>
      </c>
      <c r="D294" s="88">
        <v>2014</v>
      </c>
      <c r="E294" s="88">
        <v>179153</v>
      </c>
      <c r="F294" s="90" t="s">
        <v>752</v>
      </c>
      <c r="G294" s="91"/>
      <c r="H294" s="91">
        <v>40787</v>
      </c>
      <c r="I294" s="91">
        <v>41974</v>
      </c>
      <c r="J294" s="91">
        <v>42415</v>
      </c>
      <c r="K294" s="110">
        <f t="shared" si="18"/>
        <v>4.4602739726027396</v>
      </c>
      <c r="L294" s="110">
        <f t="shared" si="19"/>
        <v>1.2082191780821918</v>
      </c>
      <c r="M294" s="91" t="s">
        <v>689</v>
      </c>
      <c r="N294" s="88" t="s">
        <v>689</v>
      </c>
      <c r="O294" s="92">
        <v>7648081</v>
      </c>
      <c r="P294" s="92"/>
      <c r="Q294" s="93"/>
      <c r="R294" s="93"/>
      <c r="S294" s="92">
        <v>35000</v>
      </c>
      <c r="T294" s="92">
        <f t="shared" si="16"/>
        <v>7613081</v>
      </c>
      <c r="U294" s="94">
        <f t="shared" si="17"/>
        <v>4.5763113649031698E-3</v>
      </c>
    </row>
    <row r="295" spans="1:21" ht="180.6" x14ac:dyDescent="0.3">
      <c r="A295" s="106">
        <v>293</v>
      </c>
      <c r="B295" s="95" t="s">
        <v>648</v>
      </c>
      <c r="C295" s="88" t="s">
        <v>268</v>
      </c>
      <c r="D295" s="88">
        <v>2013</v>
      </c>
      <c r="E295" s="88">
        <v>180115</v>
      </c>
      <c r="F295" s="90">
        <v>40868</v>
      </c>
      <c r="G295" s="91"/>
      <c r="H295" s="91">
        <v>41122</v>
      </c>
      <c r="I295" s="91">
        <v>41426</v>
      </c>
      <c r="J295" s="91">
        <v>42415</v>
      </c>
      <c r="K295" s="110">
        <f t="shared" si="18"/>
        <v>3.5424657534246577</v>
      </c>
      <c r="L295" s="110">
        <f t="shared" si="19"/>
        <v>2.7095890410958905</v>
      </c>
      <c r="M295" s="91" t="s">
        <v>689</v>
      </c>
      <c r="N295" s="88" t="s">
        <v>689</v>
      </c>
      <c r="O295" s="92">
        <v>3556726</v>
      </c>
      <c r="P295" s="92"/>
      <c r="Q295" s="93"/>
      <c r="R295" s="93"/>
      <c r="S295" s="92">
        <v>3473900.12</v>
      </c>
      <c r="T295" s="92">
        <f t="shared" si="16"/>
        <v>82825.879999999888</v>
      </c>
      <c r="U295" s="94">
        <f t="shared" si="17"/>
        <v>0.97671288707648551</v>
      </c>
    </row>
    <row r="296" spans="1:21" ht="156.6" x14ac:dyDescent="0.3">
      <c r="A296" s="106">
        <v>294</v>
      </c>
      <c r="B296" s="95" t="s">
        <v>647</v>
      </c>
      <c r="C296" s="88" t="s">
        <v>268</v>
      </c>
      <c r="D296" s="88">
        <v>2013</v>
      </c>
      <c r="E296" s="88">
        <v>180302</v>
      </c>
      <c r="F296" s="90">
        <v>40765</v>
      </c>
      <c r="G296" s="91"/>
      <c r="H296" s="91">
        <v>40848</v>
      </c>
      <c r="I296" s="91">
        <v>41334</v>
      </c>
      <c r="J296" s="91">
        <v>42415</v>
      </c>
      <c r="K296" s="110">
        <f t="shared" si="18"/>
        <v>4.2931506849315069</v>
      </c>
      <c r="L296" s="110">
        <f t="shared" si="19"/>
        <v>2.9616438356164383</v>
      </c>
      <c r="M296" s="91" t="s">
        <v>689</v>
      </c>
      <c r="N296" s="88" t="s">
        <v>689</v>
      </c>
      <c r="O296" s="92">
        <v>1369022.06</v>
      </c>
      <c r="P296" s="92"/>
      <c r="Q296" s="93"/>
      <c r="R296" s="93"/>
      <c r="S296" s="92">
        <v>1383901.58</v>
      </c>
      <c r="T296" s="92">
        <f t="shared" si="16"/>
        <v>0</v>
      </c>
      <c r="U296" s="94">
        <f t="shared" si="17"/>
        <v>1.0108687218670531</v>
      </c>
    </row>
    <row r="297" spans="1:21" ht="240.6" x14ac:dyDescent="0.3">
      <c r="A297" s="106">
        <v>295</v>
      </c>
      <c r="B297" s="88" t="s">
        <v>204</v>
      </c>
      <c r="C297" s="88" t="s">
        <v>265</v>
      </c>
      <c r="D297" s="88">
        <v>2015</v>
      </c>
      <c r="E297" s="88">
        <v>181502</v>
      </c>
      <c r="F297" s="90">
        <v>40708</v>
      </c>
      <c r="G297" s="91"/>
      <c r="H297" s="91">
        <v>41730</v>
      </c>
      <c r="I297" s="91">
        <v>42095</v>
      </c>
      <c r="J297" s="91">
        <v>42415</v>
      </c>
      <c r="K297" s="110">
        <f t="shared" si="18"/>
        <v>1.8767123287671232</v>
      </c>
      <c r="L297" s="110">
        <f t="shared" si="19"/>
        <v>0.87671232876712324</v>
      </c>
      <c r="M297" s="91" t="s">
        <v>689</v>
      </c>
      <c r="N297" s="88" t="s">
        <v>691</v>
      </c>
      <c r="O297" s="92">
        <v>2003824</v>
      </c>
      <c r="P297" s="92">
        <v>0</v>
      </c>
      <c r="Q297" s="93">
        <v>1773424</v>
      </c>
      <c r="R297" s="93">
        <v>0</v>
      </c>
      <c r="S297" s="92">
        <v>1797453.11</v>
      </c>
      <c r="T297" s="92">
        <f t="shared" si="16"/>
        <v>206370.8899999999</v>
      </c>
      <c r="U297" s="94">
        <f t="shared" si="17"/>
        <v>0.89701146907113605</v>
      </c>
    </row>
    <row r="298" spans="1:21" ht="228.6" x14ac:dyDescent="0.3">
      <c r="A298" s="106">
        <v>296</v>
      </c>
      <c r="B298" s="104" t="s">
        <v>288</v>
      </c>
      <c r="C298" s="88" t="s">
        <v>130</v>
      </c>
      <c r="D298" s="88">
        <v>2014</v>
      </c>
      <c r="E298" s="88">
        <v>182350</v>
      </c>
      <c r="F298" s="90">
        <v>40749</v>
      </c>
      <c r="G298" s="91"/>
      <c r="H298" s="91">
        <v>41609</v>
      </c>
      <c r="I298" s="91">
        <v>41944</v>
      </c>
      <c r="J298" s="91">
        <v>42415</v>
      </c>
      <c r="K298" s="110">
        <f t="shared" si="18"/>
        <v>2.2082191780821918</v>
      </c>
      <c r="L298" s="110">
        <f t="shared" si="19"/>
        <v>1.2904109589041095</v>
      </c>
      <c r="M298" s="91" t="s">
        <v>689</v>
      </c>
      <c r="N298" s="88" t="s">
        <v>689</v>
      </c>
      <c r="O298" s="92">
        <v>3197674.46</v>
      </c>
      <c r="P298" s="92"/>
      <c r="Q298" s="93"/>
      <c r="R298" s="93"/>
      <c r="S298" s="92">
        <v>116734.77</v>
      </c>
      <c r="T298" s="92">
        <f t="shared" si="16"/>
        <v>3080939.69</v>
      </c>
      <c r="U298" s="94">
        <f t="shared" si="17"/>
        <v>3.6506145781956809E-2</v>
      </c>
    </row>
    <row r="299" spans="1:21" ht="216.6" x14ac:dyDescent="0.3">
      <c r="A299" s="106">
        <v>297</v>
      </c>
      <c r="B299" s="95" t="s">
        <v>645</v>
      </c>
      <c r="C299" s="88" t="s">
        <v>268</v>
      </c>
      <c r="D299" s="88">
        <v>2013</v>
      </c>
      <c r="E299" s="88">
        <v>183279</v>
      </c>
      <c r="F299" s="90">
        <v>40736</v>
      </c>
      <c r="G299" s="91"/>
      <c r="H299" s="91">
        <v>40848</v>
      </c>
      <c r="I299" s="91">
        <v>41426</v>
      </c>
      <c r="J299" s="91">
        <v>42415</v>
      </c>
      <c r="K299" s="110">
        <f t="shared" si="18"/>
        <v>4.2931506849315069</v>
      </c>
      <c r="L299" s="110">
        <f t="shared" si="19"/>
        <v>2.7095890410958905</v>
      </c>
      <c r="M299" s="91" t="s">
        <v>689</v>
      </c>
      <c r="N299" s="88" t="s">
        <v>689</v>
      </c>
      <c r="O299" s="92">
        <v>1579787.16</v>
      </c>
      <c r="P299" s="92"/>
      <c r="Q299" s="93"/>
      <c r="R299" s="93"/>
      <c r="S299" s="92">
        <v>1567432.74</v>
      </c>
      <c r="T299" s="92">
        <f t="shared" si="16"/>
        <v>12354.419999999925</v>
      </c>
      <c r="U299" s="94">
        <f t="shared" si="17"/>
        <v>0.99217969337084633</v>
      </c>
    </row>
    <row r="300" spans="1:21" ht="132.6" x14ac:dyDescent="0.3">
      <c r="A300" s="106">
        <v>298</v>
      </c>
      <c r="B300" s="98" t="s">
        <v>633</v>
      </c>
      <c r="C300" s="88" t="s">
        <v>268</v>
      </c>
      <c r="D300" s="88">
        <v>2014</v>
      </c>
      <c r="E300" s="88">
        <v>185291</v>
      </c>
      <c r="F300" s="90">
        <v>41624</v>
      </c>
      <c r="G300" s="91"/>
      <c r="H300" s="91">
        <v>41061</v>
      </c>
      <c r="I300" s="91">
        <v>41579</v>
      </c>
      <c r="J300" s="91">
        <v>42415</v>
      </c>
      <c r="K300" s="110">
        <f t="shared" si="18"/>
        <v>3.7095890410958905</v>
      </c>
      <c r="L300" s="110">
        <f t="shared" si="19"/>
        <v>2.2904109589041095</v>
      </c>
      <c r="M300" s="91" t="s">
        <v>689</v>
      </c>
      <c r="N300" s="88" t="s">
        <v>691</v>
      </c>
      <c r="O300" s="92">
        <v>19326248.739999998</v>
      </c>
      <c r="P300" s="92"/>
      <c r="Q300" s="93"/>
      <c r="R300" s="93"/>
      <c r="S300" s="92">
        <v>257767.59</v>
      </c>
      <c r="T300" s="92">
        <f t="shared" si="16"/>
        <v>19068481.149999999</v>
      </c>
      <c r="U300" s="94">
        <f t="shared" si="17"/>
        <v>1.3337693903654062E-2</v>
      </c>
    </row>
    <row r="301" spans="1:21" ht="156.6" x14ac:dyDescent="0.3">
      <c r="A301" s="106">
        <v>299</v>
      </c>
      <c r="B301" s="87" t="s">
        <v>656</v>
      </c>
      <c r="C301" s="88" t="s">
        <v>268</v>
      </c>
      <c r="D301" s="88">
        <v>2012</v>
      </c>
      <c r="E301" s="88">
        <v>186098</v>
      </c>
      <c r="F301" s="90">
        <v>40767</v>
      </c>
      <c r="G301" s="91"/>
      <c r="H301" s="91">
        <v>40848</v>
      </c>
      <c r="I301" s="91">
        <v>41122</v>
      </c>
      <c r="J301" s="91">
        <v>42415</v>
      </c>
      <c r="K301" s="110">
        <f t="shared" si="18"/>
        <v>4.2931506849315069</v>
      </c>
      <c r="L301" s="110">
        <f t="shared" si="19"/>
        <v>3.5424657534246577</v>
      </c>
      <c r="M301" s="91" t="s">
        <v>689</v>
      </c>
      <c r="N301" s="88" t="s">
        <v>691</v>
      </c>
      <c r="O301" s="92">
        <v>338332.05</v>
      </c>
      <c r="P301" s="92"/>
      <c r="Q301" s="93"/>
      <c r="R301" s="93"/>
      <c r="S301" s="92">
        <v>337663.43</v>
      </c>
      <c r="T301" s="92">
        <f t="shared" si="16"/>
        <v>668.61999999999534</v>
      </c>
      <c r="U301" s="94">
        <f t="shared" si="17"/>
        <v>0.99802377575520851</v>
      </c>
    </row>
    <row r="302" spans="1:21" ht="132.6" x14ac:dyDescent="0.3">
      <c r="A302" s="106">
        <v>300</v>
      </c>
      <c r="B302" s="88" t="s">
        <v>222</v>
      </c>
      <c r="C302" s="88" t="s">
        <v>266</v>
      </c>
      <c r="D302" s="88">
        <v>2015</v>
      </c>
      <c r="E302" s="88">
        <v>187782</v>
      </c>
      <c r="F302" s="90">
        <v>40812</v>
      </c>
      <c r="G302" s="91"/>
      <c r="H302" s="91">
        <v>41395</v>
      </c>
      <c r="I302" s="91">
        <v>42064</v>
      </c>
      <c r="J302" s="91">
        <v>42415</v>
      </c>
      <c r="K302" s="110">
        <f t="shared" si="18"/>
        <v>2.7945205479452055</v>
      </c>
      <c r="L302" s="110">
        <f t="shared" si="19"/>
        <v>0.9616438356164384</v>
      </c>
      <c r="M302" s="91" t="s">
        <v>689</v>
      </c>
      <c r="N302" s="88" t="s">
        <v>691</v>
      </c>
      <c r="O302" s="92">
        <v>2838500</v>
      </c>
      <c r="P302" s="92"/>
      <c r="Q302" s="93"/>
      <c r="R302" s="93"/>
      <c r="S302" s="92">
        <v>2795411.71</v>
      </c>
      <c r="T302" s="92">
        <f t="shared" si="16"/>
        <v>43088.290000000037</v>
      </c>
      <c r="U302" s="94">
        <f t="shared" si="17"/>
        <v>0.98482004932182488</v>
      </c>
    </row>
    <row r="303" spans="1:21" ht="96.6" x14ac:dyDescent="0.3">
      <c r="A303" s="106">
        <v>301</v>
      </c>
      <c r="B303" s="95" t="s">
        <v>328</v>
      </c>
      <c r="C303" s="88" t="s">
        <v>130</v>
      </c>
      <c r="D303" s="88">
        <v>2013</v>
      </c>
      <c r="E303" s="88">
        <v>188100</v>
      </c>
      <c r="F303" s="90">
        <v>40794</v>
      </c>
      <c r="G303" s="91"/>
      <c r="H303" s="91">
        <v>41153</v>
      </c>
      <c r="I303" s="91">
        <v>41609</v>
      </c>
      <c r="J303" s="91">
        <v>42415</v>
      </c>
      <c r="K303" s="110">
        <f t="shared" si="18"/>
        <v>3.4575342465753423</v>
      </c>
      <c r="L303" s="110">
        <f t="shared" si="19"/>
        <v>2.2082191780821918</v>
      </c>
      <c r="M303" s="91" t="s">
        <v>689</v>
      </c>
      <c r="N303" s="88" t="s">
        <v>691</v>
      </c>
      <c r="O303" s="92">
        <v>2851085.2</v>
      </c>
      <c r="P303" s="92"/>
      <c r="Q303" s="93"/>
      <c r="R303" s="93"/>
      <c r="S303" s="92">
        <v>2151250.29</v>
      </c>
      <c r="T303" s="92">
        <f t="shared" si="16"/>
        <v>699834.91000000015</v>
      </c>
      <c r="U303" s="94">
        <f t="shared" si="17"/>
        <v>0.75453735651253073</v>
      </c>
    </row>
    <row r="304" spans="1:21" ht="156.6" x14ac:dyDescent="0.3">
      <c r="A304" s="106">
        <v>302</v>
      </c>
      <c r="B304" s="95" t="s">
        <v>331</v>
      </c>
      <c r="C304" s="88" t="s">
        <v>130</v>
      </c>
      <c r="D304" s="88">
        <v>2013</v>
      </c>
      <c r="E304" s="88">
        <v>188340</v>
      </c>
      <c r="F304" s="90">
        <v>41103</v>
      </c>
      <c r="G304" s="91"/>
      <c r="H304" s="91">
        <v>41365</v>
      </c>
      <c r="I304" s="91">
        <v>41609</v>
      </c>
      <c r="J304" s="91">
        <v>42415</v>
      </c>
      <c r="K304" s="110">
        <f t="shared" si="18"/>
        <v>2.8767123287671232</v>
      </c>
      <c r="L304" s="110">
        <f t="shared" si="19"/>
        <v>2.2082191780821918</v>
      </c>
      <c r="M304" s="91" t="s">
        <v>689</v>
      </c>
      <c r="N304" s="88" t="s">
        <v>689</v>
      </c>
      <c r="O304" s="92">
        <v>5127181</v>
      </c>
      <c r="P304" s="92"/>
      <c r="Q304" s="93"/>
      <c r="R304" s="93"/>
      <c r="S304" s="92">
        <v>129052.44</v>
      </c>
      <c r="T304" s="92">
        <f t="shared" si="16"/>
        <v>4998128.5599999996</v>
      </c>
      <c r="U304" s="94">
        <f t="shared" si="17"/>
        <v>2.5170252425260588E-2</v>
      </c>
    </row>
    <row r="305" spans="1:21" ht="168.6" x14ac:dyDescent="0.3">
      <c r="A305" s="106">
        <v>303</v>
      </c>
      <c r="B305" s="88" t="s">
        <v>107</v>
      </c>
      <c r="C305" s="88" t="s">
        <v>130</v>
      </c>
      <c r="D305" s="88">
        <v>2015</v>
      </c>
      <c r="E305" s="88">
        <v>190312</v>
      </c>
      <c r="F305" s="90">
        <v>41107</v>
      </c>
      <c r="G305" s="91"/>
      <c r="H305" s="91">
        <v>41334</v>
      </c>
      <c r="I305" s="91">
        <v>41974</v>
      </c>
      <c r="J305" s="91">
        <v>42415</v>
      </c>
      <c r="K305" s="110">
        <f t="shared" si="18"/>
        <v>2.9616438356164383</v>
      </c>
      <c r="L305" s="110">
        <f t="shared" si="19"/>
        <v>1.2082191780821918</v>
      </c>
      <c r="M305" s="91" t="s">
        <v>689</v>
      </c>
      <c r="N305" s="88" t="s">
        <v>689</v>
      </c>
      <c r="O305" s="92">
        <v>4866052</v>
      </c>
      <c r="P305" s="92">
        <v>301985</v>
      </c>
      <c r="Q305" s="93">
        <v>298510</v>
      </c>
      <c r="R305" s="93">
        <v>1209607</v>
      </c>
      <c r="S305" s="92">
        <v>600495.07999999996</v>
      </c>
      <c r="T305" s="92">
        <f t="shared" si="16"/>
        <v>4265556.92</v>
      </c>
      <c r="U305" s="94">
        <f t="shared" si="17"/>
        <v>0.12340498621880736</v>
      </c>
    </row>
    <row r="306" spans="1:21" ht="204.6" x14ac:dyDescent="0.3">
      <c r="A306" s="106">
        <v>304</v>
      </c>
      <c r="B306" s="104" t="s">
        <v>289</v>
      </c>
      <c r="C306" s="88" t="s">
        <v>130</v>
      </c>
      <c r="D306" s="88">
        <v>2014</v>
      </c>
      <c r="E306" s="88">
        <v>199026</v>
      </c>
      <c r="F306" s="90">
        <v>41100</v>
      </c>
      <c r="G306" s="91"/>
      <c r="H306" s="91">
        <v>41671</v>
      </c>
      <c r="I306" s="91">
        <v>41883</v>
      </c>
      <c r="J306" s="91">
        <v>42415</v>
      </c>
      <c r="K306" s="110">
        <f t="shared" si="18"/>
        <v>2.0383561643835617</v>
      </c>
      <c r="L306" s="110">
        <f t="shared" si="19"/>
        <v>1.4575342465753425</v>
      </c>
      <c r="M306" s="91" t="s">
        <v>689</v>
      </c>
      <c r="N306" s="88" t="s">
        <v>689</v>
      </c>
      <c r="O306" s="92">
        <v>2408330</v>
      </c>
      <c r="P306" s="92"/>
      <c r="Q306" s="93"/>
      <c r="R306" s="93"/>
      <c r="S306" s="92">
        <v>80820</v>
      </c>
      <c r="T306" s="92">
        <f t="shared" si="16"/>
        <v>2327510</v>
      </c>
      <c r="U306" s="94">
        <f t="shared" si="17"/>
        <v>3.3558523956434543E-2</v>
      </c>
    </row>
    <row r="307" spans="1:21" ht="132.6" x14ac:dyDescent="0.3">
      <c r="A307" s="106">
        <v>305</v>
      </c>
      <c r="B307" s="95" t="s">
        <v>520</v>
      </c>
      <c r="C307" s="88" t="s">
        <v>264</v>
      </c>
      <c r="D307" s="88">
        <v>2013</v>
      </c>
      <c r="E307" s="88">
        <v>200112</v>
      </c>
      <c r="F307" s="90">
        <v>40904</v>
      </c>
      <c r="G307" s="91"/>
      <c r="H307" s="91">
        <v>40969</v>
      </c>
      <c r="I307" s="91">
        <v>41000</v>
      </c>
      <c r="J307" s="91">
        <v>42415</v>
      </c>
      <c r="K307" s="110">
        <f t="shared" si="18"/>
        <v>3.9616438356164383</v>
      </c>
      <c r="L307" s="110">
        <f t="shared" si="19"/>
        <v>3.8767123287671232</v>
      </c>
      <c r="M307" s="91" t="s">
        <v>689</v>
      </c>
      <c r="N307" s="88" t="s">
        <v>689</v>
      </c>
      <c r="O307" s="92">
        <v>8067450.8099999996</v>
      </c>
      <c r="P307" s="92"/>
      <c r="Q307" s="93"/>
      <c r="R307" s="93"/>
      <c r="S307" s="92">
        <v>19700</v>
      </c>
      <c r="T307" s="92">
        <f t="shared" si="16"/>
        <v>8047750.8099999996</v>
      </c>
      <c r="U307" s="94">
        <f t="shared" si="17"/>
        <v>2.4419113873716944E-3</v>
      </c>
    </row>
    <row r="308" spans="1:21" ht="168.6" x14ac:dyDescent="0.3">
      <c r="A308" s="106">
        <v>306</v>
      </c>
      <c r="B308" s="104" t="s">
        <v>303</v>
      </c>
      <c r="C308" s="88" t="s">
        <v>130</v>
      </c>
      <c r="D308" s="88">
        <v>2014</v>
      </c>
      <c r="E308" s="88">
        <v>200125</v>
      </c>
      <c r="F308" s="90">
        <v>40905</v>
      </c>
      <c r="G308" s="91"/>
      <c r="H308" s="91">
        <v>41487</v>
      </c>
      <c r="I308" s="91">
        <v>41487</v>
      </c>
      <c r="J308" s="91">
        <v>42415</v>
      </c>
      <c r="K308" s="110">
        <f t="shared" si="18"/>
        <v>2.5424657534246577</v>
      </c>
      <c r="L308" s="110">
        <f t="shared" si="19"/>
        <v>2.5424657534246577</v>
      </c>
      <c r="M308" s="91" t="s">
        <v>689</v>
      </c>
      <c r="N308" s="88" t="s">
        <v>689</v>
      </c>
      <c r="O308" s="92">
        <v>2312112.83</v>
      </c>
      <c r="P308" s="92"/>
      <c r="Q308" s="93"/>
      <c r="R308" s="93"/>
      <c r="S308" s="92">
        <v>9900</v>
      </c>
      <c r="T308" s="92">
        <f t="shared" si="16"/>
        <v>2302212.83</v>
      </c>
      <c r="U308" s="94">
        <f t="shared" si="17"/>
        <v>4.2817979605260003E-3</v>
      </c>
    </row>
    <row r="309" spans="1:21" ht="144.6" x14ac:dyDescent="0.3">
      <c r="A309" s="106">
        <v>307</v>
      </c>
      <c r="B309" s="98" t="s">
        <v>299</v>
      </c>
      <c r="C309" s="88" t="s">
        <v>266</v>
      </c>
      <c r="D309" s="88">
        <v>2014</v>
      </c>
      <c r="E309" s="89">
        <v>200569</v>
      </c>
      <c r="F309" s="90">
        <v>40988</v>
      </c>
      <c r="G309" s="91"/>
      <c r="H309" s="91">
        <v>41548</v>
      </c>
      <c r="I309" s="91">
        <v>41609</v>
      </c>
      <c r="J309" s="91">
        <v>42415</v>
      </c>
      <c r="K309" s="110">
        <f t="shared" si="18"/>
        <v>2.3753424657534246</v>
      </c>
      <c r="L309" s="110">
        <f t="shared" si="19"/>
        <v>2.2082191780821918</v>
      </c>
      <c r="M309" s="91" t="s">
        <v>689</v>
      </c>
      <c r="N309" s="88" t="s">
        <v>689</v>
      </c>
      <c r="O309" s="92">
        <v>8960902</v>
      </c>
      <c r="P309" s="92"/>
      <c r="Q309" s="93"/>
      <c r="R309" s="93"/>
      <c r="S309" s="92">
        <v>114210</v>
      </c>
      <c r="T309" s="92">
        <f t="shared" si="16"/>
        <v>8846692</v>
      </c>
      <c r="U309" s="94">
        <f t="shared" si="17"/>
        <v>1.2745368713997765E-2</v>
      </c>
    </row>
    <row r="310" spans="1:21" ht="180.6" x14ac:dyDescent="0.3">
      <c r="A310" s="106">
        <v>308</v>
      </c>
      <c r="B310" s="88" t="s">
        <v>51</v>
      </c>
      <c r="C310" s="88" t="s">
        <v>267</v>
      </c>
      <c r="D310" s="88">
        <v>2015</v>
      </c>
      <c r="E310" s="89">
        <v>204416</v>
      </c>
      <c r="F310" s="90">
        <v>41851</v>
      </c>
      <c r="G310" s="91"/>
      <c r="H310" s="91">
        <v>41334</v>
      </c>
      <c r="I310" s="91">
        <v>42217</v>
      </c>
      <c r="J310" s="91">
        <v>42415</v>
      </c>
      <c r="K310" s="110">
        <f t="shared" si="18"/>
        <v>2.9616438356164383</v>
      </c>
      <c r="L310" s="110">
        <f t="shared" si="19"/>
        <v>0.54246575342465753</v>
      </c>
      <c r="M310" s="91" t="s">
        <v>689</v>
      </c>
      <c r="N310" s="88" t="s">
        <v>689</v>
      </c>
      <c r="O310" s="92">
        <v>4849725</v>
      </c>
      <c r="P310" s="92">
        <v>31873</v>
      </c>
      <c r="Q310" s="93">
        <v>74370</v>
      </c>
      <c r="R310" s="93">
        <v>3868901</v>
      </c>
      <c r="S310" s="92">
        <v>112243.44</v>
      </c>
      <c r="T310" s="92">
        <f t="shared" si="16"/>
        <v>4737481.5599999996</v>
      </c>
      <c r="U310" s="94">
        <f t="shared" si="17"/>
        <v>2.314428962466944E-2</v>
      </c>
    </row>
    <row r="311" spans="1:21" ht="216.6" x14ac:dyDescent="0.3">
      <c r="A311" s="106">
        <v>309</v>
      </c>
      <c r="B311" s="88" t="s">
        <v>52</v>
      </c>
      <c r="C311" s="88" t="s">
        <v>130</v>
      </c>
      <c r="D311" s="88">
        <v>2015</v>
      </c>
      <c r="E311" s="88">
        <v>204419</v>
      </c>
      <c r="F311" s="90">
        <v>41200</v>
      </c>
      <c r="G311" s="91"/>
      <c r="H311" s="91">
        <v>41699</v>
      </c>
      <c r="I311" s="91">
        <v>41974</v>
      </c>
      <c r="J311" s="91">
        <v>42415</v>
      </c>
      <c r="K311" s="110">
        <f t="shared" si="18"/>
        <v>1.9616438356164383</v>
      </c>
      <c r="L311" s="110">
        <f t="shared" si="19"/>
        <v>1.2082191780821918</v>
      </c>
      <c r="M311" s="91" t="s">
        <v>689</v>
      </c>
      <c r="N311" s="88" t="s">
        <v>689</v>
      </c>
      <c r="O311" s="92">
        <v>2909995</v>
      </c>
      <c r="P311" s="92">
        <v>0</v>
      </c>
      <c r="Q311" s="93">
        <v>105850</v>
      </c>
      <c r="R311" s="93">
        <v>0</v>
      </c>
      <c r="S311" s="92">
        <v>105850.16</v>
      </c>
      <c r="T311" s="92">
        <f t="shared" si="16"/>
        <v>2804144.84</v>
      </c>
      <c r="U311" s="94">
        <f t="shared" si="17"/>
        <v>3.637468792901706E-2</v>
      </c>
    </row>
    <row r="312" spans="1:21" ht="252.6" x14ac:dyDescent="0.3">
      <c r="A312" s="106">
        <v>310</v>
      </c>
      <c r="B312" s="104" t="s">
        <v>290</v>
      </c>
      <c r="C312" s="88" t="s">
        <v>130</v>
      </c>
      <c r="D312" s="88">
        <v>2014</v>
      </c>
      <c r="E312" s="88">
        <v>205470</v>
      </c>
      <c r="F312" s="90">
        <v>41170</v>
      </c>
      <c r="G312" s="91"/>
      <c r="H312" s="91">
        <v>41518</v>
      </c>
      <c r="I312" s="91">
        <v>41974</v>
      </c>
      <c r="J312" s="91">
        <v>42415</v>
      </c>
      <c r="K312" s="110">
        <f t="shared" si="18"/>
        <v>2.4575342465753423</v>
      </c>
      <c r="L312" s="110">
        <f t="shared" si="19"/>
        <v>1.2082191780821918</v>
      </c>
      <c r="M312" s="91" t="s">
        <v>689</v>
      </c>
      <c r="N312" s="88" t="s">
        <v>689</v>
      </c>
      <c r="O312" s="92">
        <v>4617850.75</v>
      </c>
      <c r="P312" s="92"/>
      <c r="Q312" s="93"/>
      <c r="R312" s="93"/>
      <c r="S312" s="92">
        <v>103544.25</v>
      </c>
      <c r="T312" s="92">
        <f t="shared" si="16"/>
        <v>4514306.5</v>
      </c>
      <c r="U312" s="94">
        <f t="shared" si="17"/>
        <v>2.2422606447382476E-2</v>
      </c>
    </row>
    <row r="313" spans="1:21" ht="300.60000000000002" x14ac:dyDescent="0.3">
      <c r="A313" s="106">
        <v>311</v>
      </c>
      <c r="B313" s="88" t="s">
        <v>111</v>
      </c>
      <c r="C313" s="88" t="s">
        <v>130</v>
      </c>
      <c r="D313" s="88">
        <v>2015</v>
      </c>
      <c r="E313" s="88">
        <v>205825</v>
      </c>
      <c r="F313" s="90">
        <v>41719</v>
      </c>
      <c r="G313" s="91"/>
      <c r="H313" s="91">
        <v>41699</v>
      </c>
      <c r="I313" s="91">
        <v>42125</v>
      </c>
      <c r="J313" s="91">
        <v>42415</v>
      </c>
      <c r="K313" s="110">
        <f t="shared" si="18"/>
        <v>1.9616438356164383</v>
      </c>
      <c r="L313" s="110">
        <f t="shared" si="19"/>
        <v>0.79452054794520544</v>
      </c>
      <c r="M313" s="91" t="s">
        <v>689</v>
      </c>
      <c r="N313" s="88" t="s">
        <v>689</v>
      </c>
      <c r="O313" s="92">
        <v>4749803</v>
      </c>
      <c r="P313" s="92">
        <v>0</v>
      </c>
      <c r="Q313" s="93">
        <v>45406</v>
      </c>
      <c r="R313" s="93">
        <v>0</v>
      </c>
      <c r="S313" s="92">
        <v>101515.54</v>
      </c>
      <c r="T313" s="92">
        <f t="shared" si="16"/>
        <v>4648287.46</v>
      </c>
      <c r="U313" s="94">
        <f t="shared" si="17"/>
        <v>2.1372579031172449E-2</v>
      </c>
    </row>
    <row r="314" spans="1:21" ht="180.6" x14ac:dyDescent="0.3">
      <c r="A314" s="106">
        <v>312</v>
      </c>
      <c r="B314" s="88" t="s">
        <v>184</v>
      </c>
      <c r="C314" s="88" t="s">
        <v>264</v>
      </c>
      <c r="D314" s="88">
        <v>2015</v>
      </c>
      <c r="E314" s="89">
        <v>206149</v>
      </c>
      <c r="F314" s="90">
        <v>41044</v>
      </c>
      <c r="G314" s="91"/>
      <c r="H314" s="91">
        <v>41487</v>
      </c>
      <c r="I314" s="91">
        <v>42064</v>
      </c>
      <c r="J314" s="91">
        <v>42415</v>
      </c>
      <c r="K314" s="110">
        <f t="shared" si="18"/>
        <v>2.5424657534246577</v>
      </c>
      <c r="L314" s="110">
        <f t="shared" si="19"/>
        <v>0.9616438356164384</v>
      </c>
      <c r="M314" s="91" t="s">
        <v>689</v>
      </c>
      <c r="N314" s="88" t="s">
        <v>689</v>
      </c>
      <c r="O314" s="92">
        <v>4034809</v>
      </c>
      <c r="P314" s="92">
        <v>39765</v>
      </c>
      <c r="Q314" s="93">
        <v>0</v>
      </c>
      <c r="R314" s="93">
        <v>0</v>
      </c>
      <c r="S314" s="92">
        <v>51265</v>
      </c>
      <c r="T314" s="92">
        <f t="shared" si="16"/>
        <v>3983544</v>
      </c>
      <c r="U314" s="94">
        <f t="shared" si="17"/>
        <v>1.2705681978998263E-2</v>
      </c>
    </row>
    <row r="315" spans="1:21" ht="168.6" x14ac:dyDescent="0.3">
      <c r="A315" s="106">
        <v>313</v>
      </c>
      <c r="B315" s="98" t="s">
        <v>632</v>
      </c>
      <c r="C315" s="88" t="s">
        <v>268</v>
      </c>
      <c r="D315" s="88">
        <v>2014</v>
      </c>
      <c r="E315" s="88">
        <v>206996</v>
      </c>
      <c r="F315" s="90">
        <v>40982</v>
      </c>
      <c r="G315" s="91"/>
      <c r="H315" s="91">
        <v>41244</v>
      </c>
      <c r="I315" s="91">
        <v>41974</v>
      </c>
      <c r="J315" s="91">
        <v>42415</v>
      </c>
      <c r="K315" s="110">
        <f t="shared" si="18"/>
        <v>3.2082191780821918</v>
      </c>
      <c r="L315" s="110">
        <f t="shared" si="19"/>
        <v>1.2082191780821918</v>
      </c>
      <c r="M315" s="91" t="s">
        <v>689</v>
      </c>
      <c r="N315" s="88" t="s">
        <v>691</v>
      </c>
      <c r="O315" s="92">
        <v>2181792.8199999998</v>
      </c>
      <c r="P315" s="92"/>
      <c r="Q315" s="93"/>
      <c r="R315" s="93"/>
      <c r="S315" s="92">
        <v>2181467.71</v>
      </c>
      <c r="T315" s="92">
        <f t="shared" si="16"/>
        <v>325.10999999986961</v>
      </c>
      <c r="U315" s="94">
        <f t="shared" si="17"/>
        <v>0.99985098951787743</v>
      </c>
    </row>
    <row r="316" spans="1:21" ht="192.6" x14ac:dyDescent="0.3">
      <c r="A316" s="106">
        <v>314</v>
      </c>
      <c r="B316" s="88" t="s">
        <v>181</v>
      </c>
      <c r="C316" s="88" t="s">
        <v>264</v>
      </c>
      <c r="D316" s="88">
        <v>2015</v>
      </c>
      <c r="E316" s="88">
        <v>208510</v>
      </c>
      <c r="F316" s="90">
        <v>41051</v>
      </c>
      <c r="G316" s="91"/>
      <c r="H316" s="91">
        <v>41153</v>
      </c>
      <c r="I316" s="91">
        <v>41518</v>
      </c>
      <c r="J316" s="91">
        <v>42415</v>
      </c>
      <c r="K316" s="110">
        <f t="shared" si="18"/>
        <v>3.4575342465753423</v>
      </c>
      <c r="L316" s="110">
        <f t="shared" si="19"/>
        <v>2.4575342465753423</v>
      </c>
      <c r="M316" s="91" t="s">
        <v>689</v>
      </c>
      <c r="N316" s="88" t="s">
        <v>691</v>
      </c>
      <c r="O316" s="92">
        <v>1087045</v>
      </c>
      <c r="P316" s="92">
        <v>1148586</v>
      </c>
      <c r="Q316" s="93">
        <v>0</v>
      </c>
      <c r="R316" s="93">
        <v>0</v>
      </c>
      <c r="S316" s="92">
        <v>1148585.51</v>
      </c>
      <c r="T316" s="92">
        <f t="shared" si="16"/>
        <v>0</v>
      </c>
      <c r="U316" s="94">
        <f t="shared" si="17"/>
        <v>1.0566126609294004</v>
      </c>
    </row>
    <row r="317" spans="1:21" ht="168.6" x14ac:dyDescent="0.3">
      <c r="A317" s="106">
        <v>315</v>
      </c>
      <c r="B317" s="88" t="s">
        <v>53</v>
      </c>
      <c r="C317" s="88" t="s">
        <v>130</v>
      </c>
      <c r="D317" s="88">
        <v>2015</v>
      </c>
      <c r="E317" s="88">
        <v>212304</v>
      </c>
      <c r="F317" s="90">
        <v>41719</v>
      </c>
      <c r="G317" s="91"/>
      <c r="H317" s="91">
        <v>41699</v>
      </c>
      <c r="I317" s="91">
        <v>41852</v>
      </c>
      <c r="J317" s="91">
        <v>42415</v>
      </c>
      <c r="K317" s="110">
        <f t="shared" si="18"/>
        <v>1.9616438356164383</v>
      </c>
      <c r="L317" s="110">
        <f t="shared" si="19"/>
        <v>1.5424657534246575</v>
      </c>
      <c r="M317" s="91" t="s">
        <v>689</v>
      </c>
      <c r="N317" s="88" t="s">
        <v>689</v>
      </c>
      <c r="O317" s="92">
        <v>4522513</v>
      </c>
      <c r="P317" s="92">
        <v>0</v>
      </c>
      <c r="Q317" s="93">
        <v>98171</v>
      </c>
      <c r="R317" s="93">
        <v>0</v>
      </c>
      <c r="S317" s="92">
        <v>98171.49</v>
      </c>
      <c r="T317" s="92">
        <f t="shared" si="16"/>
        <v>4424341.51</v>
      </c>
      <c r="U317" s="94">
        <f t="shared" si="17"/>
        <v>2.1707287519129301E-2</v>
      </c>
    </row>
    <row r="318" spans="1:21" ht="204.6" x14ac:dyDescent="0.3">
      <c r="A318" s="106">
        <v>316</v>
      </c>
      <c r="B318" s="88" t="s">
        <v>251</v>
      </c>
      <c r="C318" s="88" t="s">
        <v>268</v>
      </c>
      <c r="D318" s="88">
        <v>2015</v>
      </c>
      <c r="E318" s="88">
        <v>215434</v>
      </c>
      <c r="F318" s="90">
        <v>41047</v>
      </c>
      <c r="G318" s="91"/>
      <c r="H318" s="91">
        <v>41548</v>
      </c>
      <c r="I318" s="91">
        <v>42095</v>
      </c>
      <c r="J318" s="91">
        <v>42415</v>
      </c>
      <c r="K318" s="110">
        <f t="shared" si="18"/>
        <v>2.3753424657534246</v>
      </c>
      <c r="L318" s="110">
        <f t="shared" si="19"/>
        <v>0.87671232876712324</v>
      </c>
      <c r="M318" s="91" t="s">
        <v>689</v>
      </c>
      <c r="N318" s="88" t="s">
        <v>689</v>
      </c>
      <c r="O318" s="92">
        <v>597767.51</v>
      </c>
      <c r="P318" s="92"/>
      <c r="Q318" s="93"/>
      <c r="R318" s="93"/>
      <c r="S318" s="92">
        <v>307584.82</v>
      </c>
      <c r="T318" s="92">
        <f t="shared" si="16"/>
        <v>290182.69</v>
      </c>
      <c r="U318" s="94">
        <f t="shared" si="17"/>
        <v>0.51455593496541829</v>
      </c>
    </row>
    <row r="319" spans="1:21" ht="156.6" x14ac:dyDescent="0.3">
      <c r="A319" s="106">
        <v>317</v>
      </c>
      <c r="B319" s="88" t="s">
        <v>102</v>
      </c>
      <c r="C319" s="88" t="s">
        <v>130</v>
      </c>
      <c r="D319" s="88">
        <v>2015</v>
      </c>
      <c r="E319" s="88">
        <v>216811</v>
      </c>
      <c r="F319" s="90">
        <v>41204</v>
      </c>
      <c r="G319" s="91"/>
      <c r="H319" s="91">
        <v>41730</v>
      </c>
      <c r="I319" s="91">
        <v>41913</v>
      </c>
      <c r="J319" s="91">
        <v>42415</v>
      </c>
      <c r="K319" s="110">
        <f t="shared" si="18"/>
        <v>1.8767123287671232</v>
      </c>
      <c r="L319" s="110">
        <f t="shared" si="19"/>
        <v>1.3753424657534246</v>
      </c>
      <c r="M319" s="91" t="s">
        <v>689</v>
      </c>
      <c r="N319" s="88" t="s">
        <v>689</v>
      </c>
      <c r="O319" s="92">
        <v>8790431</v>
      </c>
      <c r="P319" s="92"/>
      <c r="Q319" s="93">
        <v>273610</v>
      </c>
      <c r="R319" s="93">
        <v>0</v>
      </c>
      <c r="S319" s="92">
        <v>273610</v>
      </c>
      <c r="T319" s="92">
        <f t="shared" si="16"/>
        <v>8516821</v>
      </c>
      <c r="U319" s="94">
        <f t="shared" si="17"/>
        <v>3.1125891324327557E-2</v>
      </c>
    </row>
    <row r="320" spans="1:21" ht="144.6" x14ac:dyDescent="0.3">
      <c r="A320" s="106">
        <v>318</v>
      </c>
      <c r="B320" s="98" t="s">
        <v>634</v>
      </c>
      <c r="C320" s="88" t="s">
        <v>268</v>
      </c>
      <c r="D320" s="88">
        <v>2014</v>
      </c>
      <c r="E320" s="88">
        <v>218541</v>
      </c>
      <c r="F320" s="90">
        <v>41066</v>
      </c>
      <c r="G320" s="91"/>
      <c r="H320" s="91">
        <v>41244</v>
      </c>
      <c r="I320" s="91">
        <v>41974</v>
      </c>
      <c r="J320" s="91">
        <v>42415</v>
      </c>
      <c r="K320" s="110">
        <f t="shared" si="18"/>
        <v>3.2082191780821918</v>
      </c>
      <c r="L320" s="110">
        <f t="shared" si="19"/>
        <v>1.2082191780821918</v>
      </c>
      <c r="M320" s="91" t="s">
        <v>689</v>
      </c>
      <c r="N320" s="88" t="s">
        <v>689</v>
      </c>
      <c r="O320" s="92">
        <v>3729378.31</v>
      </c>
      <c r="P320" s="92"/>
      <c r="Q320" s="93"/>
      <c r="R320" s="93"/>
      <c r="S320" s="92">
        <v>3720213.55</v>
      </c>
      <c r="T320" s="92">
        <f t="shared" si="16"/>
        <v>9164.7600000002421</v>
      </c>
      <c r="U320" s="94">
        <f t="shared" si="17"/>
        <v>0.99754255019518245</v>
      </c>
    </row>
    <row r="321" spans="1:21" ht="192.6" x14ac:dyDescent="0.3">
      <c r="A321" s="106">
        <v>319</v>
      </c>
      <c r="B321" s="87" t="s">
        <v>659</v>
      </c>
      <c r="C321" s="88" t="s">
        <v>268</v>
      </c>
      <c r="D321" s="88">
        <v>2012</v>
      </c>
      <c r="E321" s="88">
        <v>218640</v>
      </c>
      <c r="F321" s="90">
        <v>41080</v>
      </c>
      <c r="G321" s="91"/>
      <c r="H321" s="91">
        <v>41244</v>
      </c>
      <c r="I321" s="91">
        <v>41244</v>
      </c>
      <c r="J321" s="91">
        <v>42415</v>
      </c>
      <c r="K321" s="110">
        <f t="shared" si="18"/>
        <v>3.2082191780821918</v>
      </c>
      <c r="L321" s="110">
        <f t="shared" si="19"/>
        <v>3.2082191780821918</v>
      </c>
      <c r="M321" s="91" t="s">
        <v>689</v>
      </c>
      <c r="N321" s="88" t="s">
        <v>689</v>
      </c>
      <c r="O321" s="92">
        <v>2779453.36</v>
      </c>
      <c r="P321" s="92"/>
      <c r="Q321" s="93"/>
      <c r="R321" s="93"/>
      <c r="S321" s="92">
        <v>15750</v>
      </c>
      <c r="T321" s="92">
        <f t="shared" si="16"/>
        <v>2763703.36</v>
      </c>
      <c r="U321" s="94">
        <f t="shared" si="17"/>
        <v>5.6665818634207988E-3</v>
      </c>
    </row>
    <row r="322" spans="1:21" ht="84.6" x14ac:dyDescent="0.3">
      <c r="A322" s="106">
        <v>320</v>
      </c>
      <c r="B322" s="88" t="s">
        <v>191</v>
      </c>
      <c r="C322" s="88" t="s">
        <v>264</v>
      </c>
      <c r="D322" s="88">
        <v>2015</v>
      </c>
      <c r="E322" s="88">
        <v>222514</v>
      </c>
      <c r="F322" s="90">
        <v>41745</v>
      </c>
      <c r="G322" s="91"/>
      <c r="H322" s="91">
        <v>41730</v>
      </c>
      <c r="I322" s="91">
        <v>42125</v>
      </c>
      <c r="J322" s="91">
        <v>42415</v>
      </c>
      <c r="K322" s="110">
        <f t="shared" si="18"/>
        <v>1.8767123287671232</v>
      </c>
      <c r="L322" s="110">
        <f t="shared" si="19"/>
        <v>0.79452054794520544</v>
      </c>
      <c r="M322" s="91" t="s">
        <v>689</v>
      </c>
      <c r="N322" s="88" t="s">
        <v>691</v>
      </c>
      <c r="O322" s="92">
        <v>12593305</v>
      </c>
      <c r="P322" s="92"/>
      <c r="Q322" s="93">
        <v>73344</v>
      </c>
      <c r="R322" s="93">
        <v>0</v>
      </c>
      <c r="S322" s="92">
        <v>75198.320000000007</v>
      </c>
      <c r="T322" s="92">
        <f t="shared" si="16"/>
        <v>12518106.68</v>
      </c>
      <c r="U322" s="94">
        <f t="shared" si="17"/>
        <v>5.9712934769705021E-3</v>
      </c>
    </row>
    <row r="323" spans="1:21" ht="180.6" x14ac:dyDescent="0.3">
      <c r="A323" s="106">
        <v>321</v>
      </c>
      <c r="B323" s="104" t="s">
        <v>306</v>
      </c>
      <c r="C323" s="88" t="s">
        <v>130</v>
      </c>
      <c r="D323" s="88">
        <v>2014</v>
      </c>
      <c r="E323" s="88">
        <v>223075</v>
      </c>
      <c r="F323" s="90">
        <v>41204</v>
      </c>
      <c r="G323" s="91"/>
      <c r="H323" s="91">
        <v>41487</v>
      </c>
      <c r="I323" s="91">
        <v>41974</v>
      </c>
      <c r="J323" s="91">
        <v>42415</v>
      </c>
      <c r="K323" s="110">
        <f t="shared" si="18"/>
        <v>2.5424657534246577</v>
      </c>
      <c r="L323" s="110">
        <f t="shared" si="19"/>
        <v>1.2082191780821918</v>
      </c>
      <c r="M323" s="91" t="s">
        <v>689</v>
      </c>
      <c r="N323" s="88" t="s">
        <v>689</v>
      </c>
      <c r="O323" s="92">
        <v>4852591</v>
      </c>
      <c r="P323" s="92"/>
      <c r="Q323" s="93"/>
      <c r="R323" s="93"/>
      <c r="S323" s="92">
        <v>97700</v>
      </c>
      <c r="T323" s="92">
        <f t="shared" ref="T323:T338" si="20">+IF((O323-S323)&gt;0,(O323-S323), 0)</f>
        <v>4754891</v>
      </c>
      <c r="U323" s="94">
        <f t="shared" ref="U323:U338" si="21">+S323/O323</f>
        <v>2.0133574002012534E-2</v>
      </c>
    </row>
    <row r="324" spans="1:21" ht="132.6" x14ac:dyDescent="0.3">
      <c r="A324" s="106">
        <v>322</v>
      </c>
      <c r="B324" s="98" t="s">
        <v>629</v>
      </c>
      <c r="C324" s="88" t="s">
        <v>267</v>
      </c>
      <c r="D324" s="88">
        <v>2014</v>
      </c>
      <c r="E324" s="88">
        <v>225834</v>
      </c>
      <c r="F324" s="90" t="s">
        <v>752</v>
      </c>
      <c r="G324" s="91"/>
      <c r="H324" s="91">
        <v>41944</v>
      </c>
      <c r="I324" s="91">
        <v>41974</v>
      </c>
      <c r="J324" s="91">
        <v>42415</v>
      </c>
      <c r="K324" s="110">
        <f t="shared" ref="K324:K338" si="22">+(J324-H324)/365</f>
        <v>1.2904109589041095</v>
      </c>
      <c r="L324" s="110">
        <f t="shared" si="19"/>
        <v>1.2082191780821918</v>
      </c>
      <c r="M324" s="91" t="s">
        <v>689</v>
      </c>
      <c r="N324" s="88" t="s">
        <v>689</v>
      </c>
      <c r="O324" s="92">
        <v>54957896</v>
      </c>
      <c r="P324" s="92"/>
      <c r="Q324" s="93"/>
      <c r="R324" s="93"/>
      <c r="S324" s="92">
        <v>198000</v>
      </c>
      <c r="T324" s="92">
        <f t="shared" si="20"/>
        <v>54759896</v>
      </c>
      <c r="U324" s="94">
        <f t="shared" si="21"/>
        <v>3.6027580095133191E-3</v>
      </c>
    </row>
    <row r="325" spans="1:21" ht="132.6" x14ac:dyDescent="0.3">
      <c r="A325" s="106">
        <v>323</v>
      </c>
      <c r="B325" s="88" t="s">
        <v>100</v>
      </c>
      <c r="C325" s="88" t="s">
        <v>130</v>
      </c>
      <c r="D325" s="88">
        <v>2015</v>
      </c>
      <c r="E325" s="88">
        <v>227298</v>
      </c>
      <c r="F325" s="90" t="s">
        <v>702</v>
      </c>
      <c r="G325" s="91"/>
      <c r="H325" s="91">
        <v>42125</v>
      </c>
      <c r="I325" s="91">
        <v>42156</v>
      </c>
      <c r="J325" s="91">
        <v>42415</v>
      </c>
      <c r="K325" s="110">
        <f t="shared" si="22"/>
        <v>0.79452054794520544</v>
      </c>
      <c r="L325" s="110">
        <f t="shared" ref="L325:L338" si="23">+(J325-I325)/365</f>
        <v>0.70958904109589038</v>
      </c>
      <c r="M325" s="91" t="s">
        <v>689</v>
      </c>
      <c r="N325" s="88" t="s">
        <v>689</v>
      </c>
      <c r="O325" s="92">
        <v>7683871</v>
      </c>
      <c r="P325" s="92"/>
      <c r="Q325" s="93">
        <v>0</v>
      </c>
      <c r="R325" s="93">
        <v>0</v>
      </c>
      <c r="S325" s="92">
        <v>99179.03</v>
      </c>
      <c r="T325" s="92">
        <f t="shared" si="20"/>
        <v>7584691.9699999997</v>
      </c>
      <c r="U325" s="94">
        <f t="shared" si="21"/>
        <v>1.2907430382420527E-2</v>
      </c>
    </row>
    <row r="326" spans="1:21" ht="204.6" x14ac:dyDescent="0.3">
      <c r="A326" s="106">
        <v>324</v>
      </c>
      <c r="B326" s="88" t="s">
        <v>252</v>
      </c>
      <c r="C326" s="88" t="s">
        <v>268</v>
      </c>
      <c r="D326" s="88">
        <v>2015</v>
      </c>
      <c r="E326" s="88">
        <v>235943</v>
      </c>
      <c r="F326" s="90">
        <v>41198</v>
      </c>
      <c r="G326" s="91"/>
      <c r="H326" s="91">
        <v>41699</v>
      </c>
      <c r="I326" s="91">
        <v>41730</v>
      </c>
      <c r="J326" s="91">
        <v>42415</v>
      </c>
      <c r="K326" s="110">
        <f t="shared" si="22"/>
        <v>1.9616438356164383</v>
      </c>
      <c r="L326" s="110">
        <f t="shared" si="23"/>
        <v>1.8767123287671232</v>
      </c>
      <c r="M326" s="91" t="s">
        <v>689</v>
      </c>
      <c r="N326" s="88" t="s">
        <v>691</v>
      </c>
      <c r="O326" s="92">
        <v>2841652.97</v>
      </c>
      <c r="P326" s="92"/>
      <c r="Q326" s="93"/>
      <c r="R326" s="93"/>
      <c r="S326" s="92">
        <v>19750</v>
      </c>
      <c r="T326" s="92">
        <f t="shared" si="20"/>
        <v>2821902.97</v>
      </c>
      <c r="U326" s="94">
        <f t="shared" si="21"/>
        <v>6.9501801270265588E-3</v>
      </c>
    </row>
    <row r="327" spans="1:21" ht="168.6" x14ac:dyDescent="0.3">
      <c r="A327" s="106">
        <v>325</v>
      </c>
      <c r="B327" s="88" t="s">
        <v>193</v>
      </c>
      <c r="C327" s="88" t="s">
        <v>264</v>
      </c>
      <c r="D327" s="88">
        <v>2015</v>
      </c>
      <c r="E327" s="88">
        <v>239260</v>
      </c>
      <c r="F327" s="90">
        <v>41428</v>
      </c>
      <c r="G327" s="91"/>
      <c r="H327" s="91">
        <v>41944</v>
      </c>
      <c r="I327" s="91">
        <v>41974</v>
      </c>
      <c r="J327" s="91">
        <v>42415</v>
      </c>
      <c r="K327" s="110">
        <f t="shared" si="22"/>
        <v>1.2904109589041095</v>
      </c>
      <c r="L327" s="110">
        <f t="shared" si="23"/>
        <v>1.2082191780821918</v>
      </c>
      <c r="M327" s="91" t="s">
        <v>689</v>
      </c>
      <c r="N327" s="88" t="s">
        <v>689</v>
      </c>
      <c r="O327" s="92">
        <v>1204433</v>
      </c>
      <c r="P327" s="92">
        <v>0</v>
      </c>
      <c r="Q327" s="93">
        <v>46304</v>
      </c>
      <c r="R327" s="93">
        <v>0</v>
      </c>
      <c r="S327" s="92">
        <v>46304.25</v>
      </c>
      <c r="T327" s="92">
        <f t="shared" si="20"/>
        <v>1158128.75</v>
      </c>
      <c r="U327" s="94">
        <f t="shared" si="21"/>
        <v>3.8444853304417929E-2</v>
      </c>
    </row>
    <row r="328" spans="1:21" ht="264.60000000000002" x14ac:dyDescent="0.3">
      <c r="A328" s="106">
        <v>326</v>
      </c>
      <c r="B328" s="88" t="s">
        <v>110</v>
      </c>
      <c r="C328" s="88" t="s">
        <v>130</v>
      </c>
      <c r="D328" s="88">
        <v>2015</v>
      </c>
      <c r="E328" s="88">
        <v>239846</v>
      </c>
      <c r="F328" s="90">
        <v>41254</v>
      </c>
      <c r="G328" s="91"/>
      <c r="H328" s="91">
        <v>42125</v>
      </c>
      <c r="I328" s="91">
        <v>42125</v>
      </c>
      <c r="J328" s="91">
        <v>42415</v>
      </c>
      <c r="K328" s="110">
        <f t="shared" si="22"/>
        <v>0.79452054794520544</v>
      </c>
      <c r="L328" s="110">
        <f t="shared" si="23"/>
        <v>0.79452054794520544</v>
      </c>
      <c r="M328" s="91" t="s">
        <v>689</v>
      </c>
      <c r="N328" s="88" t="s">
        <v>689</v>
      </c>
      <c r="O328" s="92">
        <v>6691210</v>
      </c>
      <c r="P328" s="92"/>
      <c r="Q328" s="93">
        <v>0</v>
      </c>
      <c r="R328" s="93">
        <v>0</v>
      </c>
      <c r="S328" s="92">
        <v>109384.82</v>
      </c>
      <c r="T328" s="92">
        <f t="shared" si="20"/>
        <v>6581825.1799999997</v>
      </c>
      <c r="U328" s="94">
        <f t="shared" si="21"/>
        <v>1.6347539533208492E-2</v>
      </c>
    </row>
    <row r="329" spans="1:21" ht="144.6" x14ac:dyDescent="0.3">
      <c r="A329" s="106">
        <v>327</v>
      </c>
      <c r="B329" s="88" t="s">
        <v>254</v>
      </c>
      <c r="C329" s="88" t="s">
        <v>268</v>
      </c>
      <c r="D329" s="88">
        <v>2015</v>
      </c>
      <c r="E329" s="89">
        <v>240208</v>
      </c>
      <c r="F329" s="90">
        <v>41234</v>
      </c>
      <c r="G329" s="91"/>
      <c r="H329" s="91">
        <v>41365</v>
      </c>
      <c r="I329" s="91">
        <v>42064</v>
      </c>
      <c r="J329" s="91">
        <v>42415</v>
      </c>
      <c r="K329" s="110">
        <f t="shared" si="22"/>
        <v>2.8767123287671232</v>
      </c>
      <c r="L329" s="110">
        <f t="shared" si="23"/>
        <v>0.9616438356164384</v>
      </c>
      <c r="M329" s="91" t="s">
        <v>689</v>
      </c>
      <c r="N329" s="88" t="s">
        <v>691</v>
      </c>
      <c r="O329" s="92">
        <v>2453148.2999999998</v>
      </c>
      <c r="P329" s="92"/>
      <c r="Q329" s="93"/>
      <c r="R329" s="93"/>
      <c r="S329" s="92">
        <v>2443192.7999999998</v>
      </c>
      <c r="T329" s="92">
        <f t="shared" si="20"/>
        <v>9955.5</v>
      </c>
      <c r="U329" s="94">
        <f t="shared" si="21"/>
        <v>0.99594174555203208</v>
      </c>
    </row>
    <row r="330" spans="1:21" ht="192.6" x14ac:dyDescent="0.3">
      <c r="A330" s="106">
        <v>328</v>
      </c>
      <c r="B330" s="98" t="s">
        <v>593</v>
      </c>
      <c r="C330" s="88" t="s">
        <v>266</v>
      </c>
      <c r="D330" s="88">
        <v>2014</v>
      </c>
      <c r="E330" s="88">
        <v>241438</v>
      </c>
      <c r="F330" s="90">
        <v>41381</v>
      </c>
      <c r="G330" s="91"/>
      <c r="H330" s="91">
        <v>41944</v>
      </c>
      <c r="I330" s="91">
        <v>41974</v>
      </c>
      <c r="J330" s="91">
        <v>42415</v>
      </c>
      <c r="K330" s="110">
        <f t="shared" si="22"/>
        <v>1.2904109589041095</v>
      </c>
      <c r="L330" s="110">
        <f t="shared" si="23"/>
        <v>1.2082191780821918</v>
      </c>
      <c r="M330" s="91" t="s">
        <v>689</v>
      </c>
      <c r="N330" s="88" t="s">
        <v>689</v>
      </c>
      <c r="O330" s="92">
        <v>9778000</v>
      </c>
      <c r="P330" s="92"/>
      <c r="Q330" s="93"/>
      <c r="R330" s="93"/>
      <c r="S330" s="92">
        <v>117000</v>
      </c>
      <c r="T330" s="92">
        <f t="shared" si="20"/>
        <v>9661000</v>
      </c>
      <c r="U330" s="94">
        <f t="shared" si="21"/>
        <v>1.1965637144610349E-2</v>
      </c>
    </row>
    <row r="331" spans="1:21" ht="180.6" x14ac:dyDescent="0.3">
      <c r="A331" s="106">
        <v>329</v>
      </c>
      <c r="B331" s="104" t="s">
        <v>304</v>
      </c>
      <c r="C331" s="88" t="s">
        <v>130</v>
      </c>
      <c r="D331" s="88">
        <v>2014</v>
      </c>
      <c r="E331" s="88">
        <v>243060</v>
      </c>
      <c r="F331" s="90">
        <v>41254</v>
      </c>
      <c r="G331" s="91"/>
      <c r="H331" s="91">
        <v>41579</v>
      </c>
      <c r="I331" s="91">
        <v>41821</v>
      </c>
      <c r="J331" s="91">
        <v>42415</v>
      </c>
      <c r="K331" s="110">
        <f t="shared" si="22"/>
        <v>2.2904109589041095</v>
      </c>
      <c r="L331" s="110">
        <f t="shared" si="23"/>
        <v>1.6273972602739726</v>
      </c>
      <c r="M331" s="91" t="s">
        <v>689</v>
      </c>
      <c r="N331" s="88" t="s">
        <v>691</v>
      </c>
      <c r="O331" s="92">
        <v>1170258.27</v>
      </c>
      <c r="P331" s="92"/>
      <c r="Q331" s="93"/>
      <c r="R331" s="93"/>
      <c r="S331" s="92">
        <v>1056483.3799999999</v>
      </c>
      <c r="T331" s="92">
        <f t="shared" si="20"/>
        <v>113774.89000000013</v>
      </c>
      <c r="U331" s="94">
        <f t="shared" si="21"/>
        <v>0.90277796541442079</v>
      </c>
    </row>
    <row r="332" spans="1:21" ht="204.6" x14ac:dyDescent="0.3">
      <c r="A332" s="106">
        <v>330</v>
      </c>
      <c r="B332" s="104" t="s">
        <v>305</v>
      </c>
      <c r="C332" s="88" t="s">
        <v>130</v>
      </c>
      <c r="D332" s="88">
        <v>2014</v>
      </c>
      <c r="E332" s="88">
        <v>246014</v>
      </c>
      <c r="F332" s="90">
        <v>41276</v>
      </c>
      <c r="G332" s="91"/>
      <c r="H332" s="91">
        <v>41609</v>
      </c>
      <c r="I332" s="91">
        <v>41913</v>
      </c>
      <c r="J332" s="91">
        <v>42415</v>
      </c>
      <c r="K332" s="110">
        <f t="shared" si="22"/>
        <v>2.2082191780821918</v>
      </c>
      <c r="L332" s="110">
        <f t="shared" si="23"/>
        <v>1.3753424657534246</v>
      </c>
      <c r="M332" s="91" t="s">
        <v>689</v>
      </c>
      <c r="N332" s="88" t="s">
        <v>691</v>
      </c>
      <c r="O332" s="92">
        <v>1080085.6299999999</v>
      </c>
      <c r="P332" s="92"/>
      <c r="Q332" s="93"/>
      <c r="R332" s="93"/>
      <c r="S332" s="92">
        <v>996403.7</v>
      </c>
      <c r="T332" s="92">
        <f t="shared" si="20"/>
        <v>83681.929999999935</v>
      </c>
      <c r="U332" s="94">
        <f t="shared" si="21"/>
        <v>0.92252287441320746</v>
      </c>
    </row>
    <row r="333" spans="1:21" ht="216.6" x14ac:dyDescent="0.3">
      <c r="A333" s="106">
        <v>331</v>
      </c>
      <c r="B333" s="88" t="s">
        <v>234</v>
      </c>
      <c r="C333" s="88" t="s">
        <v>267</v>
      </c>
      <c r="D333" s="88">
        <v>2015</v>
      </c>
      <c r="E333" s="88">
        <v>246973</v>
      </c>
      <c r="F333" s="90">
        <v>41368</v>
      </c>
      <c r="G333" s="91"/>
      <c r="H333" s="91">
        <v>41913</v>
      </c>
      <c r="I333" s="91">
        <v>42064</v>
      </c>
      <c r="J333" s="91">
        <v>42415</v>
      </c>
      <c r="K333" s="110">
        <f t="shared" si="22"/>
        <v>1.3753424657534246</v>
      </c>
      <c r="L333" s="110">
        <f t="shared" si="23"/>
        <v>0.9616438356164384</v>
      </c>
      <c r="M333" s="91" t="s">
        <v>689</v>
      </c>
      <c r="N333" s="88" t="s">
        <v>691</v>
      </c>
      <c r="O333" s="92">
        <v>288999.75</v>
      </c>
      <c r="P333" s="92"/>
      <c r="Q333" s="93"/>
      <c r="R333" s="93"/>
      <c r="S333" s="92">
        <v>268902.93</v>
      </c>
      <c r="T333" s="92">
        <f t="shared" si="20"/>
        <v>20096.820000000007</v>
      </c>
      <c r="U333" s="94">
        <f t="shared" si="21"/>
        <v>0.93046077029478402</v>
      </c>
    </row>
    <row r="334" spans="1:21" ht="108.6" x14ac:dyDescent="0.3">
      <c r="A334" s="106">
        <v>332</v>
      </c>
      <c r="B334" s="88" t="s">
        <v>192</v>
      </c>
      <c r="C334" s="88" t="s">
        <v>264</v>
      </c>
      <c r="D334" s="88">
        <v>2015</v>
      </c>
      <c r="E334" s="88">
        <v>251958</v>
      </c>
      <c r="F334" s="90">
        <v>41513</v>
      </c>
      <c r="G334" s="91"/>
      <c r="H334" s="91">
        <v>41944</v>
      </c>
      <c r="I334" s="91">
        <v>42217</v>
      </c>
      <c r="J334" s="91">
        <v>42415</v>
      </c>
      <c r="K334" s="110">
        <f t="shared" si="22"/>
        <v>1.2904109589041095</v>
      </c>
      <c r="L334" s="110">
        <f t="shared" si="23"/>
        <v>0.54246575342465753</v>
      </c>
      <c r="M334" s="91" t="s">
        <v>689</v>
      </c>
      <c r="N334" s="88" t="s">
        <v>689</v>
      </c>
      <c r="O334" s="92">
        <v>2155332</v>
      </c>
      <c r="P334" s="92">
        <v>0</v>
      </c>
      <c r="Q334" s="93">
        <v>63970</v>
      </c>
      <c r="R334" s="93">
        <v>0</v>
      </c>
      <c r="S334" s="92">
        <v>101161.34</v>
      </c>
      <c r="T334" s="92">
        <f t="shared" si="20"/>
        <v>2054170.66</v>
      </c>
      <c r="U334" s="94">
        <f t="shared" si="21"/>
        <v>4.6935386288516109E-2</v>
      </c>
    </row>
    <row r="335" spans="1:21" ht="168.6" x14ac:dyDescent="0.3">
      <c r="A335" s="106">
        <v>333</v>
      </c>
      <c r="B335" s="95" t="s">
        <v>649</v>
      </c>
      <c r="C335" s="88" t="s">
        <v>268</v>
      </c>
      <c r="D335" s="88">
        <v>2013</v>
      </c>
      <c r="E335" s="88">
        <v>254561</v>
      </c>
      <c r="F335" s="90">
        <v>41359</v>
      </c>
      <c r="G335" s="91"/>
      <c r="H335" s="91">
        <v>41456</v>
      </c>
      <c r="I335" s="91">
        <v>41456</v>
      </c>
      <c r="J335" s="91">
        <v>42415</v>
      </c>
      <c r="K335" s="110">
        <f t="shared" si="22"/>
        <v>2.6273972602739728</v>
      </c>
      <c r="L335" s="110">
        <f t="shared" si="23"/>
        <v>2.6273972602739728</v>
      </c>
      <c r="M335" s="91" t="s">
        <v>689</v>
      </c>
      <c r="N335" s="88" t="s">
        <v>689</v>
      </c>
      <c r="O335" s="92">
        <v>4082892.52</v>
      </c>
      <c r="P335" s="92"/>
      <c r="Q335" s="93"/>
      <c r="R335" s="93"/>
      <c r="S335" s="92">
        <v>19000</v>
      </c>
      <c r="T335" s="92">
        <f t="shared" si="20"/>
        <v>4063892.52</v>
      </c>
      <c r="U335" s="94">
        <f t="shared" si="21"/>
        <v>4.6535635966238956E-3</v>
      </c>
    </row>
    <row r="336" spans="1:21" ht="216.6" x14ac:dyDescent="0.3">
      <c r="A336" s="106">
        <v>334</v>
      </c>
      <c r="B336" s="88" t="s">
        <v>249</v>
      </c>
      <c r="C336" s="88" t="s">
        <v>268</v>
      </c>
      <c r="D336" s="88">
        <v>2015</v>
      </c>
      <c r="E336" s="88">
        <v>279093</v>
      </c>
      <c r="F336" s="90">
        <v>41590</v>
      </c>
      <c r="G336" s="91"/>
      <c r="H336" s="91">
        <v>41760</v>
      </c>
      <c r="I336" s="91">
        <v>42095</v>
      </c>
      <c r="J336" s="91">
        <v>42415</v>
      </c>
      <c r="K336" s="110">
        <f t="shared" si="22"/>
        <v>1.7945205479452055</v>
      </c>
      <c r="L336" s="110">
        <f t="shared" si="23"/>
        <v>0.87671232876712324</v>
      </c>
      <c r="M336" s="91" t="s">
        <v>689</v>
      </c>
      <c r="N336" s="88" t="s">
        <v>689</v>
      </c>
      <c r="O336" s="92">
        <v>7242534.54</v>
      </c>
      <c r="P336" s="92"/>
      <c r="Q336" s="93"/>
      <c r="R336" s="93"/>
      <c r="S336" s="92">
        <v>55000</v>
      </c>
      <c r="T336" s="92">
        <f t="shared" si="20"/>
        <v>7187534.54</v>
      </c>
      <c r="U336" s="94">
        <f t="shared" si="21"/>
        <v>7.5940266071551242E-3</v>
      </c>
    </row>
    <row r="337" spans="1:21" ht="180.6" x14ac:dyDescent="0.3">
      <c r="A337" s="106">
        <v>335</v>
      </c>
      <c r="B337" s="98" t="s">
        <v>531</v>
      </c>
      <c r="C337" s="88" t="s">
        <v>265</v>
      </c>
      <c r="D337" s="88">
        <v>2014</v>
      </c>
      <c r="E337" s="88">
        <v>288699</v>
      </c>
      <c r="F337" s="90">
        <v>41890</v>
      </c>
      <c r="G337" s="91"/>
      <c r="H337" s="91">
        <v>41974</v>
      </c>
      <c r="I337" s="91">
        <v>41974</v>
      </c>
      <c r="J337" s="91">
        <v>42415</v>
      </c>
      <c r="K337" s="110">
        <f t="shared" si="22"/>
        <v>1.2082191780821918</v>
      </c>
      <c r="L337" s="110">
        <f t="shared" si="23"/>
        <v>1.2082191780821918</v>
      </c>
      <c r="M337" s="91" t="s">
        <v>689</v>
      </c>
      <c r="N337" s="88" t="s">
        <v>689</v>
      </c>
      <c r="O337" s="92">
        <v>2991062</v>
      </c>
      <c r="P337" s="92"/>
      <c r="Q337" s="93"/>
      <c r="R337" s="93"/>
      <c r="S337" s="92">
        <v>95344.92</v>
      </c>
      <c r="T337" s="92">
        <f t="shared" si="20"/>
        <v>2895717.08</v>
      </c>
      <c r="U337" s="94">
        <f t="shared" si="21"/>
        <v>3.1876611049854529E-2</v>
      </c>
    </row>
    <row r="338" spans="1:21" ht="228.6" x14ac:dyDescent="0.3">
      <c r="A338" s="106">
        <v>336</v>
      </c>
      <c r="B338" s="88" t="s">
        <v>210</v>
      </c>
      <c r="C338" s="88" t="s">
        <v>265</v>
      </c>
      <c r="D338" s="88">
        <v>2015</v>
      </c>
      <c r="E338" s="88">
        <v>290126</v>
      </c>
      <c r="F338" s="90">
        <v>40911</v>
      </c>
      <c r="G338" s="91"/>
      <c r="H338" s="91">
        <v>40940</v>
      </c>
      <c r="I338" s="91">
        <v>41944</v>
      </c>
      <c r="J338" s="91">
        <v>42415</v>
      </c>
      <c r="K338" s="110">
        <f t="shared" si="22"/>
        <v>4.0410958904109586</v>
      </c>
      <c r="L338" s="110">
        <f t="shared" si="23"/>
        <v>1.2904109589041095</v>
      </c>
      <c r="M338" s="91" t="s">
        <v>689</v>
      </c>
      <c r="N338" s="88" t="s">
        <v>691</v>
      </c>
      <c r="O338" s="92">
        <v>146626</v>
      </c>
      <c r="P338" s="92"/>
      <c r="Q338" s="93">
        <v>3500</v>
      </c>
      <c r="R338" s="93">
        <v>0</v>
      </c>
      <c r="S338" s="92">
        <v>139124</v>
      </c>
      <c r="T338" s="92">
        <f t="shared" si="20"/>
        <v>7502</v>
      </c>
      <c r="U338" s="94">
        <f t="shared" si="21"/>
        <v>0.94883581356648894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opLeftCell="A4" workbookViewId="0">
      <selection activeCell="A13" sqref="A13"/>
    </sheetView>
  </sheetViews>
  <sheetFormatPr baseColWidth="10" defaultRowHeight="14.4" x14ac:dyDescent="0.3"/>
  <cols>
    <col min="1" max="1" width="50.88671875" customWidth="1"/>
  </cols>
  <sheetData>
    <row r="1" spans="1:1" x14ac:dyDescent="0.3">
      <c r="A1" s="118" t="s">
        <v>912</v>
      </c>
    </row>
    <row r="2" spans="1:1" x14ac:dyDescent="0.3">
      <c r="A2" s="121" t="s">
        <v>913</v>
      </c>
    </row>
    <row r="3" spans="1:1" x14ac:dyDescent="0.3">
      <c r="A3" s="121" t="s">
        <v>920</v>
      </c>
    </row>
    <row r="4" spans="1:1" x14ac:dyDescent="0.3">
      <c r="A4" s="121" t="s">
        <v>921</v>
      </c>
    </row>
    <row r="5" spans="1:1" x14ac:dyDescent="0.3">
      <c r="A5" s="121" t="s">
        <v>922</v>
      </c>
    </row>
    <row r="6" spans="1:1" x14ac:dyDescent="0.3">
      <c r="A6" s="122" t="s">
        <v>923</v>
      </c>
    </row>
    <row r="7" spans="1:1" x14ac:dyDescent="0.3">
      <c r="A7" s="122" t="s">
        <v>924</v>
      </c>
    </row>
    <row r="8" spans="1:1" x14ac:dyDescent="0.3">
      <c r="A8" s="122" t="s">
        <v>925</v>
      </c>
    </row>
    <row r="12" spans="1:1" x14ac:dyDescent="0.3">
      <c r="A12" s="123" t="s">
        <v>1113</v>
      </c>
    </row>
    <row r="13" spans="1:1" x14ac:dyDescent="0.3">
      <c r="A13" s="124" t="s">
        <v>1095</v>
      </c>
    </row>
    <row r="14" spans="1:1" x14ac:dyDescent="0.3">
      <c r="A14" s="124" t="s">
        <v>1096</v>
      </c>
    </row>
    <row r="15" spans="1:1" x14ac:dyDescent="0.3">
      <c r="A15" s="124" t="s">
        <v>1097</v>
      </c>
    </row>
    <row r="16" spans="1:1" x14ac:dyDescent="0.3">
      <c r="A16" s="124" t="s">
        <v>1098</v>
      </c>
    </row>
    <row r="17" spans="1:1" x14ac:dyDescent="0.3">
      <c r="A17" s="124" t="s">
        <v>1099</v>
      </c>
    </row>
    <row r="18" spans="1:1" x14ac:dyDescent="0.3">
      <c r="A18" s="124" t="s">
        <v>1100</v>
      </c>
    </row>
    <row r="19" spans="1:1" x14ac:dyDescent="0.3">
      <c r="A19" s="124" t="s">
        <v>1101</v>
      </c>
    </row>
    <row r="20" spans="1:1" x14ac:dyDescent="0.3">
      <c r="A20" s="124" t="s">
        <v>1102</v>
      </c>
    </row>
    <row r="21" spans="1:1" x14ac:dyDescent="0.3">
      <c r="A21" s="124" t="s">
        <v>1103</v>
      </c>
    </row>
    <row r="22" spans="1:1" x14ac:dyDescent="0.3">
      <c r="A22" s="124" t="s">
        <v>1104</v>
      </c>
    </row>
    <row r="23" spans="1:1" x14ac:dyDescent="0.3">
      <c r="A23" s="124" t="s">
        <v>1105</v>
      </c>
    </row>
    <row r="24" spans="1:1" x14ac:dyDescent="0.3">
      <c r="A24" s="124" t="s">
        <v>1106</v>
      </c>
    </row>
    <row r="25" spans="1:1" x14ac:dyDescent="0.3">
      <c r="A25" s="124" t="s">
        <v>1107</v>
      </c>
    </row>
    <row r="26" spans="1:1" x14ac:dyDescent="0.3">
      <c r="A26" s="124" t="s">
        <v>1108</v>
      </c>
    </row>
    <row r="27" spans="1:1" x14ac:dyDescent="0.3">
      <c r="A27" s="124" t="s">
        <v>1109</v>
      </c>
    </row>
    <row r="28" spans="1:1" x14ac:dyDescent="0.3">
      <c r="A28" s="124" t="s">
        <v>1111</v>
      </c>
    </row>
    <row r="29" spans="1:1" x14ac:dyDescent="0.3">
      <c r="A29" s="124" t="s">
        <v>1110</v>
      </c>
    </row>
    <row r="30" spans="1:1" x14ac:dyDescent="0.3">
      <c r="A30" s="124" t="s">
        <v>1112</v>
      </c>
    </row>
  </sheetData>
  <dataConsolid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R940"/>
  <sheetViews>
    <sheetView tabSelected="1" view="pageBreakPreview" topLeftCell="B1" zoomScale="60" zoomScaleNormal="99" workbookViewId="0">
      <selection activeCell="O11" sqref="O11"/>
    </sheetView>
  </sheetViews>
  <sheetFormatPr baseColWidth="10" defaultRowHeight="14.4" x14ac:dyDescent="0.3"/>
  <cols>
    <col min="1" max="1" width="0" hidden="1" customWidth="1"/>
    <col min="2" max="2" width="4" customWidth="1"/>
    <col min="3" max="3" width="40.44140625" customWidth="1"/>
    <col min="5" max="5" width="29.6640625" customWidth="1"/>
    <col min="6" max="6" width="31.109375" hidden="1" customWidth="1"/>
    <col min="7" max="7" width="26.33203125" hidden="1" customWidth="1"/>
    <col min="8" max="8" width="11.5546875" style="227" customWidth="1"/>
    <col min="9" max="9" width="11.5546875" customWidth="1"/>
    <col min="10" max="10" width="11.5546875" hidden="1" customWidth="1"/>
    <col min="11" max="11" width="21.109375" hidden="1" customWidth="1"/>
    <col min="12" max="12" width="33.6640625" hidden="1" customWidth="1"/>
    <col min="13" max="13" width="11.5546875" customWidth="1"/>
    <col min="16" max="16" width="11.5546875" hidden="1" customWidth="1"/>
    <col min="18" max="21" width="0" hidden="1" customWidth="1"/>
    <col min="26" max="26" width="0" hidden="1" customWidth="1"/>
    <col min="29" max="29" width="0" hidden="1" customWidth="1"/>
    <col min="32" max="42" width="0" hidden="1" customWidth="1"/>
    <col min="43" max="43" width="45.77734375" customWidth="1"/>
  </cols>
  <sheetData>
    <row r="1" spans="1:43" ht="28.8" x14ac:dyDescent="0.3">
      <c r="A1" s="119"/>
      <c r="B1" s="320" t="s">
        <v>3301</v>
      </c>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row>
    <row r="2" spans="1:43" hidden="1" x14ac:dyDescent="0.3">
      <c r="A2" s="119"/>
      <c r="B2" s="120"/>
      <c r="C2" s="12"/>
      <c r="D2" s="12"/>
      <c r="E2" s="1"/>
      <c r="F2" s="1"/>
      <c r="G2" s="1"/>
      <c r="H2" s="117"/>
      <c r="I2" s="147" t="s">
        <v>907</v>
      </c>
      <c r="J2" s="276"/>
      <c r="K2" s="321" t="s">
        <v>908</v>
      </c>
      <c r="L2" s="321"/>
      <c r="M2" s="321"/>
      <c r="N2" s="322" t="s">
        <v>907</v>
      </c>
      <c r="O2" s="323"/>
      <c r="P2" s="1"/>
      <c r="Q2" s="1"/>
      <c r="R2" s="1"/>
      <c r="S2" s="1"/>
      <c r="T2" s="1"/>
      <c r="U2" s="1"/>
      <c r="V2" s="321" t="s">
        <v>909</v>
      </c>
      <c r="W2" s="321"/>
      <c r="X2" s="147" t="s">
        <v>907</v>
      </c>
      <c r="Y2" s="147" t="s">
        <v>909</v>
      </c>
      <c r="Z2" s="322" t="s">
        <v>907</v>
      </c>
      <c r="AA2" s="324"/>
      <c r="AB2" s="324"/>
      <c r="AC2" s="323"/>
      <c r="AD2" s="275"/>
      <c r="AE2" s="325"/>
      <c r="AF2" s="326"/>
      <c r="AG2" s="283"/>
      <c r="AH2" s="327" t="s">
        <v>931</v>
      </c>
      <c r="AI2" s="328"/>
      <c r="AJ2" s="329" t="s">
        <v>932</v>
      </c>
      <c r="AK2" s="330"/>
      <c r="AL2" s="330"/>
      <c r="AM2" s="331"/>
      <c r="AN2" s="329" t="s">
        <v>933</v>
      </c>
      <c r="AO2" s="330"/>
      <c r="AP2" s="330"/>
      <c r="AQ2" s="12"/>
    </row>
    <row r="3" spans="1:43" ht="91.8" x14ac:dyDescent="0.3">
      <c r="A3" s="114" t="s">
        <v>898</v>
      </c>
      <c r="B3" s="337" t="s">
        <v>828</v>
      </c>
      <c r="C3" s="337" t="s">
        <v>842</v>
      </c>
      <c r="D3" s="337" t="s">
        <v>128</v>
      </c>
      <c r="E3" s="337" t="s">
        <v>1127</v>
      </c>
      <c r="F3" s="337" t="s">
        <v>127</v>
      </c>
      <c r="G3" s="337" t="s">
        <v>1130</v>
      </c>
      <c r="H3" s="337" t="s">
        <v>831</v>
      </c>
      <c r="I3" s="337" t="s">
        <v>839</v>
      </c>
      <c r="J3" s="337" t="s">
        <v>271</v>
      </c>
      <c r="K3" s="337" t="s">
        <v>893</v>
      </c>
      <c r="L3" s="337" t="s">
        <v>895</v>
      </c>
      <c r="M3" s="337" t="s">
        <v>841</v>
      </c>
      <c r="N3" s="337" t="s">
        <v>934</v>
      </c>
      <c r="O3" s="337" t="s">
        <v>935</v>
      </c>
      <c r="P3" s="337" t="s">
        <v>840</v>
      </c>
      <c r="Q3" s="337" t="s">
        <v>830</v>
      </c>
      <c r="R3" s="337" t="s">
        <v>2526</v>
      </c>
      <c r="S3" s="337" t="s">
        <v>829</v>
      </c>
      <c r="T3" s="337" t="s">
        <v>2527</v>
      </c>
      <c r="U3" s="337" t="s">
        <v>2538</v>
      </c>
      <c r="V3" s="337" t="s">
        <v>926</v>
      </c>
      <c r="W3" s="337" t="s">
        <v>843</v>
      </c>
      <c r="X3" s="337" t="s">
        <v>846</v>
      </c>
      <c r="Y3" s="337" t="s">
        <v>894</v>
      </c>
      <c r="Z3" s="337" t="s">
        <v>844</v>
      </c>
      <c r="AA3" s="337" t="s">
        <v>845</v>
      </c>
      <c r="AB3" s="337" t="s">
        <v>930</v>
      </c>
      <c r="AC3" s="337" t="s">
        <v>919</v>
      </c>
      <c r="AD3" s="337" t="s">
        <v>2511</v>
      </c>
      <c r="AE3" s="337" t="s">
        <v>847</v>
      </c>
      <c r="AF3" s="337" t="s">
        <v>263</v>
      </c>
      <c r="AG3" s="337" t="s">
        <v>2541</v>
      </c>
      <c r="AH3" s="338" t="s">
        <v>914</v>
      </c>
      <c r="AI3" s="338" t="s">
        <v>904</v>
      </c>
      <c r="AJ3" s="338" t="s">
        <v>835</v>
      </c>
      <c r="AK3" s="338" t="s">
        <v>928</v>
      </c>
      <c r="AL3" s="338" t="s">
        <v>927</v>
      </c>
      <c r="AM3" s="338" t="s">
        <v>929</v>
      </c>
      <c r="AN3" s="338" t="s">
        <v>836</v>
      </c>
      <c r="AO3" s="338" t="s">
        <v>837</v>
      </c>
      <c r="AP3" s="338" t="s">
        <v>838</v>
      </c>
      <c r="AQ3" s="337" t="s">
        <v>701</v>
      </c>
    </row>
    <row r="4" spans="1:43" ht="24" x14ac:dyDescent="0.3">
      <c r="A4" s="128" t="s">
        <v>901</v>
      </c>
      <c r="B4" s="129">
        <v>1</v>
      </c>
      <c r="C4" s="144" t="s">
        <v>959</v>
      </c>
      <c r="D4" s="238">
        <v>4893</v>
      </c>
      <c r="E4" s="246" t="s">
        <v>2200</v>
      </c>
      <c r="F4" s="279" t="s">
        <v>2531</v>
      </c>
      <c r="G4" s="175" t="s">
        <v>1132</v>
      </c>
      <c r="H4" s="186">
        <v>2003</v>
      </c>
      <c r="I4" s="203">
        <v>37706</v>
      </c>
      <c r="J4" s="186">
        <v>2003</v>
      </c>
      <c r="K4" s="128" t="s">
        <v>1179</v>
      </c>
      <c r="L4" s="187" t="s">
        <v>1104</v>
      </c>
      <c r="M4" s="131">
        <v>90</v>
      </c>
      <c r="N4" s="128" t="s">
        <v>698</v>
      </c>
      <c r="O4" s="136" t="s">
        <v>698</v>
      </c>
      <c r="P4" s="136">
        <v>42844</v>
      </c>
      <c r="Q4" s="128" t="s">
        <v>698</v>
      </c>
      <c r="R4" s="128" t="s">
        <v>698</v>
      </c>
      <c r="S4" s="128" t="s">
        <v>698</v>
      </c>
      <c r="T4" s="128" t="s">
        <v>698</v>
      </c>
      <c r="U4" s="128" t="s">
        <v>698</v>
      </c>
      <c r="V4" s="145" t="s">
        <v>689</v>
      </c>
      <c r="W4" s="145" t="s">
        <v>689</v>
      </c>
      <c r="X4" s="145" t="s">
        <v>689</v>
      </c>
      <c r="Y4" s="180">
        <v>76400</v>
      </c>
      <c r="Z4" s="187">
        <v>0</v>
      </c>
      <c r="AA4" s="128">
        <v>0</v>
      </c>
      <c r="AB4" s="128" t="s">
        <v>698</v>
      </c>
      <c r="AC4" s="128" t="s">
        <v>698</v>
      </c>
      <c r="AD4" s="353" t="s">
        <v>698</v>
      </c>
      <c r="AE4" s="128" t="s">
        <v>698</v>
      </c>
      <c r="AF4" s="128" t="s">
        <v>698</v>
      </c>
      <c r="AG4" s="128" t="s">
        <v>698</v>
      </c>
      <c r="AH4" s="138"/>
      <c r="AI4" s="138"/>
      <c r="AJ4" s="138"/>
      <c r="AK4" s="138"/>
      <c r="AL4" s="138"/>
      <c r="AM4" s="138"/>
      <c r="AN4" s="138"/>
      <c r="AO4" s="138"/>
      <c r="AP4" s="138"/>
      <c r="AQ4" s="204" t="s">
        <v>1173</v>
      </c>
    </row>
    <row r="5" spans="1:43" ht="24" x14ac:dyDescent="0.3">
      <c r="A5" s="128" t="s">
        <v>901</v>
      </c>
      <c r="B5" s="129">
        <v>2</v>
      </c>
      <c r="C5" s="144" t="s">
        <v>951</v>
      </c>
      <c r="D5" s="238">
        <v>5158</v>
      </c>
      <c r="E5" s="246" t="s">
        <v>2201</v>
      </c>
      <c r="F5" s="279" t="s">
        <v>2531</v>
      </c>
      <c r="G5" s="175" t="s">
        <v>1132</v>
      </c>
      <c r="H5" s="186">
        <v>2003</v>
      </c>
      <c r="I5" s="203">
        <v>37740</v>
      </c>
      <c r="J5" s="186">
        <v>2003</v>
      </c>
      <c r="K5" s="187" t="s">
        <v>1094</v>
      </c>
      <c r="L5" s="187" t="s">
        <v>1095</v>
      </c>
      <c r="M5" s="131">
        <v>30</v>
      </c>
      <c r="N5" s="128" t="s">
        <v>698</v>
      </c>
      <c r="O5" s="136" t="s">
        <v>698</v>
      </c>
      <c r="P5" s="136">
        <v>42844</v>
      </c>
      <c r="Q5" s="128" t="s">
        <v>698</v>
      </c>
      <c r="R5" s="128" t="s">
        <v>698</v>
      </c>
      <c r="S5" s="128" t="s">
        <v>698</v>
      </c>
      <c r="T5" s="128" t="s">
        <v>698</v>
      </c>
      <c r="U5" s="128" t="s">
        <v>698</v>
      </c>
      <c r="V5" s="145" t="s">
        <v>689</v>
      </c>
      <c r="W5" s="145" t="s">
        <v>689</v>
      </c>
      <c r="X5" s="145" t="s">
        <v>689</v>
      </c>
      <c r="Y5" s="180">
        <v>149500</v>
      </c>
      <c r="Z5" s="187">
        <v>0</v>
      </c>
      <c r="AA5" s="128">
        <v>0</v>
      </c>
      <c r="AB5" s="128" t="s">
        <v>698</v>
      </c>
      <c r="AC5" s="128" t="s">
        <v>698</v>
      </c>
      <c r="AD5" s="353" t="s">
        <v>698</v>
      </c>
      <c r="AE5" s="128" t="s">
        <v>698</v>
      </c>
      <c r="AF5" s="128" t="s">
        <v>698</v>
      </c>
      <c r="AG5" s="128" t="s">
        <v>698</v>
      </c>
      <c r="AH5" s="138"/>
      <c r="AI5" s="138"/>
      <c r="AJ5" s="138"/>
      <c r="AK5" s="138"/>
      <c r="AL5" s="138"/>
      <c r="AM5" s="138"/>
      <c r="AN5" s="138"/>
      <c r="AO5" s="138"/>
      <c r="AP5" s="138"/>
      <c r="AQ5" s="204" t="s">
        <v>1173</v>
      </c>
    </row>
    <row r="6" spans="1:43" ht="24" x14ac:dyDescent="0.3">
      <c r="A6" s="128" t="s">
        <v>901</v>
      </c>
      <c r="B6" s="129">
        <v>3</v>
      </c>
      <c r="C6" s="144" t="s">
        <v>954</v>
      </c>
      <c r="D6" s="238">
        <v>5197</v>
      </c>
      <c r="E6" s="246" t="s">
        <v>2202</v>
      </c>
      <c r="F6" s="279" t="s">
        <v>2531</v>
      </c>
      <c r="G6" s="175" t="s">
        <v>1132</v>
      </c>
      <c r="H6" s="186">
        <v>2003</v>
      </c>
      <c r="I6" s="203">
        <v>37746</v>
      </c>
      <c r="J6" s="186">
        <v>2003</v>
      </c>
      <c r="K6" s="187" t="s">
        <v>1094</v>
      </c>
      <c r="L6" s="187" t="s">
        <v>1095</v>
      </c>
      <c r="M6" s="131">
        <v>30</v>
      </c>
      <c r="N6" s="128" t="s">
        <v>698</v>
      </c>
      <c r="O6" s="136" t="s">
        <v>698</v>
      </c>
      <c r="P6" s="136">
        <v>42844</v>
      </c>
      <c r="Q6" s="128" t="s">
        <v>698</v>
      </c>
      <c r="R6" s="128" t="s">
        <v>698</v>
      </c>
      <c r="S6" s="128" t="s">
        <v>698</v>
      </c>
      <c r="T6" s="128" t="s">
        <v>698</v>
      </c>
      <c r="U6" s="128" t="s">
        <v>698</v>
      </c>
      <c r="V6" s="145" t="s">
        <v>689</v>
      </c>
      <c r="W6" s="145" t="s">
        <v>689</v>
      </c>
      <c r="X6" s="145" t="s">
        <v>689</v>
      </c>
      <c r="Y6" s="180">
        <v>90000</v>
      </c>
      <c r="Z6" s="187">
        <v>0</v>
      </c>
      <c r="AA6" s="128">
        <v>0</v>
      </c>
      <c r="AB6" s="128" t="s">
        <v>698</v>
      </c>
      <c r="AC6" s="128" t="s">
        <v>698</v>
      </c>
      <c r="AD6" s="353" t="s">
        <v>698</v>
      </c>
      <c r="AE6" s="128" t="s">
        <v>698</v>
      </c>
      <c r="AF6" s="128" t="s">
        <v>698</v>
      </c>
      <c r="AG6" s="128" t="s">
        <v>698</v>
      </c>
      <c r="AH6" s="138"/>
      <c r="AI6" s="138"/>
      <c r="AJ6" s="138"/>
      <c r="AK6" s="138"/>
      <c r="AL6" s="138"/>
      <c r="AM6" s="138"/>
      <c r="AN6" s="138"/>
      <c r="AO6" s="138"/>
      <c r="AP6" s="138"/>
      <c r="AQ6" s="204" t="s">
        <v>1173</v>
      </c>
    </row>
    <row r="7" spans="1:43" ht="24" x14ac:dyDescent="0.3">
      <c r="A7" s="128" t="s">
        <v>901</v>
      </c>
      <c r="B7" s="129">
        <v>4</v>
      </c>
      <c r="C7" s="144" t="s">
        <v>956</v>
      </c>
      <c r="D7" s="238">
        <v>5316</v>
      </c>
      <c r="E7" s="246" t="s">
        <v>2203</v>
      </c>
      <c r="F7" s="279" t="s">
        <v>2531</v>
      </c>
      <c r="G7" s="175" t="s">
        <v>1132</v>
      </c>
      <c r="H7" s="186">
        <v>2003</v>
      </c>
      <c r="I7" s="203">
        <v>37760</v>
      </c>
      <c r="J7" s="186">
        <v>2003</v>
      </c>
      <c r="K7" s="187" t="s">
        <v>1094</v>
      </c>
      <c r="L7" s="187" t="s">
        <v>1096</v>
      </c>
      <c r="M7" s="131">
        <v>30</v>
      </c>
      <c r="N7" s="128" t="s">
        <v>698</v>
      </c>
      <c r="O7" s="136" t="s">
        <v>698</v>
      </c>
      <c r="P7" s="136">
        <v>42844</v>
      </c>
      <c r="Q7" s="128" t="s">
        <v>698</v>
      </c>
      <c r="R7" s="128" t="s">
        <v>698</v>
      </c>
      <c r="S7" s="128" t="s">
        <v>698</v>
      </c>
      <c r="T7" s="128" t="s">
        <v>698</v>
      </c>
      <c r="U7" s="128" t="s">
        <v>698</v>
      </c>
      <c r="V7" s="145" t="s">
        <v>689</v>
      </c>
      <c r="W7" s="145" t="s">
        <v>689</v>
      </c>
      <c r="X7" s="145" t="s">
        <v>689</v>
      </c>
      <c r="Y7" s="180">
        <v>150000</v>
      </c>
      <c r="Z7" s="187">
        <v>0</v>
      </c>
      <c r="AA7" s="128">
        <v>0</v>
      </c>
      <c r="AB7" s="128" t="s">
        <v>698</v>
      </c>
      <c r="AC7" s="128" t="s">
        <v>698</v>
      </c>
      <c r="AD7" s="353" t="s">
        <v>698</v>
      </c>
      <c r="AE7" s="128" t="s">
        <v>698</v>
      </c>
      <c r="AF7" s="128" t="s">
        <v>698</v>
      </c>
      <c r="AG7" s="128" t="s">
        <v>698</v>
      </c>
      <c r="AH7" s="138"/>
      <c r="AI7" s="138"/>
      <c r="AJ7" s="138"/>
      <c r="AK7" s="138"/>
      <c r="AL7" s="138"/>
      <c r="AM7" s="138"/>
      <c r="AN7" s="138"/>
      <c r="AO7" s="138"/>
      <c r="AP7" s="138"/>
      <c r="AQ7" s="204" t="s">
        <v>1173</v>
      </c>
    </row>
    <row r="8" spans="1:43" x14ac:dyDescent="0.3">
      <c r="A8" s="128" t="s">
        <v>901</v>
      </c>
      <c r="B8" s="129">
        <v>5</v>
      </c>
      <c r="C8" s="144" t="s">
        <v>939</v>
      </c>
      <c r="D8" s="238">
        <v>5317</v>
      </c>
      <c r="E8" s="246" t="s">
        <v>2200</v>
      </c>
      <c r="F8" s="279" t="s">
        <v>2531</v>
      </c>
      <c r="G8" s="175" t="s">
        <v>1132</v>
      </c>
      <c r="H8" s="186">
        <v>2003</v>
      </c>
      <c r="I8" s="203">
        <v>37797</v>
      </c>
      <c r="J8" s="186">
        <v>2003</v>
      </c>
      <c r="K8" s="128" t="s">
        <v>1178</v>
      </c>
      <c r="L8" s="128" t="s">
        <v>1104</v>
      </c>
      <c r="M8" s="131">
        <v>60</v>
      </c>
      <c r="N8" s="128" t="s">
        <v>698</v>
      </c>
      <c r="O8" s="136" t="s">
        <v>698</v>
      </c>
      <c r="P8" s="136">
        <v>42844</v>
      </c>
      <c r="Q8" s="128" t="s">
        <v>698</v>
      </c>
      <c r="R8" s="128" t="s">
        <v>698</v>
      </c>
      <c r="S8" s="128" t="s">
        <v>698</v>
      </c>
      <c r="T8" s="128" t="s">
        <v>698</v>
      </c>
      <c r="U8" s="128" t="s">
        <v>698</v>
      </c>
      <c r="V8" s="145" t="s">
        <v>689</v>
      </c>
      <c r="W8" s="145" t="s">
        <v>689</v>
      </c>
      <c r="X8" s="145" t="s">
        <v>689</v>
      </c>
      <c r="Y8" s="180">
        <v>31250</v>
      </c>
      <c r="Z8" s="187">
        <v>0</v>
      </c>
      <c r="AA8" s="128">
        <v>0</v>
      </c>
      <c r="AB8" s="128" t="s">
        <v>698</v>
      </c>
      <c r="AC8" s="128" t="s">
        <v>698</v>
      </c>
      <c r="AD8" s="353" t="s">
        <v>698</v>
      </c>
      <c r="AE8" s="128" t="s">
        <v>698</v>
      </c>
      <c r="AF8" s="128" t="s">
        <v>698</v>
      </c>
      <c r="AG8" s="128" t="s">
        <v>698</v>
      </c>
      <c r="AH8" s="138"/>
      <c r="AI8" s="138"/>
      <c r="AJ8" s="138"/>
      <c r="AK8" s="138"/>
      <c r="AL8" s="138"/>
      <c r="AM8" s="138"/>
      <c r="AN8" s="138"/>
      <c r="AO8" s="138"/>
      <c r="AP8" s="138"/>
      <c r="AQ8" s="204" t="s">
        <v>1173</v>
      </c>
    </row>
    <row r="9" spans="1:43" ht="24" x14ac:dyDescent="0.3">
      <c r="A9" s="128" t="s">
        <v>901</v>
      </c>
      <c r="B9" s="129">
        <v>6</v>
      </c>
      <c r="C9" s="144" t="s">
        <v>953</v>
      </c>
      <c r="D9" s="238">
        <v>5340</v>
      </c>
      <c r="E9" s="246" t="s">
        <v>2200</v>
      </c>
      <c r="F9" s="279" t="s">
        <v>2531</v>
      </c>
      <c r="G9" s="175" t="s">
        <v>1132</v>
      </c>
      <c r="H9" s="186">
        <v>2003</v>
      </c>
      <c r="I9" s="203">
        <v>37701</v>
      </c>
      <c r="J9" s="186">
        <v>2003</v>
      </c>
      <c r="K9" s="187" t="s">
        <v>1094</v>
      </c>
      <c r="L9" s="187" t="s">
        <v>1095</v>
      </c>
      <c r="M9" s="131">
        <v>30</v>
      </c>
      <c r="N9" s="128" t="s">
        <v>698</v>
      </c>
      <c r="O9" s="136" t="s">
        <v>698</v>
      </c>
      <c r="P9" s="136">
        <v>42844</v>
      </c>
      <c r="Q9" s="128" t="s">
        <v>698</v>
      </c>
      <c r="R9" s="128" t="s">
        <v>698</v>
      </c>
      <c r="S9" s="128" t="s">
        <v>698</v>
      </c>
      <c r="T9" s="128" t="s">
        <v>698</v>
      </c>
      <c r="U9" s="128" t="s">
        <v>698</v>
      </c>
      <c r="V9" s="145" t="s">
        <v>689</v>
      </c>
      <c r="W9" s="145" t="s">
        <v>689</v>
      </c>
      <c r="X9" s="145" t="s">
        <v>689</v>
      </c>
      <c r="Y9" s="180">
        <v>57500</v>
      </c>
      <c r="Z9" s="187">
        <v>0</v>
      </c>
      <c r="AA9" s="128">
        <v>0</v>
      </c>
      <c r="AB9" s="128" t="s">
        <v>698</v>
      </c>
      <c r="AC9" s="128" t="s">
        <v>698</v>
      </c>
      <c r="AD9" s="353" t="s">
        <v>698</v>
      </c>
      <c r="AE9" s="128" t="s">
        <v>698</v>
      </c>
      <c r="AF9" s="128" t="s">
        <v>698</v>
      </c>
      <c r="AG9" s="128" t="s">
        <v>698</v>
      </c>
      <c r="AH9" s="138"/>
      <c r="AI9" s="138"/>
      <c r="AJ9" s="138"/>
      <c r="AK9" s="138"/>
      <c r="AL9" s="138"/>
      <c r="AM9" s="138"/>
      <c r="AN9" s="138"/>
      <c r="AO9" s="138"/>
      <c r="AP9" s="138"/>
      <c r="AQ9" s="204" t="s">
        <v>1173</v>
      </c>
    </row>
    <row r="10" spans="1:43" ht="24" x14ac:dyDescent="0.3">
      <c r="A10" s="128" t="s">
        <v>901</v>
      </c>
      <c r="B10" s="129">
        <v>7</v>
      </c>
      <c r="C10" s="144" t="s">
        <v>952</v>
      </c>
      <c r="D10" s="238">
        <v>5352</v>
      </c>
      <c r="E10" s="246" t="s">
        <v>2200</v>
      </c>
      <c r="F10" s="279" t="s">
        <v>2531</v>
      </c>
      <c r="G10" s="175" t="s">
        <v>1132</v>
      </c>
      <c r="H10" s="186">
        <v>2003</v>
      </c>
      <c r="I10" s="203">
        <v>37767</v>
      </c>
      <c r="J10" s="186">
        <v>2003</v>
      </c>
      <c r="K10" s="187" t="s">
        <v>1094</v>
      </c>
      <c r="L10" s="187" t="s">
        <v>1095</v>
      </c>
      <c r="M10" s="131">
        <v>30</v>
      </c>
      <c r="N10" s="128" t="s">
        <v>698</v>
      </c>
      <c r="O10" s="136" t="s">
        <v>698</v>
      </c>
      <c r="P10" s="136">
        <v>42844</v>
      </c>
      <c r="Q10" s="128" t="s">
        <v>698</v>
      </c>
      <c r="R10" s="128" t="s">
        <v>698</v>
      </c>
      <c r="S10" s="128" t="s">
        <v>698</v>
      </c>
      <c r="T10" s="128" t="s">
        <v>698</v>
      </c>
      <c r="U10" s="128" t="s">
        <v>698</v>
      </c>
      <c r="V10" s="145" t="s">
        <v>689</v>
      </c>
      <c r="W10" s="145" t="s">
        <v>689</v>
      </c>
      <c r="X10" s="145" t="s">
        <v>689</v>
      </c>
      <c r="Y10" s="180">
        <v>96800</v>
      </c>
      <c r="Z10" s="187">
        <v>0</v>
      </c>
      <c r="AA10" s="128">
        <v>0</v>
      </c>
      <c r="AB10" s="128" t="s">
        <v>698</v>
      </c>
      <c r="AC10" s="128" t="s">
        <v>698</v>
      </c>
      <c r="AD10" s="353" t="s">
        <v>698</v>
      </c>
      <c r="AE10" s="128" t="s">
        <v>698</v>
      </c>
      <c r="AF10" s="128" t="s">
        <v>698</v>
      </c>
      <c r="AG10" s="128" t="s">
        <v>698</v>
      </c>
      <c r="AH10" s="138"/>
      <c r="AI10" s="138"/>
      <c r="AJ10" s="138"/>
      <c r="AK10" s="138"/>
      <c r="AL10" s="138"/>
      <c r="AM10" s="138"/>
      <c r="AN10" s="138"/>
      <c r="AO10" s="138"/>
      <c r="AP10" s="138"/>
      <c r="AQ10" s="204" t="s">
        <v>1173</v>
      </c>
    </row>
    <row r="11" spans="1:43" ht="24" x14ac:dyDescent="0.3">
      <c r="A11" s="128" t="s">
        <v>901</v>
      </c>
      <c r="B11" s="129">
        <v>8</v>
      </c>
      <c r="C11" s="144" t="s">
        <v>950</v>
      </c>
      <c r="D11" s="238">
        <v>5465</v>
      </c>
      <c r="E11" s="246" t="s">
        <v>2204</v>
      </c>
      <c r="F11" s="279" t="s">
        <v>2531</v>
      </c>
      <c r="G11" s="175" t="s">
        <v>1132</v>
      </c>
      <c r="H11" s="186">
        <v>2003</v>
      </c>
      <c r="I11" s="203">
        <v>37894</v>
      </c>
      <c r="J11" s="186">
        <v>2003</v>
      </c>
      <c r="K11" s="187" t="s">
        <v>1094</v>
      </c>
      <c r="L11" s="187" t="s">
        <v>1095</v>
      </c>
      <c r="M11" s="131">
        <v>30</v>
      </c>
      <c r="N11" s="128" t="s">
        <v>698</v>
      </c>
      <c r="O11" s="136" t="s">
        <v>698</v>
      </c>
      <c r="P11" s="136">
        <v>42844</v>
      </c>
      <c r="Q11" s="128" t="s">
        <v>698</v>
      </c>
      <c r="R11" s="128" t="s">
        <v>698</v>
      </c>
      <c r="S11" s="128" t="s">
        <v>698</v>
      </c>
      <c r="T11" s="128" t="s">
        <v>698</v>
      </c>
      <c r="U11" s="128" t="s">
        <v>698</v>
      </c>
      <c r="V11" s="145" t="s">
        <v>689</v>
      </c>
      <c r="W11" s="145" t="s">
        <v>689</v>
      </c>
      <c r="X11" s="145" t="s">
        <v>689</v>
      </c>
      <c r="Y11" s="180">
        <v>237634</v>
      </c>
      <c r="Z11" s="187">
        <v>0</v>
      </c>
      <c r="AA11" s="128">
        <v>0</v>
      </c>
      <c r="AB11" s="128" t="s">
        <v>698</v>
      </c>
      <c r="AC11" s="128" t="s">
        <v>698</v>
      </c>
      <c r="AD11" s="353" t="s">
        <v>698</v>
      </c>
      <c r="AE11" s="128" t="s">
        <v>698</v>
      </c>
      <c r="AF11" s="128" t="s">
        <v>698</v>
      </c>
      <c r="AG11" s="128" t="s">
        <v>698</v>
      </c>
      <c r="AH11" s="138"/>
      <c r="AI11" s="138"/>
      <c r="AJ11" s="138"/>
      <c r="AK11" s="138"/>
      <c r="AL11" s="138"/>
      <c r="AM11" s="138"/>
      <c r="AN11" s="138"/>
      <c r="AO11" s="138"/>
      <c r="AP11" s="138"/>
      <c r="AQ11" s="204" t="s">
        <v>1173</v>
      </c>
    </row>
    <row r="12" spans="1:43" ht="24" x14ac:dyDescent="0.3">
      <c r="A12" s="128" t="s">
        <v>901</v>
      </c>
      <c r="B12" s="129">
        <v>9</v>
      </c>
      <c r="C12" s="144" t="s">
        <v>949</v>
      </c>
      <c r="D12" s="238">
        <v>5695</v>
      </c>
      <c r="E12" s="246" t="s">
        <v>2206</v>
      </c>
      <c r="F12" s="279" t="s">
        <v>2531</v>
      </c>
      <c r="G12" s="175" t="s">
        <v>1132</v>
      </c>
      <c r="H12" s="186">
        <v>2003</v>
      </c>
      <c r="I12" s="203">
        <v>37797</v>
      </c>
      <c r="J12" s="186">
        <v>2003</v>
      </c>
      <c r="K12" s="187" t="s">
        <v>1094</v>
      </c>
      <c r="L12" s="187" t="s">
        <v>1095</v>
      </c>
      <c r="M12" s="131">
        <v>90</v>
      </c>
      <c r="N12" s="128" t="s">
        <v>698</v>
      </c>
      <c r="O12" s="136" t="s">
        <v>698</v>
      </c>
      <c r="P12" s="136">
        <v>42844</v>
      </c>
      <c r="Q12" s="128" t="s">
        <v>698</v>
      </c>
      <c r="R12" s="128" t="s">
        <v>698</v>
      </c>
      <c r="S12" s="128" t="s">
        <v>698</v>
      </c>
      <c r="T12" s="128" t="s">
        <v>698</v>
      </c>
      <c r="U12" s="128" t="s">
        <v>698</v>
      </c>
      <c r="V12" s="145" t="s">
        <v>689</v>
      </c>
      <c r="W12" s="145" t="s">
        <v>689</v>
      </c>
      <c r="X12" s="145" t="s">
        <v>689</v>
      </c>
      <c r="Y12" s="180">
        <v>100000</v>
      </c>
      <c r="Z12" s="187">
        <v>0</v>
      </c>
      <c r="AA12" s="128">
        <v>0</v>
      </c>
      <c r="AB12" s="128" t="s">
        <v>698</v>
      </c>
      <c r="AC12" s="128" t="s">
        <v>698</v>
      </c>
      <c r="AD12" s="353" t="s">
        <v>698</v>
      </c>
      <c r="AE12" s="128" t="s">
        <v>698</v>
      </c>
      <c r="AF12" s="128" t="s">
        <v>698</v>
      </c>
      <c r="AG12" s="128" t="s">
        <v>698</v>
      </c>
      <c r="AH12" s="138"/>
      <c r="AI12" s="138"/>
      <c r="AJ12" s="138"/>
      <c r="AK12" s="138"/>
      <c r="AL12" s="138"/>
      <c r="AM12" s="138"/>
      <c r="AN12" s="138"/>
      <c r="AO12" s="138"/>
      <c r="AP12" s="138"/>
      <c r="AQ12" s="204" t="s">
        <v>1173</v>
      </c>
    </row>
    <row r="13" spans="1:43" x14ac:dyDescent="0.3">
      <c r="A13" s="128" t="s">
        <v>901</v>
      </c>
      <c r="B13" s="129">
        <v>10</v>
      </c>
      <c r="C13" s="144" t="s">
        <v>936</v>
      </c>
      <c r="D13" s="238">
        <v>5728</v>
      </c>
      <c r="E13" s="246" t="s">
        <v>2200</v>
      </c>
      <c r="F13" s="279" t="s">
        <v>2531</v>
      </c>
      <c r="G13" s="175" t="s">
        <v>1132</v>
      </c>
      <c r="H13" s="186">
        <v>2003</v>
      </c>
      <c r="I13" s="203">
        <v>37816</v>
      </c>
      <c r="J13" s="186">
        <v>2003</v>
      </c>
      <c r="K13" s="128" t="s">
        <v>1149</v>
      </c>
      <c r="L13" s="128" t="s">
        <v>1100</v>
      </c>
      <c r="M13" s="131">
        <v>120</v>
      </c>
      <c r="N13" s="128" t="s">
        <v>698</v>
      </c>
      <c r="O13" s="136" t="s">
        <v>698</v>
      </c>
      <c r="P13" s="136">
        <v>42844</v>
      </c>
      <c r="Q13" s="128" t="s">
        <v>698</v>
      </c>
      <c r="R13" s="128" t="s">
        <v>698</v>
      </c>
      <c r="S13" s="128" t="s">
        <v>698</v>
      </c>
      <c r="T13" s="128" t="s">
        <v>698</v>
      </c>
      <c r="U13" s="128" t="s">
        <v>698</v>
      </c>
      <c r="V13" s="145" t="s">
        <v>689</v>
      </c>
      <c r="W13" s="145" t="s">
        <v>689</v>
      </c>
      <c r="X13" s="145" t="s">
        <v>689</v>
      </c>
      <c r="Y13" s="180">
        <v>256574</v>
      </c>
      <c r="Z13" s="187">
        <v>0</v>
      </c>
      <c r="AA13" s="128">
        <v>0</v>
      </c>
      <c r="AB13" s="128" t="s">
        <v>698</v>
      </c>
      <c r="AC13" s="128" t="s">
        <v>698</v>
      </c>
      <c r="AD13" s="353" t="s">
        <v>698</v>
      </c>
      <c r="AE13" s="128" t="s">
        <v>698</v>
      </c>
      <c r="AF13" s="128" t="s">
        <v>698</v>
      </c>
      <c r="AG13" s="128" t="s">
        <v>698</v>
      </c>
      <c r="AH13" s="138"/>
      <c r="AI13" s="138"/>
      <c r="AJ13" s="138"/>
      <c r="AK13" s="138"/>
      <c r="AL13" s="138"/>
      <c r="AM13" s="138"/>
      <c r="AN13" s="138"/>
      <c r="AO13" s="138"/>
      <c r="AP13" s="138"/>
      <c r="AQ13" s="204" t="s">
        <v>1173</v>
      </c>
    </row>
    <row r="14" spans="1:43" x14ac:dyDescent="0.3">
      <c r="A14" s="128" t="s">
        <v>901</v>
      </c>
      <c r="B14" s="129">
        <v>11</v>
      </c>
      <c r="C14" s="144" t="s">
        <v>938</v>
      </c>
      <c r="D14" s="238">
        <v>6397</v>
      </c>
      <c r="E14" s="246" t="s">
        <v>2200</v>
      </c>
      <c r="F14" s="279" t="s">
        <v>2531</v>
      </c>
      <c r="G14" s="175" t="s">
        <v>1132</v>
      </c>
      <c r="H14" s="186">
        <v>2003</v>
      </c>
      <c r="I14" s="203">
        <v>37838</v>
      </c>
      <c r="J14" s="186">
        <v>2003</v>
      </c>
      <c r="K14" s="130" t="s">
        <v>905</v>
      </c>
      <c r="L14" s="128" t="s">
        <v>1110</v>
      </c>
      <c r="M14" s="131">
        <v>90</v>
      </c>
      <c r="N14" s="128" t="s">
        <v>698</v>
      </c>
      <c r="O14" s="136" t="s">
        <v>698</v>
      </c>
      <c r="P14" s="136">
        <v>42844</v>
      </c>
      <c r="Q14" s="128" t="s">
        <v>698</v>
      </c>
      <c r="R14" s="128" t="s">
        <v>698</v>
      </c>
      <c r="S14" s="128" t="s">
        <v>698</v>
      </c>
      <c r="T14" s="128" t="s">
        <v>698</v>
      </c>
      <c r="U14" s="128" t="s">
        <v>698</v>
      </c>
      <c r="V14" s="145" t="s">
        <v>689</v>
      </c>
      <c r="W14" s="145" t="s">
        <v>689</v>
      </c>
      <c r="X14" s="145" t="s">
        <v>689</v>
      </c>
      <c r="Y14" s="180">
        <v>54560</v>
      </c>
      <c r="Z14" s="187">
        <v>0</v>
      </c>
      <c r="AA14" s="128">
        <v>0</v>
      </c>
      <c r="AB14" s="128" t="s">
        <v>698</v>
      </c>
      <c r="AC14" s="128" t="s">
        <v>698</v>
      </c>
      <c r="AD14" s="353" t="s">
        <v>698</v>
      </c>
      <c r="AE14" s="128" t="s">
        <v>698</v>
      </c>
      <c r="AF14" s="128" t="s">
        <v>698</v>
      </c>
      <c r="AG14" s="128" t="s">
        <v>698</v>
      </c>
      <c r="AH14" s="138"/>
      <c r="AI14" s="138"/>
      <c r="AJ14" s="138"/>
      <c r="AK14" s="138"/>
      <c r="AL14" s="138"/>
      <c r="AM14" s="138"/>
      <c r="AN14" s="138"/>
      <c r="AO14" s="138"/>
      <c r="AP14" s="138"/>
      <c r="AQ14" s="204" t="s">
        <v>1173</v>
      </c>
    </row>
    <row r="15" spans="1:43" ht="24" x14ac:dyDescent="0.3">
      <c r="A15" s="128" t="s">
        <v>901</v>
      </c>
      <c r="B15" s="129">
        <v>12</v>
      </c>
      <c r="C15" s="144" t="s">
        <v>955</v>
      </c>
      <c r="D15" s="238">
        <v>6631</v>
      </c>
      <c r="E15" s="246" t="s">
        <v>2208</v>
      </c>
      <c r="F15" s="279" t="s">
        <v>2531</v>
      </c>
      <c r="G15" s="175" t="s">
        <v>1132</v>
      </c>
      <c r="H15" s="186">
        <v>2003</v>
      </c>
      <c r="I15" s="203">
        <v>37911</v>
      </c>
      <c r="J15" s="186">
        <v>2003</v>
      </c>
      <c r="K15" s="187" t="s">
        <v>1094</v>
      </c>
      <c r="L15" s="187" t="s">
        <v>1106</v>
      </c>
      <c r="M15" s="131">
        <v>90</v>
      </c>
      <c r="N15" s="128" t="s">
        <v>698</v>
      </c>
      <c r="O15" s="136" t="s">
        <v>698</v>
      </c>
      <c r="P15" s="136">
        <v>42844</v>
      </c>
      <c r="Q15" s="128" t="s">
        <v>698</v>
      </c>
      <c r="R15" s="128" t="s">
        <v>698</v>
      </c>
      <c r="S15" s="128" t="s">
        <v>698</v>
      </c>
      <c r="T15" s="128" t="s">
        <v>698</v>
      </c>
      <c r="U15" s="128" t="s">
        <v>698</v>
      </c>
      <c r="V15" s="145" t="s">
        <v>689</v>
      </c>
      <c r="W15" s="145" t="s">
        <v>689</v>
      </c>
      <c r="X15" s="145" t="s">
        <v>689</v>
      </c>
      <c r="Y15" s="180">
        <v>75000</v>
      </c>
      <c r="Z15" s="187">
        <v>0</v>
      </c>
      <c r="AA15" s="128">
        <v>0</v>
      </c>
      <c r="AB15" s="150" t="s">
        <v>698</v>
      </c>
      <c r="AC15" s="128" t="s">
        <v>698</v>
      </c>
      <c r="AD15" s="353" t="s">
        <v>698</v>
      </c>
      <c r="AE15" s="128" t="s">
        <v>698</v>
      </c>
      <c r="AF15" s="128" t="s">
        <v>698</v>
      </c>
      <c r="AG15" s="128" t="s">
        <v>698</v>
      </c>
      <c r="AH15" s="138"/>
      <c r="AI15" s="138"/>
      <c r="AJ15" s="138"/>
      <c r="AK15" s="138"/>
      <c r="AL15" s="138"/>
      <c r="AM15" s="138"/>
      <c r="AN15" s="138"/>
      <c r="AO15" s="138"/>
      <c r="AP15" s="138"/>
      <c r="AQ15" s="204" t="s">
        <v>1173</v>
      </c>
    </row>
    <row r="16" spans="1:43" ht="48.6" x14ac:dyDescent="0.3">
      <c r="A16" s="193" t="s">
        <v>897</v>
      </c>
      <c r="B16" s="129">
        <v>13</v>
      </c>
      <c r="C16" s="144" t="s">
        <v>940</v>
      </c>
      <c r="D16" s="238">
        <v>5935</v>
      </c>
      <c r="E16" s="245" t="s">
        <v>1166</v>
      </c>
      <c r="F16" s="280" t="s">
        <v>2530</v>
      </c>
      <c r="G16" s="175" t="s">
        <v>1132</v>
      </c>
      <c r="H16" s="186">
        <v>2003</v>
      </c>
      <c r="I16" s="203">
        <v>37817</v>
      </c>
      <c r="J16" s="186">
        <v>2003</v>
      </c>
      <c r="K16" s="130" t="s">
        <v>2253</v>
      </c>
      <c r="L16" s="128" t="s">
        <v>1100</v>
      </c>
      <c r="M16" s="248">
        <v>180</v>
      </c>
      <c r="N16" s="136" t="s">
        <v>698</v>
      </c>
      <c r="O16" s="136" t="s">
        <v>698</v>
      </c>
      <c r="P16" s="136">
        <v>42844</v>
      </c>
      <c r="Q16" s="128" t="s">
        <v>698</v>
      </c>
      <c r="R16" s="128" t="s">
        <v>698</v>
      </c>
      <c r="S16" s="128" t="s">
        <v>698</v>
      </c>
      <c r="T16" s="128" t="s">
        <v>698</v>
      </c>
      <c r="U16" s="128" t="s">
        <v>698</v>
      </c>
      <c r="V16" s="145" t="s">
        <v>689</v>
      </c>
      <c r="W16" s="145" t="s">
        <v>689</v>
      </c>
      <c r="X16" s="128" t="s">
        <v>689</v>
      </c>
      <c r="Y16" s="180">
        <v>30000</v>
      </c>
      <c r="Z16" s="178">
        <v>0</v>
      </c>
      <c r="AA16" s="128">
        <v>0</v>
      </c>
      <c r="AB16" s="150" t="s">
        <v>698</v>
      </c>
      <c r="AC16" s="278" t="s">
        <v>698</v>
      </c>
      <c r="AD16" s="353" t="s">
        <v>698</v>
      </c>
      <c r="AE16" s="128" t="s">
        <v>698</v>
      </c>
      <c r="AF16" s="128" t="s">
        <v>698</v>
      </c>
      <c r="AG16" s="128" t="s">
        <v>698</v>
      </c>
      <c r="AH16" s="178"/>
      <c r="AI16" s="178"/>
      <c r="AJ16" s="178"/>
      <c r="AK16" s="178"/>
      <c r="AL16" s="178"/>
      <c r="AM16" s="178"/>
      <c r="AN16" s="178"/>
      <c r="AO16" s="178"/>
      <c r="AP16" s="178"/>
      <c r="AQ16" s="188" t="s">
        <v>1262</v>
      </c>
    </row>
    <row r="17" spans="1:43" ht="48.6" x14ac:dyDescent="0.3">
      <c r="A17" s="193" t="s">
        <v>897</v>
      </c>
      <c r="B17" s="129">
        <v>14</v>
      </c>
      <c r="C17" s="144" t="s">
        <v>941</v>
      </c>
      <c r="D17" s="238">
        <v>5936</v>
      </c>
      <c r="E17" s="245" t="s">
        <v>1166</v>
      </c>
      <c r="F17" s="280" t="s">
        <v>2530</v>
      </c>
      <c r="G17" s="175" t="s">
        <v>1132</v>
      </c>
      <c r="H17" s="186">
        <v>2003</v>
      </c>
      <c r="I17" s="203">
        <v>37833</v>
      </c>
      <c r="J17" s="186">
        <v>2003</v>
      </c>
      <c r="K17" s="128" t="s">
        <v>2255</v>
      </c>
      <c r="L17" s="128" t="s">
        <v>1111</v>
      </c>
      <c r="M17" s="248">
        <v>180</v>
      </c>
      <c r="N17" s="136" t="s">
        <v>698</v>
      </c>
      <c r="O17" s="136" t="s">
        <v>698</v>
      </c>
      <c r="P17" s="136">
        <v>42844</v>
      </c>
      <c r="Q17" s="128" t="s">
        <v>698</v>
      </c>
      <c r="R17" s="128" t="s">
        <v>698</v>
      </c>
      <c r="S17" s="128" t="s">
        <v>698</v>
      </c>
      <c r="T17" s="128" t="s">
        <v>698</v>
      </c>
      <c r="U17" s="128" t="s">
        <v>698</v>
      </c>
      <c r="V17" s="145" t="s">
        <v>689</v>
      </c>
      <c r="W17" s="145" t="s">
        <v>689</v>
      </c>
      <c r="X17" s="128" t="s">
        <v>689</v>
      </c>
      <c r="Y17" s="180">
        <v>90150</v>
      </c>
      <c r="Z17" s="178">
        <v>0</v>
      </c>
      <c r="AA17" s="128">
        <v>0</v>
      </c>
      <c r="AB17" s="150" t="s">
        <v>698</v>
      </c>
      <c r="AC17" s="278" t="s">
        <v>698</v>
      </c>
      <c r="AD17" s="353" t="s">
        <v>698</v>
      </c>
      <c r="AE17" s="128" t="s">
        <v>698</v>
      </c>
      <c r="AF17" s="128" t="s">
        <v>698</v>
      </c>
      <c r="AG17" s="128" t="s">
        <v>698</v>
      </c>
      <c r="AH17" s="178"/>
      <c r="AI17" s="178"/>
      <c r="AJ17" s="178"/>
      <c r="AK17" s="178"/>
      <c r="AL17" s="178"/>
      <c r="AM17" s="178"/>
      <c r="AN17" s="178"/>
      <c r="AO17" s="178"/>
      <c r="AP17" s="178"/>
      <c r="AQ17" s="188" t="s">
        <v>1262</v>
      </c>
    </row>
    <row r="18" spans="1:43" ht="24" x14ac:dyDescent="0.3">
      <c r="A18" s="193" t="s">
        <v>896</v>
      </c>
      <c r="B18" s="129">
        <v>15</v>
      </c>
      <c r="C18" s="144" t="s">
        <v>944</v>
      </c>
      <c r="D18" s="238">
        <v>4897</v>
      </c>
      <c r="E18" s="246" t="s">
        <v>906</v>
      </c>
      <c r="F18" s="279" t="s">
        <v>2532</v>
      </c>
      <c r="G18" s="175" t="s">
        <v>1132</v>
      </c>
      <c r="H18" s="186">
        <v>2003</v>
      </c>
      <c r="I18" s="203">
        <v>37696</v>
      </c>
      <c r="J18" s="186">
        <v>2003</v>
      </c>
      <c r="K18" s="130" t="s">
        <v>906</v>
      </c>
      <c r="L18" s="128" t="s">
        <v>1110</v>
      </c>
      <c r="M18" s="131">
        <f>36*30</f>
        <v>1080</v>
      </c>
      <c r="N18" s="128" t="s">
        <v>698</v>
      </c>
      <c r="O18" s="136" t="s">
        <v>698</v>
      </c>
      <c r="P18" s="136">
        <v>42844</v>
      </c>
      <c r="Q18" s="128" t="s">
        <v>698</v>
      </c>
      <c r="R18" s="128" t="s">
        <v>698</v>
      </c>
      <c r="S18" s="128" t="s">
        <v>698</v>
      </c>
      <c r="T18" s="128" t="s">
        <v>698</v>
      </c>
      <c r="U18" s="128" t="s">
        <v>698</v>
      </c>
      <c r="V18" s="145" t="s">
        <v>689</v>
      </c>
      <c r="W18" s="145" t="s">
        <v>689</v>
      </c>
      <c r="X18" s="128" t="s">
        <v>689</v>
      </c>
      <c r="Y18" s="339">
        <v>179990</v>
      </c>
      <c r="Z18" s="178">
        <v>0</v>
      </c>
      <c r="AA18" s="128">
        <v>0</v>
      </c>
      <c r="AB18" s="159">
        <v>0</v>
      </c>
      <c r="AC18" s="178">
        <v>0</v>
      </c>
      <c r="AD18" s="342">
        <f>+Y18-AC18</f>
        <v>179990</v>
      </c>
      <c r="AE18" s="352">
        <f t="shared" ref="AE18:AE27" si="0">+AC18/Y18</f>
        <v>0</v>
      </c>
      <c r="AF18" s="135">
        <f t="shared" ref="AF18:AF27" si="1">+AC18/Y18</f>
        <v>0</v>
      </c>
      <c r="AG18" s="135" t="s">
        <v>2543</v>
      </c>
      <c r="AH18" s="178"/>
      <c r="AI18" s="178"/>
      <c r="AJ18" s="178"/>
      <c r="AK18" s="178"/>
      <c r="AL18" s="178"/>
      <c r="AM18" s="178"/>
      <c r="AN18" s="178"/>
      <c r="AO18" s="178"/>
      <c r="AP18" s="178"/>
      <c r="AQ18" s="188" t="s">
        <v>1796</v>
      </c>
    </row>
    <row r="19" spans="1:43" x14ac:dyDescent="0.3">
      <c r="A19" s="193" t="s">
        <v>896</v>
      </c>
      <c r="B19" s="129">
        <v>16</v>
      </c>
      <c r="C19" s="144" t="s">
        <v>945</v>
      </c>
      <c r="D19" s="238">
        <v>6665</v>
      </c>
      <c r="E19" s="246" t="s">
        <v>906</v>
      </c>
      <c r="F19" s="279" t="s">
        <v>2532</v>
      </c>
      <c r="G19" s="175" t="s">
        <v>1132</v>
      </c>
      <c r="H19" s="186">
        <v>2003</v>
      </c>
      <c r="I19" s="203">
        <v>37901</v>
      </c>
      <c r="J19" s="186">
        <v>2003</v>
      </c>
      <c r="K19" s="130" t="s">
        <v>906</v>
      </c>
      <c r="L19" s="128" t="s">
        <v>1110</v>
      </c>
      <c r="M19" s="131">
        <v>90</v>
      </c>
      <c r="N19" s="128" t="s">
        <v>698</v>
      </c>
      <c r="O19" s="136" t="s">
        <v>698</v>
      </c>
      <c r="P19" s="136">
        <v>42844</v>
      </c>
      <c r="Q19" s="128" t="s">
        <v>698</v>
      </c>
      <c r="R19" s="128" t="s">
        <v>698</v>
      </c>
      <c r="S19" s="128" t="s">
        <v>698</v>
      </c>
      <c r="T19" s="128" t="s">
        <v>698</v>
      </c>
      <c r="U19" s="128" t="s">
        <v>698</v>
      </c>
      <c r="V19" s="145" t="s">
        <v>689</v>
      </c>
      <c r="W19" s="145" t="s">
        <v>689</v>
      </c>
      <c r="X19" s="128" t="s">
        <v>689</v>
      </c>
      <c r="Y19" s="339">
        <v>222194</v>
      </c>
      <c r="Z19" s="178">
        <v>0</v>
      </c>
      <c r="AA19" s="128">
        <v>0</v>
      </c>
      <c r="AB19" s="159">
        <v>0</v>
      </c>
      <c r="AC19" s="178">
        <v>0</v>
      </c>
      <c r="AD19" s="342">
        <f t="shared" ref="AD19:AD24" si="2">+Y19-AC19</f>
        <v>222194</v>
      </c>
      <c r="AE19" s="352">
        <f t="shared" si="0"/>
        <v>0</v>
      </c>
      <c r="AF19" s="135">
        <f t="shared" si="1"/>
        <v>0</v>
      </c>
      <c r="AG19" s="135" t="s">
        <v>2543</v>
      </c>
      <c r="AH19" s="178"/>
      <c r="AI19" s="178"/>
      <c r="AJ19" s="178"/>
      <c r="AK19" s="178"/>
      <c r="AL19" s="178"/>
      <c r="AM19" s="178"/>
      <c r="AN19" s="178"/>
      <c r="AO19" s="178"/>
      <c r="AP19" s="178"/>
      <c r="AQ19" s="188" t="s">
        <v>1796</v>
      </c>
    </row>
    <row r="20" spans="1:43" ht="24" x14ac:dyDescent="0.3">
      <c r="A20" s="193" t="s">
        <v>896</v>
      </c>
      <c r="B20" s="129">
        <v>17</v>
      </c>
      <c r="C20" s="144" t="s">
        <v>946</v>
      </c>
      <c r="D20" s="238">
        <v>4898</v>
      </c>
      <c r="E20" s="246" t="s">
        <v>906</v>
      </c>
      <c r="F20" s="279" t="s">
        <v>2532</v>
      </c>
      <c r="G20" s="175" t="s">
        <v>1132</v>
      </c>
      <c r="H20" s="186">
        <v>2003</v>
      </c>
      <c r="I20" s="203">
        <v>37696</v>
      </c>
      <c r="J20" s="186">
        <v>2003</v>
      </c>
      <c r="K20" s="130" t="s">
        <v>906</v>
      </c>
      <c r="L20" s="128" t="s">
        <v>1110</v>
      </c>
      <c r="M20" s="131">
        <v>90</v>
      </c>
      <c r="N20" s="128" t="s">
        <v>698</v>
      </c>
      <c r="O20" s="136" t="s">
        <v>698</v>
      </c>
      <c r="P20" s="136">
        <v>42844</v>
      </c>
      <c r="Q20" s="128" t="s">
        <v>698</v>
      </c>
      <c r="R20" s="128" t="s">
        <v>698</v>
      </c>
      <c r="S20" s="128" t="s">
        <v>698</v>
      </c>
      <c r="T20" s="128" t="s">
        <v>698</v>
      </c>
      <c r="U20" s="128" t="s">
        <v>698</v>
      </c>
      <c r="V20" s="145" t="s">
        <v>689</v>
      </c>
      <c r="W20" s="145" t="s">
        <v>689</v>
      </c>
      <c r="X20" s="128" t="s">
        <v>689</v>
      </c>
      <c r="Y20" s="339">
        <v>214411</v>
      </c>
      <c r="Z20" s="178">
        <v>0</v>
      </c>
      <c r="AA20" s="128">
        <v>0</v>
      </c>
      <c r="AB20" s="159">
        <v>0</v>
      </c>
      <c r="AC20" s="178"/>
      <c r="AD20" s="342">
        <f t="shared" si="2"/>
        <v>214411</v>
      </c>
      <c r="AE20" s="352">
        <f t="shared" si="0"/>
        <v>0</v>
      </c>
      <c r="AF20" s="135">
        <f t="shared" si="1"/>
        <v>0</v>
      </c>
      <c r="AG20" s="135" t="s">
        <v>2543</v>
      </c>
      <c r="AH20" s="178"/>
      <c r="AI20" s="178"/>
      <c r="AJ20" s="178"/>
      <c r="AK20" s="178"/>
      <c r="AL20" s="178"/>
      <c r="AM20" s="178"/>
      <c r="AN20" s="178"/>
      <c r="AO20" s="178"/>
      <c r="AP20" s="178"/>
      <c r="AQ20" s="188" t="s">
        <v>1796</v>
      </c>
    </row>
    <row r="21" spans="1:43" ht="24" x14ac:dyDescent="0.3">
      <c r="A21" s="193" t="s">
        <v>896</v>
      </c>
      <c r="B21" s="129">
        <v>18</v>
      </c>
      <c r="C21" s="144" t="s">
        <v>947</v>
      </c>
      <c r="D21" s="238">
        <v>6794</v>
      </c>
      <c r="E21" s="246" t="s">
        <v>906</v>
      </c>
      <c r="F21" s="279" t="s">
        <v>2532</v>
      </c>
      <c r="G21" s="175" t="s">
        <v>1132</v>
      </c>
      <c r="H21" s="186">
        <v>2003</v>
      </c>
      <c r="I21" s="203">
        <v>37888</v>
      </c>
      <c r="J21" s="186">
        <v>2003</v>
      </c>
      <c r="K21" s="130" t="s">
        <v>906</v>
      </c>
      <c r="L21" s="128" t="s">
        <v>1109</v>
      </c>
      <c r="M21" s="131">
        <v>120</v>
      </c>
      <c r="N21" s="128" t="s">
        <v>698</v>
      </c>
      <c r="O21" s="136" t="s">
        <v>698</v>
      </c>
      <c r="P21" s="136">
        <v>42844</v>
      </c>
      <c r="Q21" s="128" t="s">
        <v>698</v>
      </c>
      <c r="R21" s="128" t="s">
        <v>698</v>
      </c>
      <c r="S21" s="128" t="s">
        <v>698</v>
      </c>
      <c r="T21" s="128" t="s">
        <v>698</v>
      </c>
      <c r="U21" s="128" t="s">
        <v>698</v>
      </c>
      <c r="V21" s="145" t="s">
        <v>689</v>
      </c>
      <c r="W21" s="145" t="s">
        <v>689</v>
      </c>
      <c r="X21" s="128" t="s">
        <v>689</v>
      </c>
      <c r="Y21" s="339">
        <v>134660</v>
      </c>
      <c r="Z21" s="178">
        <v>0</v>
      </c>
      <c r="AA21" s="128">
        <v>0</v>
      </c>
      <c r="AB21" s="159">
        <v>0</v>
      </c>
      <c r="AC21" s="178">
        <v>0</v>
      </c>
      <c r="AD21" s="342">
        <f t="shared" si="2"/>
        <v>134660</v>
      </c>
      <c r="AE21" s="352">
        <f t="shared" si="0"/>
        <v>0</v>
      </c>
      <c r="AF21" s="135">
        <f t="shared" si="1"/>
        <v>0</v>
      </c>
      <c r="AG21" s="135" t="s">
        <v>2543</v>
      </c>
      <c r="AH21" s="178"/>
      <c r="AI21" s="178"/>
      <c r="AJ21" s="178"/>
      <c r="AK21" s="178"/>
      <c r="AL21" s="178"/>
      <c r="AM21" s="178"/>
      <c r="AN21" s="178"/>
      <c r="AO21" s="178"/>
      <c r="AP21" s="178"/>
      <c r="AQ21" s="188" t="s">
        <v>1796</v>
      </c>
    </row>
    <row r="22" spans="1:43" x14ac:dyDescent="0.3">
      <c r="A22" s="193" t="s">
        <v>896</v>
      </c>
      <c r="B22" s="129">
        <v>19</v>
      </c>
      <c r="C22" s="144" t="s">
        <v>948</v>
      </c>
      <c r="D22" s="238">
        <v>4901</v>
      </c>
      <c r="E22" s="246" t="s">
        <v>906</v>
      </c>
      <c r="F22" s="279" t="s">
        <v>2532</v>
      </c>
      <c r="G22" s="175" t="s">
        <v>1132</v>
      </c>
      <c r="H22" s="186">
        <v>2003</v>
      </c>
      <c r="I22" s="203">
        <v>37695</v>
      </c>
      <c r="J22" s="186">
        <v>2003</v>
      </c>
      <c r="K22" s="128" t="s">
        <v>1797</v>
      </c>
      <c r="L22" s="128" t="s">
        <v>1109</v>
      </c>
      <c r="M22" s="131">
        <v>180</v>
      </c>
      <c r="N22" s="128" t="s">
        <v>698</v>
      </c>
      <c r="O22" s="136" t="s">
        <v>698</v>
      </c>
      <c r="P22" s="136">
        <v>42844</v>
      </c>
      <c r="Q22" s="128" t="s">
        <v>698</v>
      </c>
      <c r="R22" s="128" t="s">
        <v>698</v>
      </c>
      <c r="S22" s="128" t="s">
        <v>698</v>
      </c>
      <c r="T22" s="128" t="s">
        <v>698</v>
      </c>
      <c r="U22" s="128" t="s">
        <v>698</v>
      </c>
      <c r="V22" s="145" t="s">
        <v>689</v>
      </c>
      <c r="W22" s="145" t="s">
        <v>689</v>
      </c>
      <c r="X22" s="128" t="s">
        <v>689</v>
      </c>
      <c r="Y22" s="339">
        <v>117519</v>
      </c>
      <c r="Z22" s="178">
        <v>0</v>
      </c>
      <c r="AA22" s="128">
        <v>0</v>
      </c>
      <c r="AB22" s="159">
        <v>0</v>
      </c>
      <c r="AC22" s="178">
        <v>0</v>
      </c>
      <c r="AD22" s="342">
        <f t="shared" si="2"/>
        <v>117519</v>
      </c>
      <c r="AE22" s="352">
        <f t="shared" si="0"/>
        <v>0</v>
      </c>
      <c r="AF22" s="135">
        <f t="shared" si="1"/>
        <v>0</v>
      </c>
      <c r="AG22" s="135" t="s">
        <v>2543</v>
      </c>
      <c r="AH22" s="178"/>
      <c r="AI22" s="178"/>
      <c r="AJ22" s="178"/>
      <c r="AK22" s="178"/>
      <c r="AL22" s="178"/>
      <c r="AM22" s="178"/>
      <c r="AN22" s="178"/>
      <c r="AO22" s="178"/>
      <c r="AP22" s="178"/>
      <c r="AQ22" s="188" t="s">
        <v>1796</v>
      </c>
    </row>
    <row r="23" spans="1:43" ht="24" x14ac:dyDescent="0.3">
      <c r="A23" s="193" t="s">
        <v>896</v>
      </c>
      <c r="B23" s="129">
        <v>20</v>
      </c>
      <c r="C23" s="144" t="s">
        <v>957</v>
      </c>
      <c r="D23" s="238">
        <v>5069</v>
      </c>
      <c r="E23" s="246" t="s">
        <v>906</v>
      </c>
      <c r="F23" s="279" t="s">
        <v>2532</v>
      </c>
      <c r="G23" s="175" t="s">
        <v>1132</v>
      </c>
      <c r="H23" s="186">
        <v>2003</v>
      </c>
      <c r="I23" s="203">
        <v>37748</v>
      </c>
      <c r="J23" s="186">
        <v>2003</v>
      </c>
      <c r="K23" s="128" t="s">
        <v>1745</v>
      </c>
      <c r="L23" s="128" t="s">
        <v>1098</v>
      </c>
      <c r="M23" s="131">
        <v>30</v>
      </c>
      <c r="N23" s="128" t="s">
        <v>698</v>
      </c>
      <c r="O23" s="136" t="s">
        <v>698</v>
      </c>
      <c r="P23" s="136">
        <v>42844</v>
      </c>
      <c r="Q23" s="128" t="s">
        <v>698</v>
      </c>
      <c r="R23" s="128" t="s">
        <v>698</v>
      </c>
      <c r="S23" s="128" t="s">
        <v>698</v>
      </c>
      <c r="T23" s="128" t="s">
        <v>698</v>
      </c>
      <c r="U23" s="128" t="s">
        <v>698</v>
      </c>
      <c r="V23" s="145" t="s">
        <v>689</v>
      </c>
      <c r="W23" s="145" t="s">
        <v>689</v>
      </c>
      <c r="X23" s="128" t="s">
        <v>689</v>
      </c>
      <c r="Y23" s="339">
        <v>11000</v>
      </c>
      <c r="Z23" s="178">
        <v>0</v>
      </c>
      <c r="AA23" s="128">
        <v>0</v>
      </c>
      <c r="AB23" s="159">
        <v>0</v>
      </c>
      <c r="AC23" s="178">
        <v>0</v>
      </c>
      <c r="AD23" s="342">
        <f t="shared" si="2"/>
        <v>11000</v>
      </c>
      <c r="AE23" s="352">
        <f t="shared" si="0"/>
        <v>0</v>
      </c>
      <c r="AF23" s="135">
        <f t="shared" si="1"/>
        <v>0</v>
      </c>
      <c r="AG23" s="135" t="s">
        <v>2543</v>
      </c>
      <c r="AH23" s="178"/>
      <c r="AI23" s="178"/>
      <c r="AJ23" s="178"/>
      <c r="AK23" s="178"/>
      <c r="AL23" s="178"/>
      <c r="AM23" s="178"/>
      <c r="AN23" s="178"/>
      <c r="AO23" s="178"/>
      <c r="AP23" s="178"/>
      <c r="AQ23" s="188" t="s">
        <v>1800</v>
      </c>
    </row>
    <row r="24" spans="1:43" x14ac:dyDescent="0.3">
      <c r="A24" s="193" t="s">
        <v>896</v>
      </c>
      <c r="B24" s="129">
        <v>21</v>
      </c>
      <c r="C24" s="144" t="s">
        <v>958</v>
      </c>
      <c r="D24" s="238">
        <v>4736</v>
      </c>
      <c r="E24" s="246" t="s">
        <v>906</v>
      </c>
      <c r="F24" s="279" t="s">
        <v>2532</v>
      </c>
      <c r="G24" s="175" t="s">
        <v>1132</v>
      </c>
      <c r="H24" s="186">
        <v>2003</v>
      </c>
      <c r="I24" s="203">
        <v>37695</v>
      </c>
      <c r="J24" s="186">
        <v>2003</v>
      </c>
      <c r="K24" s="128" t="s">
        <v>1745</v>
      </c>
      <c r="L24" s="128" t="s">
        <v>1104</v>
      </c>
      <c r="M24" s="131">
        <v>270</v>
      </c>
      <c r="N24" s="128" t="s">
        <v>698</v>
      </c>
      <c r="O24" s="136" t="s">
        <v>698</v>
      </c>
      <c r="P24" s="136">
        <v>42844</v>
      </c>
      <c r="Q24" s="128" t="s">
        <v>698</v>
      </c>
      <c r="R24" s="128" t="s">
        <v>698</v>
      </c>
      <c r="S24" s="128" t="s">
        <v>698</v>
      </c>
      <c r="T24" s="128" t="s">
        <v>698</v>
      </c>
      <c r="U24" s="128" t="s">
        <v>698</v>
      </c>
      <c r="V24" s="145" t="s">
        <v>689</v>
      </c>
      <c r="W24" s="145" t="s">
        <v>689</v>
      </c>
      <c r="X24" s="128" t="s">
        <v>689</v>
      </c>
      <c r="Y24" s="339">
        <v>181389</v>
      </c>
      <c r="Z24" s="178">
        <v>0</v>
      </c>
      <c r="AA24" s="128">
        <v>0</v>
      </c>
      <c r="AB24" s="159">
        <v>0</v>
      </c>
      <c r="AC24" s="178">
        <v>0</v>
      </c>
      <c r="AD24" s="342">
        <f t="shared" si="2"/>
        <v>181389</v>
      </c>
      <c r="AE24" s="352">
        <f t="shared" si="0"/>
        <v>0</v>
      </c>
      <c r="AF24" s="135">
        <f t="shared" si="1"/>
        <v>0</v>
      </c>
      <c r="AG24" s="135" t="s">
        <v>2543</v>
      </c>
      <c r="AH24" s="178"/>
      <c r="AI24" s="178"/>
      <c r="AJ24" s="178"/>
      <c r="AK24" s="178"/>
      <c r="AL24" s="178"/>
      <c r="AM24" s="178"/>
      <c r="AN24" s="178"/>
      <c r="AO24" s="178"/>
      <c r="AP24" s="178"/>
      <c r="AQ24" s="188" t="s">
        <v>1800</v>
      </c>
    </row>
    <row r="25" spans="1:43" ht="24.6" x14ac:dyDescent="0.3">
      <c r="A25" s="193" t="s">
        <v>900</v>
      </c>
      <c r="B25" s="129">
        <v>22</v>
      </c>
      <c r="C25" s="144" t="s">
        <v>937</v>
      </c>
      <c r="D25" s="238">
        <v>5738</v>
      </c>
      <c r="E25" s="245" t="s">
        <v>1659</v>
      </c>
      <c r="F25" s="280" t="s">
        <v>2529</v>
      </c>
      <c r="G25" s="175" t="s">
        <v>1132</v>
      </c>
      <c r="H25" s="186">
        <v>2003</v>
      </c>
      <c r="I25" s="203">
        <v>37838</v>
      </c>
      <c r="J25" s="186">
        <v>2003</v>
      </c>
      <c r="K25" s="130" t="s">
        <v>1706</v>
      </c>
      <c r="L25" s="187" t="s">
        <v>1100</v>
      </c>
      <c r="M25" s="131">
        <v>180</v>
      </c>
      <c r="N25" s="128" t="s">
        <v>698</v>
      </c>
      <c r="O25" s="136" t="s">
        <v>698</v>
      </c>
      <c r="P25" s="136">
        <v>42844</v>
      </c>
      <c r="Q25" s="128" t="s">
        <v>698</v>
      </c>
      <c r="R25" s="128" t="s">
        <v>698</v>
      </c>
      <c r="S25" s="128" t="s">
        <v>698</v>
      </c>
      <c r="T25" s="128" t="s">
        <v>698</v>
      </c>
      <c r="U25" s="128" t="s">
        <v>698</v>
      </c>
      <c r="V25" s="145" t="s">
        <v>689</v>
      </c>
      <c r="W25" s="145" t="s">
        <v>689</v>
      </c>
      <c r="X25" s="128" t="s">
        <v>689</v>
      </c>
      <c r="Y25" s="339">
        <v>40000</v>
      </c>
      <c r="Z25" s="178">
        <v>0</v>
      </c>
      <c r="AA25" s="128">
        <v>0</v>
      </c>
      <c r="AB25" s="159">
        <v>0</v>
      </c>
      <c r="AC25" s="178">
        <v>0</v>
      </c>
      <c r="AD25" s="342">
        <f>+Y25-AC25</f>
        <v>40000</v>
      </c>
      <c r="AE25" s="352">
        <f t="shared" si="0"/>
        <v>0</v>
      </c>
      <c r="AF25" s="135">
        <f t="shared" si="1"/>
        <v>0</v>
      </c>
      <c r="AG25" s="135" t="s">
        <v>2543</v>
      </c>
      <c r="AH25" s="178"/>
      <c r="AI25" s="178"/>
      <c r="AJ25" s="178"/>
      <c r="AK25" s="178"/>
      <c r="AL25" s="178"/>
      <c r="AM25" s="178"/>
      <c r="AN25" s="178"/>
      <c r="AO25" s="178"/>
      <c r="AP25" s="178"/>
      <c r="AQ25" s="188" t="s">
        <v>1710</v>
      </c>
    </row>
    <row r="26" spans="1:43" ht="24.6" x14ac:dyDescent="0.3">
      <c r="A26" s="193" t="s">
        <v>900</v>
      </c>
      <c r="B26" s="129">
        <v>23</v>
      </c>
      <c r="C26" s="144" t="s">
        <v>942</v>
      </c>
      <c r="D26" s="238">
        <v>6295</v>
      </c>
      <c r="E26" s="245" t="s">
        <v>1659</v>
      </c>
      <c r="F26" s="280" t="s">
        <v>2529</v>
      </c>
      <c r="G26" s="175" t="s">
        <v>1132</v>
      </c>
      <c r="H26" s="186">
        <v>2003</v>
      </c>
      <c r="I26" s="203">
        <v>37846</v>
      </c>
      <c r="J26" s="186">
        <v>2003</v>
      </c>
      <c r="K26" s="187" t="s">
        <v>1552</v>
      </c>
      <c r="L26" s="187" t="s">
        <v>1100</v>
      </c>
      <c r="M26" s="131">
        <v>90</v>
      </c>
      <c r="N26" s="128" t="s">
        <v>698</v>
      </c>
      <c r="O26" s="136" t="s">
        <v>698</v>
      </c>
      <c r="P26" s="136">
        <v>42844</v>
      </c>
      <c r="Q26" s="128" t="s">
        <v>698</v>
      </c>
      <c r="R26" s="128" t="s">
        <v>698</v>
      </c>
      <c r="S26" s="128" t="s">
        <v>698</v>
      </c>
      <c r="T26" s="128" t="s">
        <v>698</v>
      </c>
      <c r="U26" s="128" t="s">
        <v>698</v>
      </c>
      <c r="V26" s="145" t="s">
        <v>689</v>
      </c>
      <c r="W26" s="145" t="s">
        <v>689</v>
      </c>
      <c r="X26" s="128" t="s">
        <v>689</v>
      </c>
      <c r="Y26" s="339">
        <v>36693</v>
      </c>
      <c r="Z26" s="178">
        <v>0</v>
      </c>
      <c r="AA26" s="128">
        <v>0</v>
      </c>
      <c r="AB26" s="159">
        <v>0</v>
      </c>
      <c r="AC26" s="178">
        <v>0</v>
      </c>
      <c r="AD26" s="342">
        <f t="shared" ref="AD26:AD89" si="3">+Y26-AC26</f>
        <v>36693</v>
      </c>
      <c r="AE26" s="352">
        <f t="shared" si="0"/>
        <v>0</v>
      </c>
      <c r="AF26" s="135">
        <f t="shared" si="1"/>
        <v>0</v>
      </c>
      <c r="AG26" s="135" t="s">
        <v>2543</v>
      </c>
      <c r="AH26" s="178"/>
      <c r="AI26" s="178"/>
      <c r="AJ26" s="178"/>
      <c r="AK26" s="178"/>
      <c r="AL26" s="178"/>
      <c r="AM26" s="178"/>
      <c r="AN26" s="178"/>
      <c r="AO26" s="178"/>
      <c r="AP26" s="178"/>
      <c r="AQ26" s="188" t="s">
        <v>1711</v>
      </c>
    </row>
    <row r="27" spans="1:43" ht="24.6" x14ac:dyDescent="0.3">
      <c r="A27" s="193" t="s">
        <v>900</v>
      </c>
      <c r="B27" s="129">
        <v>24</v>
      </c>
      <c r="C27" s="144" t="s">
        <v>943</v>
      </c>
      <c r="D27" s="238">
        <v>5749</v>
      </c>
      <c r="E27" s="245" t="s">
        <v>1659</v>
      </c>
      <c r="F27" s="280" t="s">
        <v>2529</v>
      </c>
      <c r="G27" s="175" t="s">
        <v>1132</v>
      </c>
      <c r="H27" s="186">
        <v>2003</v>
      </c>
      <c r="I27" s="203">
        <v>37833</v>
      </c>
      <c r="J27" s="186">
        <v>2003</v>
      </c>
      <c r="K27" s="187" t="s">
        <v>1552</v>
      </c>
      <c r="L27" s="128" t="s">
        <v>1110</v>
      </c>
      <c r="M27" s="131">
        <v>90</v>
      </c>
      <c r="N27" s="128" t="s">
        <v>698</v>
      </c>
      <c r="O27" s="136" t="s">
        <v>698</v>
      </c>
      <c r="P27" s="136">
        <v>42844</v>
      </c>
      <c r="Q27" s="128" t="s">
        <v>698</v>
      </c>
      <c r="R27" s="128" t="s">
        <v>698</v>
      </c>
      <c r="S27" s="128" t="s">
        <v>698</v>
      </c>
      <c r="T27" s="128" t="s">
        <v>698</v>
      </c>
      <c r="U27" s="128" t="s">
        <v>698</v>
      </c>
      <c r="V27" s="145" t="s">
        <v>689</v>
      </c>
      <c r="W27" s="145" t="s">
        <v>689</v>
      </c>
      <c r="X27" s="128" t="s">
        <v>689</v>
      </c>
      <c r="Y27" s="339">
        <v>52610</v>
      </c>
      <c r="Z27" s="178">
        <v>0</v>
      </c>
      <c r="AA27" s="128">
        <v>0</v>
      </c>
      <c r="AB27" s="159">
        <v>0</v>
      </c>
      <c r="AC27" s="178">
        <v>0</v>
      </c>
      <c r="AD27" s="342">
        <f t="shared" si="3"/>
        <v>52610</v>
      </c>
      <c r="AE27" s="352">
        <f t="shared" si="0"/>
        <v>0</v>
      </c>
      <c r="AF27" s="135">
        <f t="shared" si="1"/>
        <v>0</v>
      </c>
      <c r="AG27" s="135" t="s">
        <v>2543</v>
      </c>
      <c r="AH27" s="178"/>
      <c r="AI27" s="178"/>
      <c r="AJ27" s="178"/>
      <c r="AK27" s="178"/>
      <c r="AL27" s="178"/>
      <c r="AM27" s="178"/>
      <c r="AN27" s="178"/>
      <c r="AO27" s="178"/>
      <c r="AP27" s="178"/>
      <c r="AQ27" s="188" t="s">
        <v>1712</v>
      </c>
    </row>
    <row r="28" spans="1:43" x14ac:dyDescent="0.3">
      <c r="A28" s="128" t="s">
        <v>901</v>
      </c>
      <c r="B28" s="129">
        <v>25</v>
      </c>
      <c r="C28" s="144" t="s">
        <v>964</v>
      </c>
      <c r="D28" s="238">
        <v>4896</v>
      </c>
      <c r="E28" s="246" t="s">
        <v>2200</v>
      </c>
      <c r="F28" s="279" t="s">
        <v>2531</v>
      </c>
      <c r="G28" s="175" t="s">
        <v>1132</v>
      </c>
      <c r="H28" s="186">
        <v>2004</v>
      </c>
      <c r="I28" s="203">
        <v>37696</v>
      </c>
      <c r="J28" s="186">
        <v>2003</v>
      </c>
      <c r="K28" s="187" t="s">
        <v>916</v>
      </c>
      <c r="L28" s="187" t="s">
        <v>1100</v>
      </c>
      <c r="M28" s="131">
        <v>90</v>
      </c>
      <c r="N28" s="128" t="s">
        <v>698</v>
      </c>
      <c r="O28" s="136" t="s">
        <v>698</v>
      </c>
      <c r="P28" s="136">
        <v>42844</v>
      </c>
      <c r="Q28" s="128" t="s">
        <v>698</v>
      </c>
      <c r="R28" s="128" t="s">
        <v>698</v>
      </c>
      <c r="S28" s="128" t="s">
        <v>698</v>
      </c>
      <c r="T28" s="128" t="s">
        <v>698</v>
      </c>
      <c r="U28" s="128" t="s">
        <v>698</v>
      </c>
      <c r="V28" s="145" t="s">
        <v>689</v>
      </c>
      <c r="W28" s="145" t="s">
        <v>689</v>
      </c>
      <c r="X28" s="145" t="s">
        <v>689</v>
      </c>
      <c r="Y28" s="180">
        <v>210109</v>
      </c>
      <c r="Z28" s="187">
        <v>0</v>
      </c>
      <c r="AA28" s="128">
        <v>0</v>
      </c>
      <c r="AB28" s="128" t="s">
        <v>698</v>
      </c>
      <c r="AC28" s="128" t="s">
        <v>698</v>
      </c>
      <c r="AD28" s="353" t="s">
        <v>698</v>
      </c>
      <c r="AE28" s="128" t="s">
        <v>698</v>
      </c>
      <c r="AF28" s="128" t="s">
        <v>698</v>
      </c>
      <c r="AG28" s="128" t="s">
        <v>698</v>
      </c>
      <c r="AH28" s="138"/>
      <c r="AI28" s="138"/>
      <c r="AJ28" s="138"/>
      <c r="AK28" s="138"/>
      <c r="AL28" s="138"/>
      <c r="AM28" s="138"/>
      <c r="AN28" s="138"/>
      <c r="AO28" s="138"/>
      <c r="AP28" s="138"/>
      <c r="AQ28" s="204" t="s">
        <v>1173</v>
      </c>
    </row>
    <row r="29" spans="1:43" x14ac:dyDescent="0.3">
      <c r="A29" s="128" t="s">
        <v>901</v>
      </c>
      <c r="B29" s="129">
        <v>26</v>
      </c>
      <c r="C29" s="144" t="s">
        <v>960</v>
      </c>
      <c r="D29" s="238">
        <v>4915</v>
      </c>
      <c r="E29" s="246" t="s">
        <v>2200</v>
      </c>
      <c r="F29" s="279" t="s">
        <v>2531</v>
      </c>
      <c r="G29" s="175" t="s">
        <v>1132</v>
      </c>
      <c r="H29" s="186">
        <v>2004</v>
      </c>
      <c r="I29" s="203">
        <v>37696</v>
      </c>
      <c r="J29" s="186">
        <v>2003</v>
      </c>
      <c r="K29" s="128" t="s">
        <v>1148</v>
      </c>
      <c r="L29" s="187" t="s">
        <v>1110</v>
      </c>
      <c r="M29" s="131">
        <v>90</v>
      </c>
      <c r="N29" s="128" t="s">
        <v>698</v>
      </c>
      <c r="O29" s="136" t="s">
        <v>698</v>
      </c>
      <c r="P29" s="136">
        <v>42844</v>
      </c>
      <c r="Q29" s="128" t="s">
        <v>698</v>
      </c>
      <c r="R29" s="128" t="s">
        <v>698</v>
      </c>
      <c r="S29" s="128" t="s">
        <v>698</v>
      </c>
      <c r="T29" s="128" t="s">
        <v>698</v>
      </c>
      <c r="U29" s="128" t="s">
        <v>698</v>
      </c>
      <c r="V29" s="145" t="s">
        <v>689</v>
      </c>
      <c r="W29" s="145" t="s">
        <v>689</v>
      </c>
      <c r="X29" s="145" t="s">
        <v>689</v>
      </c>
      <c r="Y29" s="180">
        <v>316290</v>
      </c>
      <c r="Z29" s="187">
        <v>0</v>
      </c>
      <c r="AA29" s="128">
        <v>0</v>
      </c>
      <c r="AB29" s="128" t="s">
        <v>698</v>
      </c>
      <c r="AC29" s="205" t="s">
        <v>698</v>
      </c>
      <c r="AD29" s="353" t="s">
        <v>698</v>
      </c>
      <c r="AE29" s="128" t="s">
        <v>698</v>
      </c>
      <c r="AF29" s="128" t="s">
        <v>698</v>
      </c>
      <c r="AG29" s="128" t="s">
        <v>698</v>
      </c>
      <c r="AH29" s="138"/>
      <c r="AI29" s="138"/>
      <c r="AJ29" s="138"/>
      <c r="AK29" s="138"/>
      <c r="AL29" s="138"/>
      <c r="AM29" s="138"/>
      <c r="AN29" s="138"/>
      <c r="AO29" s="138"/>
      <c r="AP29" s="138"/>
      <c r="AQ29" s="204" t="s">
        <v>1173</v>
      </c>
    </row>
    <row r="30" spans="1:43" ht="24" x14ac:dyDescent="0.3">
      <c r="A30" s="128" t="s">
        <v>901</v>
      </c>
      <c r="B30" s="129">
        <v>27</v>
      </c>
      <c r="C30" s="144" t="s">
        <v>969</v>
      </c>
      <c r="D30" s="238">
        <v>4950</v>
      </c>
      <c r="E30" s="246" t="s">
        <v>2200</v>
      </c>
      <c r="F30" s="279" t="s">
        <v>2531</v>
      </c>
      <c r="G30" s="175" t="s">
        <v>1132</v>
      </c>
      <c r="H30" s="186">
        <v>2004</v>
      </c>
      <c r="I30" s="203">
        <v>37864</v>
      </c>
      <c r="J30" s="186">
        <v>2003</v>
      </c>
      <c r="K30" s="187" t="s">
        <v>2252</v>
      </c>
      <c r="L30" s="187" t="s">
        <v>1104</v>
      </c>
      <c r="M30" s="131">
        <v>180</v>
      </c>
      <c r="N30" s="128" t="s">
        <v>698</v>
      </c>
      <c r="O30" s="136" t="s">
        <v>698</v>
      </c>
      <c r="P30" s="136">
        <v>42844</v>
      </c>
      <c r="Q30" s="128" t="s">
        <v>698</v>
      </c>
      <c r="R30" s="128" t="s">
        <v>698</v>
      </c>
      <c r="S30" s="128" t="s">
        <v>698</v>
      </c>
      <c r="T30" s="128" t="s">
        <v>698</v>
      </c>
      <c r="U30" s="128" t="s">
        <v>698</v>
      </c>
      <c r="V30" s="145" t="s">
        <v>689</v>
      </c>
      <c r="W30" s="145" t="s">
        <v>689</v>
      </c>
      <c r="X30" s="145" t="s">
        <v>689</v>
      </c>
      <c r="Y30" s="180">
        <v>1469930</v>
      </c>
      <c r="Z30" s="187">
        <v>0</v>
      </c>
      <c r="AA30" s="128">
        <v>0</v>
      </c>
      <c r="AB30" s="128" t="s">
        <v>698</v>
      </c>
      <c r="AC30" s="128" t="s">
        <v>698</v>
      </c>
      <c r="AD30" s="353" t="s">
        <v>698</v>
      </c>
      <c r="AE30" s="128" t="s">
        <v>698</v>
      </c>
      <c r="AF30" s="128" t="s">
        <v>698</v>
      </c>
      <c r="AG30" s="128" t="s">
        <v>698</v>
      </c>
      <c r="AH30" s="138"/>
      <c r="AI30" s="138"/>
      <c r="AJ30" s="138"/>
      <c r="AK30" s="138"/>
      <c r="AL30" s="138"/>
      <c r="AM30" s="138"/>
      <c r="AN30" s="138"/>
      <c r="AO30" s="138"/>
      <c r="AP30" s="138"/>
      <c r="AQ30" s="204" t="s">
        <v>1173</v>
      </c>
    </row>
    <row r="31" spans="1:43" x14ac:dyDescent="0.3">
      <c r="A31" s="128" t="s">
        <v>901</v>
      </c>
      <c r="B31" s="129">
        <v>28</v>
      </c>
      <c r="C31" s="144" t="s">
        <v>965</v>
      </c>
      <c r="D31" s="238">
        <v>5216</v>
      </c>
      <c r="E31" s="246" t="s">
        <v>2200</v>
      </c>
      <c r="F31" s="279" t="s">
        <v>2531</v>
      </c>
      <c r="G31" s="175" t="s">
        <v>1132</v>
      </c>
      <c r="H31" s="186">
        <v>2004</v>
      </c>
      <c r="I31" s="203">
        <v>37753</v>
      </c>
      <c r="J31" s="186">
        <v>2003</v>
      </c>
      <c r="K31" s="187" t="s">
        <v>1158</v>
      </c>
      <c r="L31" s="187" t="s">
        <v>1104</v>
      </c>
      <c r="M31" s="131">
        <v>150</v>
      </c>
      <c r="N31" s="128" t="s">
        <v>698</v>
      </c>
      <c r="O31" s="136" t="s">
        <v>698</v>
      </c>
      <c r="P31" s="136">
        <v>42844</v>
      </c>
      <c r="Q31" s="128" t="s">
        <v>698</v>
      </c>
      <c r="R31" s="128" t="s">
        <v>698</v>
      </c>
      <c r="S31" s="128" t="s">
        <v>698</v>
      </c>
      <c r="T31" s="128" t="s">
        <v>698</v>
      </c>
      <c r="U31" s="128" t="s">
        <v>698</v>
      </c>
      <c r="V31" s="145" t="s">
        <v>689</v>
      </c>
      <c r="W31" s="145" t="s">
        <v>689</v>
      </c>
      <c r="X31" s="145" t="s">
        <v>689</v>
      </c>
      <c r="Y31" s="180">
        <v>1425530</v>
      </c>
      <c r="Z31" s="187">
        <v>0</v>
      </c>
      <c r="AA31" s="128">
        <v>0</v>
      </c>
      <c r="AB31" s="128" t="s">
        <v>698</v>
      </c>
      <c r="AC31" s="128" t="s">
        <v>698</v>
      </c>
      <c r="AD31" s="353" t="s">
        <v>698</v>
      </c>
      <c r="AE31" s="128" t="s">
        <v>698</v>
      </c>
      <c r="AF31" s="128" t="s">
        <v>698</v>
      </c>
      <c r="AG31" s="128" t="s">
        <v>698</v>
      </c>
      <c r="AH31" s="138"/>
      <c r="AI31" s="138"/>
      <c r="AJ31" s="138"/>
      <c r="AK31" s="138"/>
      <c r="AL31" s="138"/>
      <c r="AM31" s="138"/>
      <c r="AN31" s="138"/>
      <c r="AO31" s="138"/>
      <c r="AP31" s="138"/>
      <c r="AQ31" s="204" t="s">
        <v>1173</v>
      </c>
    </row>
    <row r="32" spans="1:43" ht="24" x14ac:dyDescent="0.3">
      <c r="A32" s="128" t="s">
        <v>901</v>
      </c>
      <c r="B32" s="129">
        <v>29</v>
      </c>
      <c r="C32" s="144" t="s">
        <v>989</v>
      </c>
      <c r="D32" s="238">
        <v>5291</v>
      </c>
      <c r="E32" s="246" t="s">
        <v>2200</v>
      </c>
      <c r="F32" s="279" t="s">
        <v>2531</v>
      </c>
      <c r="G32" s="175" t="s">
        <v>1132</v>
      </c>
      <c r="H32" s="186">
        <v>2004</v>
      </c>
      <c r="I32" s="203">
        <v>37668</v>
      </c>
      <c r="J32" s="186">
        <v>2003</v>
      </c>
      <c r="K32" s="187" t="s">
        <v>1155</v>
      </c>
      <c r="L32" s="187" t="s">
        <v>1109</v>
      </c>
      <c r="M32" s="131">
        <v>360</v>
      </c>
      <c r="N32" s="128" t="s">
        <v>698</v>
      </c>
      <c r="O32" s="136" t="s">
        <v>698</v>
      </c>
      <c r="P32" s="136">
        <v>42844</v>
      </c>
      <c r="Q32" s="128" t="s">
        <v>698</v>
      </c>
      <c r="R32" s="128" t="s">
        <v>698</v>
      </c>
      <c r="S32" s="128" t="s">
        <v>698</v>
      </c>
      <c r="T32" s="128" t="s">
        <v>698</v>
      </c>
      <c r="U32" s="128" t="s">
        <v>698</v>
      </c>
      <c r="V32" s="145" t="s">
        <v>689</v>
      </c>
      <c r="W32" s="145" t="s">
        <v>689</v>
      </c>
      <c r="X32" s="145" t="s">
        <v>689</v>
      </c>
      <c r="Y32" s="180">
        <v>466630</v>
      </c>
      <c r="Z32" s="128">
        <v>0</v>
      </c>
      <c r="AA32" s="128">
        <v>0</v>
      </c>
      <c r="AB32" s="150" t="s">
        <v>698</v>
      </c>
      <c r="AC32" s="150" t="s">
        <v>698</v>
      </c>
      <c r="AD32" s="353" t="s">
        <v>698</v>
      </c>
      <c r="AE32" s="128" t="s">
        <v>698</v>
      </c>
      <c r="AF32" s="128" t="s">
        <v>698</v>
      </c>
      <c r="AG32" s="128" t="s">
        <v>698</v>
      </c>
      <c r="AH32" s="138"/>
      <c r="AI32" s="138"/>
      <c r="AJ32" s="138"/>
      <c r="AK32" s="138"/>
      <c r="AL32" s="138"/>
      <c r="AM32" s="138"/>
      <c r="AN32" s="138"/>
      <c r="AO32" s="138"/>
      <c r="AP32" s="138"/>
      <c r="AQ32" s="204" t="s">
        <v>1173</v>
      </c>
    </row>
    <row r="33" spans="1:43" x14ac:dyDescent="0.3">
      <c r="A33" s="128" t="s">
        <v>901</v>
      </c>
      <c r="B33" s="129">
        <v>30</v>
      </c>
      <c r="C33" s="144" t="s">
        <v>984</v>
      </c>
      <c r="D33" s="238">
        <v>5308</v>
      </c>
      <c r="E33" s="246" t="s">
        <v>2200</v>
      </c>
      <c r="F33" s="279" t="s">
        <v>2531</v>
      </c>
      <c r="G33" s="175" t="s">
        <v>1132</v>
      </c>
      <c r="H33" s="186">
        <v>2004</v>
      </c>
      <c r="I33" s="203">
        <v>37798</v>
      </c>
      <c r="J33" s="186">
        <v>2003</v>
      </c>
      <c r="K33" s="187" t="s">
        <v>1184</v>
      </c>
      <c r="L33" s="187" t="s">
        <v>1110</v>
      </c>
      <c r="M33" s="131">
        <v>120</v>
      </c>
      <c r="N33" s="128" t="s">
        <v>698</v>
      </c>
      <c r="O33" s="136" t="s">
        <v>698</v>
      </c>
      <c r="P33" s="136">
        <v>42844</v>
      </c>
      <c r="Q33" s="128" t="s">
        <v>698</v>
      </c>
      <c r="R33" s="128" t="s">
        <v>698</v>
      </c>
      <c r="S33" s="128" t="s">
        <v>698</v>
      </c>
      <c r="T33" s="128" t="s">
        <v>698</v>
      </c>
      <c r="U33" s="128" t="s">
        <v>698</v>
      </c>
      <c r="V33" s="145" t="s">
        <v>689</v>
      </c>
      <c r="W33" s="145" t="s">
        <v>689</v>
      </c>
      <c r="X33" s="145" t="s">
        <v>689</v>
      </c>
      <c r="Y33" s="180">
        <v>405950</v>
      </c>
      <c r="Z33" s="187">
        <v>0</v>
      </c>
      <c r="AA33" s="128">
        <v>0</v>
      </c>
      <c r="AB33" s="128" t="s">
        <v>698</v>
      </c>
      <c r="AC33" s="128" t="s">
        <v>698</v>
      </c>
      <c r="AD33" s="353" t="s">
        <v>698</v>
      </c>
      <c r="AE33" s="128" t="s">
        <v>698</v>
      </c>
      <c r="AF33" s="128" t="s">
        <v>698</v>
      </c>
      <c r="AG33" s="128" t="s">
        <v>698</v>
      </c>
      <c r="AH33" s="138"/>
      <c r="AI33" s="138"/>
      <c r="AJ33" s="138"/>
      <c r="AK33" s="138"/>
      <c r="AL33" s="138"/>
      <c r="AM33" s="138"/>
      <c r="AN33" s="138"/>
      <c r="AO33" s="138"/>
      <c r="AP33" s="138"/>
      <c r="AQ33" s="204" t="s">
        <v>1173</v>
      </c>
    </row>
    <row r="34" spans="1:43" x14ac:dyDescent="0.3">
      <c r="A34" s="128" t="s">
        <v>901</v>
      </c>
      <c r="B34" s="129">
        <v>31</v>
      </c>
      <c r="C34" s="144" t="s">
        <v>985</v>
      </c>
      <c r="D34" s="238">
        <v>5354</v>
      </c>
      <c r="E34" s="246" t="s">
        <v>2200</v>
      </c>
      <c r="F34" s="279" t="s">
        <v>2531</v>
      </c>
      <c r="G34" s="175" t="s">
        <v>1132</v>
      </c>
      <c r="H34" s="186">
        <v>2004</v>
      </c>
      <c r="I34" s="203">
        <v>37798</v>
      </c>
      <c r="J34" s="186">
        <v>2003</v>
      </c>
      <c r="K34" s="187" t="s">
        <v>1184</v>
      </c>
      <c r="L34" s="187" t="s">
        <v>1110</v>
      </c>
      <c r="M34" s="131">
        <v>120</v>
      </c>
      <c r="N34" s="128" t="s">
        <v>698</v>
      </c>
      <c r="O34" s="136" t="s">
        <v>698</v>
      </c>
      <c r="P34" s="136">
        <v>42844</v>
      </c>
      <c r="Q34" s="128" t="s">
        <v>698</v>
      </c>
      <c r="R34" s="128" t="s">
        <v>698</v>
      </c>
      <c r="S34" s="128" t="s">
        <v>698</v>
      </c>
      <c r="T34" s="128" t="s">
        <v>698</v>
      </c>
      <c r="U34" s="128" t="s">
        <v>698</v>
      </c>
      <c r="V34" s="145" t="s">
        <v>689</v>
      </c>
      <c r="W34" s="145" t="s">
        <v>689</v>
      </c>
      <c r="X34" s="145" t="s">
        <v>689</v>
      </c>
      <c r="Y34" s="180">
        <v>321450</v>
      </c>
      <c r="Z34" s="187">
        <v>0</v>
      </c>
      <c r="AA34" s="128">
        <v>0</v>
      </c>
      <c r="AB34" s="128" t="s">
        <v>698</v>
      </c>
      <c r="AC34" s="128" t="s">
        <v>698</v>
      </c>
      <c r="AD34" s="353" t="s">
        <v>698</v>
      </c>
      <c r="AE34" s="128" t="s">
        <v>698</v>
      </c>
      <c r="AF34" s="128" t="s">
        <v>698</v>
      </c>
      <c r="AG34" s="128" t="s">
        <v>698</v>
      </c>
      <c r="AH34" s="138"/>
      <c r="AI34" s="138"/>
      <c r="AJ34" s="138"/>
      <c r="AK34" s="138"/>
      <c r="AL34" s="138"/>
      <c r="AM34" s="138"/>
      <c r="AN34" s="138"/>
      <c r="AO34" s="138"/>
      <c r="AP34" s="138"/>
      <c r="AQ34" s="204" t="s">
        <v>1173</v>
      </c>
    </row>
    <row r="35" spans="1:43" ht="24" x14ac:dyDescent="0.3">
      <c r="A35" s="128" t="s">
        <v>901</v>
      </c>
      <c r="B35" s="129">
        <v>32</v>
      </c>
      <c r="C35" s="144" t="s">
        <v>982</v>
      </c>
      <c r="D35" s="238">
        <v>5398</v>
      </c>
      <c r="E35" s="246" t="s">
        <v>2200</v>
      </c>
      <c r="F35" s="279" t="s">
        <v>2531</v>
      </c>
      <c r="G35" s="175" t="s">
        <v>1132</v>
      </c>
      <c r="H35" s="186">
        <v>2004</v>
      </c>
      <c r="I35" s="203">
        <v>37796</v>
      </c>
      <c r="J35" s="186">
        <v>2003</v>
      </c>
      <c r="K35" s="187" t="s">
        <v>1164</v>
      </c>
      <c r="L35" s="187" t="s">
        <v>1110</v>
      </c>
      <c r="M35" s="131">
        <v>60</v>
      </c>
      <c r="N35" s="128" t="s">
        <v>698</v>
      </c>
      <c r="O35" s="136" t="s">
        <v>698</v>
      </c>
      <c r="P35" s="136">
        <v>42844</v>
      </c>
      <c r="Q35" s="128" t="s">
        <v>698</v>
      </c>
      <c r="R35" s="128" t="s">
        <v>698</v>
      </c>
      <c r="S35" s="128" t="s">
        <v>698</v>
      </c>
      <c r="T35" s="128" t="s">
        <v>698</v>
      </c>
      <c r="U35" s="128" t="s">
        <v>698</v>
      </c>
      <c r="V35" s="145" t="s">
        <v>689</v>
      </c>
      <c r="W35" s="145" t="s">
        <v>689</v>
      </c>
      <c r="X35" s="145" t="s">
        <v>689</v>
      </c>
      <c r="Y35" s="180">
        <v>117500</v>
      </c>
      <c r="Z35" s="187">
        <v>0</v>
      </c>
      <c r="AA35" s="128">
        <v>0</v>
      </c>
      <c r="AB35" s="128" t="s">
        <v>698</v>
      </c>
      <c r="AC35" s="128" t="s">
        <v>698</v>
      </c>
      <c r="AD35" s="353" t="s">
        <v>698</v>
      </c>
      <c r="AE35" s="128" t="s">
        <v>698</v>
      </c>
      <c r="AF35" s="128" t="s">
        <v>698</v>
      </c>
      <c r="AG35" s="128" t="s">
        <v>698</v>
      </c>
      <c r="AH35" s="138"/>
      <c r="AI35" s="138"/>
      <c r="AJ35" s="138"/>
      <c r="AK35" s="138"/>
      <c r="AL35" s="138"/>
      <c r="AM35" s="138"/>
      <c r="AN35" s="138"/>
      <c r="AO35" s="138"/>
      <c r="AP35" s="138"/>
      <c r="AQ35" s="204" t="s">
        <v>1173</v>
      </c>
    </row>
    <row r="36" spans="1:43" x14ac:dyDescent="0.3">
      <c r="A36" s="128" t="s">
        <v>901</v>
      </c>
      <c r="B36" s="129">
        <v>33</v>
      </c>
      <c r="C36" s="144" t="s">
        <v>962</v>
      </c>
      <c r="D36" s="238">
        <v>5458</v>
      </c>
      <c r="E36" s="246" t="s">
        <v>2200</v>
      </c>
      <c r="F36" s="279" t="s">
        <v>2531</v>
      </c>
      <c r="G36" s="175" t="s">
        <v>1132</v>
      </c>
      <c r="H36" s="186">
        <v>2004</v>
      </c>
      <c r="I36" s="203">
        <v>37799</v>
      </c>
      <c r="J36" s="186">
        <v>2003</v>
      </c>
      <c r="K36" s="128" t="s">
        <v>1159</v>
      </c>
      <c r="L36" s="187" t="s">
        <v>1100</v>
      </c>
      <c r="M36" s="131">
        <v>90</v>
      </c>
      <c r="N36" s="128" t="s">
        <v>698</v>
      </c>
      <c r="O36" s="136" t="s">
        <v>698</v>
      </c>
      <c r="P36" s="136">
        <v>42844</v>
      </c>
      <c r="Q36" s="128" t="s">
        <v>698</v>
      </c>
      <c r="R36" s="128" t="s">
        <v>698</v>
      </c>
      <c r="S36" s="128" t="s">
        <v>698</v>
      </c>
      <c r="T36" s="128" t="s">
        <v>698</v>
      </c>
      <c r="U36" s="128" t="s">
        <v>698</v>
      </c>
      <c r="V36" s="145" t="s">
        <v>689</v>
      </c>
      <c r="W36" s="145" t="s">
        <v>689</v>
      </c>
      <c r="X36" s="145" t="s">
        <v>689</v>
      </c>
      <c r="Y36" s="180">
        <v>357089</v>
      </c>
      <c r="Z36" s="187">
        <v>0</v>
      </c>
      <c r="AA36" s="128">
        <v>0</v>
      </c>
      <c r="AB36" s="128" t="s">
        <v>698</v>
      </c>
      <c r="AC36" s="128" t="s">
        <v>698</v>
      </c>
      <c r="AD36" s="353" t="s">
        <v>698</v>
      </c>
      <c r="AE36" s="128" t="s">
        <v>698</v>
      </c>
      <c r="AF36" s="128" t="s">
        <v>698</v>
      </c>
      <c r="AG36" s="128" t="s">
        <v>698</v>
      </c>
      <c r="AH36" s="138"/>
      <c r="AI36" s="138"/>
      <c r="AJ36" s="138"/>
      <c r="AK36" s="138"/>
      <c r="AL36" s="138"/>
      <c r="AM36" s="138"/>
      <c r="AN36" s="138"/>
      <c r="AO36" s="138"/>
      <c r="AP36" s="138"/>
      <c r="AQ36" s="204" t="s">
        <v>1173</v>
      </c>
    </row>
    <row r="37" spans="1:43" ht="24" x14ac:dyDescent="0.3">
      <c r="A37" s="128" t="s">
        <v>901</v>
      </c>
      <c r="B37" s="129">
        <v>34</v>
      </c>
      <c r="C37" s="144" t="s">
        <v>966</v>
      </c>
      <c r="D37" s="238">
        <v>5778</v>
      </c>
      <c r="E37" s="246" t="s">
        <v>2200</v>
      </c>
      <c r="F37" s="279" t="s">
        <v>2531</v>
      </c>
      <c r="G37" s="175" t="s">
        <v>1132</v>
      </c>
      <c r="H37" s="186">
        <v>2004</v>
      </c>
      <c r="I37" s="203">
        <v>37817</v>
      </c>
      <c r="J37" s="186">
        <v>2003</v>
      </c>
      <c r="K37" s="187" t="s">
        <v>1640</v>
      </c>
      <c r="L37" s="187" t="s">
        <v>1100</v>
      </c>
      <c r="M37" s="131">
        <v>90</v>
      </c>
      <c r="N37" s="128" t="s">
        <v>698</v>
      </c>
      <c r="O37" s="136" t="s">
        <v>698</v>
      </c>
      <c r="P37" s="136">
        <v>42844</v>
      </c>
      <c r="Q37" s="128" t="s">
        <v>698</v>
      </c>
      <c r="R37" s="128" t="s">
        <v>698</v>
      </c>
      <c r="S37" s="128" t="s">
        <v>698</v>
      </c>
      <c r="T37" s="128" t="s">
        <v>698</v>
      </c>
      <c r="U37" s="128" t="s">
        <v>698</v>
      </c>
      <c r="V37" s="145" t="s">
        <v>689</v>
      </c>
      <c r="W37" s="145" t="s">
        <v>691</v>
      </c>
      <c r="X37" s="145" t="s">
        <v>689</v>
      </c>
      <c r="Y37" s="345">
        <v>166268.04</v>
      </c>
      <c r="Z37" s="187">
        <v>0</v>
      </c>
      <c r="AA37" s="128">
        <v>0</v>
      </c>
      <c r="AB37" s="128" t="s">
        <v>698</v>
      </c>
      <c r="AC37" s="128" t="s">
        <v>698</v>
      </c>
      <c r="AD37" s="353" t="s">
        <v>698</v>
      </c>
      <c r="AE37" s="128" t="s">
        <v>698</v>
      </c>
      <c r="AF37" s="128" t="s">
        <v>698</v>
      </c>
      <c r="AG37" s="128" t="s">
        <v>698</v>
      </c>
      <c r="AH37" s="136" t="s">
        <v>925</v>
      </c>
      <c r="AI37" s="148" t="s">
        <v>1237</v>
      </c>
      <c r="AJ37" s="138">
        <v>2004</v>
      </c>
      <c r="AK37" s="148" t="s">
        <v>1237</v>
      </c>
      <c r="AL37" s="148" t="s">
        <v>1237</v>
      </c>
      <c r="AM37" s="148" t="s">
        <v>1237</v>
      </c>
      <c r="AN37" s="138"/>
      <c r="AO37" s="138"/>
      <c r="AP37" s="138"/>
      <c r="AQ37" s="204" t="s">
        <v>1173</v>
      </c>
    </row>
    <row r="38" spans="1:43" x14ac:dyDescent="0.3">
      <c r="A38" s="128" t="s">
        <v>901</v>
      </c>
      <c r="B38" s="129">
        <v>35</v>
      </c>
      <c r="C38" s="144" t="s">
        <v>983</v>
      </c>
      <c r="D38" s="238">
        <v>6181</v>
      </c>
      <c r="E38" s="246" t="s">
        <v>2200</v>
      </c>
      <c r="F38" s="279" t="s">
        <v>2531</v>
      </c>
      <c r="G38" s="175" t="s">
        <v>1132</v>
      </c>
      <c r="H38" s="186">
        <v>2004</v>
      </c>
      <c r="I38" s="203">
        <v>37838</v>
      </c>
      <c r="J38" s="186">
        <v>2003</v>
      </c>
      <c r="K38" s="187" t="s">
        <v>1164</v>
      </c>
      <c r="L38" s="187" t="s">
        <v>1110</v>
      </c>
      <c r="M38" s="131">
        <v>180</v>
      </c>
      <c r="N38" s="128" t="s">
        <v>698</v>
      </c>
      <c r="O38" s="136" t="s">
        <v>698</v>
      </c>
      <c r="P38" s="136">
        <v>42844</v>
      </c>
      <c r="Q38" s="128" t="s">
        <v>698</v>
      </c>
      <c r="R38" s="128" t="s">
        <v>698</v>
      </c>
      <c r="S38" s="128" t="s">
        <v>698</v>
      </c>
      <c r="T38" s="128" t="s">
        <v>698</v>
      </c>
      <c r="U38" s="128" t="s">
        <v>698</v>
      </c>
      <c r="V38" s="145" t="s">
        <v>689</v>
      </c>
      <c r="W38" s="145" t="s">
        <v>689</v>
      </c>
      <c r="X38" s="145" t="s">
        <v>689</v>
      </c>
      <c r="Y38" s="180">
        <v>372625</v>
      </c>
      <c r="Z38" s="187">
        <v>0</v>
      </c>
      <c r="AA38" s="128">
        <v>0</v>
      </c>
      <c r="AB38" s="128" t="s">
        <v>698</v>
      </c>
      <c r="AC38" s="128" t="s">
        <v>698</v>
      </c>
      <c r="AD38" s="353" t="s">
        <v>698</v>
      </c>
      <c r="AE38" s="128" t="s">
        <v>698</v>
      </c>
      <c r="AF38" s="128" t="s">
        <v>698</v>
      </c>
      <c r="AG38" s="128" t="s">
        <v>698</v>
      </c>
      <c r="AH38" s="138"/>
      <c r="AI38" s="138"/>
      <c r="AJ38" s="138"/>
      <c r="AK38" s="138"/>
      <c r="AL38" s="138"/>
      <c r="AM38" s="138"/>
      <c r="AN38" s="138"/>
      <c r="AO38" s="138"/>
      <c r="AP38" s="138"/>
      <c r="AQ38" s="204" t="s">
        <v>1173</v>
      </c>
    </row>
    <row r="39" spans="1:43" ht="24" x14ac:dyDescent="0.3">
      <c r="A39" s="128" t="s">
        <v>901</v>
      </c>
      <c r="B39" s="129">
        <v>36</v>
      </c>
      <c r="C39" s="144" t="s">
        <v>973</v>
      </c>
      <c r="D39" s="238">
        <v>6208</v>
      </c>
      <c r="E39" s="246" t="s">
        <v>2203</v>
      </c>
      <c r="F39" s="279" t="s">
        <v>2531</v>
      </c>
      <c r="G39" s="175" t="s">
        <v>1132</v>
      </c>
      <c r="H39" s="186">
        <v>2004</v>
      </c>
      <c r="I39" s="203">
        <v>37833</v>
      </c>
      <c r="J39" s="186">
        <v>2003</v>
      </c>
      <c r="K39" s="187" t="s">
        <v>1178</v>
      </c>
      <c r="L39" s="187" t="s">
        <v>1096</v>
      </c>
      <c r="M39" s="131">
        <v>60</v>
      </c>
      <c r="N39" s="128" t="s">
        <v>698</v>
      </c>
      <c r="O39" s="136" t="s">
        <v>698</v>
      </c>
      <c r="P39" s="136">
        <v>42844</v>
      </c>
      <c r="Q39" s="128" t="s">
        <v>698</v>
      </c>
      <c r="R39" s="128" t="s">
        <v>698</v>
      </c>
      <c r="S39" s="128" t="s">
        <v>698</v>
      </c>
      <c r="T39" s="128" t="s">
        <v>698</v>
      </c>
      <c r="U39" s="128" t="s">
        <v>698</v>
      </c>
      <c r="V39" s="145" t="s">
        <v>689</v>
      </c>
      <c r="W39" s="145" t="s">
        <v>689</v>
      </c>
      <c r="X39" s="145" t="s">
        <v>689</v>
      </c>
      <c r="Y39" s="180">
        <v>142000</v>
      </c>
      <c r="Z39" s="187">
        <v>0</v>
      </c>
      <c r="AA39" s="128">
        <v>0</v>
      </c>
      <c r="AB39" s="128" t="s">
        <v>698</v>
      </c>
      <c r="AC39" s="128" t="s">
        <v>698</v>
      </c>
      <c r="AD39" s="353" t="s">
        <v>698</v>
      </c>
      <c r="AE39" s="128" t="s">
        <v>698</v>
      </c>
      <c r="AF39" s="128" t="s">
        <v>698</v>
      </c>
      <c r="AG39" s="128" t="s">
        <v>698</v>
      </c>
      <c r="AH39" s="138"/>
      <c r="AI39" s="138"/>
      <c r="AJ39" s="138"/>
      <c r="AK39" s="138"/>
      <c r="AL39" s="138"/>
      <c r="AM39" s="138"/>
      <c r="AN39" s="138"/>
      <c r="AO39" s="138"/>
      <c r="AP39" s="138"/>
      <c r="AQ39" s="204" t="s">
        <v>1173</v>
      </c>
    </row>
    <row r="40" spans="1:43" x14ac:dyDescent="0.3">
      <c r="A40" s="128" t="s">
        <v>901</v>
      </c>
      <c r="B40" s="129">
        <v>37</v>
      </c>
      <c r="C40" s="144" t="s">
        <v>972</v>
      </c>
      <c r="D40" s="238">
        <v>6281</v>
      </c>
      <c r="E40" s="246" t="s">
        <v>2200</v>
      </c>
      <c r="F40" s="279" t="s">
        <v>2531</v>
      </c>
      <c r="G40" s="175" t="s">
        <v>1132</v>
      </c>
      <c r="H40" s="186">
        <v>2004</v>
      </c>
      <c r="I40" s="203">
        <v>37910</v>
      </c>
      <c r="J40" s="186">
        <v>2003</v>
      </c>
      <c r="K40" s="187" t="s">
        <v>1141</v>
      </c>
      <c r="L40" s="187" t="s">
        <v>1100</v>
      </c>
      <c r="M40" s="131">
        <v>90</v>
      </c>
      <c r="N40" s="128" t="s">
        <v>698</v>
      </c>
      <c r="O40" s="136" t="s">
        <v>698</v>
      </c>
      <c r="P40" s="136">
        <v>42844</v>
      </c>
      <c r="Q40" s="128" t="s">
        <v>698</v>
      </c>
      <c r="R40" s="128" t="s">
        <v>698</v>
      </c>
      <c r="S40" s="128" t="s">
        <v>698</v>
      </c>
      <c r="T40" s="128" t="s">
        <v>698</v>
      </c>
      <c r="U40" s="128" t="s">
        <v>698</v>
      </c>
      <c r="V40" s="145" t="s">
        <v>689</v>
      </c>
      <c r="W40" s="145" t="s">
        <v>689</v>
      </c>
      <c r="X40" s="145" t="s">
        <v>689</v>
      </c>
      <c r="Y40" s="180">
        <v>311533</v>
      </c>
      <c r="Z40" s="187">
        <v>0</v>
      </c>
      <c r="AA40" s="128">
        <v>0</v>
      </c>
      <c r="AB40" s="128" t="s">
        <v>698</v>
      </c>
      <c r="AC40" s="128" t="s">
        <v>698</v>
      </c>
      <c r="AD40" s="353" t="s">
        <v>698</v>
      </c>
      <c r="AE40" s="128" t="s">
        <v>698</v>
      </c>
      <c r="AF40" s="128" t="s">
        <v>698</v>
      </c>
      <c r="AG40" s="128" t="s">
        <v>698</v>
      </c>
      <c r="AH40" s="138"/>
      <c r="AI40" s="138"/>
      <c r="AJ40" s="138"/>
      <c r="AK40" s="138"/>
      <c r="AL40" s="138"/>
      <c r="AM40" s="138"/>
      <c r="AN40" s="138"/>
      <c r="AO40" s="138"/>
      <c r="AP40" s="138"/>
      <c r="AQ40" s="204" t="s">
        <v>1173</v>
      </c>
    </row>
    <row r="41" spans="1:43" ht="24" x14ac:dyDescent="0.3">
      <c r="A41" s="128" t="s">
        <v>901</v>
      </c>
      <c r="B41" s="129">
        <v>38</v>
      </c>
      <c r="C41" s="144" t="s">
        <v>979</v>
      </c>
      <c r="D41" s="238">
        <v>6376</v>
      </c>
      <c r="E41" s="246" t="s">
        <v>2207</v>
      </c>
      <c r="F41" s="279" t="s">
        <v>2531</v>
      </c>
      <c r="G41" s="175" t="s">
        <v>1132</v>
      </c>
      <c r="H41" s="186">
        <v>2004</v>
      </c>
      <c r="I41" s="203">
        <v>37840</v>
      </c>
      <c r="J41" s="186">
        <v>2003</v>
      </c>
      <c r="K41" s="187" t="s">
        <v>1164</v>
      </c>
      <c r="L41" s="187" t="s">
        <v>1096</v>
      </c>
      <c r="M41" s="131">
        <v>30</v>
      </c>
      <c r="N41" s="128" t="s">
        <v>698</v>
      </c>
      <c r="O41" s="136" t="s">
        <v>698</v>
      </c>
      <c r="P41" s="136">
        <v>42844</v>
      </c>
      <c r="Q41" s="128" t="s">
        <v>698</v>
      </c>
      <c r="R41" s="128" t="s">
        <v>698</v>
      </c>
      <c r="S41" s="128" t="s">
        <v>698</v>
      </c>
      <c r="T41" s="128" t="s">
        <v>698</v>
      </c>
      <c r="U41" s="128" t="s">
        <v>698</v>
      </c>
      <c r="V41" s="145" t="s">
        <v>689</v>
      </c>
      <c r="W41" s="145" t="s">
        <v>689</v>
      </c>
      <c r="X41" s="145" t="s">
        <v>689</v>
      </c>
      <c r="Y41" s="180">
        <v>150000</v>
      </c>
      <c r="Z41" s="187">
        <v>0</v>
      </c>
      <c r="AA41" s="128">
        <v>0</v>
      </c>
      <c r="AB41" s="128" t="s">
        <v>698</v>
      </c>
      <c r="AC41" s="128" t="s">
        <v>698</v>
      </c>
      <c r="AD41" s="353" t="s">
        <v>698</v>
      </c>
      <c r="AE41" s="128" t="s">
        <v>698</v>
      </c>
      <c r="AF41" s="128" t="s">
        <v>698</v>
      </c>
      <c r="AG41" s="128" t="s">
        <v>698</v>
      </c>
      <c r="AH41" s="138"/>
      <c r="AI41" s="138"/>
      <c r="AJ41" s="138"/>
      <c r="AK41" s="138"/>
      <c r="AL41" s="138"/>
      <c r="AM41" s="138"/>
      <c r="AN41" s="138"/>
      <c r="AO41" s="138"/>
      <c r="AP41" s="138"/>
      <c r="AQ41" s="204" t="s">
        <v>1173</v>
      </c>
    </row>
    <row r="42" spans="1:43" ht="24" x14ac:dyDescent="0.3">
      <c r="A42" s="128" t="s">
        <v>901</v>
      </c>
      <c r="B42" s="129">
        <v>39</v>
      </c>
      <c r="C42" s="144" t="s">
        <v>971</v>
      </c>
      <c r="D42" s="238">
        <v>6669</v>
      </c>
      <c r="E42" s="246" t="s">
        <v>2200</v>
      </c>
      <c r="F42" s="279" t="s">
        <v>2531</v>
      </c>
      <c r="G42" s="175" t="s">
        <v>1132</v>
      </c>
      <c r="H42" s="186">
        <v>2004</v>
      </c>
      <c r="I42" s="203">
        <v>37855</v>
      </c>
      <c r="J42" s="186">
        <v>2003</v>
      </c>
      <c r="K42" s="187" t="s">
        <v>1182</v>
      </c>
      <c r="L42" s="187" t="s">
        <v>1098</v>
      </c>
      <c r="M42" s="131">
        <v>90</v>
      </c>
      <c r="N42" s="128" t="s">
        <v>698</v>
      </c>
      <c r="O42" s="136" t="s">
        <v>698</v>
      </c>
      <c r="P42" s="136">
        <v>42844</v>
      </c>
      <c r="Q42" s="128" t="s">
        <v>698</v>
      </c>
      <c r="R42" s="128" t="s">
        <v>698</v>
      </c>
      <c r="S42" s="128" t="s">
        <v>698</v>
      </c>
      <c r="T42" s="128" t="s">
        <v>698</v>
      </c>
      <c r="U42" s="128" t="s">
        <v>698</v>
      </c>
      <c r="V42" s="145" t="s">
        <v>689</v>
      </c>
      <c r="W42" s="145" t="s">
        <v>689</v>
      </c>
      <c r="X42" s="145" t="s">
        <v>689</v>
      </c>
      <c r="Y42" s="180">
        <v>37090</v>
      </c>
      <c r="Z42" s="187">
        <v>0</v>
      </c>
      <c r="AA42" s="128">
        <v>0</v>
      </c>
      <c r="AB42" s="150" t="s">
        <v>698</v>
      </c>
      <c r="AC42" s="128" t="s">
        <v>698</v>
      </c>
      <c r="AD42" s="353" t="s">
        <v>698</v>
      </c>
      <c r="AE42" s="128" t="s">
        <v>698</v>
      </c>
      <c r="AF42" s="128" t="s">
        <v>698</v>
      </c>
      <c r="AG42" s="128" t="s">
        <v>698</v>
      </c>
      <c r="AH42" s="138"/>
      <c r="AI42" s="138"/>
      <c r="AJ42" s="138"/>
      <c r="AK42" s="138"/>
      <c r="AL42" s="138"/>
      <c r="AM42" s="138"/>
      <c r="AN42" s="138"/>
      <c r="AO42" s="138"/>
      <c r="AP42" s="138"/>
      <c r="AQ42" s="204" t="s">
        <v>1173</v>
      </c>
    </row>
    <row r="43" spans="1:43" ht="36" x14ac:dyDescent="0.3">
      <c r="A43" s="128" t="s">
        <v>901</v>
      </c>
      <c r="B43" s="129">
        <v>40</v>
      </c>
      <c r="C43" s="144" t="s">
        <v>968</v>
      </c>
      <c r="D43" s="238">
        <v>6770</v>
      </c>
      <c r="E43" s="246" t="s">
        <v>2200</v>
      </c>
      <c r="F43" s="279" t="s">
        <v>2531</v>
      </c>
      <c r="G43" s="175" t="s">
        <v>1132</v>
      </c>
      <c r="H43" s="186">
        <v>2004</v>
      </c>
      <c r="I43" s="203">
        <v>38065</v>
      </c>
      <c r="J43" s="186">
        <v>2004</v>
      </c>
      <c r="K43" s="187" t="s">
        <v>1181</v>
      </c>
      <c r="L43" s="187" t="s">
        <v>1104</v>
      </c>
      <c r="M43" s="131">
        <v>240</v>
      </c>
      <c r="N43" s="136">
        <v>38777</v>
      </c>
      <c r="O43" s="136">
        <v>38777</v>
      </c>
      <c r="P43" s="136">
        <v>42844</v>
      </c>
      <c r="Q43" s="145">
        <f>+(P43-N43)/365</f>
        <v>11.142465753424657</v>
      </c>
      <c r="R43" s="145" t="s">
        <v>2521</v>
      </c>
      <c r="S43" s="145">
        <f>+(P43-O43)/365</f>
        <v>11.142465753424657</v>
      </c>
      <c r="T43" s="145" t="s">
        <v>2521</v>
      </c>
      <c r="U43" s="145" t="s">
        <v>2540</v>
      </c>
      <c r="V43" s="145" t="s">
        <v>689</v>
      </c>
      <c r="W43" s="145" t="s">
        <v>689</v>
      </c>
      <c r="X43" s="145" t="s">
        <v>689</v>
      </c>
      <c r="Y43" s="180">
        <v>1565236.02</v>
      </c>
      <c r="Z43" s="140">
        <v>0</v>
      </c>
      <c r="AA43" s="128">
        <v>0</v>
      </c>
      <c r="AB43" s="133">
        <v>4083</v>
      </c>
      <c r="AC43" s="133">
        <v>4083</v>
      </c>
      <c r="AD43" s="342">
        <f t="shared" si="3"/>
        <v>1561153.02</v>
      </c>
      <c r="AE43" s="352">
        <f>+AC43/Y43</f>
        <v>2.6085522872135282E-3</v>
      </c>
      <c r="AF43" s="135">
        <f>+AC43/Y43</f>
        <v>2.6085522872135282E-3</v>
      </c>
      <c r="AG43" s="135" t="s">
        <v>2543</v>
      </c>
      <c r="AH43" s="138"/>
      <c r="AI43" s="138"/>
      <c r="AJ43" s="138"/>
      <c r="AK43" s="138"/>
      <c r="AL43" s="138"/>
      <c r="AM43" s="138"/>
      <c r="AN43" s="138"/>
      <c r="AO43" s="138"/>
      <c r="AP43" s="138"/>
      <c r="AQ43" s="204"/>
    </row>
    <row r="44" spans="1:43" ht="24" x14ac:dyDescent="0.3">
      <c r="A44" s="128" t="s">
        <v>901</v>
      </c>
      <c r="B44" s="129">
        <v>41</v>
      </c>
      <c r="C44" s="144" t="s">
        <v>977</v>
      </c>
      <c r="D44" s="238">
        <v>6789</v>
      </c>
      <c r="E44" s="246" t="s">
        <v>2200</v>
      </c>
      <c r="F44" s="279" t="s">
        <v>2531</v>
      </c>
      <c r="G44" s="175" t="s">
        <v>1132</v>
      </c>
      <c r="H44" s="186">
        <v>2004</v>
      </c>
      <c r="I44" s="203">
        <v>37868</v>
      </c>
      <c r="J44" s="186">
        <v>2003</v>
      </c>
      <c r="K44" s="187" t="s">
        <v>1183</v>
      </c>
      <c r="L44" s="187" t="s">
        <v>1100</v>
      </c>
      <c r="M44" s="131">
        <v>90</v>
      </c>
      <c r="N44" s="128" t="s">
        <v>698</v>
      </c>
      <c r="O44" s="136" t="s">
        <v>698</v>
      </c>
      <c r="P44" s="136">
        <v>42844</v>
      </c>
      <c r="Q44" s="128" t="s">
        <v>698</v>
      </c>
      <c r="R44" s="128" t="s">
        <v>698</v>
      </c>
      <c r="S44" s="128" t="s">
        <v>698</v>
      </c>
      <c r="T44" s="128" t="s">
        <v>698</v>
      </c>
      <c r="U44" s="128" t="s">
        <v>698</v>
      </c>
      <c r="V44" s="145" t="s">
        <v>689</v>
      </c>
      <c r="W44" s="145" t="s">
        <v>689</v>
      </c>
      <c r="X44" s="145" t="s">
        <v>689</v>
      </c>
      <c r="Y44" s="180">
        <v>285271</v>
      </c>
      <c r="Z44" s="187">
        <v>0</v>
      </c>
      <c r="AA44" s="128">
        <v>0</v>
      </c>
      <c r="AB44" s="150" t="s">
        <v>698</v>
      </c>
      <c r="AC44" s="128" t="s">
        <v>698</v>
      </c>
      <c r="AD44" s="353" t="s">
        <v>698</v>
      </c>
      <c r="AE44" s="128" t="s">
        <v>698</v>
      </c>
      <c r="AF44" s="128" t="s">
        <v>698</v>
      </c>
      <c r="AG44" s="128" t="s">
        <v>698</v>
      </c>
      <c r="AH44" s="138"/>
      <c r="AI44" s="138"/>
      <c r="AJ44" s="138"/>
      <c r="AK44" s="138"/>
      <c r="AL44" s="138"/>
      <c r="AM44" s="138"/>
      <c r="AN44" s="138"/>
      <c r="AO44" s="138"/>
      <c r="AP44" s="138"/>
      <c r="AQ44" s="204" t="s">
        <v>1173</v>
      </c>
    </row>
    <row r="45" spans="1:43" ht="24" x14ac:dyDescent="0.3">
      <c r="A45" s="128" t="s">
        <v>901</v>
      </c>
      <c r="B45" s="129">
        <v>42</v>
      </c>
      <c r="C45" s="144" t="s">
        <v>976</v>
      </c>
      <c r="D45" s="238">
        <v>6895</v>
      </c>
      <c r="E45" s="246" t="s">
        <v>2200</v>
      </c>
      <c r="F45" s="279" t="s">
        <v>2531</v>
      </c>
      <c r="G45" s="175" t="s">
        <v>1132</v>
      </c>
      <c r="H45" s="186">
        <v>2004</v>
      </c>
      <c r="I45" s="203">
        <v>37907</v>
      </c>
      <c r="J45" s="186">
        <v>2003</v>
      </c>
      <c r="K45" s="187" t="s">
        <v>1094</v>
      </c>
      <c r="L45" s="187" t="s">
        <v>1095</v>
      </c>
      <c r="M45" s="131">
        <v>90</v>
      </c>
      <c r="N45" s="128" t="s">
        <v>698</v>
      </c>
      <c r="O45" s="136" t="s">
        <v>698</v>
      </c>
      <c r="P45" s="136">
        <v>42844</v>
      </c>
      <c r="Q45" s="128" t="s">
        <v>698</v>
      </c>
      <c r="R45" s="128" t="s">
        <v>698</v>
      </c>
      <c r="S45" s="128" t="s">
        <v>698</v>
      </c>
      <c r="T45" s="128" t="s">
        <v>698</v>
      </c>
      <c r="U45" s="128" t="s">
        <v>698</v>
      </c>
      <c r="V45" s="145" t="s">
        <v>689</v>
      </c>
      <c r="W45" s="145" t="s">
        <v>689</v>
      </c>
      <c r="X45" s="145" t="s">
        <v>689</v>
      </c>
      <c r="Y45" s="180">
        <v>129532</v>
      </c>
      <c r="Z45" s="187">
        <v>0</v>
      </c>
      <c r="AA45" s="128">
        <v>0</v>
      </c>
      <c r="AB45" s="150" t="s">
        <v>698</v>
      </c>
      <c r="AC45" s="128" t="s">
        <v>698</v>
      </c>
      <c r="AD45" s="353" t="s">
        <v>698</v>
      </c>
      <c r="AE45" s="128" t="s">
        <v>698</v>
      </c>
      <c r="AF45" s="128" t="s">
        <v>698</v>
      </c>
      <c r="AG45" s="128" t="s">
        <v>698</v>
      </c>
      <c r="AH45" s="138"/>
      <c r="AI45" s="138"/>
      <c r="AJ45" s="138"/>
      <c r="AK45" s="138"/>
      <c r="AL45" s="138"/>
      <c r="AM45" s="138"/>
      <c r="AN45" s="138"/>
      <c r="AO45" s="138"/>
      <c r="AP45" s="138"/>
      <c r="AQ45" s="204" t="s">
        <v>1173</v>
      </c>
    </row>
    <row r="46" spans="1:43" ht="36" x14ac:dyDescent="0.3">
      <c r="A46" s="128" t="s">
        <v>901</v>
      </c>
      <c r="B46" s="129">
        <v>43</v>
      </c>
      <c r="C46" s="144" t="s">
        <v>961</v>
      </c>
      <c r="D46" s="238">
        <v>6980</v>
      </c>
      <c r="E46" s="246" t="s">
        <v>2200</v>
      </c>
      <c r="F46" s="279" t="s">
        <v>2531</v>
      </c>
      <c r="G46" s="175" t="s">
        <v>1132</v>
      </c>
      <c r="H46" s="186">
        <v>2004</v>
      </c>
      <c r="I46" s="203">
        <v>37893</v>
      </c>
      <c r="J46" s="186">
        <v>2003</v>
      </c>
      <c r="K46" s="128" t="s">
        <v>1159</v>
      </c>
      <c r="L46" s="187" t="s">
        <v>1100</v>
      </c>
      <c r="M46" s="131">
        <v>90</v>
      </c>
      <c r="N46" s="136">
        <v>38838</v>
      </c>
      <c r="O46" s="136">
        <v>38838</v>
      </c>
      <c r="P46" s="136">
        <v>42844</v>
      </c>
      <c r="Q46" s="145">
        <f>+(P46-N46)/365</f>
        <v>10.975342465753425</v>
      </c>
      <c r="R46" s="145" t="s">
        <v>2521</v>
      </c>
      <c r="S46" s="145">
        <f>+(P46-O46)/365</f>
        <v>10.975342465753425</v>
      </c>
      <c r="T46" s="145" t="s">
        <v>2521</v>
      </c>
      <c r="U46" s="145" t="s">
        <v>2540</v>
      </c>
      <c r="V46" s="145" t="s">
        <v>689</v>
      </c>
      <c r="W46" s="145" t="s">
        <v>689</v>
      </c>
      <c r="X46" s="145" t="s">
        <v>689</v>
      </c>
      <c r="Y46" s="180">
        <v>1087272</v>
      </c>
      <c r="Z46" s="140">
        <v>0</v>
      </c>
      <c r="AA46" s="128">
        <v>0</v>
      </c>
      <c r="AB46" s="133">
        <v>15495</v>
      </c>
      <c r="AC46" s="138">
        <v>13172</v>
      </c>
      <c r="AD46" s="342">
        <f t="shared" si="3"/>
        <v>1074100</v>
      </c>
      <c r="AE46" s="352">
        <f>+AC46/Y46</f>
        <v>1.2114723822557742E-2</v>
      </c>
      <c r="AF46" s="135">
        <f>+AC46/Y46</f>
        <v>1.2114723822557742E-2</v>
      </c>
      <c r="AG46" s="135" t="s">
        <v>2543</v>
      </c>
      <c r="AH46" s="138"/>
      <c r="AI46" s="138"/>
      <c r="AJ46" s="138"/>
      <c r="AK46" s="138"/>
      <c r="AL46" s="138"/>
      <c r="AM46" s="138"/>
      <c r="AN46" s="138"/>
      <c r="AO46" s="138"/>
      <c r="AP46" s="138"/>
      <c r="AQ46" s="204"/>
    </row>
    <row r="47" spans="1:43" ht="24" x14ac:dyDescent="0.3">
      <c r="A47" s="128" t="s">
        <v>901</v>
      </c>
      <c r="B47" s="129">
        <v>44</v>
      </c>
      <c r="C47" s="144" t="s">
        <v>967</v>
      </c>
      <c r="D47" s="238">
        <v>7230</v>
      </c>
      <c r="E47" s="246" t="s">
        <v>2200</v>
      </c>
      <c r="F47" s="279" t="s">
        <v>2531</v>
      </c>
      <c r="G47" s="175" t="s">
        <v>1132</v>
      </c>
      <c r="H47" s="186">
        <v>2004</v>
      </c>
      <c r="I47" s="203">
        <v>37946</v>
      </c>
      <c r="J47" s="186">
        <v>2003</v>
      </c>
      <c r="K47" s="187" t="s">
        <v>1162</v>
      </c>
      <c r="L47" s="187" t="s">
        <v>1110</v>
      </c>
      <c r="M47" s="131">
        <v>120</v>
      </c>
      <c r="N47" s="128" t="s">
        <v>698</v>
      </c>
      <c r="O47" s="136" t="s">
        <v>698</v>
      </c>
      <c r="P47" s="136">
        <v>42844</v>
      </c>
      <c r="Q47" s="128" t="s">
        <v>698</v>
      </c>
      <c r="R47" s="128" t="s">
        <v>698</v>
      </c>
      <c r="S47" s="128" t="s">
        <v>698</v>
      </c>
      <c r="T47" s="128" t="s">
        <v>698</v>
      </c>
      <c r="U47" s="128" t="s">
        <v>698</v>
      </c>
      <c r="V47" s="145" t="s">
        <v>689</v>
      </c>
      <c r="W47" s="145" t="s">
        <v>689</v>
      </c>
      <c r="X47" s="145" t="s">
        <v>689</v>
      </c>
      <c r="Y47" s="180">
        <v>384891</v>
      </c>
      <c r="Z47" s="187">
        <v>0</v>
      </c>
      <c r="AA47" s="128">
        <v>0</v>
      </c>
      <c r="AB47" s="150" t="s">
        <v>698</v>
      </c>
      <c r="AC47" s="128" t="s">
        <v>698</v>
      </c>
      <c r="AD47" s="353" t="s">
        <v>698</v>
      </c>
      <c r="AE47" s="128" t="s">
        <v>698</v>
      </c>
      <c r="AF47" s="128" t="s">
        <v>698</v>
      </c>
      <c r="AG47" s="128" t="s">
        <v>698</v>
      </c>
      <c r="AH47" s="138"/>
      <c r="AI47" s="138"/>
      <c r="AJ47" s="138"/>
      <c r="AK47" s="138"/>
      <c r="AL47" s="138"/>
      <c r="AM47" s="138"/>
      <c r="AN47" s="138"/>
      <c r="AO47" s="138"/>
      <c r="AP47" s="138"/>
      <c r="AQ47" s="204" t="s">
        <v>1173</v>
      </c>
    </row>
    <row r="48" spans="1:43" ht="24" x14ac:dyDescent="0.3">
      <c r="A48" s="128" t="s">
        <v>901</v>
      </c>
      <c r="B48" s="129">
        <v>45</v>
      </c>
      <c r="C48" s="144" t="s">
        <v>974</v>
      </c>
      <c r="D48" s="238">
        <v>7612</v>
      </c>
      <c r="E48" s="246" t="s">
        <v>2200</v>
      </c>
      <c r="F48" s="279" t="s">
        <v>2531</v>
      </c>
      <c r="G48" s="175" t="s">
        <v>1132</v>
      </c>
      <c r="H48" s="186">
        <v>2004</v>
      </c>
      <c r="I48" s="203">
        <v>38042</v>
      </c>
      <c r="J48" s="186">
        <v>2004</v>
      </c>
      <c r="K48" s="130" t="s">
        <v>905</v>
      </c>
      <c r="L48" s="187" t="s">
        <v>1107</v>
      </c>
      <c r="M48" s="131">
        <v>120</v>
      </c>
      <c r="N48" s="128" t="s">
        <v>698</v>
      </c>
      <c r="O48" s="136" t="s">
        <v>698</v>
      </c>
      <c r="P48" s="136">
        <v>42844</v>
      </c>
      <c r="Q48" s="128" t="s">
        <v>698</v>
      </c>
      <c r="R48" s="128" t="s">
        <v>698</v>
      </c>
      <c r="S48" s="128" t="s">
        <v>698</v>
      </c>
      <c r="T48" s="128" t="s">
        <v>698</v>
      </c>
      <c r="U48" s="128" t="s">
        <v>698</v>
      </c>
      <c r="V48" s="145" t="s">
        <v>689</v>
      </c>
      <c r="W48" s="145" t="s">
        <v>689</v>
      </c>
      <c r="X48" s="145" t="s">
        <v>689</v>
      </c>
      <c r="Y48" s="180">
        <v>222794</v>
      </c>
      <c r="Z48" s="187">
        <v>0</v>
      </c>
      <c r="AA48" s="128">
        <v>0</v>
      </c>
      <c r="AB48" s="150" t="s">
        <v>698</v>
      </c>
      <c r="AC48" s="128" t="s">
        <v>698</v>
      </c>
      <c r="AD48" s="353" t="s">
        <v>698</v>
      </c>
      <c r="AE48" s="128" t="s">
        <v>698</v>
      </c>
      <c r="AF48" s="128" t="s">
        <v>698</v>
      </c>
      <c r="AG48" s="128" t="s">
        <v>698</v>
      </c>
      <c r="AH48" s="138"/>
      <c r="AI48" s="138"/>
      <c r="AJ48" s="138"/>
      <c r="AK48" s="138"/>
      <c r="AL48" s="138"/>
      <c r="AM48" s="138"/>
      <c r="AN48" s="138"/>
      <c r="AO48" s="138"/>
      <c r="AP48" s="138"/>
      <c r="AQ48" s="204" t="s">
        <v>1173</v>
      </c>
    </row>
    <row r="49" spans="1:43" ht="24" x14ac:dyDescent="0.3">
      <c r="A49" s="128" t="s">
        <v>901</v>
      </c>
      <c r="B49" s="129">
        <v>46</v>
      </c>
      <c r="C49" s="144" t="s">
        <v>990</v>
      </c>
      <c r="D49" s="238">
        <v>7776</v>
      </c>
      <c r="E49" s="246" t="s">
        <v>2200</v>
      </c>
      <c r="F49" s="279" t="s">
        <v>2531</v>
      </c>
      <c r="G49" s="175" t="s">
        <v>1132</v>
      </c>
      <c r="H49" s="186">
        <v>2004</v>
      </c>
      <c r="I49" s="203">
        <v>38041</v>
      </c>
      <c r="J49" s="186">
        <v>2004</v>
      </c>
      <c r="K49" s="187" t="s">
        <v>1186</v>
      </c>
      <c r="L49" s="187" t="s">
        <v>1107</v>
      </c>
      <c r="M49" s="131">
        <v>90</v>
      </c>
      <c r="N49" s="128" t="s">
        <v>698</v>
      </c>
      <c r="O49" s="136" t="s">
        <v>698</v>
      </c>
      <c r="P49" s="136">
        <v>42844</v>
      </c>
      <c r="Q49" s="128" t="s">
        <v>698</v>
      </c>
      <c r="R49" s="128" t="s">
        <v>698</v>
      </c>
      <c r="S49" s="128" t="s">
        <v>698</v>
      </c>
      <c r="T49" s="128" t="s">
        <v>698</v>
      </c>
      <c r="U49" s="128" t="s">
        <v>698</v>
      </c>
      <c r="V49" s="145" t="s">
        <v>689</v>
      </c>
      <c r="W49" s="145" t="s">
        <v>689</v>
      </c>
      <c r="X49" s="145" t="s">
        <v>689</v>
      </c>
      <c r="Y49" s="180">
        <v>449589.84</v>
      </c>
      <c r="Z49" s="128">
        <v>0</v>
      </c>
      <c r="AA49" s="128">
        <v>0</v>
      </c>
      <c r="AB49" s="150" t="s">
        <v>698</v>
      </c>
      <c r="AC49" s="150" t="s">
        <v>698</v>
      </c>
      <c r="AD49" s="353" t="s">
        <v>698</v>
      </c>
      <c r="AE49" s="128" t="s">
        <v>698</v>
      </c>
      <c r="AF49" s="128" t="s">
        <v>698</v>
      </c>
      <c r="AG49" s="128" t="s">
        <v>698</v>
      </c>
      <c r="AH49" s="138"/>
      <c r="AI49" s="138"/>
      <c r="AJ49" s="138"/>
      <c r="AK49" s="138"/>
      <c r="AL49" s="138"/>
      <c r="AM49" s="138"/>
      <c r="AN49" s="138"/>
      <c r="AO49" s="138"/>
      <c r="AP49" s="138"/>
      <c r="AQ49" s="204" t="s">
        <v>1173</v>
      </c>
    </row>
    <row r="50" spans="1:43" ht="36" x14ac:dyDescent="0.3">
      <c r="A50" s="128" t="s">
        <v>901</v>
      </c>
      <c r="B50" s="129">
        <v>47</v>
      </c>
      <c r="C50" s="144" t="s">
        <v>963</v>
      </c>
      <c r="D50" s="238">
        <v>8614</v>
      </c>
      <c r="E50" s="246" t="s">
        <v>2200</v>
      </c>
      <c r="F50" s="279" t="s">
        <v>2531</v>
      </c>
      <c r="G50" s="175" t="s">
        <v>1132</v>
      </c>
      <c r="H50" s="186">
        <v>2004</v>
      </c>
      <c r="I50" s="203">
        <v>38034</v>
      </c>
      <c r="J50" s="186">
        <v>2004</v>
      </c>
      <c r="K50" s="187" t="s">
        <v>1180</v>
      </c>
      <c r="L50" s="187" t="s">
        <v>1110</v>
      </c>
      <c r="M50" s="131">
        <v>150</v>
      </c>
      <c r="N50" s="136">
        <v>38777</v>
      </c>
      <c r="O50" s="136">
        <v>39052</v>
      </c>
      <c r="P50" s="136">
        <v>42844</v>
      </c>
      <c r="Q50" s="145">
        <f>+(P50-N50)/365</f>
        <v>11.142465753424657</v>
      </c>
      <c r="R50" s="145" t="s">
        <v>2521</v>
      </c>
      <c r="S50" s="145">
        <f>+(P50-O50)/365</f>
        <v>10.389041095890411</v>
      </c>
      <c r="T50" s="145" t="s">
        <v>2525</v>
      </c>
      <c r="U50" s="145" t="s">
        <v>2540</v>
      </c>
      <c r="V50" s="145" t="s">
        <v>689</v>
      </c>
      <c r="W50" s="145" t="s">
        <v>689</v>
      </c>
      <c r="X50" s="145" t="s">
        <v>689</v>
      </c>
      <c r="Y50" s="180">
        <v>641814</v>
      </c>
      <c r="Z50" s="140">
        <v>0</v>
      </c>
      <c r="AA50" s="128">
        <v>0</v>
      </c>
      <c r="AB50" s="133">
        <v>170170</v>
      </c>
      <c r="AC50" s="138">
        <v>170169.15</v>
      </c>
      <c r="AD50" s="342">
        <f t="shared" si="3"/>
        <v>471644.85</v>
      </c>
      <c r="AE50" s="352">
        <f>+AC50/Y50</f>
        <v>0.26513779693182138</v>
      </c>
      <c r="AF50" s="135">
        <f>+AC50/Y50</f>
        <v>0.26513779693182138</v>
      </c>
      <c r="AG50" s="135" t="s">
        <v>2542</v>
      </c>
      <c r="AH50" s="138"/>
      <c r="AI50" s="138"/>
      <c r="AJ50" s="138"/>
      <c r="AK50" s="138"/>
      <c r="AL50" s="138"/>
      <c r="AM50" s="138"/>
      <c r="AN50" s="138"/>
      <c r="AO50" s="138"/>
      <c r="AP50" s="138"/>
      <c r="AQ50" s="204"/>
    </row>
    <row r="51" spans="1:43" ht="24" x14ac:dyDescent="0.3">
      <c r="A51" s="128" t="s">
        <v>901</v>
      </c>
      <c r="B51" s="129">
        <v>48</v>
      </c>
      <c r="C51" s="144" t="s">
        <v>986</v>
      </c>
      <c r="D51" s="238">
        <v>8742</v>
      </c>
      <c r="E51" s="246" t="s">
        <v>2200</v>
      </c>
      <c r="F51" s="279" t="s">
        <v>2531</v>
      </c>
      <c r="G51" s="175" t="s">
        <v>1132</v>
      </c>
      <c r="H51" s="186">
        <v>2004</v>
      </c>
      <c r="I51" s="203">
        <v>38068</v>
      </c>
      <c r="J51" s="186">
        <v>2004</v>
      </c>
      <c r="K51" s="187" t="s">
        <v>918</v>
      </c>
      <c r="L51" s="187" t="s">
        <v>1100</v>
      </c>
      <c r="M51" s="131">
        <v>120</v>
      </c>
      <c r="N51" s="128" t="s">
        <v>698</v>
      </c>
      <c r="O51" s="136" t="s">
        <v>698</v>
      </c>
      <c r="P51" s="136">
        <v>42844</v>
      </c>
      <c r="Q51" s="128" t="s">
        <v>698</v>
      </c>
      <c r="R51" s="128" t="s">
        <v>698</v>
      </c>
      <c r="S51" s="128" t="s">
        <v>698</v>
      </c>
      <c r="T51" s="128" t="s">
        <v>698</v>
      </c>
      <c r="U51" s="128" t="s">
        <v>698</v>
      </c>
      <c r="V51" s="145" t="s">
        <v>689</v>
      </c>
      <c r="W51" s="145" t="s">
        <v>689</v>
      </c>
      <c r="X51" s="145" t="s">
        <v>689</v>
      </c>
      <c r="Y51" s="180">
        <v>203628</v>
      </c>
      <c r="Z51" s="187">
        <v>0</v>
      </c>
      <c r="AA51" s="128">
        <v>0</v>
      </c>
      <c r="AB51" s="150" t="s">
        <v>698</v>
      </c>
      <c r="AC51" s="128" t="s">
        <v>698</v>
      </c>
      <c r="AD51" s="353" t="s">
        <v>698</v>
      </c>
      <c r="AE51" s="128" t="s">
        <v>698</v>
      </c>
      <c r="AF51" s="128" t="s">
        <v>698</v>
      </c>
      <c r="AG51" s="128" t="s">
        <v>698</v>
      </c>
      <c r="AH51" s="138"/>
      <c r="AI51" s="138"/>
      <c r="AJ51" s="138"/>
      <c r="AK51" s="138"/>
      <c r="AL51" s="138"/>
      <c r="AM51" s="138"/>
      <c r="AN51" s="138"/>
      <c r="AO51" s="138"/>
      <c r="AP51" s="138"/>
      <c r="AQ51" s="204" t="s">
        <v>1173</v>
      </c>
    </row>
    <row r="52" spans="1:43" ht="24" x14ac:dyDescent="0.3">
      <c r="A52" s="128" t="s">
        <v>901</v>
      </c>
      <c r="B52" s="129">
        <v>49</v>
      </c>
      <c r="C52" s="144" t="s">
        <v>987</v>
      </c>
      <c r="D52" s="238">
        <v>8851</v>
      </c>
      <c r="E52" s="246" t="s">
        <v>2200</v>
      </c>
      <c r="F52" s="279" t="s">
        <v>2531</v>
      </c>
      <c r="G52" s="175" t="s">
        <v>1132</v>
      </c>
      <c r="H52" s="186">
        <v>2004</v>
      </c>
      <c r="I52" s="203">
        <v>38057</v>
      </c>
      <c r="J52" s="186">
        <v>2004</v>
      </c>
      <c r="K52" s="187" t="s">
        <v>1185</v>
      </c>
      <c r="L52" s="187" t="s">
        <v>1110</v>
      </c>
      <c r="M52" s="131">
        <v>210</v>
      </c>
      <c r="N52" s="128" t="s">
        <v>698</v>
      </c>
      <c r="O52" s="136" t="s">
        <v>698</v>
      </c>
      <c r="P52" s="136">
        <v>42844</v>
      </c>
      <c r="Q52" s="128" t="s">
        <v>698</v>
      </c>
      <c r="R52" s="128" t="s">
        <v>698</v>
      </c>
      <c r="S52" s="128" t="s">
        <v>698</v>
      </c>
      <c r="T52" s="128" t="s">
        <v>698</v>
      </c>
      <c r="U52" s="128" t="s">
        <v>698</v>
      </c>
      <c r="V52" s="145" t="s">
        <v>689</v>
      </c>
      <c r="W52" s="145" t="s">
        <v>689</v>
      </c>
      <c r="X52" s="145" t="s">
        <v>689</v>
      </c>
      <c r="Y52" s="180">
        <v>647511</v>
      </c>
      <c r="Z52" s="140">
        <v>0</v>
      </c>
      <c r="AA52" s="128">
        <v>0</v>
      </c>
      <c r="AB52" s="133">
        <v>6000</v>
      </c>
      <c r="AC52" s="133">
        <v>0</v>
      </c>
      <c r="AD52" s="342">
        <f t="shared" si="3"/>
        <v>647511</v>
      </c>
      <c r="AE52" s="352">
        <f>+AC52/Y52</f>
        <v>0</v>
      </c>
      <c r="AF52" s="135">
        <f>+AC52/Y52</f>
        <v>0</v>
      </c>
      <c r="AG52" s="135" t="s">
        <v>2543</v>
      </c>
      <c r="AH52" s="138"/>
      <c r="AI52" s="138"/>
      <c r="AJ52" s="138"/>
      <c r="AK52" s="138"/>
      <c r="AL52" s="138"/>
      <c r="AM52" s="138"/>
      <c r="AN52" s="138"/>
      <c r="AO52" s="138"/>
      <c r="AP52" s="138"/>
      <c r="AQ52" s="204" t="s">
        <v>1173</v>
      </c>
    </row>
    <row r="53" spans="1:43" ht="36" x14ac:dyDescent="0.3">
      <c r="A53" s="128" t="s">
        <v>901</v>
      </c>
      <c r="B53" s="129">
        <v>50</v>
      </c>
      <c r="C53" s="144" t="s">
        <v>988</v>
      </c>
      <c r="D53" s="238">
        <v>8974</v>
      </c>
      <c r="E53" s="246" t="s">
        <v>2200</v>
      </c>
      <c r="F53" s="279" t="s">
        <v>2531</v>
      </c>
      <c r="G53" s="175" t="s">
        <v>1132</v>
      </c>
      <c r="H53" s="186">
        <v>2004</v>
      </c>
      <c r="I53" s="203">
        <v>38193</v>
      </c>
      <c r="J53" s="186">
        <v>2004</v>
      </c>
      <c r="K53" s="187" t="s">
        <v>1155</v>
      </c>
      <c r="L53" s="187" t="s">
        <v>1110</v>
      </c>
      <c r="M53" s="131">
        <v>180</v>
      </c>
      <c r="N53" s="136">
        <v>38991</v>
      </c>
      <c r="O53" s="136">
        <v>39295</v>
      </c>
      <c r="P53" s="136">
        <v>42844</v>
      </c>
      <c r="Q53" s="145">
        <f>+(P53-N53)/365</f>
        <v>10.556164383561644</v>
      </c>
      <c r="R53" s="145" t="s">
        <v>2520</v>
      </c>
      <c r="S53" s="145">
        <f>+(P53-O53)/365</f>
        <v>9.7232876712328764</v>
      </c>
      <c r="T53" s="145" t="s">
        <v>2519</v>
      </c>
      <c r="U53" s="145" t="s">
        <v>2540</v>
      </c>
      <c r="V53" s="145" t="s">
        <v>689</v>
      </c>
      <c r="W53" s="145" t="s">
        <v>689</v>
      </c>
      <c r="X53" s="145" t="s">
        <v>689</v>
      </c>
      <c r="Y53" s="180">
        <v>635092.81999999995</v>
      </c>
      <c r="Z53" s="138">
        <v>0</v>
      </c>
      <c r="AA53" s="128">
        <v>0</v>
      </c>
      <c r="AB53" s="133">
        <v>199800</v>
      </c>
      <c r="AC53" s="133">
        <v>88913.62</v>
      </c>
      <c r="AD53" s="342">
        <f t="shared" si="3"/>
        <v>546179.19999999995</v>
      </c>
      <c r="AE53" s="352">
        <f>+AC53/Y53</f>
        <v>0.14000098442303285</v>
      </c>
      <c r="AF53" s="135">
        <f>+AC53/Y53</f>
        <v>0.14000098442303285</v>
      </c>
      <c r="AG53" s="135" t="s">
        <v>2543</v>
      </c>
      <c r="AH53" s="138"/>
      <c r="AI53" s="138"/>
      <c r="AJ53" s="138"/>
      <c r="AK53" s="138"/>
      <c r="AL53" s="138"/>
      <c r="AM53" s="138"/>
      <c r="AN53" s="138"/>
      <c r="AO53" s="138"/>
      <c r="AP53" s="138"/>
      <c r="AQ53" s="139"/>
    </row>
    <row r="54" spans="1:43" x14ac:dyDescent="0.3">
      <c r="A54" s="128" t="s">
        <v>901</v>
      </c>
      <c r="B54" s="129">
        <v>51</v>
      </c>
      <c r="C54" s="144" t="s">
        <v>978</v>
      </c>
      <c r="D54" s="238">
        <v>9352</v>
      </c>
      <c r="E54" s="246" t="s">
        <v>2200</v>
      </c>
      <c r="F54" s="279" t="s">
        <v>2531</v>
      </c>
      <c r="G54" s="175" t="s">
        <v>1132</v>
      </c>
      <c r="H54" s="186">
        <v>2004</v>
      </c>
      <c r="I54" s="203">
        <v>38169</v>
      </c>
      <c r="J54" s="186">
        <v>2004</v>
      </c>
      <c r="K54" s="187" t="s">
        <v>1161</v>
      </c>
      <c r="L54" s="187" t="s">
        <v>1100</v>
      </c>
      <c r="M54" s="131">
        <v>150</v>
      </c>
      <c r="N54" s="128" t="s">
        <v>698</v>
      </c>
      <c r="O54" s="136" t="s">
        <v>698</v>
      </c>
      <c r="P54" s="136">
        <v>42844</v>
      </c>
      <c r="Q54" s="128" t="s">
        <v>698</v>
      </c>
      <c r="R54" s="128" t="s">
        <v>698</v>
      </c>
      <c r="S54" s="128" t="s">
        <v>698</v>
      </c>
      <c r="T54" s="128" t="s">
        <v>698</v>
      </c>
      <c r="U54" s="128" t="s">
        <v>698</v>
      </c>
      <c r="V54" s="145" t="s">
        <v>689</v>
      </c>
      <c r="W54" s="145" t="s">
        <v>689</v>
      </c>
      <c r="X54" s="145" t="s">
        <v>689</v>
      </c>
      <c r="Y54" s="180">
        <v>338767</v>
      </c>
      <c r="Z54" s="187">
        <v>0</v>
      </c>
      <c r="AA54" s="128">
        <v>0</v>
      </c>
      <c r="AB54" s="150" t="s">
        <v>698</v>
      </c>
      <c r="AC54" s="128" t="s">
        <v>698</v>
      </c>
      <c r="AD54" s="353" t="s">
        <v>698</v>
      </c>
      <c r="AE54" s="128" t="s">
        <v>698</v>
      </c>
      <c r="AF54" s="128" t="s">
        <v>698</v>
      </c>
      <c r="AG54" s="128" t="s">
        <v>698</v>
      </c>
      <c r="AH54" s="138"/>
      <c r="AI54" s="138"/>
      <c r="AJ54" s="138"/>
      <c r="AK54" s="138"/>
      <c r="AL54" s="138"/>
      <c r="AM54" s="138"/>
      <c r="AN54" s="138"/>
      <c r="AO54" s="138"/>
      <c r="AP54" s="138"/>
      <c r="AQ54" s="204" t="s">
        <v>1173</v>
      </c>
    </row>
    <row r="55" spans="1:43" ht="36" x14ac:dyDescent="0.3">
      <c r="A55" s="128" t="s">
        <v>901</v>
      </c>
      <c r="B55" s="129">
        <v>52</v>
      </c>
      <c r="C55" s="144" t="s">
        <v>980</v>
      </c>
      <c r="D55" s="238">
        <v>9449</v>
      </c>
      <c r="E55" s="246" t="s">
        <v>2200</v>
      </c>
      <c r="F55" s="279" t="s">
        <v>2531</v>
      </c>
      <c r="G55" s="175" t="s">
        <v>1132</v>
      </c>
      <c r="H55" s="186">
        <v>2004</v>
      </c>
      <c r="I55" s="203">
        <v>38104</v>
      </c>
      <c r="J55" s="186">
        <v>2004</v>
      </c>
      <c r="K55" s="187" t="s">
        <v>1164</v>
      </c>
      <c r="L55" s="187" t="s">
        <v>1100</v>
      </c>
      <c r="M55" s="131">
        <v>180</v>
      </c>
      <c r="N55" s="136">
        <v>38869</v>
      </c>
      <c r="O55" s="136">
        <v>38869</v>
      </c>
      <c r="P55" s="136">
        <v>42844</v>
      </c>
      <c r="Q55" s="145">
        <f>+(P55-N55)/365</f>
        <v>10.890410958904109</v>
      </c>
      <c r="R55" s="145" t="s">
        <v>2520</v>
      </c>
      <c r="S55" s="145">
        <f>+(P55-O55)/365</f>
        <v>10.890410958904109</v>
      </c>
      <c r="T55" s="145" t="s">
        <v>2525</v>
      </c>
      <c r="U55" s="145" t="s">
        <v>2540</v>
      </c>
      <c r="V55" s="145" t="s">
        <v>689</v>
      </c>
      <c r="W55" s="145" t="s">
        <v>689</v>
      </c>
      <c r="X55" s="145" t="s">
        <v>689</v>
      </c>
      <c r="Y55" s="180">
        <v>316865</v>
      </c>
      <c r="Z55" s="140">
        <v>0</v>
      </c>
      <c r="AA55" s="128">
        <v>0</v>
      </c>
      <c r="AB55" s="133">
        <v>19765</v>
      </c>
      <c r="AC55" s="133">
        <v>19764.330000000002</v>
      </c>
      <c r="AD55" s="342">
        <f t="shared" si="3"/>
        <v>297100.67</v>
      </c>
      <c r="AE55" s="352">
        <f>+AC55/Y55</f>
        <v>6.2374607482681907E-2</v>
      </c>
      <c r="AF55" s="135">
        <f>+AC55/Y55</f>
        <v>6.2374607482681907E-2</v>
      </c>
      <c r="AG55" s="135" t="s">
        <v>2543</v>
      </c>
      <c r="AH55" s="138"/>
      <c r="AI55" s="138"/>
      <c r="AJ55" s="138"/>
      <c r="AK55" s="138"/>
      <c r="AL55" s="138"/>
      <c r="AM55" s="138"/>
      <c r="AN55" s="138"/>
      <c r="AO55" s="138"/>
      <c r="AP55" s="138"/>
      <c r="AQ55" s="139"/>
    </row>
    <row r="56" spans="1:43" x14ac:dyDescent="0.3">
      <c r="A56" s="128" t="s">
        <v>901</v>
      </c>
      <c r="B56" s="129">
        <v>53</v>
      </c>
      <c r="C56" s="144" t="s">
        <v>981</v>
      </c>
      <c r="D56" s="238">
        <v>9516</v>
      </c>
      <c r="E56" s="246" t="s">
        <v>2200</v>
      </c>
      <c r="F56" s="279" t="s">
        <v>2531</v>
      </c>
      <c r="G56" s="175" t="s">
        <v>1132</v>
      </c>
      <c r="H56" s="186">
        <v>2004</v>
      </c>
      <c r="I56" s="203">
        <v>38124</v>
      </c>
      <c r="J56" s="186">
        <v>2004</v>
      </c>
      <c r="K56" s="187" t="s">
        <v>1164</v>
      </c>
      <c r="L56" s="187" t="s">
        <v>1110</v>
      </c>
      <c r="M56" s="131">
        <v>90</v>
      </c>
      <c r="N56" s="128" t="s">
        <v>698</v>
      </c>
      <c r="O56" s="136" t="s">
        <v>698</v>
      </c>
      <c r="P56" s="136">
        <v>42844</v>
      </c>
      <c r="Q56" s="128" t="s">
        <v>698</v>
      </c>
      <c r="R56" s="128" t="s">
        <v>698</v>
      </c>
      <c r="S56" s="128" t="s">
        <v>698</v>
      </c>
      <c r="T56" s="128" t="s">
        <v>698</v>
      </c>
      <c r="U56" s="128" t="s">
        <v>698</v>
      </c>
      <c r="V56" s="145" t="s">
        <v>689</v>
      </c>
      <c r="W56" s="145" t="s">
        <v>689</v>
      </c>
      <c r="X56" s="145" t="s">
        <v>689</v>
      </c>
      <c r="Y56" s="180">
        <v>392423</v>
      </c>
      <c r="Z56" s="187">
        <v>0</v>
      </c>
      <c r="AA56" s="128">
        <v>0</v>
      </c>
      <c r="AB56" s="150" t="s">
        <v>698</v>
      </c>
      <c r="AC56" s="128" t="s">
        <v>698</v>
      </c>
      <c r="AD56" s="353" t="s">
        <v>698</v>
      </c>
      <c r="AE56" s="128" t="s">
        <v>698</v>
      </c>
      <c r="AF56" s="128" t="s">
        <v>698</v>
      </c>
      <c r="AG56" s="128" t="s">
        <v>698</v>
      </c>
      <c r="AH56" s="138"/>
      <c r="AI56" s="138"/>
      <c r="AJ56" s="138"/>
      <c r="AK56" s="138"/>
      <c r="AL56" s="138"/>
      <c r="AM56" s="138"/>
      <c r="AN56" s="138"/>
      <c r="AO56" s="138"/>
      <c r="AP56" s="138"/>
      <c r="AQ56" s="204" t="s">
        <v>1173</v>
      </c>
    </row>
    <row r="57" spans="1:43" ht="36" x14ac:dyDescent="0.3">
      <c r="A57" s="128" t="s">
        <v>901</v>
      </c>
      <c r="B57" s="129">
        <v>54</v>
      </c>
      <c r="C57" s="144" t="s">
        <v>975</v>
      </c>
      <c r="D57" s="238">
        <v>10986</v>
      </c>
      <c r="E57" s="247" t="s">
        <v>2210</v>
      </c>
      <c r="F57" s="279" t="s">
        <v>2531</v>
      </c>
      <c r="G57" s="175" t="s">
        <v>1132</v>
      </c>
      <c r="H57" s="186">
        <v>2004</v>
      </c>
      <c r="I57" s="203">
        <v>38201</v>
      </c>
      <c r="J57" s="186">
        <v>2004</v>
      </c>
      <c r="K57" s="187" t="s">
        <v>1094</v>
      </c>
      <c r="L57" s="187" t="s">
        <v>1095</v>
      </c>
      <c r="M57" s="131">
        <v>90</v>
      </c>
      <c r="N57" s="136">
        <v>38838</v>
      </c>
      <c r="O57" s="136">
        <v>39052</v>
      </c>
      <c r="P57" s="136">
        <v>42844</v>
      </c>
      <c r="Q57" s="145">
        <f>+(P57-N57)/365</f>
        <v>10.975342465753425</v>
      </c>
      <c r="R57" s="145" t="s">
        <v>2521</v>
      </c>
      <c r="S57" s="145">
        <f>+(P57-O57)/365</f>
        <v>10.389041095890411</v>
      </c>
      <c r="T57" s="145" t="s">
        <v>2525</v>
      </c>
      <c r="U57" s="145" t="s">
        <v>2540</v>
      </c>
      <c r="V57" s="145" t="s">
        <v>689</v>
      </c>
      <c r="W57" s="145" t="s">
        <v>689</v>
      </c>
      <c r="X57" s="145" t="s">
        <v>689</v>
      </c>
      <c r="Y57" s="180">
        <v>586556</v>
      </c>
      <c r="Z57" s="140">
        <v>0</v>
      </c>
      <c r="AA57" s="128">
        <v>0</v>
      </c>
      <c r="AB57" s="133">
        <v>100550</v>
      </c>
      <c r="AC57" s="133">
        <v>99483</v>
      </c>
      <c r="AD57" s="342">
        <f t="shared" si="3"/>
        <v>487073</v>
      </c>
      <c r="AE57" s="352">
        <f>+AC57/Y57</f>
        <v>0.16960528917954978</v>
      </c>
      <c r="AF57" s="135">
        <f>+AC57/Y57</f>
        <v>0.16960528917954978</v>
      </c>
      <c r="AG57" s="135" t="s">
        <v>2543</v>
      </c>
      <c r="AH57" s="138"/>
      <c r="AI57" s="138"/>
      <c r="AJ57" s="138"/>
      <c r="AK57" s="138"/>
      <c r="AL57" s="138"/>
      <c r="AM57" s="138"/>
      <c r="AN57" s="138"/>
      <c r="AO57" s="138"/>
      <c r="AP57" s="138"/>
      <c r="AQ57" s="139"/>
    </row>
    <row r="58" spans="1:43" ht="48.6" x14ac:dyDescent="0.3">
      <c r="A58" s="193" t="s">
        <v>897</v>
      </c>
      <c r="B58" s="129">
        <v>55</v>
      </c>
      <c r="C58" s="144" t="s">
        <v>1011</v>
      </c>
      <c r="D58" s="238">
        <v>5934</v>
      </c>
      <c r="E58" s="245" t="s">
        <v>1166</v>
      </c>
      <c r="F58" s="280" t="s">
        <v>2530</v>
      </c>
      <c r="G58" s="175" t="s">
        <v>1132</v>
      </c>
      <c r="H58" s="186">
        <v>2004</v>
      </c>
      <c r="I58" s="203">
        <v>37833</v>
      </c>
      <c r="J58" s="186">
        <v>2003</v>
      </c>
      <c r="K58" s="128" t="s">
        <v>1166</v>
      </c>
      <c r="L58" s="128" t="s">
        <v>1110</v>
      </c>
      <c r="M58" s="248">
        <v>180</v>
      </c>
      <c r="N58" s="136" t="s">
        <v>698</v>
      </c>
      <c r="O58" s="136" t="s">
        <v>698</v>
      </c>
      <c r="P58" s="136">
        <v>42844</v>
      </c>
      <c r="Q58" s="128" t="s">
        <v>698</v>
      </c>
      <c r="R58" s="128" t="s">
        <v>698</v>
      </c>
      <c r="S58" s="128" t="s">
        <v>698</v>
      </c>
      <c r="T58" s="128" t="s">
        <v>698</v>
      </c>
      <c r="U58" s="128" t="s">
        <v>698</v>
      </c>
      <c r="V58" s="145" t="s">
        <v>689</v>
      </c>
      <c r="W58" s="145" t="s">
        <v>689</v>
      </c>
      <c r="X58" s="128" t="s">
        <v>689</v>
      </c>
      <c r="Y58" s="180">
        <v>12480</v>
      </c>
      <c r="Z58" s="178">
        <v>0</v>
      </c>
      <c r="AA58" s="128">
        <v>0</v>
      </c>
      <c r="AB58" s="150" t="s">
        <v>698</v>
      </c>
      <c r="AC58" s="193" t="s">
        <v>698</v>
      </c>
      <c r="AD58" s="353" t="s">
        <v>698</v>
      </c>
      <c r="AE58" s="128" t="s">
        <v>698</v>
      </c>
      <c r="AF58" s="128" t="s">
        <v>698</v>
      </c>
      <c r="AG58" s="128" t="s">
        <v>698</v>
      </c>
      <c r="AH58" s="178"/>
      <c r="AI58" s="178"/>
      <c r="AJ58" s="178"/>
      <c r="AK58" s="178"/>
      <c r="AL58" s="178"/>
      <c r="AM58" s="178"/>
      <c r="AN58" s="178"/>
      <c r="AO58" s="178"/>
      <c r="AP58" s="178"/>
      <c r="AQ58" s="188" t="s">
        <v>1262</v>
      </c>
    </row>
    <row r="59" spans="1:43" ht="48.6" x14ac:dyDescent="0.3">
      <c r="A59" s="193" t="s">
        <v>897</v>
      </c>
      <c r="B59" s="129">
        <v>56</v>
      </c>
      <c r="C59" s="144" t="s">
        <v>1012</v>
      </c>
      <c r="D59" s="238">
        <v>6793</v>
      </c>
      <c r="E59" s="245" t="s">
        <v>1166</v>
      </c>
      <c r="F59" s="280" t="s">
        <v>2530</v>
      </c>
      <c r="G59" s="175" t="s">
        <v>1132</v>
      </c>
      <c r="H59" s="186">
        <v>2004</v>
      </c>
      <c r="I59" s="203">
        <v>37901</v>
      </c>
      <c r="J59" s="186">
        <v>2003</v>
      </c>
      <c r="K59" s="128" t="s">
        <v>1166</v>
      </c>
      <c r="L59" s="128" t="s">
        <v>1100</v>
      </c>
      <c r="M59" s="248">
        <v>90</v>
      </c>
      <c r="N59" s="136" t="s">
        <v>698</v>
      </c>
      <c r="O59" s="136" t="s">
        <v>698</v>
      </c>
      <c r="P59" s="136">
        <v>42844</v>
      </c>
      <c r="Q59" s="128" t="s">
        <v>698</v>
      </c>
      <c r="R59" s="128" t="s">
        <v>698</v>
      </c>
      <c r="S59" s="128" t="s">
        <v>698</v>
      </c>
      <c r="T59" s="128" t="s">
        <v>698</v>
      </c>
      <c r="U59" s="128" t="s">
        <v>698</v>
      </c>
      <c r="V59" s="145" t="s">
        <v>689</v>
      </c>
      <c r="W59" s="145" t="s">
        <v>689</v>
      </c>
      <c r="X59" s="128" t="s">
        <v>689</v>
      </c>
      <c r="Y59" s="180">
        <v>164093</v>
      </c>
      <c r="Z59" s="178">
        <v>0</v>
      </c>
      <c r="AA59" s="128">
        <v>0</v>
      </c>
      <c r="AB59" s="150" t="s">
        <v>698</v>
      </c>
      <c r="AC59" s="193" t="s">
        <v>698</v>
      </c>
      <c r="AD59" s="353" t="s">
        <v>698</v>
      </c>
      <c r="AE59" s="128" t="s">
        <v>698</v>
      </c>
      <c r="AF59" s="128" t="s">
        <v>698</v>
      </c>
      <c r="AG59" s="128" t="s">
        <v>698</v>
      </c>
      <c r="AH59" s="178"/>
      <c r="AI59" s="178"/>
      <c r="AJ59" s="178"/>
      <c r="AK59" s="178"/>
      <c r="AL59" s="178"/>
      <c r="AM59" s="178"/>
      <c r="AN59" s="178"/>
      <c r="AO59" s="178"/>
      <c r="AP59" s="178"/>
      <c r="AQ59" s="188" t="s">
        <v>1263</v>
      </c>
    </row>
    <row r="60" spans="1:43" ht="36" x14ac:dyDescent="0.3">
      <c r="A60" s="193" t="s">
        <v>896</v>
      </c>
      <c r="B60" s="129">
        <v>57</v>
      </c>
      <c r="C60" s="144" t="s">
        <v>1801</v>
      </c>
      <c r="D60" s="238">
        <v>9474</v>
      </c>
      <c r="E60" s="246" t="s">
        <v>906</v>
      </c>
      <c r="F60" s="279" t="s">
        <v>2532</v>
      </c>
      <c r="G60" s="175" t="s">
        <v>1132</v>
      </c>
      <c r="H60" s="186">
        <v>2004</v>
      </c>
      <c r="I60" s="203">
        <v>38132</v>
      </c>
      <c r="J60" s="186">
        <v>2004</v>
      </c>
      <c r="K60" s="128" t="s">
        <v>1647</v>
      </c>
      <c r="L60" s="128" t="s">
        <v>1102</v>
      </c>
      <c r="M60" s="131">
        <v>150</v>
      </c>
      <c r="N60" s="252">
        <v>38777</v>
      </c>
      <c r="O60" s="136">
        <v>38899</v>
      </c>
      <c r="P60" s="136">
        <v>42844</v>
      </c>
      <c r="Q60" s="145">
        <f>+(P60-N60)/365</f>
        <v>11.142465753424657</v>
      </c>
      <c r="R60" s="145" t="s">
        <v>2521</v>
      </c>
      <c r="S60" s="145">
        <f>+(P60-O60)/365</f>
        <v>10.808219178082192</v>
      </c>
      <c r="T60" s="145" t="s">
        <v>2525</v>
      </c>
      <c r="U60" s="145" t="s">
        <v>2540</v>
      </c>
      <c r="V60" s="145" t="s">
        <v>689</v>
      </c>
      <c r="W60" s="145" t="s">
        <v>689</v>
      </c>
      <c r="X60" s="128" t="s">
        <v>689</v>
      </c>
      <c r="Y60" s="340">
        <v>1185908</v>
      </c>
      <c r="Z60" s="178">
        <v>0</v>
      </c>
      <c r="AA60" s="128">
        <v>0</v>
      </c>
      <c r="AB60" s="206">
        <v>910840</v>
      </c>
      <c r="AC60" s="189">
        <v>673654.98</v>
      </c>
      <c r="AD60" s="342">
        <f t="shared" si="3"/>
        <v>512253.02</v>
      </c>
      <c r="AE60" s="352">
        <f t="shared" ref="AE60:AE94" si="4">+AC60/Y60</f>
        <v>0.56804994991179758</v>
      </c>
      <c r="AF60" s="135">
        <f t="shared" ref="AF60:AF94" si="5">+AC60/Y60</f>
        <v>0.56804994991179758</v>
      </c>
      <c r="AG60" s="135" t="s">
        <v>2542</v>
      </c>
      <c r="AH60" s="178"/>
      <c r="AI60" s="178"/>
      <c r="AJ60" s="178"/>
      <c r="AK60" s="178"/>
      <c r="AL60" s="178"/>
      <c r="AM60" s="178"/>
      <c r="AN60" s="178"/>
      <c r="AO60" s="178"/>
      <c r="AP60" s="178"/>
      <c r="AQ60" s="188"/>
    </row>
    <row r="61" spans="1:43" x14ac:dyDescent="0.3">
      <c r="A61" s="193" t="s">
        <v>896</v>
      </c>
      <c r="B61" s="129">
        <v>58</v>
      </c>
      <c r="C61" s="144" t="s">
        <v>1013</v>
      </c>
      <c r="D61" s="238">
        <v>1265</v>
      </c>
      <c r="E61" s="246" t="s">
        <v>906</v>
      </c>
      <c r="F61" s="279" t="s">
        <v>2532</v>
      </c>
      <c r="G61" s="175" t="s">
        <v>1138</v>
      </c>
      <c r="H61" s="186">
        <v>2004</v>
      </c>
      <c r="I61" s="203">
        <v>37824</v>
      </c>
      <c r="J61" s="186">
        <v>2003</v>
      </c>
      <c r="K61" s="128" t="s">
        <v>1188</v>
      </c>
      <c r="L61" s="128" t="s">
        <v>1100</v>
      </c>
      <c r="M61" s="131">
        <v>60</v>
      </c>
      <c r="N61" s="128" t="s">
        <v>698</v>
      </c>
      <c r="O61" s="136" t="s">
        <v>698</v>
      </c>
      <c r="P61" s="136">
        <v>42844</v>
      </c>
      <c r="Q61" s="128" t="s">
        <v>698</v>
      </c>
      <c r="R61" s="128" t="s">
        <v>698</v>
      </c>
      <c r="S61" s="128" t="s">
        <v>698</v>
      </c>
      <c r="T61" s="128" t="s">
        <v>698</v>
      </c>
      <c r="U61" s="128" t="s">
        <v>698</v>
      </c>
      <c r="V61" s="145" t="s">
        <v>689</v>
      </c>
      <c r="W61" s="145" t="s">
        <v>689</v>
      </c>
      <c r="X61" s="128" t="s">
        <v>689</v>
      </c>
      <c r="Y61" s="339">
        <v>469870</v>
      </c>
      <c r="Z61" s="178">
        <v>0</v>
      </c>
      <c r="AA61" s="128">
        <v>0</v>
      </c>
      <c r="AB61" s="159">
        <v>0</v>
      </c>
      <c r="AC61" s="178">
        <v>0</v>
      </c>
      <c r="AD61" s="342">
        <f t="shared" si="3"/>
        <v>469870</v>
      </c>
      <c r="AE61" s="352">
        <f t="shared" si="4"/>
        <v>0</v>
      </c>
      <c r="AF61" s="135">
        <f t="shared" si="5"/>
        <v>0</v>
      </c>
      <c r="AG61" s="135" t="s">
        <v>2543</v>
      </c>
      <c r="AH61" s="178"/>
      <c r="AI61" s="178"/>
      <c r="AJ61" s="178"/>
      <c r="AK61" s="178"/>
      <c r="AL61" s="178"/>
      <c r="AM61" s="178"/>
      <c r="AN61" s="178"/>
      <c r="AO61" s="178"/>
      <c r="AP61" s="178"/>
      <c r="AQ61" s="188" t="s">
        <v>1800</v>
      </c>
    </row>
    <row r="62" spans="1:43" ht="24" x14ac:dyDescent="0.3">
      <c r="A62" s="193" t="s">
        <v>896</v>
      </c>
      <c r="B62" s="129">
        <v>59</v>
      </c>
      <c r="C62" s="144" t="s">
        <v>1802</v>
      </c>
      <c r="D62" s="238">
        <v>9655</v>
      </c>
      <c r="E62" s="246" t="s">
        <v>906</v>
      </c>
      <c r="F62" s="279" t="s">
        <v>2532</v>
      </c>
      <c r="G62" s="175" t="s">
        <v>1132</v>
      </c>
      <c r="H62" s="186">
        <v>2004</v>
      </c>
      <c r="I62" s="203">
        <v>38152</v>
      </c>
      <c r="J62" s="186">
        <v>2004</v>
      </c>
      <c r="K62" s="128" t="s">
        <v>1803</v>
      </c>
      <c r="L62" s="128" t="s">
        <v>1110</v>
      </c>
      <c r="M62" s="131">
        <v>120</v>
      </c>
      <c r="N62" s="128" t="s">
        <v>698</v>
      </c>
      <c r="O62" s="136" t="s">
        <v>698</v>
      </c>
      <c r="P62" s="136">
        <v>42844</v>
      </c>
      <c r="Q62" s="128" t="s">
        <v>698</v>
      </c>
      <c r="R62" s="128" t="s">
        <v>698</v>
      </c>
      <c r="S62" s="128" t="s">
        <v>698</v>
      </c>
      <c r="T62" s="128" t="s">
        <v>698</v>
      </c>
      <c r="U62" s="128" t="s">
        <v>698</v>
      </c>
      <c r="V62" s="145" t="s">
        <v>689</v>
      </c>
      <c r="W62" s="145" t="s">
        <v>689</v>
      </c>
      <c r="X62" s="128" t="s">
        <v>689</v>
      </c>
      <c r="Y62" s="221">
        <v>124380.82</v>
      </c>
      <c r="Z62" s="178">
        <v>0</v>
      </c>
      <c r="AA62" s="128">
        <v>0</v>
      </c>
      <c r="AB62" s="159">
        <v>0</v>
      </c>
      <c r="AC62" s="178">
        <v>0</v>
      </c>
      <c r="AD62" s="342">
        <f t="shared" si="3"/>
        <v>124380.82</v>
      </c>
      <c r="AE62" s="352">
        <f t="shared" si="4"/>
        <v>0</v>
      </c>
      <c r="AF62" s="135">
        <f t="shared" si="5"/>
        <v>0</v>
      </c>
      <c r="AG62" s="135" t="s">
        <v>2543</v>
      </c>
      <c r="AH62" s="178"/>
      <c r="AI62" s="178"/>
      <c r="AJ62" s="178"/>
      <c r="AK62" s="178"/>
      <c r="AL62" s="178"/>
      <c r="AM62" s="178"/>
      <c r="AN62" s="178"/>
      <c r="AO62" s="178"/>
      <c r="AP62" s="178"/>
      <c r="AQ62" s="188" t="s">
        <v>1800</v>
      </c>
    </row>
    <row r="63" spans="1:43" ht="24" x14ac:dyDescent="0.3">
      <c r="A63" s="193" t="s">
        <v>896</v>
      </c>
      <c r="B63" s="129">
        <v>60</v>
      </c>
      <c r="C63" s="144" t="s">
        <v>1014</v>
      </c>
      <c r="D63" s="238">
        <v>1773</v>
      </c>
      <c r="E63" s="246" t="s">
        <v>906</v>
      </c>
      <c r="F63" s="279" t="s">
        <v>2532</v>
      </c>
      <c r="G63" s="175" t="s">
        <v>1132</v>
      </c>
      <c r="H63" s="186">
        <v>2004</v>
      </c>
      <c r="I63" s="203">
        <v>37901</v>
      </c>
      <c r="J63" s="186">
        <v>2003</v>
      </c>
      <c r="K63" s="130" t="s">
        <v>906</v>
      </c>
      <c r="L63" s="128" t="s">
        <v>1110</v>
      </c>
      <c r="M63" s="131">
        <v>240</v>
      </c>
      <c r="N63" s="128" t="s">
        <v>698</v>
      </c>
      <c r="O63" s="136" t="s">
        <v>698</v>
      </c>
      <c r="P63" s="136">
        <v>42844</v>
      </c>
      <c r="Q63" s="128" t="s">
        <v>698</v>
      </c>
      <c r="R63" s="128" t="s">
        <v>698</v>
      </c>
      <c r="S63" s="128" t="s">
        <v>698</v>
      </c>
      <c r="T63" s="128" t="s">
        <v>698</v>
      </c>
      <c r="U63" s="128" t="s">
        <v>698</v>
      </c>
      <c r="V63" s="145" t="s">
        <v>689</v>
      </c>
      <c r="W63" s="145" t="s">
        <v>689</v>
      </c>
      <c r="X63" s="128" t="s">
        <v>689</v>
      </c>
      <c r="Y63" s="339">
        <v>144289</v>
      </c>
      <c r="Z63" s="178">
        <v>0</v>
      </c>
      <c r="AA63" s="128">
        <v>0</v>
      </c>
      <c r="AB63" s="159">
        <v>0</v>
      </c>
      <c r="AC63" s="178">
        <v>0</v>
      </c>
      <c r="AD63" s="342">
        <f t="shared" si="3"/>
        <v>144289</v>
      </c>
      <c r="AE63" s="352">
        <f t="shared" si="4"/>
        <v>0</v>
      </c>
      <c r="AF63" s="135">
        <f t="shared" si="5"/>
        <v>0</v>
      </c>
      <c r="AG63" s="135" t="s">
        <v>2543</v>
      </c>
      <c r="AH63" s="178"/>
      <c r="AI63" s="178"/>
      <c r="AJ63" s="178"/>
      <c r="AK63" s="178"/>
      <c r="AL63" s="178"/>
      <c r="AM63" s="178"/>
      <c r="AN63" s="178"/>
      <c r="AO63" s="178"/>
      <c r="AP63" s="178"/>
      <c r="AQ63" s="188" t="s">
        <v>1800</v>
      </c>
    </row>
    <row r="64" spans="1:43" ht="24" x14ac:dyDescent="0.3">
      <c r="A64" s="193" t="s">
        <v>896</v>
      </c>
      <c r="B64" s="129">
        <v>61</v>
      </c>
      <c r="C64" s="144" t="s">
        <v>1015</v>
      </c>
      <c r="D64" s="238">
        <v>7739</v>
      </c>
      <c r="E64" s="246" t="s">
        <v>906</v>
      </c>
      <c r="F64" s="279" t="s">
        <v>2532</v>
      </c>
      <c r="G64" s="175" t="s">
        <v>1132</v>
      </c>
      <c r="H64" s="186">
        <v>2004</v>
      </c>
      <c r="I64" s="203">
        <v>37944</v>
      </c>
      <c r="J64" s="186">
        <v>2003</v>
      </c>
      <c r="K64" s="130" t="s">
        <v>906</v>
      </c>
      <c r="L64" s="128" t="s">
        <v>1110</v>
      </c>
      <c r="M64" s="131">
        <v>120</v>
      </c>
      <c r="N64" s="128" t="s">
        <v>698</v>
      </c>
      <c r="O64" s="136" t="s">
        <v>698</v>
      </c>
      <c r="P64" s="136">
        <v>42844</v>
      </c>
      <c r="Q64" s="128" t="s">
        <v>698</v>
      </c>
      <c r="R64" s="128" t="s">
        <v>698</v>
      </c>
      <c r="S64" s="128" t="s">
        <v>698</v>
      </c>
      <c r="T64" s="128" t="s">
        <v>698</v>
      </c>
      <c r="U64" s="128" t="s">
        <v>698</v>
      </c>
      <c r="V64" s="145" t="s">
        <v>689</v>
      </c>
      <c r="W64" s="145" t="s">
        <v>689</v>
      </c>
      <c r="X64" s="128" t="s">
        <v>689</v>
      </c>
      <c r="Y64" s="221">
        <v>199967.4</v>
      </c>
      <c r="Z64" s="178">
        <v>0</v>
      </c>
      <c r="AA64" s="128">
        <v>0</v>
      </c>
      <c r="AB64" s="159">
        <v>0</v>
      </c>
      <c r="AC64" s="178">
        <v>0</v>
      </c>
      <c r="AD64" s="342">
        <f t="shared" si="3"/>
        <v>199967.4</v>
      </c>
      <c r="AE64" s="352">
        <f t="shared" si="4"/>
        <v>0</v>
      </c>
      <c r="AF64" s="135">
        <f t="shared" si="5"/>
        <v>0</v>
      </c>
      <c r="AG64" s="135" t="s">
        <v>2543</v>
      </c>
      <c r="AH64" s="178"/>
      <c r="AI64" s="178"/>
      <c r="AJ64" s="178"/>
      <c r="AK64" s="178"/>
      <c r="AL64" s="178"/>
      <c r="AM64" s="178"/>
      <c r="AN64" s="178"/>
      <c r="AO64" s="178"/>
      <c r="AP64" s="178"/>
      <c r="AQ64" s="188" t="s">
        <v>1800</v>
      </c>
    </row>
    <row r="65" spans="1:43" ht="24" x14ac:dyDescent="0.3">
      <c r="A65" s="193" t="s">
        <v>896</v>
      </c>
      <c r="B65" s="129">
        <v>62</v>
      </c>
      <c r="C65" s="144" t="s">
        <v>1016</v>
      </c>
      <c r="D65" s="238">
        <v>6635</v>
      </c>
      <c r="E65" s="246" t="s">
        <v>906</v>
      </c>
      <c r="F65" s="279" t="s">
        <v>2532</v>
      </c>
      <c r="G65" s="175" t="s">
        <v>1132</v>
      </c>
      <c r="H65" s="186">
        <v>2004</v>
      </c>
      <c r="I65" s="203">
        <v>37853</v>
      </c>
      <c r="J65" s="186">
        <v>2003</v>
      </c>
      <c r="K65" s="187" t="s">
        <v>1094</v>
      </c>
      <c r="L65" s="128" t="s">
        <v>1109</v>
      </c>
      <c r="M65" s="131">
        <v>180</v>
      </c>
      <c r="N65" s="128" t="s">
        <v>698</v>
      </c>
      <c r="O65" s="136" t="s">
        <v>698</v>
      </c>
      <c r="P65" s="136">
        <v>42844</v>
      </c>
      <c r="Q65" s="128" t="s">
        <v>698</v>
      </c>
      <c r="R65" s="128" t="s">
        <v>698</v>
      </c>
      <c r="S65" s="128" t="s">
        <v>698</v>
      </c>
      <c r="T65" s="128" t="s">
        <v>698</v>
      </c>
      <c r="U65" s="128" t="s">
        <v>698</v>
      </c>
      <c r="V65" s="145" t="s">
        <v>689</v>
      </c>
      <c r="W65" s="145" t="s">
        <v>689</v>
      </c>
      <c r="X65" s="128" t="s">
        <v>689</v>
      </c>
      <c r="Y65" s="339">
        <v>489525</v>
      </c>
      <c r="Z65" s="178">
        <v>0</v>
      </c>
      <c r="AA65" s="128">
        <v>0</v>
      </c>
      <c r="AB65" s="159">
        <v>0</v>
      </c>
      <c r="AC65" s="178">
        <v>0</v>
      </c>
      <c r="AD65" s="342">
        <f t="shared" si="3"/>
        <v>489525</v>
      </c>
      <c r="AE65" s="352">
        <f t="shared" si="4"/>
        <v>0</v>
      </c>
      <c r="AF65" s="135">
        <f t="shared" si="5"/>
        <v>0</v>
      </c>
      <c r="AG65" s="135" t="s">
        <v>2543</v>
      </c>
      <c r="AH65" s="178"/>
      <c r="AI65" s="178"/>
      <c r="AJ65" s="178"/>
      <c r="AK65" s="178"/>
      <c r="AL65" s="178"/>
      <c r="AM65" s="178"/>
      <c r="AN65" s="178"/>
      <c r="AO65" s="178"/>
      <c r="AP65" s="178"/>
      <c r="AQ65" s="188" t="s">
        <v>1800</v>
      </c>
    </row>
    <row r="66" spans="1:43" ht="24" x14ac:dyDescent="0.3">
      <c r="A66" s="193" t="s">
        <v>896</v>
      </c>
      <c r="B66" s="129">
        <v>63</v>
      </c>
      <c r="C66" s="144" t="s">
        <v>1017</v>
      </c>
      <c r="D66" s="238">
        <v>5691</v>
      </c>
      <c r="E66" s="246" t="s">
        <v>906</v>
      </c>
      <c r="F66" s="279" t="s">
        <v>2532</v>
      </c>
      <c r="G66" s="175" t="s">
        <v>1132</v>
      </c>
      <c r="H66" s="186">
        <v>2004</v>
      </c>
      <c r="I66" s="203">
        <v>37942</v>
      </c>
      <c r="J66" s="186">
        <v>2003</v>
      </c>
      <c r="K66" s="187" t="s">
        <v>1094</v>
      </c>
      <c r="L66" s="128" t="s">
        <v>1100</v>
      </c>
      <c r="M66" s="131">
        <v>180</v>
      </c>
      <c r="N66" s="128" t="s">
        <v>698</v>
      </c>
      <c r="O66" s="136" t="s">
        <v>698</v>
      </c>
      <c r="P66" s="136">
        <v>42844</v>
      </c>
      <c r="Q66" s="128" t="s">
        <v>698</v>
      </c>
      <c r="R66" s="128" t="s">
        <v>698</v>
      </c>
      <c r="S66" s="128" t="s">
        <v>698</v>
      </c>
      <c r="T66" s="128" t="s">
        <v>698</v>
      </c>
      <c r="U66" s="128" t="s">
        <v>698</v>
      </c>
      <c r="V66" s="145" t="s">
        <v>689</v>
      </c>
      <c r="W66" s="145" t="s">
        <v>689</v>
      </c>
      <c r="X66" s="128" t="s">
        <v>689</v>
      </c>
      <c r="Y66" s="221">
        <v>49473.09</v>
      </c>
      <c r="Z66" s="178">
        <v>0</v>
      </c>
      <c r="AA66" s="128">
        <v>0</v>
      </c>
      <c r="AB66" s="159">
        <v>0</v>
      </c>
      <c r="AC66" s="178">
        <v>0</v>
      </c>
      <c r="AD66" s="342">
        <f t="shared" si="3"/>
        <v>49473.09</v>
      </c>
      <c r="AE66" s="352">
        <f t="shared" si="4"/>
        <v>0</v>
      </c>
      <c r="AF66" s="135">
        <f t="shared" si="5"/>
        <v>0</v>
      </c>
      <c r="AG66" s="135" t="s">
        <v>2543</v>
      </c>
      <c r="AH66" s="178"/>
      <c r="AI66" s="178"/>
      <c r="AJ66" s="178"/>
      <c r="AK66" s="178"/>
      <c r="AL66" s="178"/>
      <c r="AM66" s="178"/>
      <c r="AN66" s="178"/>
      <c r="AO66" s="178"/>
      <c r="AP66" s="178"/>
      <c r="AQ66" s="188" t="s">
        <v>1800</v>
      </c>
    </row>
    <row r="67" spans="1:43" ht="24" x14ac:dyDescent="0.3">
      <c r="A67" s="193" t="s">
        <v>896</v>
      </c>
      <c r="B67" s="129">
        <v>64</v>
      </c>
      <c r="C67" s="144" t="s">
        <v>1018</v>
      </c>
      <c r="D67" s="238">
        <v>7386</v>
      </c>
      <c r="E67" s="246" t="s">
        <v>906</v>
      </c>
      <c r="F67" s="279" t="s">
        <v>2532</v>
      </c>
      <c r="G67" s="175" t="s">
        <v>1132</v>
      </c>
      <c r="H67" s="186">
        <v>2004</v>
      </c>
      <c r="I67" s="203">
        <v>37917</v>
      </c>
      <c r="J67" s="186">
        <v>2003</v>
      </c>
      <c r="K67" s="130" t="s">
        <v>906</v>
      </c>
      <c r="L67" s="128" t="s">
        <v>1109</v>
      </c>
      <c r="M67" s="131">
        <v>150</v>
      </c>
      <c r="N67" s="128" t="s">
        <v>698</v>
      </c>
      <c r="O67" s="136" t="s">
        <v>698</v>
      </c>
      <c r="P67" s="136">
        <v>42844</v>
      </c>
      <c r="Q67" s="128" t="s">
        <v>698</v>
      </c>
      <c r="R67" s="128" t="s">
        <v>698</v>
      </c>
      <c r="S67" s="128" t="s">
        <v>698</v>
      </c>
      <c r="T67" s="128" t="s">
        <v>698</v>
      </c>
      <c r="U67" s="128" t="s">
        <v>698</v>
      </c>
      <c r="V67" s="145" t="s">
        <v>689</v>
      </c>
      <c r="W67" s="128" t="s">
        <v>691</v>
      </c>
      <c r="X67" s="128" t="s">
        <v>689</v>
      </c>
      <c r="Y67" s="221">
        <v>123483</v>
      </c>
      <c r="Z67" s="178">
        <v>0</v>
      </c>
      <c r="AA67" s="128">
        <v>0</v>
      </c>
      <c r="AB67" s="159">
        <v>0</v>
      </c>
      <c r="AC67" s="178">
        <v>0</v>
      </c>
      <c r="AD67" s="342">
        <f t="shared" si="3"/>
        <v>123483</v>
      </c>
      <c r="AE67" s="352">
        <f t="shared" si="4"/>
        <v>0</v>
      </c>
      <c r="AF67" s="135">
        <f t="shared" si="5"/>
        <v>0</v>
      </c>
      <c r="AG67" s="135" t="s">
        <v>2543</v>
      </c>
      <c r="AH67" s="136" t="s">
        <v>925</v>
      </c>
      <c r="AI67" s="178"/>
      <c r="AJ67" s="178"/>
      <c r="AK67" s="178"/>
      <c r="AL67" s="178"/>
      <c r="AM67" s="178"/>
      <c r="AN67" s="178"/>
      <c r="AO67" s="178"/>
      <c r="AP67" s="178"/>
      <c r="AQ67" s="188"/>
    </row>
    <row r="68" spans="1:43" ht="24" x14ac:dyDescent="0.3">
      <c r="A68" s="193" t="s">
        <v>896</v>
      </c>
      <c r="B68" s="129">
        <v>65</v>
      </c>
      <c r="C68" s="144" t="s">
        <v>1804</v>
      </c>
      <c r="D68" s="238">
        <v>6795</v>
      </c>
      <c r="E68" s="246" t="s">
        <v>906</v>
      </c>
      <c r="F68" s="279" t="s">
        <v>2532</v>
      </c>
      <c r="G68" s="175" t="s">
        <v>1132</v>
      </c>
      <c r="H68" s="186">
        <v>2004</v>
      </c>
      <c r="I68" s="203">
        <v>37978</v>
      </c>
      <c r="J68" s="186">
        <v>2003</v>
      </c>
      <c r="K68" s="128" t="s">
        <v>1188</v>
      </c>
      <c r="L68" s="128" t="s">
        <v>1104</v>
      </c>
      <c r="M68" s="131">
        <v>180</v>
      </c>
      <c r="N68" s="128" t="s">
        <v>698</v>
      </c>
      <c r="O68" s="136" t="s">
        <v>698</v>
      </c>
      <c r="P68" s="136">
        <v>42844</v>
      </c>
      <c r="Q68" s="128" t="s">
        <v>698</v>
      </c>
      <c r="R68" s="128" t="s">
        <v>698</v>
      </c>
      <c r="S68" s="128" t="s">
        <v>698</v>
      </c>
      <c r="T68" s="128" t="s">
        <v>698</v>
      </c>
      <c r="U68" s="128" t="s">
        <v>698</v>
      </c>
      <c r="V68" s="145" t="s">
        <v>689</v>
      </c>
      <c r="W68" s="145" t="s">
        <v>689</v>
      </c>
      <c r="X68" s="128" t="s">
        <v>689</v>
      </c>
      <c r="Y68" s="341">
        <v>329917.25</v>
      </c>
      <c r="Z68" s="178">
        <v>0</v>
      </c>
      <c r="AA68" s="128">
        <v>0</v>
      </c>
      <c r="AB68" s="159">
        <v>0</v>
      </c>
      <c r="AC68" s="178">
        <v>0</v>
      </c>
      <c r="AD68" s="342">
        <f t="shared" si="3"/>
        <v>329917.25</v>
      </c>
      <c r="AE68" s="352">
        <f t="shared" si="4"/>
        <v>0</v>
      </c>
      <c r="AF68" s="135">
        <f t="shared" si="5"/>
        <v>0</v>
      </c>
      <c r="AG68" s="135" t="s">
        <v>2543</v>
      </c>
      <c r="AH68" s="178"/>
      <c r="AI68" s="178"/>
      <c r="AJ68" s="178"/>
      <c r="AK68" s="178"/>
      <c r="AL68" s="178"/>
      <c r="AM68" s="178"/>
      <c r="AN68" s="178"/>
      <c r="AO68" s="178"/>
      <c r="AP68" s="178"/>
      <c r="AQ68" s="188" t="s">
        <v>1800</v>
      </c>
    </row>
    <row r="69" spans="1:43" ht="24" x14ac:dyDescent="0.3">
      <c r="A69" s="193" t="s">
        <v>896</v>
      </c>
      <c r="B69" s="129">
        <v>66</v>
      </c>
      <c r="C69" s="144" t="s">
        <v>1019</v>
      </c>
      <c r="D69" s="238">
        <v>2289</v>
      </c>
      <c r="E69" s="246" t="s">
        <v>906</v>
      </c>
      <c r="F69" s="279" t="s">
        <v>2532</v>
      </c>
      <c r="G69" s="175" t="s">
        <v>1132</v>
      </c>
      <c r="H69" s="186">
        <v>2004</v>
      </c>
      <c r="I69" s="203">
        <v>37695</v>
      </c>
      <c r="J69" s="186">
        <v>2003</v>
      </c>
      <c r="K69" s="128" t="s">
        <v>1647</v>
      </c>
      <c r="L69" s="128" t="s">
        <v>1109</v>
      </c>
      <c r="M69" s="131">
        <v>180</v>
      </c>
      <c r="N69" s="128" t="s">
        <v>698</v>
      </c>
      <c r="O69" s="136" t="s">
        <v>698</v>
      </c>
      <c r="P69" s="136">
        <v>42844</v>
      </c>
      <c r="Q69" s="128" t="s">
        <v>698</v>
      </c>
      <c r="R69" s="128" t="s">
        <v>698</v>
      </c>
      <c r="S69" s="128" t="s">
        <v>698</v>
      </c>
      <c r="T69" s="128" t="s">
        <v>698</v>
      </c>
      <c r="U69" s="128" t="s">
        <v>698</v>
      </c>
      <c r="V69" s="145" t="s">
        <v>689</v>
      </c>
      <c r="W69" s="128" t="s">
        <v>691</v>
      </c>
      <c r="X69" s="128" t="s">
        <v>689</v>
      </c>
      <c r="Y69" s="221">
        <v>149119.17000000001</v>
      </c>
      <c r="Z69" s="178">
        <v>0</v>
      </c>
      <c r="AA69" s="128">
        <v>0</v>
      </c>
      <c r="AB69" s="159">
        <v>0</v>
      </c>
      <c r="AC69" s="178">
        <v>0</v>
      </c>
      <c r="AD69" s="342">
        <f t="shared" si="3"/>
        <v>149119.17000000001</v>
      </c>
      <c r="AE69" s="352">
        <f t="shared" si="4"/>
        <v>0</v>
      </c>
      <c r="AF69" s="135">
        <f t="shared" si="5"/>
        <v>0</v>
      </c>
      <c r="AG69" s="135" t="s">
        <v>2543</v>
      </c>
      <c r="AH69" s="136" t="s">
        <v>925</v>
      </c>
      <c r="AI69" s="178"/>
      <c r="AJ69" s="178"/>
      <c r="AK69" s="178"/>
      <c r="AL69" s="178"/>
      <c r="AM69" s="178"/>
      <c r="AN69" s="178"/>
      <c r="AO69" s="178"/>
      <c r="AP69" s="178"/>
      <c r="AQ69" s="188"/>
    </row>
    <row r="70" spans="1:43" ht="24" x14ac:dyDescent="0.3">
      <c r="A70" s="193" t="s">
        <v>896</v>
      </c>
      <c r="B70" s="129">
        <v>67</v>
      </c>
      <c r="C70" s="144" t="s">
        <v>1020</v>
      </c>
      <c r="D70" s="238">
        <v>4944</v>
      </c>
      <c r="E70" s="246" t="s">
        <v>906</v>
      </c>
      <c r="F70" s="279" t="s">
        <v>2532</v>
      </c>
      <c r="G70" s="175" t="s">
        <v>1138</v>
      </c>
      <c r="H70" s="186">
        <v>2004</v>
      </c>
      <c r="I70" s="203">
        <v>37825</v>
      </c>
      <c r="J70" s="186">
        <v>2003</v>
      </c>
      <c r="K70" s="128" t="s">
        <v>1581</v>
      </c>
      <c r="L70" s="128" t="s">
        <v>1100</v>
      </c>
      <c r="M70" s="131">
        <v>30</v>
      </c>
      <c r="N70" s="128" t="s">
        <v>698</v>
      </c>
      <c r="O70" s="136" t="s">
        <v>698</v>
      </c>
      <c r="P70" s="136">
        <v>42844</v>
      </c>
      <c r="Q70" s="128" t="s">
        <v>698</v>
      </c>
      <c r="R70" s="128" t="s">
        <v>698</v>
      </c>
      <c r="S70" s="128" t="s">
        <v>698</v>
      </c>
      <c r="T70" s="128" t="s">
        <v>698</v>
      </c>
      <c r="U70" s="128" t="s">
        <v>698</v>
      </c>
      <c r="V70" s="145" t="s">
        <v>689</v>
      </c>
      <c r="W70" s="145" t="s">
        <v>689</v>
      </c>
      <c r="X70" s="128" t="s">
        <v>689</v>
      </c>
      <c r="Y70" s="339">
        <v>1051160</v>
      </c>
      <c r="Z70" s="178">
        <v>0</v>
      </c>
      <c r="AA70" s="128">
        <v>0</v>
      </c>
      <c r="AB70" s="159">
        <v>0</v>
      </c>
      <c r="AC70" s="178">
        <v>0</v>
      </c>
      <c r="AD70" s="342">
        <f t="shared" si="3"/>
        <v>1051160</v>
      </c>
      <c r="AE70" s="352">
        <f t="shared" si="4"/>
        <v>0</v>
      </c>
      <c r="AF70" s="135">
        <f t="shared" si="5"/>
        <v>0</v>
      </c>
      <c r="AG70" s="135" t="s">
        <v>2543</v>
      </c>
      <c r="AH70" s="178"/>
      <c r="AI70" s="178"/>
      <c r="AJ70" s="178"/>
      <c r="AK70" s="178"/>
      <c r="AL70" s="178"/>
      <c r="AM70" s="178"/>
      <c r="AN70" s="178"/>
      <c r="AO70" s="178"/>
      <c r="AP70" s="178"/>
      <c r="AQ70" s="188" t="s">
        <v>1800</v>
      </c>
    </row>
    <row r="71" spans="1:43" ht="24" x14ac:dyDescent="0.3">
      <c r="A71" s="193" t="s">
        <v>896</v>
      </c>
      <c r="B71" s="129">
        <v>68</v>
      </c>
      <c r="C71" s="144" t="s">
        <v>1021</v>
      </c>
      <c r="D71" s="238">
        <v>1784</v>
      </c>
      <c r="E71" s="246" t="s">
        <v>906</v>
      </c>
      <c r="F71" s="279" t="s">
        <v>2532</v>
      </c>
      <c r="G71" s="175" t="s">
        <v>1132</v>
      </c>
      <c r="H71" s="186">
        <v>2004</v>
      </c>
      <c r="I71" s="203">
        <v>37901</v>
      </c>
      <c r="J71" s="186">
        <v>2003</v>
      </c>
      <c r="K71" s="128" t="s">
        <v>1581</v>
      </c>
      <c r="L71" s="128" t="s">
        <v>1109</v>
      </c>
      <c r="M71" s="131">
        <v>150</v>
      </c>
      <c r="N71" s="128" t="s">
        <v>698</v>
      </c>
      <c r="O71" s="136" t="s">
        <v>698</v>
      </c>
      <c r="P71" s="136">
        <v>42844</v>
      </c>
      <c r="Q71" s="128" t="s">
        <v>698</v>
      </c>
      <c r="R71" s="128" t="s">
        <v>698</v>
      </c>
      <c r="S71" s="128" t="s">
        <v>698</v>
      </c>
      <c r="T71" s="128" t="s">
        <v>698</v>
      </c>
      <c r="U71" s="128" t="s">
        <v>698</v>
      </c>
      <c r="V71" s="145" t="s">
        <v>689</v>
      </c>
      <c r="W71" s="145" t="s">
        <v>689</v>
      </c>
      <c r="X71" s="128" t="s">
        <v>689</v>
      </c>
      <c r="Y71" s="221">
        <v>232674.8</v>
      </c>
      <c r="Z71" s="178">
        <v>0</v>
      </c>
      <c r="AA71" s="128">
        <v>0</v>
      </c>
      <c r="AB71" s="159">
        <v>0</v>
      </c>
      <c r="AC71" s="178">
        <v>0</v>
      </c>
      <c r="AD71" s="342">
        <f t="shared" si="3"/>
        <v>232674.8</v>
      </c>
      <c r="AE71" s="352">
        <f t="shared" si="4"/>
        <v>0</v>
      </c>
      <c r="AF71" s="135">
        <f t="shared" si="5"/>
        <v>0</v>
      </c>
      <c r="AG71" s="135" t="s">
        <v>2543</v>
      </c>
      <c r="AH71" s="178"/>
      <c r="AI71" s="178"/>
      <c r="AJ71" s="178"/>
      <c r="AK71" s="178"/>
      <c r="AL71" s="178"/>
      <c r="AM71" s="178"/>
      <c r="AN71" s="178"/>
      <c r="AO71" s="178"/>
      <c r="AP71" s="178"/>
      <c r="AQ71" s="188" t="s">
        <v>1800</v>
      </c>
    </row>
    <row r="72" spans="1:43" x14ac:dyDescent="0.3">
      <c r="A72" s="193" t="s">
        <v>896</v>
      </c>
      <c r="B72" s="129">
        <v>69</v>
      </c>
      <c r="C72" s="144" t="s">
        <v>1022</v>
      </c>
      <c r="D72" s="238">
        <v>8213</v>
      </c>
      <c r="E72" s="246" t="s">
        <v>906</v>
      </c>
      <c r="F72" s="279" t="s">
        <v>2532</v>
      </c>
      <c r="G72" s="175" t="s">
        <v>1132</v>
      </c>
      <c r="H72" s="186">
        <v>2004</v>
      </c>
      <c r="I72" s="203">
        <v>38036</v>
      </c>
      <c r="J72" s="186">
        <v>2004</v>
      </c>
      <c r="K72" s="128" t="s">
        <v>1519</v>
      </c>
      <c r="L72" s="128" t="s">
        <v>1109</v>
      </c>
      <c r="M72" s="131">
        <v>150</v>
      </c>
      <c r="N72" s="128" t="s">
        <v>698</v>
      </c>
      <c r="O72" s="136" t="s">
        <v>698</v>
      </c>
      <c r="P72" s="136">
        <v>42844</v>
      </c>
      <c r="Q72" s="128" t="s">
        <v>698</v>
      </c>
      <c r="R72" s="128" t="s">
        <v>698</v>
      </c>
      <c r="S72" s="128" t="s">
        <v>698</v>
      </c>
      <c r="T72" s="128" t="s">
        <v>698</v>
      </c>
      <c r="U72" s="128" t="s">
        <v>698</v>
      </c>
      <c r="V72" s="145" t="s">
        <v>689</v>
      </c>
      <c r="W72" s="145" t="s">
        <v>689</v>
      </c>
      <c r="X72" s="128" t="s">
        <v>689</v>
      </c>
      <c r="Y72" s="221">
        <v>125960.33</v>
      </c>
      <c r="Z72" s="178">
        <v>0</v>
      </c>
      <c r="AA72" s="128">
        <v>0</v>
      </c>
      <c r="AB72" s="159">
        <v>0</v>
      </c>
      <c r="AC72" s="178">
        <v>0</v>
      </c>
      <c r="AD72" s="342">
        <f t="shared" si="3"/>
        <v>125960.33</v>
      </c>
      <c r="AE72" s="352">
        <f t="shared" si="4"/>
        <v>0</v>
      </c>
      <c r="AF72" s="135">
        <f t="shared" si="5"/>
        <v>0</v>
      </c>
      <c r="AG72" s="135" t="s">
        <v>2543</v>
      </c>
      <c r="AH72" s="178"/>
      <c r="AI72" s="178"/>
      <c r="AJ72" s="178"/>
      <c r="AK72" s="178"/>
      <c r="AL72" s="178"/>
      <c r="AM72" s="178"/>
      <c r="AN72" s="178"/>
      <c r="AO72" s="178"/>
      <c r="AP72" s="178"/>
      <c r="AQ72" s="188" t="s">
        <v>1800</v>
      </c>
    </row>
    <row r="73" spans="1:43" ht="24" x14ac:dyDescent="0.3">
      <c r="A73" s="193" t="s">
        <v>896</v>
      </c>
      <c r="B73" s="129">
        <v>70</v>
      </c>
      <c r="C73" s="144" t="s">
        <v>1023</v>
      </c>
      <c r="D73" s="238">
        <v>6829</v>
      </c>
      <c r="E73" s="246" t="s">
        <v>906</v>
      </c>
      <c r="F73" s="279" t="s">
        <v>2532</v>
      </c>
      <c r="G73" s="175" t="s">
        <v>1132</v>
      </c>
      <c r="H73" s="186">
        <v>2004</v>
      </c>
      <c r="I73" s="203">
        <v>37917</v>
      </c>
      <c r="J73" s="186">
        <v>2003</v>
      </c>
      <c r="K73" s="130" t="s">
        <v>1170</v>
      </c>
      <c r="L73" s="128" t="s">
        <v>1109</v>
      </c>
      <c r="M73" s="131">
        <v>150</v>
      </c>
      <c r="N73" s="128" t="s">
        <v>698</v>
      </c>
      <c r="O73" s="136" t="s">
        <v>698</v>
      </c>
      <c r="P73" s="136">
        <v>42844</v>
      </c>
      <c r="Q73" s="128" t="s">
        <v>698</v>
      </c>
      <c r="R73" s="128" t="s">
        <v>698</v>
      </c>
      <c r="S73" s="128" t="s">
        <v>698</v>
      </c>
      <c r="T73" s="128" t="s">
        <v>698</v>
      </c>
      <c r="U73" s="128" t="s">
        <v>698</v>
      </c>
      <c r="V73" s="145" t="s">
        <v>689</v>
      </c>
      <c r="W73" s="145" t="s">
        <v>689</v>
      </c>
      <c r="X73" s="128" t="s">
        <v>689</v>
      </c>
      <c r="Y73" s="221">
        <v>145501.17000000001</v>
      </c>
      <c r="Z73" s="178">
        <v>0</v>
      </c>
      <c r="AA73" s="128">
        <v>0</v>
      </c>
      <c r="AB73" s="159">
        <v>0</v>
      </c>
      <c r="AC73" s="178">
        <v>0</v>
      </c>
      <c r="AD73" s="342">
        <f t="shared" si="3"/>
        <v>145501.17000000001</v>
      </c>
      <c r="AE73" s="352">
        <f t="shared" si="4"/>
        <v>0</v>
      </c>
      <c r="AF73" s="135">
        <f t="shared" si="5"/>
        <v>0</v>
      </c>
      <c r="AG73" s="135" t="s">
        <v>2543</v>
      </c>
      <c r="AH73" s="178"/>
      <c r="AI73" s="178"/>
      <c r="AJ73" s="178"/>
      <c r="AK73" s="178"/>
      <c r="AL73" s="178"/>
      <c r="AM73" s="178"/>
      <c r="AN73" s="178"/>
      <c r="AO73" s="178"/>
      <c r="AP73" s="178"/>
      <c r="AQ73" s="188" t="s">
        <v>1800</v>
      </c>
    </row>
    <row r="74" spans="1:43" ht="24" x14ac:dyDescent="0.3">
      <c r="A74" s="193" t="s">
        <v>896</v>
      </c>
      <c r="B74" s="129">
        <v>71</v>
      </c>
      <c r="C74" s="144" t="s">
        <v>1024</v>
      </c>
      <c r="D74" s="238">
        <v>6667</v>
      </c>
      <c r="E74" s="246" t="s">
        <v>906</v>
      </c>
      <c r="F74" s="279" t="s">
        <v>2532</v>
      </c>
      <c r="G74" s="175" t="s">
        <v>1132</v>
      </c>
      <c r="H74" s="186">
        <v>2004</v>
      </c>
      <c r="I74" s="203">
        <v>37910</v>
      </c>
      <c r="J74" s="186">
        <v>2003</v>
      </c>
      <c r="K74" s="128" t="s">
        <v>1805</v>
      </c>
      <c r="L74" s="128" t="s">
        <v>1104</v>
      </c>
      <c r="M74" s="131">
        <v>30</v>
      </c>
      <c r="N74" s="128" t="s">
        <v>698</v>
      </c>
      <c r="O74" s="136" t="s">
        <v>698</v>
      </c>
      <c r="P74" s="136">
        <v>42844</v>
      </c>
      <c r="Q74" s="128" t="s">
        <v>698</v>
      </c>
      <c r="R74" s="128" t="s">
        <v>698</v>
      </c>
      <c r="S74" s="128" t="s">
        <v>698</v>
      </c>
      <c r="T74" s="128" t="s">
        <v>698</v>
      </c>
      <c r="U74" s="128" t="s">
        <v>698</v>
      </c>
      <c r="V74" s="145" t="s">
        <v>689</v>
      </c>
      <c r="W74" s="145" t="s">
        <v>689</v>
      </c>
      <c r="X74" s="128" t="s">
        <v>689</v>
      </c>
      <c r="Y74" s="341">
        <v>1014996</v>
      </c>
      <c r="Z74" s="178">
        <v>0</v>
      </c>
      <c r="AA74" s="128">
        <v>0</v>
      </c>
      <c r="AB74" s="159">
        <v>0</v>
      </c>
      <c r="AC74" s="178">
        <v>0</v>
      </c>
      <c r="AD74" s="342">
        <f t="shared" si="3"/>
        <v>1014996</v>
      </c>
      <c r="AE74" s="352">
        <f t="shared" si="4"/>
        <v>0</v>
      </c>
      <c r="AF74" s="135">
        <f t="shared" si="5"/>
        <v>0</v>
      </c>
      <c r="AG74" s="135" t="s">
        <v>2543</v>
      </c>
      <c r="AH74" s="178"/>
      <c r="AI74" s="178"/>
      <c r="AJ74" s="178"/>
      <c r="AK74" s="178"/>
      <c r="AL74" s="178"/>
      <c r="AM74" s="178"/>
      <c r="AN74" s="178"/>
      <c r="AO74" s="178"/>
      <c r="AP74" s="178"/>
      <c r="AQ74" s="188" t="s">
        <v>1800</v>
      </c>
    </row>
    <row r="75" spans="1:43" ht="24.6" x14ac:dyDescent="0.3">
      <c r="A75" s="193" t="s">
        <v>900</v>
      </c>
      <c r="B75" s="129">
        <v>72</v>
      </c>
      <c r="C75" s="144" t="s">
        <v>991</v>
      </c>
      <c r="D75" s="238">
        <v>4790</v>
      </c>
      <c r="E75" s="245" t="s">
        <v>1659</v>
      </c>
      <c r="F75" s="280" t="s">
        <v>2529</v>
      </c>
      <c r="G75" s="175" t="s">
        <v>1132</v>
      </c>
      <c r="H75" s="186">
        <v>2004</v>
      </c>
      <c r="I75" s="203">
        <v>37712</v>
      </c>
      <c r="J75" s="186">
        <v>2003</v>
      </c>
      <c r="K75" s="187" t="s">
        <v>1964</v>
      </c>
      <c r="L75" s="128" t="s">
        <v>1110</v>
      </c>
      <c r="M75" s="131">
        <v>90</v>
      </c>
      <c r="N75" s="128" t="s">
        <v>698</v>
      </c>
      <c r="O75" s="136" t="s">
        <v>698</v>
      </c>
      <c r="P75" s="136">
        <v>42844</v>
      </c>
      <c r="Q75" s="128" t="s">
        <v>698</v>
      </c>
      <c r="R75" s="128" t="s">
        <v>698</v>
      </c>
      <c r="S75" s="128" t="s">
        <v>698</v>
      </c>
      <c r="T75" s="128" t="s">
        <v>698</v>
      </c>
      <c r="U75" s="128" t="s">
        <v>698</v>
      </c>
      <c r="V75" s="145" t="s">
        <v>689</v>
      </c>
      <c r="W75" s="128" t="s">
        <v>691</v>
      </c>
      <c r="X75" s="128" t="s">
        <v>689</v>
      </c>
      <c r="Y75" s="339">
        <v>167437</v>
      </c>
      <c r="Z75" s="178">
        <v>0</v>
      </c>
      <c r="AA75" s="128">
        <v>0</v>
      </c>
      <c r="AB75" s="159">
        <v>0</v>
      </c>
      <c r="AC75" s="178">
        <v>0</v>
      </c>
      <c r="AD75" s="342">
        <f t="shared" si="3"/>
        <v>167437</v>
      </c>
      <c r="AE75" s="352">
        <f t="shared" si="4"/>
        <v>0</v>
      </c>
      <c r="AF75" s="135">
        <f t="shared" si="5"/>
        <v>0</v>
      </c>
      <c r="AG75" s="135" t="s">
        <v>2543</v>
      </c>
      <c r="AH75" s="136" t="s">
        <v>925</v>
      </c>
      <c r="AI75" s="178"/>
      <c r="AJ75" s="178"/>
      <c r="AK75" s="178"/>
      <c r="AL75" s="178"/>
      <c r="AM75" s="178"/>
      <c r="AN75" s="178"/>
      <c r="AO75" s="178"/>
      <c r="AP75" s="178"/>
      <c r="AQ75" s="188" t="s">
        <v>1713</v>
      </c>
    </row>
    <row r="76" spans="1:43" ht="24" x14ac:dyDescent="0.3">
      <c r="A76" s="193" t="s">
        <v>900</v>
      </c>
      <c r="B76" s="129">
        <v>73</v>
      </c>
      <c r="C76" s="144" t="s">
        <v>992</v>
      </c>
      <c r="D76" s="238">
        <v>6930</v>
      </c>
      <c r="E76" s="245" t="s">
        <v>1659</v>
      </c>
      <c r="F76" s="280" t="s">
        <v>2529</v>
      </c>
      <c r="G76" s="175" t="s">
        <v>1132</v>
      </c>
      <c r="H76" s="186">
        <v>2004</v>
      </c>
      <c r="I76" s="203">
        <v>37894</v>
      </c>
      <c r="J76" s="186">
        <v>2003</v>
      </c>
      <c r="K76" s="130" t="s">
        <v>1659</v>
      </c>
      <c r="L76" s="128" t="s">
        <v>1110</v>
      </c>
      <c r="M76" s="131">
        <v>90</v>
      </c>
      <c r="N76" s="128" t="s">
        <v>698</v>
      </c>
      <c r="O76" s="136" t="s">
        <v>698</v>
      </c>
      <c r="P76" s="136">
        <v>42844</v>
      </c>
      <c r="Q76" s="128" t="s">
        <v>698</v>
      </c>
      <c r="R76" s="128" t="s">
        <v>698</v>
      </c>
      <c r="S76" s="128" t="s">
        <v>698</v>
      </c>
      <c r="T76" s="128" t="s">
        <v>698</v>
      </c>
      <c r="U76" s="128" t="s">
        <v>698</v>
      </c>
      <c r="V76" s="145" t="s">
        <v>689</v>
      </c>
      <c r="W76" s="145" t="s">
        <v>689</v>
      </c>
      <c r="X76" s="128" t="s">
        <v>689</v>
      </c>
      <c r="Y76" s="339">
        <v>116709</v>
      </c>
      <c r="Z76" s="178">
        <v>0</v>
      </c>
      <c r="AA76" s="128">
        <v>0</v>
      </c>
      <c r="AB76" s="159">
        <v>0</v>
      </c>
      <c r="AC76" s="178">
        <v>0</v>
      </c>
      <c r="AD76" s="342">
        <f t="shared" si="3"/>
        <v>116709</v>
      </c>
      <c r="AE76" s="352">
        <f t="shared" si="4"/>
        <v>0</v>
      </c>
      <c r="AF76" s="135">
        <f t="shared" si="5"/>
        <v>0</v>
      </c>
      <c r="AG76" s="135" t="s">
        <v>2543</v>
      </c>
      <c r="AH76" s="178"/>
      <c r="AI76" s="178"/>
      <c r="AJ76" s="178"/>
      <c r="AK76" s="178"/>
      <c r="AL76" s="178"/>
      <c r="AM76" s="178"/>
      <c r="AN76" s="178"/>
      <c r="AO76" s="178"/>
      <c r="AP76" s="178"/>
      <c r="AQ76" s="188" t="s">
        <v>1714</v>
      </c>
    </row>
    <row r="77" spans="1:43" x14ac:dyDescent="0.3">
      <c r="A77" s="193" t="s">
        <v>900</v>
      </c>
      <c r="B77" s="129">
        <v>74</v>
      </c>
      <c r="C77" s="144" t="s">
        <v>993</v>
      </c>
      <c r="D77" s="238">
        <v>6920</v>
      </c>
      <c r="E77" s="245" t="s">
        <v>1659</v>
      </c>
      <c r="F77" s="280" t="s">
        <v>2529</v>
      </c>
      <c r="G77" s="175" t="s">
        <v>1132</v>
      </c>
      <c r="H77" s="186">
        <v>2004</v>
      </c>
      <c r="I77" s="203">
        <v>37893</v>
      </c>
      <c r="J77" s="186">
        <v>2003</v>
      </c>
      <c r="K77" s="128" t="s">
        <v>2245</v>
      </c>
      <c r="L77" s="128" t="s">
        <v>1102</v>
      </c>
      <c r="M77" s="131">
        <v>90</v>
      </c>
      <c r="N77" s="128" t="s">
        <v>698</v>
      </c>
      <c r="O77" s="136" t="s">
        <v>698</v>
      </c>
      <c r="P77" s="136">
        <v>42844</v>
      </c>
      <c r="Q77" s="128" t="s">
        <v>698</v>
      </c>
      <c r="R77" s="128" t="s">
        <v>698</v>
      </c>
      <c r="S77" s="128" t="s">
        <v>698</v>
      </c>
      <c r="T77" s="128" t="s">
        <v>698</v>
      </c>
      <c r="U77" s="128" t="s">
        <v>698</v>
      </c>
      <c r="V77" s="145" t="s">
        <v>689</v>
      </c>
      <c r="W77" s="145" t="s">
        <v>689</v>
      </c>
      <c r="X77" s="128" t="s">
        <v>689</v>
      </c>
      <c r="Y77" s="339">
        <v>292000</v>
      </c>
      <c r="Z77" s="178">
        <v>0</v>
      </c>
      <c r="AA77" s="128">
        <v>0</v>
      </c>
      <c r="AB77" s="159">
        <v>0</v>
      </c>
      <c r="AC77" s="178">
        <v>0</v>
      </c>
      <c r="AD77" s="342">
        <f t="shared" si="3"/>
        <v>292000</v>
      </c>
      <c r="AE77" s="352">
        <f t="shared" si="4"/>
        <v>0</v>
      </c>
      <c r="AF77" s="135">
        <f t="shared" si="5"/>
        <v>0</v>
      </c>
      <c r="AG77" s="135" t="s">
        <v>2543</v>
      </c>
      <c r="AH77" s="178"/>
      <c r="AI77" s="178"/>
      <c r="AJ77" s="178"/>
      <c r="AK77" s="178"/>
      <c r="AL77" s="178"/>
      <c r="AM77" s="178"/>
      <c r="AN77" s="178"/>
      <c r="AO77" s="178"/>
      <c r="AP77" s="178"/>
      <c r="AQ77" s="188" t="s">
        <v>1715</v>
      </c>
    </row>
    <row r="78" spans="1:43" ht="36.6" x14ac:dyDescent="0.3">
      <c r="A78" s="193" t="s">
        <v>900</v>
      </c>
      <c r="B78" s="129">
        <v>75</v>
      </c>
      <c r="C78" s="144" t="s">
        <v>994</v>
      </c>
      <c r="D78" s="238">
        <v>9583</v>
      </c>
      <c r="E78" s="245" t="s">
        <v>1659</v>
      </c>
      <c r="F78" s="280" t="s">
        <v>2529</v>
      </c>
      <c r="G78" s="175" t="s">
        <v>1132</v>
      </c>
      <c r="H78" s="186">
        <v>2004</v>
      </c>
      <c r="I78" s="203">
        <v>38147</v>
      </c>
      <c r="J78" s="186">
        <v>2004</v>
      </c>
      <c r="K78" s="128" t="s">
        <v>1671</v>
      </c>
      <c r="L78" s="128" t="s">
        <v>1110</v>
      </c>
      <c r="M78" s="131">
        <v>120</v>
      </c>
      <c r="N78" s="128" t="s">
        <v>698</v>
      </c>
      <c r="O78" s="136" t="s">
        <v>698</v>
      </c>
      <c r="P78" s="136">
        <v>42844</v>
      </c>
      <c r="Q78" s="128" t="s">
        <v>698</v>
      </c>
      <c r="R78" s="128" t="s">
        <v>698</v>
      </c>
      <c r="S78" s="128" t="s">
        <v>698</v>
      </c>
      <c r="T78" s="128" t="s">
        <v>698</v>
      </c>
      <c r="U78" s="128" t="s">
        <v>698</v>
      </c>
      <c r="V78" s="145" t="s">
        <v>689</v>
      </c>
      <c r="W78" s="128" t="s">
        <v>691</v>
      </c>
      <c r="X78" s="128" t="s">
        <v>689</v>
      </c>
      <c r="Y78" s="339">
        <v>223268</v>
      </c>
      <c r="Z78" s="178">
        <v>0</v>
      </c>
      <c r="AA78" s="128">
        <v>0</v>
      </c>
      <c r="AB78" s="159">
        <v>0</v>
      </c>
      <c r="AC78" s="178">
        <v>0</v>
      </c>
      <c r="AD78" s="342">
        <f t="shared" si="3"/>
        <v>223268</v>
      </c>
      <c r="AE78" s="352">
        <f t="shared" si="4"/>
        <v>0</v>
      </c>
      <c r="AF78" s="135">
        <f t="shared" si="5"/>
        <v>0</v>
      </c>
      <c r="AG78" s="135" t="s">
        <v>2543</v>
      </c>
      <c r="AH78" s="136" t="s">
        <v>925</v>
      </c>
      <c r="AI78" s="178"/>
      <c r="AJ78" s="178"/>
      <c r="AK78" s="178"/>
      <c r="AL78" s="178"/>
      <c r="AM78" s="178"/>
      <c r="AN78" s="178"/>
      <c r="AO78" s="178"/>
      <c r="AP78" s="178"/>
      <c r="AQ78" s="188" t="s">
        <v>1716</v>
      </c>
    </row>
    <row r="79" spans="1:43" x14ac:dyDescent="0.3">
      <c r="A79" s="193" t="s">
        <v>900</v>
      </c>
      <c r="B79" s="129">
        <v>76</v>
      </c>
      <c r="C79" s="144" t="s">
        <v>995</v>
      </c>
      <c r="D79" s="238">
        <v>6975</v>
      </c>
      <c r="E79" s="245" t="s">
        <v>1659</v>
      </c>
      <c r="F79" s="280" t="s">
        <v>2529</v>
      </c>
      <c r="G79" s="175" t="s">
        <v>1132</v>
      </c>
      <c r="H79" s="186">
        <v>2004</v>
      </c>
      <c r="I79" s="203">
        <v>37893</v>
      </c>
      <c r="J79" s="186">
        <v>2003</v>
      </c>
      <c r="K79" s="130" t="s">
        <v>1659</v>
      </c>
      <c r="L79" s="128" t="s">
        <v>1102</v>
      </c>
      <c r="M79" s="131">
        <v>90</v>
      </c>
      <c r="N79" s="128" t="s">
        <v>698</v>
      </c>
      <c r="O79" s="136" t="s">
        <v>698</v>
      </c>
      <c r="P79" s="136">
        <v>42844</v>
      </c>
      <c r="Q79" s="128" t="s">
        <v>698</v>
      </c>
      <c r="R79" s="128" t="s">
        <v>698</v>
      </c>
      <c r="S79" s="128" t="s">
        <v>698</v>
      </c>
      <c r="T79" s="128" t="s">
        <v>698</v>
      </c>
      <c r="U79" s="128" t="s">
        <v>698</v>
      </c>
      <c r="V79" s="145" t="s">
        <v>689</v>
      </c>
      <c r="W79" s="145" t="s">
        <v>689</v>
      </c>
      <c r="X79" s="128" t="s">
        <v>689</v>
      </c>
      <c r="Y79" s="339">
        <v>230000</v>
      </c>
      <c r="Z79" s="178">
        <v>0</v>
      </c>
      <c r="AA79" s="128">
        <v>0</v>
      </c>
      <c r="AB79" s="206">
        <v>46000</v>
      </c>
      <c r="AC79" s="178">
        <v>0</v>
      </c>
      <c r="AD79" s="342">
        <f t="shared" si="3"/>
        <v>230000</v>
      </c>
      <c r="AE79" s="352">
        <f t="shared" si="4"/>
        <v>0</v>
      </c>
      <c r="AF79" s="135">
        <f t="shared" si="5"/>
        <v>0</v>
      </c>
      <c r="AG79" s="135" t="s">
        <v>2543</v>
      </c>
      <c r="AH79" s="178"/>
      <c r="AI79" s="178"/>
      <c r="AJ79" s="178"/>
      <c r="AK79" s="178"/>
      <c r="AL79" s="178"/>
      <c r="AM79" s="178"/>
      <c r="AN79" s="178"/>
      <c r="AO79" s="178"/>
      <c r="AP79" s="178"/>
      <c r="AQ79" s="188" t="s">
        <v>1717</v>
      </c>
    </row>
    <row r="80" spans="1:43" x14ac:dyDescent="0.3">
      <c r="A80" s="193" t="s">
        <v>900</v>
      </c>
      <c r="B80" s="129">
        <v>77</v>
      </c>
      <c r="C80" s="144" t="s">
        <v>996</v>
      </c>
      <c r="D80" s="238">
        <v>5396</v>
      </c>
      <c r="E80" s="245" t="s">
        <v>1659</v>
      </c>
      <c r="F80" s="280" t="s">
        <v>2529</v>
      </c>
      <c r="G80" s="175" t="s">
        <v>1132</v>
      </c>
      <c r="H80" s="186">
        <v>2004</v>
      </c>
      <c r="I80" s="203">
        <v>37770</v>
      </c>
      <c r="J80" s="186">
        <v>2003</v>
      </c>
      <c r="K80" s="128" t="s">
        <v>1671</v>
      </c>
      <c r="L80" s="128" t="s">
        <v>1102</v>
      </c>
      <c r="M80" s="131">
        <v>120</v>
      </c>
      <c r="N80" s="128" t="s">
        <v>698</v>
      </c>
      <c r="O80" s="136" t="s">
        <v>698</v>
      </c>
      <c r="P80" s="136">
        <v>42844</v>
      </c>
      <c r="Q80" s="128" t="s">
        <v>698</v>
      </c>
      <c r="R80" s="128" t="s">
        <v>698</v>
      </c>
      <c r="S80" s="128" t="s">
        <v>698</v>
      </c>
      <c r="T80" s="128" t="s">
        <v>698</v>
      </c>
      <c r="U80" s="128" t="s">
        <v>698</v>
      </c>
      <c r="V80" s="145" t="s">
        <v>689</v>
      </c>
      <c r="W80" s="145" t="s">
        <v>689</v>
      </c>
      <c r="X80" s="128" t="s">
        <v>689</v>
      </c>
      <c r="Y80" s="339">
        <v>308570</v>
      </c>
      <c r="Z80" s="178">
        <v>0</v>
      </c>
      <c r="AA80" s="128">
        <v>0</v>
      </c>
      <c r="AB80" s="206">
        <v>61714</v>
      </c>
      <c r="AC80" s="178">
        <v>0</v>
      </c>
      <c r="AD80" s="342">
        <f t="shared" si="3"/>
        <v>308570</v>
      </c>
      <c r="AE80" s="352">
        <f t="shared" si="4"/>
        <v>0</v>
      </c>
      <c r="AF80" s="135">
        <f t="shared" si="5"/>
        <v>0</v>
      </c>
      <c r="AG80" s="135" t="s">
        <v>2543</v>
      </c>
      <c r="AH80" s="178"/>
      <c r="AI80" s="178"/>
      <c r="AJ80" s="178"/>
      <c r="AK80" s="178"/>
      <c r="AL80" s="178"/>
      <c r="AM80" s="178"/>
      <c r="AN80" s="178"/>
      <c r="AO80" s="178"/>
      <c r="AP80" s="178"/>
      <c r="AQ80" s="188" t="s">
        <v>1717</v>
      </c>
    </row>
    <row r="81" spans="1:43" ht="24" x14ac:dyDescent="0.3">
      <c r="A81" s="193" t="s">
        <v>900</v>
      </c>
      <c r="B81" s="129">
        <v>78</v>
      </c>
      <c r="C81" s="144" t="s">
        <v>997</v>
      </c>
      <c r="D81" s="238">
        <v>5575</v>
      </c>
      <c r="E81" s="245" t="s">
        <v>1659</v>
      </c>
      <c r="F81" s="280" t="s">
        <v>2529</v>
      </c>
      <c r="G81" s="175" t="s">
        <v>1132</v>
      </c>
      <c r="H81" s="186">
        <v>2004</v>
      </c>
      <c r="I81" s="203">
        <v>38042</v>
      </c>
      <c r="J81" s="186">
        <v>2004</v>
      </c>
      <c r="K81" s="130" t="s">
        <v>1706</v>
      </c>
      <c r="L81" s="128" t="s">
        <v>1104</v>
      </c>
      <c r="M81" s="131">
        <v>180</v>
      </c>
      <c r="N81" s="128" t="s">
        <v>698</v>
      </c>
      <c r="O81" s="136" t="s">
        <v>698</v>
      </c>
      <c r="P81" s="136">
        <v>42844</v>
      </c>
      <c r="Q81" s="128" t="s">
        <v>698</v>
      </c>
      <c r="R81" s="128" t="s">
        <v>698</v>
      </c>
      <c r="S81" s="128" t="s">
        <v>698</v>
      </c>
      <c r="T81" s="128" t="s">
        <v>698</v>
      </c>
      <c r="U81" s="128" t="s">
        <v>698</v>
      </c>
      <c r="V81" s="145" t="s">
        <v>689</v>
      </c>
      <c r="W81" s="145" t="s">
        <v>689</v>
      </c>
      <c r="X81" s="128" t="s">
        <v>689</v>
      </c>
      <c r="Y81" s="339">
        <v>783115</v>
      </c>
      <c r="Z81" s="178">
        <v>0</v>
      </c>
      <c r="AA81" s="128">
        <v>0</v>
      </c>
      <c r="AB81" s="159">
        <v>0</v>
      </c>
      <c r="AC81" s="178">
        <v>0</v>
      </c>
      <c r="AD81" s="342">
        <f t="shared" si="3"/>
        <v>783115</v>
      </c>
      <c r="AE81" s="352">
        <f t="shared" si="4"/>
        <v>0</v>
      </c>
      <c r="AF81" s="135">
        <f t="shared" si="5"/>
        <v>0</v>
      </c>
      <c r="AG81" s="135" t="s">
        <v>2543</v>
      </c>
      <c r="AH81" s="178"/>
      <c r="AI81" s="178"/>
      <c r="AJ81" s="178"/>
      <c r="AK81" s="178"/>
      <c r="AL81" s="178"/>
      <c r="AM81" s="178"/>
      <c r="AN81" s="178"/>
      <c r="AO81" s="178"/>
      <c r="AP81" s="178"/>
      <c r="AQ81" s="188" t="s">
        <v>1715</v>
      </c>
    </row>
    <row r="82" spans="1:43" ht="24" x14ac:dyDescent="0.3">
      <c r="A82" s="193" t="s">
        <v>900</v>
      </c>
      <c r="B82" s="129">
        <v>79</v>
      </c>
      <c r="C82" s="144" t="s">
        <v>998</v>
      </c>
      <c r="D82" s="238">
        <v>4668</v>
      </c>
      <c r="E82" s="245" t="s">
        <v>1659</v>
      </c>
      <c r="F82" s="280" t="s">
        <v>2529</v>
      </c>
      <c r="G82" s="175" t="s">
        <v>1132</v>
      </c>
      <c r="H82" s="186">
        <v>2004</v>
      </c>
      <c r="I82" s="203">
        <v>37833</v>
      </c>
      <c r="J82" s="186">
        <v>2003</v>
      </c>
      <c r="K82" s="187" t="s">
        <v>1552</v>
      </c>
      <c r="L82" s="128" t="s">
        <v>1110</v>
      </c>
      <c r="M82" s="131">
        <v>90</v>
      </c>
      <c r="N82" s="128" t="s">
        <v>698</v>
      </c>
      <c r="O82" s="136" t="s">
        <v>698</v>
      </c>
      <c r="P82" s="136">
        <v>42844</v>
      </c>
      <c r="Q82" s="128" t="s">
        <v>698</v>
      </c>
      <c r="R82" s="128" t="s">
        <v>698</v>
      </c>
      <c r="S82" s="128" t="s">
        <v>698</v>
      </c>
      <c r="T82" s="128" t="s">
        <v>698</v>
      </c>
      <c r="U82" s="128" t="s">
        <v>698</v>
      </c>
      <c r="V82" s="145" t="s">
        <v>689</v>
      </c>
      <c r="W82" s="145" t="s">
        <v>689</v>
      </c>
      <c r="X82" s="128" t="s">
        <v>689</v>
      </c>
      <c r="Y82" s="339">
        <v>163530</v>
      </c>
      <c r="Z82" s="178">
        <v>0</v>
      </c>
      <c r="AA82" s="128">
        <v>0</v>
      </c>
      <c r="AB82" s="159">
        <v>0</v>
      </c>
      <c r="AC82" s="178">
        <v>0</v>
      </c>
      <c r="AD82" s="342">
        <f t="shared" si="3"/>
        <v>163530</v>
      </c>
      <c r="AE82" s="352">
        <f t="shared" si="4"/>
        <v>0</v>
      </c>
      <c r="AF82" s="135">
        <f t="shared" si="5"/>
        <v>0</v>
      </c>
      <c r="AG82" s="135" t="s">
        <v>2543</v>
      </c>
      <c r="AH82" s="178"/>
      <c r="AI82" s="178"/>
      <c r="AJ82" s="178"/>
      <c r="AK82" s="178"/>
      <c r="AL82" s="178"/>
      <c r="AM82" s="178"/>
      <c r="AN82" s="178"/>
      <c r="AO82" s="178"/>
      <c r="AP82" s="178"/>
      <c r="AQ82" s="188" t="s">
        <v>1715</v>
      </c>
    </row>
    <row r="83" spans="1:43" ht="24" x14ac:dyDescent="0.3">
      <c r="A83" s="193" t="s">
        <v>900</v>
      </c>
      <c r="B83" s="129">
        <v>80</v>
      </c>
      <c r="C83" s="144" t="s">
        <v>999</v>
      </c>
      <c r="D83" s="238">
        <v>7003</v>
      </c>
      <c r="E83" s="245" t="s">
        <v>1659</v>
      </c>
      <c r="F83" s="280" t="s">
        <v>2529</v>
      </c>
      <c r="G83" s="175" t="s">
        <v>1132</v>
      </c>
      <c r="H83" s="186">
        <v>2004</v>
      </c>
      <c r="I83" s="203">
        <v>38072</v>
      </c>
      <c r="J83" s="186">
        <v>2004</v>
      </c>
      <c r="K83" s="187" t="s">
        <v>1552</v>
      </c>
      <c r="L83" s="128" t="s">
        <v>1110</v>
      </c>
      <c r="M83" s="131">
        <v>120</v>
      </c>
      <c r="N83" s="128" t="s">
        <v>698</v>
      </c>
      <c r="O83" s="136" t="s">
        <v>698</v>
      </c>
      <c r="P83" s="136">
        <v>42844</v>
      </c>
      <c r="Q83" s="128" t="s">
        <v>698</v>
      </c>
      <c r="R83" s="128" t="s">
        <v>698</v>
      </c>
      <c r="S83" s="128" t="s">
        <v>698</v>
      </c>
      <c r="T83" s="128" t="s">
        <v>698</v>
      </c>
      <c r="U83" s="128" t="s">
        <v>698</v>
      </c>
      <c r="V83" s="145" t="s">
        <v>689</v>
      </c>
      <c r="W83" s="128" t="s">
        <v>691</v>
      </c>
      <c r="X83" s="128" t="s">
        <v>689</v>
      </c>
      <c r="Y83" s="339">
        <v>175650</v>
      </c>
      <c r="Z83" s="178">
        <v>0</v>
      </c>
      <c r="AA83" s="128">
        <v>0</v>
      </c>
      <c r="AB83" s="159">
        <v>0</v>
      </c>
      <c r="AC83" s="178">
        <v>0</v>
      </c>
      <c r="AD83" s="342">
        <f t="shared" si="3"/>
        <v>175650</v>
      </c>
      <c r="AE83" s="352">
        <f t="shared" si="4"/>
        <v>0</v>
      </c>
      <c r="AF83" s="135">
        <f t="shared" si="5"/>
        <v>0</v>
      </c>
      <c r="AG83" s="135" t="s">
        <v>2543</v>
      </c>
      <c r="AH83" s="136" t="s">
        <v>925</v>
      </c>
      <c r="AI83" s="178"/>
      <c r="AJ83" s="178"/>
      <c r="AK83" s="178"/>
      <c r="AL83" s="178"/>
      <c r="AM83" s="178"/>
      <c r="AN83" s="178"/>
      <c r="AO83" s="178"/>
      <c r="AP83" s="178"/>
      <c r="AQ83" s="188" t="s">
        <v>1718</v>
      </c>
    </row>
    <row r="84" spans="1:43" ht="24" x14ac:dyDescent="0.3">
      <c r="A84" s="193" t="s">
        <v>900</v>
      </c>
      <c r="B84" s="129">
        <v>81</v>
      </c>
      <c r="C84" s="144" t="s">
        <v>1000</v>
      </c>
      <c r="D84" s="238">
        <v>10283</v>
      </c>
      <c r="E84" s="245" t="s">
        <v>1659</v>
      </c>
      <c r="F84" s="280" t="s">
        <v>2529</v>
      </c>
      <c r="G84" s="175" t="s">
        <v>1132</v>
      </c>
      <c r="H84" s="186">
        <v>2004</v>
      </c>
      <c r="I84" s="203">
        <v>38289</v>
      </c>
      <c r="J84" s="186">
        <v>2004</v>
      </c>
      <c r="K84" s="187" t="s">
        <v>1552</v>
      </c>
      <c r="L84" s="128" t="s">
        <v>1102</v>
      </c>
      <c r="M84" s="131">
        <v>90</v>
      </c>
      <c r="N84" s="128" t="s">
        <v>698</v>
      </c>
      <c r="O84" s="136" t="s">
        <v>698</v>
      </c>
      <c r="P84" s="136">
        <v>42844</v>
      </c>
      <c r="Q84" s="128" t="s">
        <v>698</v>
      </c>
      <c r="R84" s="128" t="s">
        <v>698</v>
      </c>
      <c r="S84" s="128" t="s">
        <v>698</v>
      </c>
      <c r="T84" s="128" t="s">
        <v>698</v>
      </c>
      <c r="U84" s="128" t="s">
        <v>698</v>
      </c>
      <c r="V84" s="145" t="s">
        <v>689</v>
      </c>
      <c r="W84" s="145" t="s">
        <v>689</v>
      </c>
      <c r="X84" s="128" t="s">
        <v>689</v>
      </c>
      <c r="Y84" s="339">
        <v>67917</v>
      </c>
      <c r="Z84" s="178">
        <v>0</v>
      </c>
      <c r="AA84" s="128">
        <v>0</v>
      </c>
      <c r="AB84" s="206">
        <v>67917</v>
      </c>
      <c r="AC84" s="178">
        <v>0</v>
      </c>
      <c r="AD84" s="342">
        <f t="shared" si="3"/>
        <v>67917</v>
      </c>
      <c r="AE84" s="352">
        <f t="shared" si="4"/>
        <v>0</v>
      </c>
      <c r="AF84" s="135">
        <f t="shared" si="5"/>
        <v>0</v>
      </c>
      <c r="AG84" s="135" t="s">
        <v>2543</v>
      </c>
      <c r="AH84" s="178"/>
      <c r="AI84" s="178"/>
      <c r="AJ84" s="178"/>
      <c r="AK84" s="178"/>
      <c r="AL84" s="178"/>
      <c r="AM84" s="178"/>
      <c r="AN84" s="178"/>
      <c r="AO84" s="178"/>
      <c r="AP84" s="178"/>
      <c r="AQ84" s="188" t="s">
        <v>1717</v>
      </c>
    </row>
    <row r="85" spans="1:43" ht="24.6" x14ac:dyDescent="0.3">
      <c r="A85" s="193" t="s">
        <v>900</v>
      </c>
      <c r="B85" s="129">
        <v>82</v>
      </c>
      <c r="C85" s="144" t="s">
        <v>1001</v>
      </c>
      <c r="D85" s="238">
        <v>7193</v>
      </c>
      <c r="E85" s="245" t="s">
        <v>1659</v>
      </c>
      <c r="F85" s="280" t="s">
        <v>2529</v>
      </c>
      <c r="G85" s="175" t="s">
        <v>1132</v>
      </c>
      <c r="H85" s="186">
        <v>2004</v>
      </c>
      <c r="I85" s="203">
        <v>38202</v>
      </c>
      <c r="J85" s="186">
        <v>2004</v>
      </c>
      <c r="K85" s="187" t="s">
        <v>1552</v>
      </c>
      <c r="L85" s="128" t="s">
        <v>1109</v>
      </c>
      <c r="M85" s="131">
        <v>330</v>
      </c>
      <c r="N85" s="128" t="s">
        <v>698</v>
      </c>
      <c r="O85" s="136" t="s">
        <v>698</v>
      </c>
      <c r="P85" s="136">
        <v>42844</v>
      </c>
      <c r="Q85" s="128" t="s">
        <v>698</v>
      </c>
      <c r="R85" s="128" t="s">
        <v>698</v>
      </c>
      <c r="S85" s="128" t="s">
        <v>698</v>
      </c>
      <c r="T85" s="128" t="s">
        <v>698</v>
      </c>
      <c r="U85" s="128" t="s">
        <v>698</v>
      </c>
      <c r="V85" s="145" t="s">
        <v>689</v>
      </c>
      <c r="W85" s="128" t="s">
        <v>691</v>
      </c>
      <c r="X85" s="128" t="s">
        <v>689</v>
      </c>
      <c r="Y85" s="339">
        <v>163188</v>
      </c>
      <c r="Z85" s="178">
        <v>0</v>
      </c>
      <c r="AA85" s="128">
        <v>0</v>
      </c>
      <c r="AB85" s="159">
        <v>0</v>
      </c>
      <c r="AC85" s="178">
        <v>0</v>
      </c>
      <c r="AD85" s="342">
        <f t="shared" si="3"/>
        <v>163188</v>
      </c>
      <c r="AE85" s="352">
        <f t="shared" si="4"/>
        <v>0</v>
      </c>
      <c r="AF85" s="135">
        <f t="shared" si="5"/>
        <v>0</v>
      </c>
      <c r="AG85" s="135" t="s">
        <v>2543</v>
      </c>
      <c r="AH85" s="136" t="s">
        <v>925</v>
      </c>
      <c r="AI85" s="178"/>
      <c r="AJ85" s="178"/>
      <c r="AK85" s="178"/>
      <c r="AL85" s="178"/>
      <c r="AM85" s="178"/>
      <c r="AN85" s="178"/>
      <c r="AO85" s="178"/>
      <c r="AP85" s="178"/>
      <c r="AQ85" s="188" t="s">
        <v>1719</v>
      </c>
    </row>
    <row r="86" spans="1:43" ht="24.6" x14ac:dyDescent="0.3">
      <c r="A86" s="193" t="s">
        <v>900</v>
      </c>
      <c r="B86" s="129">
        <v>83</v>
      </c>
      <c r="C86" s="144" t="s">
        <v>1002</v>
      </c>
      <c r="D86" s="238">
        <v>7005</v>
      </c>
      <c r="E86" s="245" t="s">
        <v>1659</v>
      </c>
      <c r="F86" s="280" t="s">
        <v>2529</v>
      </c>
      <c r="G86" s="175" t="s">
        <v>1132</v>
      </c>
      <c r="H86" s="186">
        <v>2004</v>
      </c>
      <c r="I86" s="203">
        <v>38072</v>
      </c>
      <c r="J86" s="186">
        <v>2004</v>
      </c>
      <c r="K86" s="187" t="s">
        <v>1552</v>
      </c>
      <c r="L86" s="128" t="s">
        <v>1110</v>
      </c>
      <c r="M86" s="131">
        <v>120</v>
      </c>
      <c r="N86" s="128" t="s">
        <v>698</v>
      </c>
      <c r="O86" s="136" t="s">
        <v>698</v>
      </c>
      <c r="P86" s="136">
        <v>42844</v>
      </c>
      <c r="Q86" s="128" t="s">
        <v>698</v>
      </c>
      <c r="R86" s="128" t="s">
        <v>698</v>
      </c>
      <c r="S86" s="128" t="s">
        <v>698</v>
      </c>
      <c r="T86" s="128" t="s">
        <v>698</v>
      </c>
      <c r="U86" s="128" t="s">
        <v>698</v>
      </c>
      <c r="V86" s="145" t="s">
        <v>689</v>
      </c>
      <c r="W86" s="128" t="s">
        <v>691</v>
      </c>
      <c r="X86" s="128" t="s">
        <v>689</v>
      </c>
      <c r="Y86" s="339">
        <v>264315</v>
      </c>
      <c r="Z86" s="178">
        <v>0</v>
      </c>
      <c r="AA86" s="128">
        <v>0</v>
      </c>
      <c r="AB86" s="159">
        <v>0</v>
      </c>
      <c r="AC86" s="178">
        <v>0</v>
      </c>
      <c r="AD86" s="342">
        <f t="shared" si="3"/>
        <v>264315</v>
      </c>
      <c r="AE86" s="352">
        <f t="shared" si="4"/>
        <v>0</v>
      </c>
      <c r="AF86" s="135">
        <f t="shared" si="5"/>
        <v>0</v>
      </c>
      <c r="AG86" s="135" t="s">
        <v>2543</v>
      </c>
      <c r="AH86" s="136" t="s">
        <v>925</v>
      </c>
      <c r="AI86" s="178"/>
      <c r="AJ86" s="178"/>
      <c r="AK86" s="178"/>
      <c r="AL86" s="178"/>
      <c r="AM86" s="178"/>
      <c r="AN86" s="178"/>
      <c r="AO86" s="178"/>
      <c r="AP86" s="178"/>
      <c r="AQ86" s="188" t="s">
        <v>1719</v>
      </c>
    </row>
    <row r="87" spans="1:43" ht="24" x14ac:dyDescent="0.3">
      <c r="A87" s="193" t="s">
        <v>900</v>
      </c>
      <c r="B87" s="129">
        <v>84</v>
      </c>
      <c r="C87" s="144" t="s">
        <v>1003</v>
      </c>
      <c r="D87" s="238">
        <v>7012</v>
      </c>
      <c r="E87" s="245" t="s">
        <v>1659</v>
      </c>
      <c r="F87" s="280" t="s">
        <v>2529</v>
      </c>
      <c r="G87" s="175" t="s">
        <v>1132</v>
      </c>
      <c r="H87" s="186">
        <v>2004</v>
      </c>
      <c r="I87" s="203">
        <v>37914</v>
      </c>
      <c r="J87" s="186">
        <v>2003</v>
      </c>
      <c r="K87" s="187" t="s">
        <v>2248</v>
      </c>
      <c r="L87" s="128" t="s">
        <v>1109</v>
      </c>
      <c r="M87" s="131">
        <v>180</v>
      </c>
      <c r="N87" s="128" t="s">
        <v>698</v>
      </c>
      <c r="O87" s="136" t="s">
        <v>698</v>
      </c>
      <c r="P87" s="136">
        <v>42844</v>
      </c>
      <c r="Q87" s="128" t="s">
        <v>698</v>
      </c>
      <c r="R87" s="128" t="s">
        <v>698</v>
      </c>
      <c r="S87" s="128" t="s">
        <v>698</v>
      </c>
      <c r="T87" s="128" t="s">
        <v>698</v>
      </c>
      <c r="U87" s="128" t="s">
        <v>698</v>
      </c>
      <c r="V87" s="145" t="s">
        <v>689</v>
      </c>
      <c r="W87" s="145" t="s">
        <v>689</v>
      </c>
      <c r="X87" s="128" t="s">
        <v>689</v>
      </c>
      <c r="Y87" s="339">
        <v>272786</v>
      </c>
      <c r="Z87" s="178">
        <v>0</v>
      </c>
      <c r="AA87" s="128">
        <v>0</v>
      </c>
      <c r="AB87" s="159">
        <v>0</v>
      </c>
      <c r="AC87" s="178">
        <v>0</v>
      </c>
      <c r="AD87" s="342">
        <f t="shared" si="3"/>
        <v>272786</v>
      </c>
      <c r="AE87" s="352">
        <f t="shared" si="4"/>
        <v>0</v>
      </c>
      <c r="AF87" s="135">
        <f t="shared" si="5"/>
        <v>0</v>
      </c>
      <c r="AG87" s="135" t="s">
        <v>2543</v>
      </c>
      <c r="AH87" s="178"/>
      <c r="AI87" s="178"/>
      <c r="AJ87" s="178"/>
      <c r="AK87" s="178"/>
      <c r="AL87" s="178"/>
      <c r="AM87" s="178"/>
      <c r="AN87" s="178"/>
      <c r="AO87" s="178"/>
      <c r="AP87" s="178"/>
      <c r="AQ87" s="188" t="s">
        <v>1720</v>
      </c>
    </row>
    <row r="88" spans="1:43" x14ac:dyDescent="0.3">
      <c r="A88" s="193" t="s">
        <v>900</v>
      </c>
      <c r="B88" s="129">
        <v>85</v>
      </c>
      <c r="C88" s="144" t="s">
        <v>1004</v>
      </c>
      <c r="D88" s="238">
        <v>6297</v>
      </c>
      <c r="E88" s="245" t="s">
        <v>1659</v>
      </c>
      <c r="F88" s="280" t="s">
        <v>2529</v>
      </c>
      <c r="G88" s="175" t="s">
        <v>1132</v>
      </c>
      <c r="H88" s="186">
        <v>2004</v>
      </c>
      <c r="I88" s="203">
        <v>37872</v>
      </c>
      <c r="J88" s="186">
        <v>2003</v>
      </c>
      <c r="K88" s="187" t="s">
        <v>1552</v>
      </c>
      <c r="L88" s="128" t="s">
        <v>1110</v>
      </c>
      <c r="M88" s="131">
        <v>180</v>
      </c>
      <c r="N88" s="128" t="s">
        <v>698</v>
      </c>
      <c r="O88" s="136" t="s">
        <v>698</v>
      </c>
      <c r="P88" s="136">
        <v>42844</v>
      </c>
      <c r="Q88" s="128" t="s">
        <v>698</v>
      </c>
      <c r="R88" s="128" t="s">
        <v>698</v>
      </c>
      <c r="S88" s="128" t="s">
        <v>698</v>
      </c>
      <c r="T88" s="128" t="s">
        <v>698</v>
      </c>
      <c r="U88" s="128" t="s">
        <v>698</v>
      </c>
      <c r="V88" s="145" t="s">
        <v>689</v>
      </c>
      <c r="W88" s="145" t="s">
        <v>689</v>
      </c>
      <c r="X88" s="128" t="s">
        <v>689</v>
      </c>
      <c r="Y88" s="339">
        <v>217752</v>
      </c>
      <c r="Z88" s="178">
        <v>0</v>
      </c>
      <c r="AA88" s="128">
        <v>0</v>
      </c>
      <c r="AB88" s="159">
        <v>0</v>
      </c>
      <c r="AC88" s="178">
        <v>0</v>
      </c>
      <c r="AD88" s="342">
        <f t="shared" si="3"/>
        <v>217752</v>
      </c>
      <c r="AE88" s="352">
        <f t="shared" si="4"/>
        <v>0</v>
      </c>
      <c r="AF88" s="135">
        <f t="shared" si="5"/>
        <v>0</v>
      </c>
      <c r="AG88" s="135" t="s">
        <v>2543</v>
      </c>
      <c r="AH88" s="178"/>
      <c r="AI88" s="178"/>
      <c r="AJ88" s="178"/>
      <c r="AK88" s="178"/>
      <c r="AL88" s="178"/>
      <c r="AM88" s="178"/>
      <c r="AN88" s="178"/>
      <c r="AO88" s="178"/>
      <c r="AP88" s="178"/>
      <c r="AQ88" s="188" t="s">
        <v>1720</v>
      </c>
    </row>
    <row r="89" spans="1:43" x14ac:dyDescent="0.3">
      <c r="A89" s="193" t="s">
        <v>900</v>
      </c>
      <c r="B89" s="129">
        <v>86</v>
      </c>
      <c r="C89" s="144" t="s">
        <v>1005</v>
      </c>
      <c r="D89" s="238">
        <v>9496</v>
      </c>
      <c r="E89" s="245" t="s">
        <v>1659</v>
      </c>
      <c r="F89" s="280" t="s">
        <v>2529</v>
      </c>
      <c r="G89" s="175" t="s">
        <v>1132</v>
      </c>
      <c r="H89" s="186">
        <v>2004</v>
      </c>
      <c r="I89" s="203">
        <v>38281</v>
      </c>
      <c r="J89" s="186">
        <v>2004</v>
      </c>
      <c r="K89" s="187" t="s">
        <v>2249</v>
      </c>
      <c r="L89" s="128" t="s">
        <v>1102</v>
      </c>
      <c r="M89" s="131">
        <v>150</v>
      </c>
      <c r="N89" s="128" t="s">
        <v>698</v>
      </c>
      <c r="O89" s="136" t="s">
        <v>698</v>
      </c>
      <c r="P89" s="136">
        <v>42844</v>
      </c>
      <c r="Q89" s="128" t="s">
        <v>698</v>
      </c>
      <c r="R89" s="128" t="s">
        <v>698</v>
      </c>
      <c r="S89" s="128" t="s">
        <v>698</v>
      </c>
      <c r="T89" s="128" t="s">
        <v>698</v>
      </c>
      <c r="U89" s="128" t="s">
        <v>698</v>
      </c>
      <c r="V89" s="145" t="s">
        <v>689</v>
      </c>
      <c r="W89" s="145" t="s">
        <v>689</v>
      </c>
      <c r="X89" s="128" t="s">
        <v>689</v>
      </c>
      <c r="Y89" s="339">
        <v>469304</v>
      </c>
      <c r="Z89" s="178">
        <v>0</v>
      </c>
      <c r="AA89" s="128">
        <v>0</v>
      </c>
      <c r="AB89" s="206">
        <v>93861</v>
      </c>
      <c r="AC89" s="178">
        <v>0</v>
      </c>
      <c r="AD89" s="342">
        <f t="shared" si="3"/>
        <v>469304</v>
      </c>
      <c r="AE89" s="352">
        <f t="shared" si="4"/>
        <v>0</v>
      </c>
      <c r="AF89" s="135">
        <f t="shared" si="5"/>
        <v>0</v>
      </c>
      <c r="AG89" s="135" t="s">
        <v>2543</v>
      </c>
      <c r="AH89" s="178"/>
      <c r="AI89" s="178"/>
      <c r="AJ89" s="178"/>
      <c r="AK89" s="178"/>
      <c r="AL89" s="178"/>
      <c r="AM89" s="178"/>
      <c r="AN89" s="178"/>
      <c r="AO89" s="178"/>
      <c r="AP89" s="178"/>
      <c r="AQ89" s="188" t="s">
        <v>1717</v>
      </c>
    </row>
    <row r="90" spans="1:43" ht="36" x14ac:dyDescent="0.3">
      <c r="A90" s="193" t="s">
        <v>900</v>
      </c>
      <c r="B90" s="129">
        <v>87</v>
      </c>
      <c r="C90" s="144" t="s">
        <v>1006</v>
      </c>
      <c r="D90" s="238">
        <v>11923</v>
      </c>
      <c r="E90" s="245" t="s">
        <v>1659</v>
      </c>
      <c r="F90" s="280" t="s">
        <v>2529</v>
      </c>
      <c r="G90" s="175" t="s">
        <v>1132</v>
      </c>
      <c r="H90" s="186">
        <v>2004</v>
      </c>
      <c r="I90" s="203">
        <v>38273</v>
      </c>
      <c r="J90" s="186">
        <v>2004</v>
      </c>
      <c r="K90" s="187" t="s">
        <v>2248</v>
      </c>
      <c r="L90" s="128" t="s">
        <v>1110</v>
      </c>
      <c r="M90" s="131">
        <v>120</v>
      </c>
      <c r="N90" s="252">
        <v>38869</v>
      </c>
      <c r="O90" s="136">
        <v>39326</v>
      </c>
      <c r="P90" s="136">
        <v>42844</v>
      </c>
      <c r="Q90" s="145">
        <f>+(P90-N90)/365</f>
        <v>10.890410958904109</v>
      </c>
      <c r="R90" s="145" t="s">
        <v>2520</v>
      </c>
      <c r="S90" s="145">
        <f>+(P90-O90)/365</f>
        <v>9.6383561643835609</v>
      </c>
      <c r="T90" s="145" t="s">
        <v>2519</v>
      </c>
      <c r="U90" s="145" t="s">
        <v>2540</v>
      </c>
      <c r="V90" s="145" t="s">
        <v>689</v>
      </c>
      <c r="W90" s="128" t="s">
        <v>691</v>
      </c>
      <c r="X90" s="128" t="s">
        <v>689</v>
      </c>
      <c r="Y90" s="339">
        <v>187983</v>
      </c>
      <c r="Z90" s="178">
        <v>0</v>
      </c>
      <c r="AA90" s="128">
        <v>0</v>
      </c>
      <c r="AB90" s="206">
        <v>21080</v>
      </c>
      <c r="AC90" s="206">
        <v>21080</v>
      </c>
      <c r="AD90" s="342">
        <f t="shared" ref="AD90:AD153" si="6">+Y90-AC90</f>
        <v>166903</v>
      </c>
      <c r="AE90" s="352">
        <f t="shared" si="4"/>
        <v>0.11213779969465323</v>
      </c>
      <c r="AF90" s="135">
        <f t="shared" si="5"/>
        <v>0.11213779969465323</v>
      </c>
      <c r="AG90" s="135" t="s">
        <v>2543</v>
      </c>
      <c r="AH90" s="136" t="s">
        <v>925</v>
      </c>
      <c r="AI90" s="178"/>
      <c r="AJ90" s="178"/>
      <c r="AK90" s="178"/>
      <c r="AL90" s="178"/>
      <c r="AM90" s="178"/>
      <c r="AN90" s="178"/>
      <c r="AO90" s="178"/>
      <c r="AP90" s="178"/>
      <c r="AQ90" s="188" t="s">
        <v>1721</v>
      </c>
    </row>
    <row r="91" spans="1:43" ht="24" x14ac:dyDescent="0.3">
      <c r="A91" s="193" t="s">
        <v>900</v>
      </c>
      <c r="B91" s="129">
        <v>88</v>
      </c>
      <c r="C91" s="144" t="s">
        <v>1007</v>
      </c>
      <c r="D91" s="238">
        <v>4791</v>
      </c>
      <c r="E91" s="245" t="s">
        <v>1659</v>
      </c>
      <c r="F91" s="280" t="s">
        <v>2529</v>
      </c>
      <c r="G91" s="175" t="s">
        <v>1132</v>
      </c>
      <c r="H91" s="186">
        <v>2004</v>
      </c>
      <c r="I91" s="203">
        <v>37718</v>
      </c>
      <c r="J91" s="186">
        <v>2003</v>
      </c>
      <c r="K91" s="187" t="s">
        <v>1572</v>
      </c>
      <c r="L91" s="128" t="s">
        <v>1110</v>
      </c>
      <c r="M91" s="131">
        <v>90</v>
      </c>
      <c r="N91" s="128" t="s">
        <v>698</v>
      </c>
      <c r="O91" s="136" t="s">
        <v>698</v>
      </c>
      <c r="P91" s="136">
        <v>42844</v>
      </c>
      <c r="Q91" s="128" t="s">
        <v>698</v>
      </c>
      <c r="R91" s="128" t="s">
        <v>698</v>
      </c>
      <c r="S91" s="128" t="s">
        <v>698</v>
      </c>
      <c r="T91" s="128" t="s">
        <v>698</v>
      </c>
      <c r="U91" s="128" t="s">
        <v>698</v>
      </c>
      <c r="V91" s="145" t="s">
        <v>689</v>
      </c>
      <c r="W91" s="145" t="s">
        <v>689</v>
      </c>
      <c r="X91" s="128" t="s">
        <v>689</v>
      </c>
      <c r="Y91" s="339">
        <v>119817</v>
      </c>
      <c r="Z91" s="178">
        <v>0</v>
      </c>
      <c r="AA91" s="128">
        <v>0</v>
      </c>
      <c r="AB91" s="159">
        <v>0</v>
      </c>
      <c r="AC91" s="178">
        <v>0</v>
      </c>
      <c r="AD91" s="342">
        <f t="shared" si="6"/>
        <v>119817</v>
      </c>
      <c r="AE91" s="352">
        <f t="shared" si="4"/>
        <v>0</v>
      </c>
      <c r="AF91" s="135">
        <f t="shared" si="5"/>
        <v>0</v>
      </c>
      <c r="AG91" s="135" t="s">
        <v>2543</v>
      </c>
      <c r="AH91" s="178"/>
      <c r="AI91" s="178"/>
      <c r="AJ91" s="178"/>
      <c r="AK91" s="178"/>
      <c r="AL91" s="178"/>
      <c r="AM91" s="178"/>
      <c r="AN91" s="178"/>
      <c r="AO91" s="178"/>
      <c r="AP91" s="178"/>
      <c r="AQ91" s="188" t="s">
        <v>1722</v>
      </c>
    </row>
    <row r="92" spans="1:43" ht="24" x14ac:dyDescent="0.3">
      <c r="A92" s="193" t="s">
        <v>900</v>
      </c>
      <c r="B92" s="129">
        <v>89</v>
      </c>
      <c r="C92" s="144" t="s">
        <v>1008</v>
      </c>
      <c r="D92" s="238">
        <v>10293</v>
      </c>
      <c r="E92" s="245" t="s">
        <v>1659</v>
      </c>
      <c r="F92" s="280" t="s">
        <v>2529</v>
      </c>
      <c r="G92" s="175" t="s">
        <v>1132</v>
      </c>
      <c r="H92" s="186">
        <v>2004</v>
      </c>
      <c r="I92" s="203">
        <v>38176</v>
      </c>
      <c r="J92" s="186">
        <v>2004</v>
      </c>
      <c r="K92" s="128" t="s">
        <v>1888</v>
      </c>
      <c r="L92" s="128" t="s">
        <v>1104</v>
      </c>
      <c r="M92" s="131">
        <v>180</v>
      </c>
      <c r="N92" s="128" t="s">
        <v>698</v>
      </c>
      <c r="O92" s="136" t="s">
        <v>698</v>
      </c>
      <c r="P92" s="136">
        <v>42844</v>
      </c>
      <c r="Q92" s="128" t="s">
        <v>698</v>
      </c>
      <c r="R92" s="128" t="s">
        <v>698</v>
      </c>
      <c r="S92" s="128" t="s">
        <v>698</v>
      </c>
      <c r="T92" s="128" t="s">
        <v>698</v>
      </c>
      <c r="U92" s="128" t="s">
        <v>698</v>
      </c>
      <c r="V92" s="145" t="s">
        <v>689</v>
      </c>
      <c r="W92" s="145" t="s">
        <v>689</v>
      </c>
      <c r="X92" s="128" t="s">
        <v>689</v>
      </c>
      <c r="Y92" s="339">
        <v>899961</v>
      </c>
      <c r="Z92" s="178">
        <v>0</v>
      </c>
      <c r="AA92" s="128">
        <v>0</v>
      </c>
      <c r="AB92" s="159">
        <v>0</v>
      </c>
      <c r="AC92" s="178">
        <v>0</v>
      </c>
      <c r="AD92" s="342">
        <f t="shared" si="6"/>
        <v>899961</v>
      </c>
      <c r="AE92" s="352">
        <f t="shared" si="4"/>
        <v>0</v>
      </c>
      <c r="AF92" s="135">
        <f t="shared" si="5"/>
        <v>0</v>
      </c>
      <c r="AG92" s="135" t="s">
        <v>2543</v>
      </c>
      <c r="AH92" s="178"/>
      <c r="AI92" s="178"/>
      <c r="AJ92" s="178"/>
      <c r="AK92" s="178"/>
      <c r="AL92" s="178"/>
      <c r="AM92" s="178"/>
      <c r="AN92" s="178"/>
      <c r="AO92" s="178"/>
      <c r="AP92" s="178"/>
      <c r="AQ92" s="188" t="s">
        <v>1722</v>
      </c>
    </row>
    <row r="93" spans="1:43" ht="24" x14ac:dyDescent="0.3">
      <c r="A93" s="193" t="s">
        <v>900</v>
      </c>
      <c r="B93" s="129">
        <v>90</v>
      </c>
      <c r="C93" s="144" t="s">
        <v>1009</v>
      </c>
      <c r="D93" s="238">
        <v>5739</v>
      </c>
      <c r="E93" s="245" t="s">
        <v>1659</v>
      </c>
      <c r="F93" s="280" t="s">
        <v>2529</v>
      </c>
      <c r="G93" s="175" t="s">
        <v>1132</v>
      </c>
      <c r="H93" s="186">
        <v>2004</v>
      </c>
      <c r="I93" s="203">
        <v>37882</v>
      </c>
      <c r="J93" s="186">
        <v>2003</v>
      </c>
      <c r="K93" s="187" t="s">
        <v>915</v>
      </c>
      <c r="L93" s="128" t="s">
        <v>1110</v>
      </c>
      <c r="M93" s="131">
        <v>90</v>
      </c>
      <c r="N93" s="128" t="s">
        <v>698</v>
      </c>
      <c r="O93" s="136" t="s">
        <v>698</v>
      </c>
      <c r="P93" s="136">
        <v>42844</v>
      </c>
      <c r="Q93" s="128" t="s">
        <v>698</v>
      </c>
      <c r="R93" s="128" t="s">
        <v>698</v>
      </c>
      <c r="S93" s="128" t="s">
        <v>698</v>
      </c>
      <c r="T93" s="128" t="s">
        <v>698</v>
      </c>
      <c r="U93" s="128" t="s">
        <v>698</v>
      </c>
      <c r="V93" s="145" t="s">
        <v>689</v>
      </c>
      <c r="W93" s="128" t="s">
        <v>691</v>
      </c>
      <c r="X93" s="128" t="s">
        <v>689</v>
      </c>
      <c r="Y93" s="339">
        <v>371969</v>
      </c>
      <c r="Z93" s="178">
        <v>0</v>
      </c>
      <c r="AA93" s="128">
        <v>0</v>
      </c>
      <c r="AB93" s="159">
        <v>0</v>
      </c>
      <c r="AC93" s="178">
        <v>0</v>
      </c>
      <c r="AD93" s="342">
        <f t="shared" si="6"/>
        <v>371969</v>
      </c>
      <c r="AE93" s="352">
        <f t="shared" si="4"/>
        <v>0</v>
      </c>
      <c r="AF93" s="135">
        <f t="shared" si="5"/>
        <v>0</v>
      </c>
      <c r="AG93" s="135" t="s">
        <v>2543</v>
      </c>
      <c r="AH93" s="136" t="s">
        <v>925</v>
      </c>
      <c r="AI93" s="178"/>
      <c r="AJ93" s="178"/>
      <c r="AK93" s="178"/>
      <c r="AL93" s="178"/>
      <c r="AM93" s="178"/>
      <c r="AN93" s="178"/>
      <c r="AO93" s="178"/>
      <c r="AP93" s="178"/>
      <c r="AQ93" s="188" t="s">
        <v>1723</v>
      </c>
    </row>
    <row r="94" spans="1:43" ht="36" x14ac:dyDescent="0.3">
      <c r="A94" s="193" t="s">
        <v>900</v>
      </c>
      <c r="B94" s="129">
        <v>91</v>
      </c>
      <c r="C94" s="144" t="s">
        <v>1010</v>
      </c>
      <c r="D94" s="238">
        <v>5469</v>
      </c>
      <c r="E94" s="245" t="s">
        <v>1659</v>
      </c>
      <c r="F94" s="280" t="s">
        <v>2529</v>
      </c>
      <c r="G94" s="175" t="s">
        <v>1132</v>
      </c>
      <c r="H94" s="186">
        <v>2004</v>
      </c>
      <c r="I94" s="203">
        <v>38265</v>
      </c>
      <c r="J94" s="186">
        <v>2004</v>
      </c>
      <c r="K94" s="187" t="s">
        <v>915</v>
      </c>
      <c r="L94" s="128" t="s">
        <v>1110</v>
      </c>
      <c r="M94" s="131">
        <v>120</v>
      </c>
      <c r="N94" s="252">
        <v>38869</v>
      </c>
      <c r="O94" s="136">
        <v>38869</v>
      </c>
      <c r="P94" s="136">
        <v>42844</v>
      </c>
      <c r="Q94" s="145">
        <f>+(P94-N94)/365</f>
        <v>10.890410958904109</v>
      </c>
      <c r="R94" s="145" t="s">
        <v>2520</v>
      </c>
      <c r="S94" s="145">
        <f>+(P94-O94)/365</f>
        <v>10.890410958904109</v>
      </c>
      <c r="T94" s="145" t="s">
        <v>2525</v>
      </c>
      <c r="U94" s="145" t="s">
        <v>2540</v>
      </c>
      <c r="V94" s="145" t="s">
        <v>689</v>
      </c>
      <c r="W94" s="145" t="s">
        <v>689</v>
      </c>
      <c r="X94" s="128" t="s">
        <v>689</v>
      </c>
      <c r="Y94" s="339">
        <v>154042</v>
      </c>
      <c r="Z94" s="178">
        <v>0</v>
      </c>
      <c r="AA94" s="128">
        <v>0</v>
      </c>
      <c r="AB94" s="206">
        <v>18500</v>
      </c>
      <c r="AC94" s="189">
        <v>18499.740000000002</v>
      </c>
      <c r="AD94" s="342">
        <f t="shared" si="6"/>
        <v>135542.26</v>
      </c>
      <c r="AE94" s="352">
        <f t="shared" si="4"/>
        <v>0.12009542851949469</v>
      </c>
      <c r="AF94" s="135">
        <f t="shared" si="5"/>
        <v>0.12009542851949469</v>
      </c>
      <c r="AG94" s="135" t="s">
        <v>2543</v>
      </c>
      <c r="AH94" s="178"/>
      <c r="AI94" s="178"/>
      <c r="AJ94" s="178"/>
      <c r="AK94" s="178"/>
      <c r="AL94" s="178"/>
      <c r="AM94" s="178"/>
      <c r="AN94" s="178"/>
      <c r="AO94" s="178"/>
      <c r="AP94" s="178"/>
      <c r="AQ94" s="188" t="s">
        <v>1724</v>
      </c>
    </row>
    <row r="95" spans="1:43" ht="24" x14ac:dyDescent="0.3">
      <c r="A95" s="128" t="s">
        <v>901</v>
      </c>
      <c r="B95" s="129">
        <v>92</v>
      </c>
      <c r="C95" s="144" t="s">
        <v>1033</v>
      </c>
      <c r="D95" s="238">
        <v>5471</v>
      </c>
      <c r="E95" s="246" t="s">
        <v>2205</v>
      </c>
      <c r="F95" s="279" t="s">
        <v>2531</v>
      </c>
      <c r="G95" s="175" t="s">
        <v>1132</v>
      </c>
      <c r="H95" s="186">
        <v>2005</v>
      </c>
      <c r="I95" s="203">
        <v>38152</v>
      </c>
      <c r="J95" s="186">
        <v>2004</v>
      </c>
      <c r="K95" s="187" t="s">
        <v>1094</v>
      </c>
      <c r="L95" s="187" t="s">
        <v>1100</v>
      </c>
      <c r="M95" s="131">
        <v>60</v>
      </c>
      <c r="N95" s="128" t="s">
        <v>698</v>
      </c>
      <c r="O95" s="136" t="s">
        <v>698</v>
      </c>
      <c r="P95" s="136">
        <v>42844</v>
      </c>
      <c r="Q95" s="128" t="s">
        <v>698</v>
      </c>
      <c r="R95" s="128" t="s">
        <v>698</v>
      </c>
      <c r="S95" s="128" t="s">
        <v>698</v>
      </c>
      <c r="T95" s="128" t="s">
        <v>698</v>
      </c>
      <c r="U95" s="128" t="s">
        <v>698</v>
      </c>
      <c r="V95" s="145" t="s">
        <v>689</v>
      </c>
      <c r="W95" s="145" t="s">
        <v>689</v>
      </c>
      <c r="X95" s="145" t="s">
        <v>689</v>
      </c>
      <c r="Y95" s="180">
        <v>543593</v>
      </c>
      <c r="Z95" s="128">
        <v>0</v>
      </c>
      <c r="AA95" s="128">
        <v>0</v>
      </c>
      <c r="AB95" s="150" t="s">
        <v>698</v>
      </c>
      <c r="AC95" s="150" t="s">
        <v>698</v>
      </c>
      <c r="AD95" s="353" t="s">
        <v>698</v>
      </c>
      <c r="AE95" s="128" t="s">
        <v>698</v>
      </c>
      <c r="AF95" s="128" t="s">
        <v>698</v>
      </c>
      <c r="AG95" s="128" t="s">
        <v>698</v>
      </c>
      <c r="AH95" s="138"/>
      <c r="AI95" s="138"/>
      <c r="AJ95" s="138"/>
      <c r="AK95" s="138"/>
      <c r="AL95" s="138"/>
      <c r="AM95" s="138"/>
      <c r="AN95" s="138"/>
      <c r="AO95" s="138"/>
      <c r="AP95" s="138"/>
      <c r="AQ95" s="204" t="s">
        <v>1173</v>
      </c>
    </row>
    <row r="96" spans="1:43" ht="24" x14ac:dyDescent="0.3">
      <c r="A96" s="128" t="s">
        <v>901</v>
      </c>
      <c r="B96" s="129">
        <v>93</v>
      </c>
      <c r="C96" s="144" t="s">
        <v>1034</v>
      </c>
      <c r="D96" s="238">
        <v>5473</v>
      </c>
      <c r="E96" s="246" t="s">
        <v>2205</v>
      </c>
      <c r="F96" s="279" t="s">
        <v>2531</v>
      </c>
      <c r="G96" s="175" t="s">
        <v>1132</v>
      </c>
      <c r="H96" s="186">
        <v>2005</v>
      </c>
      <c r="I96" s="203">
        <v>37797</v>
      </c>
      <c r="J96" s="186">
        <v>2003</v>
      </c>
      <c r="K96" s="187" t="s">
        <v>1189</v>
      </c>
      <c r="L96" s="187" t="s">
        <v>1100</v>
      </c>
      <c r="M96" s="131">
        <v>90</v>
      </c>
      <c r="N96" s="128" t="s">
        <v>698</v>
      </c>
      <c r="O96" s="136" t="s">
        <v>698</v>
      </c>
      <c r="P96" s="136">
        <v>42844</v>
      </c>
      <c r="Q96" s="128" t="s">
        <v>698</v>
      </c>
      <c r="R96" s="128" t="s">
        <v>698</v>
      </c>
      <c r="S96" s="128" t="s">
        <v>698</v>
      </c>
      <c r="T96" s="128" t="s">
        <v>698</v>
      </c>
      <c r="U96" s="128" t="s">
        <v>698</v>
      </c>
      <c r="V96" s="145" t="s">
        <v>689</v>
      </c>
      <c r="W96" s="145" t="s">
        <v>689</v>
      </c>
      <c r="X96" s="145" t="s">
        <v>689</v>
      </c>
      <c r="Y96" s="180">
        <v>70000</v>
      </c>
      <c r="Z96" s="138">
        <v>0</v>
      </c>
      <c r="AA96" s="128">
        <v>0</v>
      </c>
      <c r="AB96" s="133">
        <v>11449</v>
      </c>
      <c r="AC96" s="133">
        <v>0</v>
      </c>
      <c r="AD96" s="342">
        <f t="shared" si="6"/>
        <v>70000</v>
      </c>
      <c r="AE96" s="128" t="s">
        <v>698</v>
      </c>
      <c r="AF96" s="128" t="s">
        <v>698</v>
      </c>
      <c r="AG96" s="128" t="s">
        <v>698</v>
      </c>
      <c r="AH96" s="138"/>
      <c r="AI96" s="138"/>
      <c r="AJ96" s="138"/>
      <c r="AK96" s="138"/>
      <c r="AL96" s="138"/>
      <c r="AM96" s="138"/>
      <c r="AN96" s="138"/>
      <c r="AO96" s="138"/>
      <c r="AP96" s="138"/>
      <c r="AQ96" s="204" t="s">
        <v>1173</v>
      </c>
    </row>
    <row r="97" spans="1:43" ht="24" x14ac:dyDescent="0.3">
      <c r="A97" s="128" t="s">
        <v>901</v>
      </c>
      <c r="B97" s="129">
        <v>94</v>
      </c>
      <c r="C97" s="144" t="s">
        <v>1030</v>
      </c>
      <c r="D97" s="238">
        <v>5476</v>
      </c>
      <c r="E97" s="246" t="s">
        <v>2205</v>
      </c>
      <c r="F97" s="279" t="s">
        <v>2531</v>
      </c>
      <c r="G97" s="175" t="s">
        <v>1132</v>
      </c>
      <c r="H97" s="186">
        <v>2005</v>
      </c>
      <c r="I97" s="203">
        <v>37799</v>
      </c>
      <c r="J97" s="186">
        <v>2003</v>
      </c>
      <c r="K97" s="187" t="s">
        <v>1094</v>
      </c>
      <c r="L97" s="187" t="s">
        <v>1100</v>
      </c>
      <c r="M97" s="131">
        <v>60</v>
      </c>
      <c r="N97" s="128" t="s">
        <v>698</v>
      </c>
      <c r="O97" s="136" t="s">
        <v>698</v>
      </c>
      <c r="P97" s="136">
        <v>42844</v>
      </c>
      <c r="Q97" s="128" t="s">
        <v>698</v>
      </c>
      <c r="R97" s="128" t="s">
        <v>698</v>
      </c>
      <c r="S97" s="128" t="s">
        <v>698</v>
      </c>
      <c r="T97" s="128" t="s">
        <v>698</v>
      </c>
      <c r="U97" s="128" t="s">
        <v>698</v>
      </c>
      <c r="V97" s="145" t="s">
        <v>689</v>
      </c>
      <c r="W97" s="145" t="s">
        <v>689</v>
      </c>
      <c r="X97" s="145" t="s">
        <v>689</v>
      </c>
      <c r="Y97" s="180">
        <v>382000</v>
      </c>
      <c r="Z97" s="128">
        <v>0</v>
      </c>
      <c r="AA97" s="128">
        <v>0</v>
      </c>
      <c r="AB97" s="150" t="s">
        <v>698</v>
      </c>
      <c r="AC97" s="150" t="s">
        <v>698</v>
      </c>
      <c r="AD97" s="353" t="s">
        <v>698</v>
      </c>
      <c r="AE97" s="128" t="s">
        <v>698</v>
      </c>
      <c r="AF97" s="128" t="s">
        <v>698</v>
      </c>
      <c r="AG97" s="128" t="s">
        <v>698</v>
      </c>
      <c r="AH97" s="138"/>
      <c r="AI97" s="138"/>
      <c r="AJ97" s="138"/>
      <c r="AK97" s="138"/>
      <c r="AL97" s="138"/>
      <c r="AM97" s="138"/>
      <c r="AN97" s="138"/>
      <c r="AO97" s="138"/>
      <c r="AP97" s="138"/>
      <c r="AQ97" s="204" t="s">
        <v>1173</v>
      </c>
    </row>
    <row r="98" spans="1:43" ht="24" x14ac:dyDescent="0.3">
      <c r="A98" s="128" t="s">
        <v>901</v>
      </c>
      <c r="B98" s="129">
        <v>95</v>
      </c>
      <c r="C98" s="144" t="s">
        <v>1035</v>
      </c>
      <c r="D98" s="238">
        <v>7774</v>
      </c>
      <c r="E98" s="246" t="s">
        <v>2200</v>
      </c>
      <c r="F98" s="279" t="s">
        <v>2531</v>
      </c>
      <c r="G98" s="175" t="s">
        <v>1132</v>
      </c>
      <c r="H98" s="186">
        <v>2005</v>
      </c>
      <c r="I98" s="203">
        <v>38005</v>
      </c>
      <c r="J98" s="186">
        <v>2004</v>
      </c>
      <c r="K98" s="187" t="s">
        <v>1190</v>
      </c>
      <c r="L98" s="187" t="s">
        <v>1109</v>
      </c>
      <c r="M98" s="131">
        <v>210</v>
      </c>
      <c r="N98" s="128" t="s">
        <v>698</v>
      </c>
      <c r="O98" s="136" t="s">
        <v>698</v>
      </c>
      <c r="P98" s="136">
        <v>42844</v>
      </c>
      <c r="Q98" s="128" t="s">
        <v>698</v>
      </c>
      <c r="R98" s="128" t="s">
        <v>698</v>
      </c>
      <c r="S98" s="128" t="s">
        <v>698</v>
      </c>
      <c r="T98" s="128" t="s">
        <v>698</v>
      </c>
      <c r="U98" s="128" t="s">
        <v>698</v>
      </c>
      <c r="V98" s="145" t="s">
        <v>689</v>
      </c>
      <c r="W98" s="145" t="s">
        <v>691</v>
      </c>
      <c r="X98" s="145" t="s">
        <v>689</v>
      </c>
      <c r="Y98" s="345">
        <v>613972.47</v>
      </c>
      <c r="Z98" s="128">
        <v>0</v>
      </c>
      <c r="AA98" s="128">
        <v>0</v>
      </c>
      <c r="AB98" s="150" t="s">
        <v>698</v>
      </c>
      <c r="AC98" s="150" t="s">
        <v>698</v>
      </c>
      <c r="AD98" s="353" t="s">
        <v>698</v>
      </c>
      <c r="AE98" s="128" t="s">
        <v>698</v>
      </c>
      <c r="AF98" s="128" t="s">
        <v>698</v>
      </c>
      <c r="AG98" s="128" t="s">
        <v>698</v>
      </c>
      <c r="AH98" s="136" t="s">
        <v>925</v>
      </c>
      <c r="AI98" s="148" t="s">
        <v>1237</v>
      </c>
      <c r="AJ98" s="138">
        <v>2005</v>
      </c>
      <c r="AK98" s="148" t="s">
        <v>1237</v>
      </c>
      <c r="AL98" s="148" t="s">
        <v>1237</v>
      </c>
      <c r="AM98" s="148" t="s">
        <v>1237</v>
      </c>
      <c r="AN98" s="138"/>
      <c r="AO98" s="138"/>
      <c r="AP98" s="138"/>
      <c r="AQ98" s="204" t="s">
        <v>1173</v>
      </c>
    </row>
    <row r="99" spans="1:43" ht="36" x14ac:dyDescent="0.3">
      <c r="A99" s="128" t="s">
        <v>901</v>
      </c>
      <c r="B99" s="129">
        <v>96</v>
      </c>
      <c r="C99" s="144" t="s">
        <v>1032</v>
      </c>
      <c r="D99" s="238">
        <v>8555</v>
      </c>
      <c r="E99" s="246" t="s">
        <v>2208</v>
      </c>
      <c r="F99" s="279" t="s">
        <v>2531</v>
      </c>
      <c r="G99" s="175" t="s">
        <v>1132</v>
      </c>
      <c r="H99" s="186">
        <v>2005</v>
      </c>
      <c r="I99" s="203">
        <v>38131</v>
      </c>
      <c r="J99" s="186">
        <v>2004</v>
      </c>
      <c r="K99" s="187" t="s">
        <v>1094</v>
      </c>
      <c r="L99" s="187" t="s">
        <v>1106</v>
      </c>
      <c r="M99" s="146">
        <v>90</v>
      </c>
      <c r="N99" s="136">
        <v>38777</v>
      </c>
      <c r="O99" s="136">
        <v>39052</v>
      </c>
      <c r="P99" s="136">
        <v>42844</v>
      </c>
      <c r="Q99" s="145">
        <f>+(P99-N99)/365</f>
        <v>11.142465753424657</v>
      </c>
      <c r="R99" s="145" t="s">
        <v>2521</v>
      </c>
      <c r="S99" s="145">
        <f>+(P99-O99)/365</f>
        <v>10.389041095890411</v>
      </c>
      <c r="T99" s="145" t="s">
        <v>2525</v>
      </c>
      <c r="U99" s="145" t="s">
        <v>2540</v>
      </c>
      <c r="V99" s="145" t="s">
        <v>689</v>
      </c>
      <c r="W99" s="145" t="s">
        <v>689</v>
      </c>
      <c r="X99" s="145" t="s">
        <v>689</v>
      </c>
      <c r="Y99" s="180">
        <v>818133</v>
      </c>
      <c r="Z99" s="138">
        <v>0</v>
      </c>
      <c r="AA99" s="128">
        <v>0</v>
      </c>
      <c r="AB99" s="133">
        <v>196451</v>
      </c>
      <c r="AC99" s="133">
        <v>156314.91</v>
      </c>
      <c r="AD99" s="342">
        <f t="shared" si="6"/>
        <v>661818.09</v>
      </c>
      <c r="AE99" s="352">
        <f t="shared" ref="AE99:AE106" si="7">+AC99/Y99</f>
        <v>0.19106295675641979</v>
      </c>
      <c r="AF99" s="135">
        <f t="shared" ref="AF99:AF106" si="8">+AC99/Y99</f>
        <v>0.19106295675641979</v>
      </c>
      <c r="AG99" s="135" t="s">
        <v>2543</v>
      </c>
      <c r="AH99" s="138"/>
      <c r="AI99" s="138"/>
      <c r="AJ99" s="138"/>
      <c r="AK99" s="138"/>
      <c r="AL99" s="138"/>
      <c r="AM99" s="138"/>
      <c r="AN99" s="138"/>
      <c r="AO99" s="138"/>
      <c r="AP99" s="138"/>
      <c r="AQ99" s="139"/>
    </row>
    <row r="100" spans="1:43" ht="36" x14ac:dyDescent="0.3">
      <c r="A100" s="128" t="s">
        <v>901</v>
      </c>
      <c r="B100" s="129">
        <v>97</v>
      </c>
      <c r="C100" s="144" t="s">
        <v>1031</v>
      </c>
      <c r="D100" s="238">
        <v>9441</v>
      </c>
      <c r="E100" s="246" t="s">
        <v>2205</v>
      </c>
      <c r="F100" s="279" t="s">
        <v>2531</v>
      </c>
      <c r="G100" s="175" t="s">
        <v>1132</v>
      </c>
      <c r="H100" s="186">
        <v>2005</v>
      </c>
      <c r="I100" s="203">
        <v>38159</v>
      </c>
      <c r="J100" s="186">
        <v>2004</v>
      </c>
      <c r="K100" s="187" t="s">
        <v>1094</v>
      </c>
      <c r="L100" s="187" t="s">
        <v>1098</v>
      </c>
      <c r="M100" s="131">
        <v>180</v>
      </c>
      <c r="N100" s="136">
        <v>38838</v>
      </c>
      <c r="O100" s="136">
        <v>39052</v>
      </c>
      <c r="P100" s="136">
        <v>42844</v>
      </c>
      <c r="Q100" s="145">
        <f>+(P100-N100)/365</f>
        <v>10.975342465753425</v>
      </c>
      <c r="R100" s="145" t="s">
        <v>2521</v>
      </c>
      <c r="S100" s="145">
        <f>+(P100-O100)/365</f>
        <v>10.389041095890411</v>
      </c>
      <c r="T100" s="145" t="s">
        <v>2525</v>
      </c>
      <c r="U100" s="145" t="s">
        <v>2540</v>
      </c>
      <c r="V100" s="145" t="s">
        <v>689</v>
      </c>
      <c r="W100" s="145" t="s">
        <v>689</v>
      </c>
      <c r="X100" s="145" t="s">
        <v>689</v>
      </c>
      <c r="Y100" s="180">
        <v>323418</v>
      </c>
      <c r="Z100" s="138">
        <v>0</v>
      </c>
      <c r="AA100" s="128">
        <v>0</v>
      </c>
      <c r="AB100" s="133">
        <v>99450</v>
      </c>
      <c r="AC100" s="133">
        <v>98750</v>
      </c>
      <c r="AD100" s="342">
        <f t="shared" si="6"/>
        <v>224668</v>
      </c>
      <c r="AE100" s="352">
        <f t="shared" si="7"/>
        <v>0.30533241810907247</v>
      </c>
      <c r="AF100" s="135">
        <f t="shared" si="8"/>
        <v>0.30533241810907247</v>
      </c>
      <c r="AG100" s="135" t="s">
        <v>2542</v>
      </c>
      <c r="AH100" s="138"/>
      <c r="AI100" s="138"/>
      <c r="AJ100" s="138"/>
      <c r="AK100" s="138"/>
      <c r="AL100" s="138"/>
      <c r="AM100" s="138"/>
      <c r="AN100" s="138"/>
      <c r="AO100" s="138"/>
      <c r="AP100" s="138"/>
      <c r="AQ100" s="139"/>
    </row>
    <row r="101" spans="1:43" ht="36" x14ac:dyDescent="0.3">
      <c r="A101" s="128" t="s">
        <v>901</v>
      </c>
      <c r="B101" s="129">
        <v>98</v>
      </c>
      <c r="C101" s="144" t="s">
        <v>1036</v>
      </c>
      <c r="D101" s="238">
        <v>14239</v>
      </c>
      <c r="E101" s="246" t="s">
        <v>2200</v>
      </c>
      <c r="F101" s="279" t="s">
        <v>2531</v>
      </c>
      <c r="G101" s="175" t="s">
        <v>1132</v>
      </c>
      <c r="H101" s="186">
        <v>2005</v>
      </c>
      <c r="I101" s="203">
        <v>38370</v>
      </c>
      <c r="J101" s="186">
        <v>2005</v>
      </c>
      <c r="K101" s="187" t="s">
        <v>1155</v>
      </c>
      <c r="L101" s="187" t="s">
        <v>1110</v>
      </c>
      <c r="M101" s="131">
        <v>180</v>
      </c>
      <c r="N101" s="136">
        <v>38777</v>
      </c>
      <c r="O101" s="136">
        <v>38991</v>
      </c>
      <c r="P101" s="136">
        <v>42844</v>
      </c>
      <c r="Q101" s="145">
        <f>+(P101-N101)/365</f>
        <v>11.142465753424657</v>
      </c>
      <c r="R101" s="145" t="s">
        <v>2521</v>
      </c>
      <c r="S101" s="145">
        <f>+(P101-O101)/365</f>
        <v>10.556164383561644</v>
      </c>
      <c r="T101" s="145" t="s">
        <v>2525</v>
      </c>
      <c r="U101" s="145" t="s">
        <v>2540</v>
      </c>
      <c r="V101" s="145" t="s">
        <v>689</v>
      </c>
      <c r="W101" s="145" t="s">
        <v>691</v>
      </c>
      <c r="X101" s="145" t="s">
        <v>689</v>
      </c>
      <c r="Y101" s="345">
        <v>287658.03999999998</v>
      </c>
      <c r="Z101" s="138">
        <v>0</v>
      </c>
      <c r="AA101" s="128">
        <v>0</v>
      </c>
      <c r="AB101" s="133">
        <v>114136</v>
      </c>
      <c r="AC101" s="133">
        <v>90693.38</v>
      </c>
      <c r="AD101" s="342">
        <f t="shared" si="6"/>
        <v>196964.65999999997</v>
      </c>
      <c r="AE101" s="352">
        <f t="shared" si="7"/>
        <v>0.31528192293877833</v>
      </c>
      <c r="AF101" s="135">
        <f t="shared" si="8"/>
        <v>0.31528192293877833</v>
      </c>
      <c r="AG101" s="135" t="s">
        <v>2542</v>
      </c>
      <c r="AH101" s="136" t="s">
        <v>925</v>
      </c>
      <c r="AI101" s="148" t="s">
        <v>1237</v>
      </c>
      <c r="AJ101" s="138">
        <v>2006</v>
      </c>
      <c r="AK101" s="148" t="s">
        <v>1237</v>
      </c>
      <c r="AL101" s="148" t="s">
        <v>1237</v>
      </c>
      <c r="AM101" s="148" t="s">
        <v>1237</v>
      </c>
      <c r="AN101" s="138"/>
      <c r="AO101" s="138"/>
      <c r="AP101" s="138"/>
      <c r="AQ101" s="139" t="s">
        <v>1249</v>
      </c>
    </row>
    <row r="102" spans="1:43" ht="36" x14ac:dyDescent="0.3">
      <c r="A102" s="128" t="s">
        <v>901</v>
      </c>
      <c r="B102" s="129">
        <v>99</v>
      </c>
      <c r="C102" s="144" t="s">
        <v>1028</v>
      </c>
      <c r="D102" s="238">
        <v>16334</v>
      </c>
      <c r="E102" s="246" t="s">
        <v>2200</v>
      </c>
      <c r="F102" s="279" t="s">
        <v>2531</v>
      </c>
      <c r="G102" s="175" t="s">
        <v>1132</v>
      </c>
      <c r="H102" s="186">
        <v>2005</v>
      </c>
      <c r="I102" s="203">
        <v>38415</v>
      </c>
      <c r="J102" s="186">
        <v>2005</v>
      </c>
      <c r="K102" s="187" t="s">
        <v>1176</v>
      </c>
      <c r="L102" s="187" t="s">
        <v>1109</v>
      </c>
      <c r="M102" s="131">
        <v>210</v>
      </c>
      <c r="N102" s="136">
        <v>38777</v>
      </c>
      <c r="O102" s="136">
        <v>39173</v>
      </c>
      <c r="P102" s="136">
        <v>42844</v>
      </c>
      <c r="Q102" s="145">
        <f>+(P102-N102)/365</f>
        <v>11.142465753424657</v>
      </c>
      <c r="R102" s="145" t="s">
        <v>2521</v>
      </c>
      <c r="S102" s="145">
        <f>+(P102-O102)/365</f>
        <v>10.057534246575342</v>
      </c>
      <c r="T102" s="145" t="s">
        <v>2525</v>
      </c>
      <c r="U102" s="145" t="s">
        <v>2540</v>
      </c>
      <c r="V102" s="145" t="s">
        <v>689</v>
      </c>
      <c r="W102" s="128" t="s">
        <v>691</v>
      </c>
      <c r="X102" s="145" t="s">
        <v>689</v>
      </c>
      <c r="Y102" s="345">
        <v>511012.66</v>
      </c>
      <c r="Z102" s="138">
        <v>0</v>
      </c>
      <c r="AA102" s="128">
        <v>0</v>
      </c>
      <c r="AB102" s="133">
        <v>561836</v>
      </c>
      <c r="AC102" s="133">
        <v>510766.13</v>
      </c>
      <c r="AD102" s="342">
        <f t="shared" si="6"/>
        <v>246.52999999996973</v>
      </c>
      <c r="AE102" s="352">
        <f t="shared" si="7"/>
        <v>0.99951756576833151</v>
      </c>
      <c r="AF102" s="135">
        <f t="shared" si="8"/>
        <v>0.99951756576833151</v>
      </c>
      <c r="AG102" s="135" t="s">
        <v>2544</v>
      </c>
      <c r="AH102" s="136" t="s">
        <v>925</v>
      </c>
      <c r="AI102" s="148" t="s">
        <v>1237</v>
      </c>
      <c r="AJ102" s="138">
        <v>2006</v>
      </c>
      <c r="AK102" s="148" t="s">
        <v>1237</v>
      </c>
      <c r="AL102" s="148" t="s">
        <v>1237</v>
      </c>
      <c r="AM102" s="148" t="s">
        <v>1237</v>
      </c>
      <c r="AN102" s="138"/>
      <c r="AO102" s="138"/>
      <c r="AP102" s="138"/>
      <c r="AQ102" s="139"/>
    </row>
    <row r="103" spans="1:43" ht="36" x14ac:dyDescent="0.3">
      <c r="A103" s="128" t="s">
        <v>901</v>
      </c>
      <c r="B103" s="129">
        <v>100</v>
      </c>
      <c r="C103" s="144" t="s">
        <v>1029</v>
      </c>
      <c r="D103" s="238">
        <v>16527</v>
      </c>
      <c r="E103" s="246" t="s">
        <v>906</v>
      </c>
      <c r="F103" s="279" t="s">
        <v>2532</v>
      </c>
      <c r="G103" s="175" t="s">
        <v>1132</v>
      </c>
      <c r="H103" s="186">
        <v>2005</v>
      </c>
      <c r="I103" s="203">
        <v>38432</v>
      </c>
      <c r="J103" s="186">
        <v>2005</v>
      </c>
      <c r="K103" s="187" t="s">
        <v>1188</v>
      </c>
      <c r="L103" s="187" t="s">
        <v>1102</v>
      </c>
      <c r="M103" s="131">
        <v>120</v>
      </c>
      <c r="N103" s="136">
        <v>38930</v>
      </c>
      <c r="O103" s="136">
        <v>39203</v>
      </c>
      <c r="P103" s="136">
        <v>42844</v>
      </c>
      <c r="Q103" s="145">
        <f>+(P103-N103)/365</f>
        <v>10.723287671232876</v>
      </c>
      <c r="R103" s="145" t="s">
        <v>2520</v>
      </c>
      <c r="S103" s="145">
        <f>+(P103-O103)/365</f>
        <v>9.9753424657534246</v>
      </c>
      <c r="T103" s="145" t="s">
        <v>2525</v>
      </c>
      <c r="U103" s="145" t="s">
        <v>2540</v>
      </c>
      <c r="V103" s="145" t="s">
        <v>689</v>
      </c>
      <c r="W103" s="145" t="s">
        <v>689</v>
      </c>
      <c r="X103" s="145" t="s">
        <v>689</v>
      </c>
      <c r="Y103" s="180">
        <v>409223</v>
      </c>
      <c r="Z103" s="138">
        <v>0</v>
      </c>
      <c r="AA103" s="128">
        <v>0</v>
      </c>
      <c r="AB103" s="133">
        <v>447973</v>
      </c>
      <c r="AC103" s="133">
        <v>408328.54</v>
      </c>
      <c r="AD103" s="342">
        <f t="shared" si="6"/>
        <v>894.46000000002095</v>
      </c>
      <c r="AE103" s="352">
        <f t="shared" si="7"/>
        <v>0.99781424797726415</v>
      </c>
      <c r="AF103" s="135">
        <f t="shared" si="8"/>
        <v>0.99781424797726415</v>
      </c>
      <c r="AG103" s="135" t="s">
        <v>2544</v>
      </c>
      <c r="AH103" s="138"/>
      <c r="AI103" s="138"/>
      <c r="AJ103" s="138"/>
      <c r="AK103" s="138"/>
      <c r="AL103" s="138"/>
      <c r="AM103" s="138"/>
      <c r="AN103" s="138"/>
      <c r="AO103" s="138"/>
      <c r="AP103" s="138"/>
      <c r="AQ103" s="139"/>
    </row>
    <row r="104" spans="1:43" ht="24" x14ac:dyDescent="0.3">
      <c r="A104" s="128" t="s">
        <v>901</v>
      </c>
      <c r="B104" s="129">
        <v>101</v>
      </c>
      <c r="C104" s="144" t="s">
        <v>1026</v>
      </c>
      <c r="D104" s="238">
        <v>17732</v>
      </c>
      <c r="E104" s="246" t="s">
        <v>2212</v>
      </c>
      <c r="F104" s="279" t="s">
        <v>2531</v>
      </c>
      <c r="G104" s="175" t="s">
        <v>1132</v>
      </c>
      <c r="H104" s="186">
        <v>2005</v>
      </c>
      <c r="I104" s="203">
        <v>38469</v>
      </c>
      <c r="J104" s="186">
        <v>2005</v>
      </c>
      <c r="K104" s="187" t="s">
        <v>1149</v>
      </c>
      <c r="L104" s="187" t="s">
        <v>1107</v>
      </c>
      <c r="M104" s="131">
        <v>120</v>
      </c>
      <c r="N104" s="136" t="s">
        <v>698</v>
      </c>
      <c r="O104" s="136" t="s">
        <v>698</v>
      </c>
      <c r="P104" s="136">
        <v>42844</v>
      </c>
      <c r="Q104" s="128" t="s">
        <v>698</v>
      </c>
      <c r="R104" s="128" t="s">
        <v>698</v>
      </c>
      <c r="S104" s="128" t="s">
        <v>698</v>
      </c>
      <c r="T104" s="128" t="s">
        <v>698</v>
      </c>
      <c r="U104" s="128" t="s">
        <v>698</v>
      </c>
      <c r="V104" s="145" t="s">
        <v>689</v>
      </c>
      <c r="W104" s="145" t="s">
        <v>689</v>
      </c>
      <c r="X104" s="145" t="s">
        <v>689</v>
      </c>
      <c r="Y104" s="180">
        <v>87664</v>
      </c>
      <c r="Z104" s="138">
        <v>0</v>
      </c>
      <c r="AA104" s="128">
        <v>0</v>
      </c>
      <c r="AB104" s="133">
        <v>2850</v>
      </c>
      <c r="AC104" s="133">
        <v>0</v>
      </c>
      <c r="AD104" s="342">
        <f t="shared" si="6"/>
        <v>87664</v>
      </c>
      <c r="AE104" s="352">
        <f t="shared" si="7"/>
        <v>0</v>
      </c>
      <c r="AF104" s="135">
        <f t="shared" si="8"/>
        <v>0</v>
      </c>
      <c r="AG104" s="135" t="s">
        <v>2543</v>
      </c>
      <c r="AH104" s="138"/>
      <c r="AI104" s="138"/>
      <c r="AJ104" s="138"/>
      <c r="AK104" s="138"/>
      <c r="AL104" s="138"/>
      <c r="AM104" s="138"/>
      <c r="AN104" s="138"/>
      <c r="AO104" s="138"/>
      <c r="AP104" s="138"/>
      <c r="AQ104" s="139"/>
    </row>
    <row r="105" spans="1:43" ht="36" x14ac:dyDescent="0.3">
      <c r="A105" s="128" t="s">
        <v>901</v>
      </c>
      <c r="B105" s="129">
        <v>102</v>
      </c>
      <c r="C105" s="144" t="s">
        <v>1027</v>
      </c>
      <c r="D105" s="238">
        <v>19136</v>
      </c>
      <c r="E105" s="246" t="s">
        <v>2200</v>
      </c>
      <c r="F105" s="279" t="s">
        <v>2531</v>
      </c>
      <c r="G105" s="175" t="s">
        <v>1132</v>
      </c>
      <c r="H105" s="186">
        <v>2005</v>
      </c>
      <c r="I105" s="203">
        <v>38554</v>
      </c>
      <c r="J105" s="186">
        <v>2005</v>
      </c>
      <c r="K105" s="187" t="s">
        <v>1162</v>
      </c>
      <c r="L105" s="187" t="s">
        <v>1111</v>
      </c>
      <c r="M105" s="131">
        <v>120</v>
      </c>
      <c r="N105" s="136">
        <v>38777</v>
      </c>
      <c r="O105" s="136">
        <v>38777</v>
      </c>
      <c r="P105" s="136">
        <v>42844</v>
      </c>
      <c r="Q105" s="145">
        <f>+(P105-N105)/365</f>
        <v>11.142465753424657</v>
      </c>
      <c r="R105" s="145" t="s">
        <v>2521</v>
      </c>
      <c r="S105" s="145">
        <f>+(P105-O105)/365</f>
        <v>11.142465753424657</v>
      </c>
      <c r="T105" s="145" t="s">
        <v>2521</v>
      </c>
      <c r="U105" s="145" t="s">
        <v>2540</v>
      </c>
      <c r="V105" s="145" t="s">
        <v>689</v>
      </c>
      <c r="W105" s="145" t="s">
        <v>689</v>
      </c>
      <c r="X105" s="145" t="s">
        <v>689</v>
      </c>
      <c r="Y105" s="180">
        <v>284147</v>
      </c>
      <c r="Z105" s="138">
        <v>0</v>
      </c>
      <c r="AA105" s="128">
        <v>0</v>
      </c>
      <c r="AB105" s="133">
        <v>50000</v>
      </c>
      <c r="AC105" s="133">
        <v>50000</v>
      </c>
      <c r="AD105" s="342">
        <f t="shared" si="6"/>
        <v>234147</v>
      </c>
      <c r="AE105" s="352">
        <f t="shared" si="7"/>
        <v>0.17596525741957508</v>
      </c>
      <c r="AF105" s="135">
        <f t="shared" si="8"/>
        <v>0.17596525741957508</v>
      </c>
      <c r="AG105" s="135" t="s">
        <v>2543</v>
      </c>
      <c r="AH105" s="138"/>
      <c r="AI105" s="138"/>
      <c r="AJ105" s="138"/>
      <c r="AK105" s="138"/>
      <c r="AL105" s="138"/>
      <c r="AM105" s="138"/>
      <c r="AN105" s="138"/>
      <c r="AO105" s="138"/>
      <c r="AP105" s="138"/>
      <c r="AQ105" s="139"/>
    </row>
    <row r="106" spans="1:43" ht="36" x14ac:dyDescent="0.3">
      <c r="A106" s="193" t="s">
        <v>897</v>
      </c>
      <c r="B106" s="129">
        <v>103</v>
      </c>
      <c r="C106" s="144" t="s">
        <v>1264</v>
      </c>
      <c r="D106" s="238">
        <v>18864</v>
      </c>
      <c r="E106" s="245" t="s">
        <v>1166</v>
      </c>
      <c r="F106" s="280" t="s">
        <v>2530</v>
      </c>
      <c r="G106" s="175" t="s">
        <v>1132</v>
      </c>
      <c r="H106" s="186">
        <v>2005</v>
      </c>
      <c r="I106" s="203">
        <v>38629</v>
      </c>
      <c r="J106" s="186">
        <v>2005</v>
      </c>
      <c r="K106" s="128" t="s">
        <v>1166</v>
      </c>
      <c r="L106" s="128" t="s">
        <v>1109</v>
      </c>
      <c r="M106" s="248">
        <v>150</v>
      </c>
      <c r="N106" s="136">
        <v>38899</v>
      </c>
      <c r="O106" s="136">
        <v>39234</v>
      </c>
      <c r="P106" s="136">
        <v>42844</v>
      </c>
      <c r="Q106" s="145">
        <f>+(P106-N106)/365</f>
        <v>10.808219178082192</v>
      </c>
      <c r="R106" s="145" t="s">
        <v>2520</v>
      </c>
      <c r="S106" s="145">
        <f>+(P106-O106)/365</f>
        <v>9.8904109589041092</v>
      </c>
      <c r="T106" s="145" t="s">
        <v>2519</v>
      </c>
      <c r="U106" s="145" t="s">
        <v>2540</v>
      </c>
      <c r="V106" s="145" t="s">
        <v>689</v>
      </c>
      <c r="W106" s="145" t="s">
        <v>689</v>
      </c>
      <c r="X106" s="128" t="s">
        <v>689</v>
      </c>
      <c r="Y106" s="180">
        <v>206161</v>
      </c>
      <c r="Z106" s="178">
        <v>0</v>
      </c>
      <c r="AA106" s="128">
        <v>0</v>
      </c>
      <c r="AB106" s="133">
        <v>155479</v>
      </c>
      <c r="AC106" s="180">
        <v>155474</v>
      </c>
      <c r="AD106" s="342">
        <f t="shared" si="6"/>
        <v>50687</v>
      </c>
      <c r="AE106" s="352">
        <f t="shared" si="7"/>
        <v>0.75413875563273369</v>
      </c>
      <c r="AF106" s="135">
        <f t="shared" si="8"/>
        <v>0.75413875563273369</v>
      </c>
      <c r="AG106" s="135" t="s">
        <v>2544</v>
      </c>
      <c r="AH106" s="178"/>
      <c r="AI106" s="178"/>
      <c r="AJ106" s="178"/>
      <c r="AK106" s="178"/>
      <c r="AL106" s="178"/>
      <c r="AM106" s="178"/>
      <c r="AN106" s="178"/>
      <c r="AO106" s="178"/>
      <c r="AP106" s="178"/>
      <c r="AQ106" s="188" t="s">
        <v>1261</v>
      </c>
    </row>
    <row r="107" spans="1:43" ht="72" x14ac:dyDescent="0.3">
      <c r="A107" s="193" t="s">
        <v>897</v>
      </c>
      <c r="B107" s="129">
        <v>104</v>
      </c>
      <c r="C107" s="144" t="s">
        <v>1305</v>
      </c>
      <c r="D107" s="238">
        <v>47855</v>
      </c>
      <c r="E107" s="245" t="s">
        <v>2200</v>
      </c>
      <c r="F107" s="280" t="s">
        <v>2531</v>
      </c>
      <c r="G107" s="175" t="s">
        <v>1132</v>
      </c>
      <c r="H107" s="186">
        <v>2005</v>
      </c>
      <c r="I107" s="203">
        <v>39255</v>
      </c>
      <c r="J107" s="186">
        <v>2007</v>
      </c>
      <c r="K107" s="187" t="s">
        <v>2253</v>
      </c>
      <c r="L107" s="128" t="s">
        <v>1109</v>
      </c>
      <c r="M107" s="248">
        <v>180</v>
      </c>
      <c r="N107" s="136" t="s">
        <v>698</v>
      </c>
      <c r="O107" s="136" t="s">
        <v>698</v>
      </c>
      <c r="P107" s="136">
        <v>42844</v>
      </c>
      <c r="Q107" s="128" t="s">
        <v>698</v>
      </c>
      <c r="R107" s="128" t="s">
        <v>698</v>
      </c>
      <c r="S107" s="128" t="s">
        <v>698</v>
      </c>
      <c r="T107" s="128" t="s">
        <v>698</v>
      </c>
      <c r="U107" s="128" t="s">
        <v>698</v>
      </c>
      <c r="V107" s="145" t="s">
        <v>689</v>
      </c>
      <c r="W107" s="145" t="s">
        <v>689</v>
      </c>
      <c r="X107" s="128" t="s">
        <v>689</v>
      </c>
      <c r="Y107" s="180">
        <v>1336932</v>
      </c>
      <c r="Z107" s="178">
        <v>0</v>
      </c>
      <c r="AA107" s="128">
        <v>0</v>
      </c>
      <c r="AB107" s="150" t="s">
        <v>698</v>
      </c>
      <c r="AC107" s="194" t="s">
        <v>698</v>
      </c>
      <c r="AD107" s="353" t="s">
        <v>698</v>
      </c>
      <c r="AE107" s="128" t="s">
        <v>698</v>
      </c>
      <c r="AF107" s="128" t="s">
        <v>698</v>
      </c>
      <c r="AG107" s="128" t="s">
        <v>698</v>
      </c>
      <c r="AH107" s="178"/>
      <c r="AI107" s="178"/>
      <c r="AJ107" s="178"/>
      <c r="AK107" s="178"/>
      <c r="AL107" s="178"/>
      <c r="AM107" s="178"/>
      <c r="AN107" s="178"/>
      <c r="AO107" s="178"/>
      <c r="AP107" s="178"/>
      <c r="AQ107" s="188" t="s">
        <v>1306</v>
      </c>
    </row>
    <row r="108" spans="1:43" ht="60" x14ac:dyDescent="0.3">
      <c r="A108" s="193" t="s">
        <v>897</v>
      </c>
      <c r="B108" s="129">
        <v>105</v>
      </c>
      <c r="C108" s="144" t="s">
        <v>1908</v>
      </c>
      <c r="D108" s="238">
        <v>138792</v>
      </c>
      <c r="E108" s="246" t="s">
        <v>2226</v>
      </c>
      <c r="F108" s="279" t="s">
        <v>2533</v>
      </c>
      <c r="G108" s="175" t="s">
        <v>1132</v>
      </c>
      <c r="H108" s="186">
        <v>2005</v>
      </c>
      <c r="I108" s="203">
        <v>40417</v>
      </c>
      <c r="J108" s="186">
        <v>2010</v>
      </c>
      <c r="K108" s="130" t="s">
        <v>905</v>
      </c>
      <c r="L108" s="187" t="s">
        <v>1107</v>
      </c>
      <c r="M108" s="131">
        <v>300</v>
      </c>
      <c r="N108" s="136">
        <v>40756</v>
      </c>
      <c r="O108" s="136">
        <v>41974</v>
      </c>
      <c r="P108" s="136">
        <v>42844</v>
      </c>
      <c r="Q108" s="145">
        <f>+(P108-N108)/365</f>
        <v>5.720547945205479</v>
      </c>
      <c r="R108" s="145" t="s">
        <v>2515</v>
      </c>
      <c r="S108" s="145">
        <f>+(P108-O108)/365</f>
        <v>2.3835616438356166</v>
      </c>
      <c r="T108" s="145" t="s">
        <v>2512</v>
      </c>
      <c r="U108" s="145" t="s">
        <v>2540</v>
      </c>
      <c r="V108" s="145" t="s">
        <v>691</v>
      </c>
      <c r="W108" s="145" t="s">
        <v>689</v>
      </c>
      <c r="X108" s="128" t="s">
        <v>689</v>
      </c>
      <c r="Y108" s="192">
        <v>9648143.4600000009</v>
      </c>
      <c r="Z108" s="138">
        <v>0</v>
      </c>
      <c r="AA108" s="128">
        <v>0</v>
      </c>
      <c r="AB108" s="133">
        <v>11681540</v>
      </c>
      <c r="AC108" s="133">
        <v>9646604.0299999993</v>
      </c>
      <c r="AD108" s="342">
        <f t="shared" si="6"/>
        <v>1539.4300000015646</v>
      </c>
      <c r="AE108" s="352">
        <f t="shared" ref="AE108:AE135" si="9">+AC108/Y108</f>
        <v>0.9998404428783233</v>
      </c>
      <c r="AF108" s="135">
        <f t="shared" ref="AF108:AF135" si="10">+AC108/Y108</f>
        <v>0.9998404428783233</v>
      </c>
      <c r="AG108" s="135" t="s">
        <v>2544</v>
      </c>
      <c r="AH108" s="138"/>
      <c r="AI108" s="178"/>
      <c r="AJ108" s="178"/>
      <c r="AK108" s="178"/>
      <c r="AL108" s="178"/>
      <c r="AM108" s="178"/>
      <c r="AN108" s="178"/>
      <c r="AO108" s="178"/>
      <c r="AP108" s="178"/>
      <c r="AQ108" s="188" t="s">
        <v>1909</v>
      </c>
    </row>
    <row r="109" spans="1:43" ht="24" x14ac:dyDescent="0.3">
      <c r="A109" s="193" t="s">
        <v>896</v>
      </c>
      <c r="B109" s="129">
        <v>106</v>
      </c>
      <c r="C109" s="144" t="s">
        <v>1052</v>
      </c>
      <c r="D109" s="238">
        <v>7743</v>
      </c>
      <c r="E109" s="246" t="s">
        <v>906</v>
      </c>
      <c r="F109" s="279" t="s">
        <v>2532</v>
      </c>
      <c r="G109" s="175" t="s">
        <v>1132</v>
      </c>
      <c r="H109" s="186">
        <v>2005</v>
      </c>
      <c r="I109" s="203">
        <v>38027</v>
      </c>
      <c r="J109" s="186">
        <v>2004</v>
      </c>
      <c r="K109" s="128" t="s">
        <v>1188</v>
      </c>
      <c r="L109" s="128" t="s">
        <v>1110</v>
      </c>
      <c r="M109" s="131">
        <v>30</v>
      </c>
      <c r="N109" s="128" t="s">
        <v>698</v>
      </c>
      <c r="O109" s="136" t="s">
        <v>698</v>
      </c>
      <c r="P109" s="136">
        <v>42844</v>
      </c>
      <c r="Q109" s="128" t="s">
        <v>698</v>
      </c>
      <c r="R109" s="128" t="s">
        <v>698</v>
      </c>
      <c r="S109" s="128" t="s">
        <v>698</v>
      </c>
      <c r="T109" s="128" t="s">
        <v>698</v>
      </c>
      <c r="U109" s="128" t="s">
        <v>698</v>
      </c>
      <c r="V109" s="145" t="s">
        <v>689</v>
      </c>
      <c r="W109" s="145" t="s">
        <v>689</v>
      </c>
      <c r="X109" s="128" t="s">
        <v>689</v>
      </c>
      <c r="Y109" s="221">
        <v>156414.59</v>
      </c>
      <c r="Z109" s="178">
        <v>0</v>
      </c>
      <c r="AA109" s="128">
        <v>0</v>
      </c>
      <c r="AB109" s="159">
        <v>0</v>
      </c>
      <c r="AC109" s="178">
        <v>0</v>
      </c>
      <c r="AD109" s="342">
        <f t="shared" si="6"/>
        <v>156414.59</v>
      </c>
      <c r="AE109" s="352">
        <f t="shared" si="9"/>
        <v>0</v>
      </c>
      <c r="AF109" s="135">
        <f t="shared" si="10"/>
        <v>0</v>
      </c>
      <c r="AG109" s="135" t="s">
        <v>2543</v>
      </c>
      <c r="AH109" s="178"/>
      <c r="AI109" s="178"/>
      <c r="AJ109" s="178"/>
      <c r="AK109" s="178"/>
      <c r="AL109" s="178"/>
      <c r="AM109" s="178"/>
      <c r="AN109" s="178"/>
      <c r="AO109" s="178"/>
      <c r="AP109" s="178"/>
      <c r="AQ109" s="188" t="s">
        <v>1800</v>
      </c>
    </row>
    <row r="110" spans="1:43" ht="36" x14ac:dyDescent="0.3">
      <c r="A110" s="193" t="s">
        <v>896</v>
      </c>
      <c r="B110" s="129">
        <v>107</v>
      </c>
      <c r="C110" s="144" t="s">
        <v>1053</v>
      </c>
      <c r="D110" s="238">
        <v>7972</v>
      </c>
      <c r="E110" s="246" t="s">
        <v>906</v>
      </c>
      <c r="F110" s="279" t="s">
        <v>2532</v>
      </c>
      <c r="G110" s="175" t="s">
        <v>1132</v>
      </c>
      <c r="H110" s="186">
        <v>2005</v>
      </c>
      <c r="I110" s="203">
        <v>38034</v>
      </c>
      <c r="J110" s="186">
        <v>2004</v>
      </c>
      <c r="K110" s="128" t="s">
        <v>1188</v>
      </c>
      <c r="L110" s="128" t="s">
        <v>1110</v>
      </c>
      <c r="M110" s="131">
        <v>180</v>
      </c>
      <c r="N110" s="252">
        <v>39873</v>
      </c>
      <c r="O110" s="136">
        <v>40148</v>
      </c>
      <c r="P110" s="136">
        <v>42844</v>
      </c>
      <c r="Q110" s="145">
        <f>+(P110-N110)/365</f>
        <v>8.1397260273972609</v>
      </c>
      <c r="R110" s="145" t="s">
        <v>2518</v>
      </c>
      <c r="S110" s="145">
        <f>+(P110-O110)/365</f>
        <v>7.3863013698630136</v>
      </c>
      <c r="T110" s="145" t="s">
        <v>2517</v>
      </c>
      <c r="U110" s="145" t="s">
        <v>2540</v>
      </c>
      <c r="V110" s="145" t="s">
        <v>689</v>
      </c>
      <c r="W110" s="128" t="s">
        <v>691</v>
      </c>
      <c r="X110" s="128" t="s">
        <v>689</v>
      </c>
      <c r="Y110" s="341">
        <v>351324.3</v>
      </c>
      <c r="Z110" s="178">
        <v>0</v>
      </c>
      <c r="AA110" s="128">
        <v>0</v>
      </c>
      <c r="AB110" s="219">
        <v>199306</v>
      </c>
      <c r="AC110" s="219">
        <v>150629</v>
      </c>
      <c r="AD110" s="342">
        <f t="shared" si="6"/>
        <v>200695.3</v>
      </c>
      <c r="AE110" s="352">
        <f t="shared" si="9"/>
        <v>0.42874631786073436</v>
      </c>
      <c r="AF110" s="135">
        <f t="shared" si="10"/>
        <v>0.42874631786073436</v>
      </c>
      <c r="AG110" s="135" t="s">
        <v>2542</v>
      </c>
      <c r="AH110" s="136" t="s">
        <v>925</v>
      </c>
      <c r="AI110" s="178"/>
      <c r="AJ110" s="178"/>
      <c r="AK110" s="178"/>
      <c r="AL110" s="178"/>
      <c r="AM110" s="178"/>
      <c r="AN110" s="178"/>
      <c r="AO110" s="178"/>
      <c r="AP110" s="178"/>
      <c r="AQ110" s="188"/>
    </row>
    <row r="111" spans="1:43" ht="36" x14ac:dyDescent="0.3">
      <c r="A111" s="193" t="s">
        <v>896</v>
      </c>
      <c r="B111" s="129">
        <v>108</v>
      </c>
      <c r="C111" s="144" t="s">
        <v>1806</v>
      </c>
      <c r="D111" s="238">
        <v>10917</v>
      </c>
      <c r="E111" s="246" t="s">
        <v>906</v>
      </c>
      <c r="F111" s="279" t="s">
        <v>2532</v>
      </c>
      <c r="G111" s="175" t="s">
        <v>1132</v>
      </c>
      <c r="H111" s="186">
        <v>2005</v>
      </c>
      <c r="I111" s="203">
        <v>38322</v>
      </c>
      <c r="J111" s="186">
        <v>2004</v>
      </c>
      <c r="K111" s="128" t="s">
        <v>1188</v>
      </c>
      <c r="L111" s="128" t="s">
        <v>1110</v>
      </c>
      <c r="M111" s="131">
        <v>180</v>
      </c>
      <c r="N111" s="252">
        <v>38899</v>
      </c>
      <c r="O111" s="136">
        <v>39052</v>
      </c>
      <c r="P111" s="136">
        <v>42844</v>
      </c>
      <c r="Q111" s="145">
        <f>+(P111-N111)/365</f>
        <v>10.808219178082192</v>
      </c>
      <c r="R111" s="145" t="s">
        <v>2520</v>
      </c>
      <c r="S111" s="145">
        <f>+(P111-O111)/365</f>
        <v>10.389041095890411</v>
      </c>
      <c r="T111" s="145" t="s">
        <v>2525</v>
      </c>
      <c r="U111" s="145" t="s">
        <v>2540</v>
      </c>
      <c r="V111" s="145" t="s">
        <v>689</v>
      </c>
      <c r="W111" s="145" t="s">
        <v>689</v>
      </c>
      <c r="X111" s="128" t="s">
        <v>689</v>
      </c>
      <c r="Y111" s="339">
        <v>467446</v>
      </c>
      <c r="Z111" s="178">
        <v>0</v>
      </c>
      <c r="AA111" s="128">
        <v>0</v>
      </c>
      <c r="AB111" s="219">
        <v>151277</v>
      </c>
      <c r="AC111" s="219">
        <v>138771.26999999999</v>
      </c>
      <c r="AD111" s="342">
        <f t="shared" si="6"/>
        <v>328674.73</v>
      </c>
      <c r="AE111" s="352">
        <f t="shared" si="9"/>
        <v>0.29687123218510797</v>
      </c>
      <c r="AF111" s="135">
        <f t="shared" si="10"/>
        <v>0.29687123218510797</v>
      </c>
      <c r="AG111" s="135" t="s">
        <v>2542</v>
      </c>
      <c r="AH111" s="178"/>
      <c r="AI111" s="178"/>
      <c r="AJ111" s="178"/>
      <c r="AK111" s="178"/>
      <c r="AL111" s="178"/>
      <c r="AM111" s="178"/>
      <c r="AN111" s="178"/>
      <c r="AO111" s="178"/>
      <c r="AP111" s="178"/>
      <c r="AQ111" s="188"/>
    </row>
    <row r="112" spans="1:43" ht="36" x14ac:dyDescent="0.3">
      <c r="A112" s="193" t="s">
        <v>896</v>
      </c>
      <c r="B112" s="129">
        <v>109</v>
      </c>
      <c r="C112" s="144" t="s">
        <v>1807</v>
      </c>
      <c r="D112" s="238">
        <v>1615</v>
      </c>
      <c r="E112" s="246" t="s">
        <v>906</v>
      </c>
      <c r="F112" s="279" t="s">
        <v>2532</v>
      </c>
      <c r="G112" s="175" t="s">
        <v>1132</v>
      </c>
      <c r="H112" s="186">
        <v>2005</v>
      </c>
      <c r="I112" s="203">
        <v>38391</v>
      </c>
      <c r="J112" s="186">
        <v>2005</v>
      </c>
      <c r="K112" s="128" t="s">
        <v>1694</v>
      </c>
      <c r="L112" s="128" t="s">
        <v>1110</v>
      </c>
      <c r="M112" s="131">
        <v>150</v>
      </c>
      <c r="N112" s="252">
        <v>38899</v>
      </c>
      <c r="O112" s="136">
        <v>38899</v>
      </c>
      <c r="P112" s="136">
        <v>42844</v>
      </c>
      <c r="Q112" s="145">
        <f>+(P112-N112)/365</f>
        <v>10.808219178082192</v>
      </c>
      <c r="R112" s="145" t="s">
        <v>2520</v>
      </c>
      <c r="S112" s="145">
        <f>+(P112-O112)/365</f>
        <v>10.808219178082192</v>
      </c>
      <c r="T112" s="145" t="s">
        <v>2525</v>
      </c>
      <c r="U112" s="145" t="s">
        <v>2540</v>
      </c>
      <c r="V112" s="145" t="s">
        <v>689</v>
      </c>
      <c r="W112" s="128" t="s">
        <v>691</v>
      </c>
      <c r="X112" s="128" t="s">
        <v>689</v>
      </c>
      <c r="Y112" s="341">
        <v>175117</v>
      </c>
      <c r="Z112" s="178">
        <v>0</v>
      </c>
      <c r="AA112" s="128">
        <v>0</v>
      </c>
      <c r="AB112" s="219">
        <v>5501</v>
      </c>
      <c r="AC112" s="219">
        <v>5500</v>
      </c>
      <c r="AD112" s="342">
        <f t="shared" si="6"/>
        <v>169617</v>
      </c>
      <c r="AE112" s="352">
        <f t="shared" si="9"/>
        <v>3.1407573222474117E-2</v>
      </c>
      <c r="AF112" s="135">
        <f t="shared" si="10"/>
        <v>3.1407573222474117E-2</v>
      </c>
      <c r="AG112" s="135" t="s">
        <v>2543</v>
      </c>
      <c r="AH112" s="136" t="s">
        <v>925</v>
      </c>
      <c r="AI112" s="178"/>
      <c r="AJ112" s="178"/>
      <c r="AK112" s="178"/>
      <c r="AL112" s="178"/>
      <c r="AM112" s="178"/>
      <c r="AN112" s="178"/>
      <c r="AO112" s="178"/>
      <c r="AP112" s="178"/>
      <c r="AQ112" s="188"/>
    </row>
    <row r="113" spans="1:43" ht="24" x14ac:dyDescent="0.3">
      <c r="A113" s="193" t="s">
        <v>896</v>
      </c>
      <c r="B113" s="129">
        <v>110</v>
      </c>
      <c r="C113" s="144" t="s">
        <v>1054</v>
      </c>
      <c r="D113" s="238">
        <v>7750</v>
      </c>
      <c r="E113" s="246" t="s">
        <v>906</v>
      </c>
      <c r="F113" s="279" t="s">
        <v>2532</v>
      </c>
      <c r="G113" s="175" t="s">
        <v>1132</v>
      </c>
      <c r="H113" s="186">
        <v>2005</v>
      </c>
      <c r="I113" s="203">
        <v>38079</v>
      </c>
      <c r="J113" s="186">
        <v>2004</v>
      </c>
      <c r="K113" s="128" t="s">
        <v>1647</v>
      </c>
      <c r="L113" s="128" t="s">
        <v>1104</v>
      </c>
      <c r="M113" s="131">
        <v>180</v>
      </c>
      <c r="N113" s="128" t="s">
        <v>698</v>
      </c>
      <c r="O113" s="136" t="s">
        <v>698</v>
      </c>
      <c r="P113" s="136">
        <v>42844</v>
      </c>
      <c r="Q113" s="128" t="s">
        <v>698</v>
      </c>
      <c r="R113" s="128" t="s">
        <v>698</v>
      </c>
      <c r="S113" s="128" t="s">
        <v>698</v>
      </c>
      <c r="T113" s="128" t="s">
        <v>698</v>
      </c>
      <c r="U113" s="128" t="s">
        <v>698</v>
      </c>
      <c r="V113" s="145" t="s">
        <v>689</v>
      </c>
      <c r="W113" s="145" t="s">
        <v>689</v>
      </c>
      <c r="X113" s="128" t="s">
        <v>689</v>
      </c>
      <c r="Y113" s="341">
        <v>466203.07</v>
      </c>
      <c r="Z113" s="178">
        <v>0</v>
      </c>
      <c r="AA113" s="128">
        <v>0</v>
      </c>
      <c r="AB113" s="159">
        <v>0</v>
      </c>
      <c r="AC113" s="178">
        <v>0</v>
      </c>
      <c r="AD113" s="342">
        <f t="shared" si="6"/>
        <v>466203.07</v>
      </c>
      <c r="AE113" s="352">
        <f t="shared" si="9"/>
        <v>0</v>
      </c>
      <c r="AF113" s="135">
        <f t="shared" si="10"/>
        <v>0</v>
      </c>
      <c r="AG113" s="135" t="s">
        <v>2543</v>
      </c>
      <c r="AH113" s="178"/>
      <c r="AI113" s="178"/>
      <c r="AJ113" s="178"/>
      <c r="AK113" s="178"/>
      <c r="AL113" s="178"/>
      <c r="AM113" s="178"/>
      <c r="AN113" s="178"/>
      <c r="AO113" s="178"/>
      <c r="AP113" s="178"/>
      <c r="AQ113" s="188" t="s">
        <v>1800</v>
      </c>
    </row>
    <row r="114" spans="1:43" ht="24" x14ac:dyDescent="0.3">
      <c r="A114" s="193" t="s">
        <v>896</v>
      </c>
      <c r="B114" s="129">
        <v>111</v>
      </c>
      <c r="C114" s="144" t="s">
        <v>1055</v>
      </c>
      <c r="D114" s="238">
        <v>11892</v>
      </c>
      <c r="E114" s="246" t="s">
        <v>906</v>
      </c>
      <c r="F114" s="279" t="s">
        <v>2532</v>
      </c>
      <c r="G114" s="175" t="s">
        <v>1132</v>
      </c>
      <c r="H114" s="186">
        <v>2005</v>
      </c>
      <c r="I114" s="203">
        <v>38387</v>
      </c>
      <c r="J114" s="186">
        <v>2005</v>
      </c>
      <c r="K114" s="128" t="s">
        <v>1797</v>
      </c>
      <c r="L114" s="128" t="s">
        <v>1110</v>
      </c>
      <c r="M114" s="131">
        <v>180</v>
      </c>
      <c r="N114" s="128" t="s">
        <v>698</v>
      </c>
      <c r="O114" s="136" t="s">
        <v>698</v>
      </c>
      <c r="P114" s="136">
        <v>42844</v>
      </c>
      <c r="Q114" s="128" t="s">
        <v>698</v>
      </c>
      <c r="R114" s="128" t="s">
        <v>698</v>
      </c>
      <c r="S114" s="128" t="s">
        <v>698</v>
      </c>
      <c r="T114" s="128" t="s">
        <v>698</v>
      </c>
      <c r="U114" s="128" t="s">
        <v>698</v>
      </c>
      <c r="V114" s="145" t="s">
        <v>689</v>
      </c>
      <c r="W114" s="145" t="s">
        <v>689</v>
      </c>
      <c r="X114" s="128" t="s">
        <v>689</v>
      </c>
      <c r="Y114" s="339">
        <v>722215</v>
      </c>
      <c r="Z114" s="178">
        <v>0</v>
      </c>
      <c r="AA114" s="128">
        <v>0</v>
      </c>
      <c r="AB114" s="159">
        <v>0</v>
      </c>
      <c r="AC114" s="178">
        <v>0</v>
      </c>
      <c r="AD114" s="342">
        <f t="shared" si="6"/>
        <v>722215</v>
      </c>
      <c r="AE114" s="352">
        <f t="shared" si="9"/>
        <v>0</v>
      </c>
      <c r="AF114" s="135">
        <f t="shared" si="10"/>
        <v>0</v>
      </c>
      <c r="AG114" s="135" t="s">
        <v>2543</v>
      </c>
      <c r="AH114" s="178"/>
      <c r="AI114" s="178"/>
      <c r="AJ114" s="178"/>
      <c r="AK114" s="178"/>
      <c r="AL114" s="178"/>
      <c r="AM114" s="178"/>
      <c r="AN114" s="178"/>
      <c r="AO114" s="178"/>
      <c r="AP114" s="178"/>
      <c r="AQ114" s="188" t="s">
        <v>1800</v>
      </c>
    </row>
    <row r="115" spans="1:43" ht="36" x14ac:dyDescent="0.3">
      <c r="A115" s="193" t="s">
        <v>896</v>
      </c>
      <c r="B115" s="129">
        <v>112</v>
      </c>
      <c r="C115" s="144" t="s">
        <v>1057</v>
      </c>
      <c r="D115" s="238">
        <v>9620</v>
      </c>
      <c r="E115" s="246" t="s">
        <v>906</v>
      </c>
      <c r="F115" s="279" t="s">
        <v>2532</v>
      </c>
      <c r="G115" s="175" t="s">
        <v>1132</v>
      </c>
      <c r="H115" s="186">
        <v>2005</v>
      </c>
      <c r="I115" s="203">
        <v>38208</v>
      </c>
      <c r="J115" s="186">
        <v>2004</v>
      </c>
      <c r="K115" s="128" t="s">
        <v>1798</v>
      </c>
      <c r="L115" s="128" t="s">
        <v>1100</v>
      </c>
      <c r="M115" s="131">
        <v>60</v>
      </c>
      <c r="N115" s="252">
        <v>38899</v>
      </c>
      <c r="O115" s="136">
        <v>38899</v>
      </c>
      <c r="P115" s="136">
        <v>42844</v>
      </c>
      <c r="Q115" s="145">
        <f>+(P115-N115)/365</f>
        <v>10.808219178082192</v>
      </c>
      <c r="R115" s="145" t="s">
        <v>2520</v>
      </c>
      <c r="S115" s="145">
        <f>+(P115-O115)/365</f>
        <v>10.808219178082192</v>
      </c>
      <c r="T115" s="145" t="s">
        <v>2525</v>
      </c>
      <c r="U115" s="145" t="s">
        <v>2540</v>
      </c>
      <c r="V115" s="145" t="s">
        <v>689</v>
      </c>
      <c r="W115" s="145" t="s">
        <v>689</v>
      </c>
      <c r="X115" s="128" t="s">
        <v>689</v>
      </c>
      <c r="Y115" s="341">
        <v>1269286</v>
      </c>
      <c r="Z115" s="178">
        <v>0</v>
      </c>
      <c r="AA115" s="128">
        <v>0</v>
      </c>
      <c r="AB115" s="219">
        <v>25502</v>
      </c>
      <c r="AC115" s="219">
        <v>25500</v>
      </c>
      <c r="AD115" s="342">
        <f t="shared" si="6"/>
        <v>1243786</v>
      </c>
      <c r="AE115" s="352">
        <f t="shared" si="9"/>
        <v>2.0090034869997778E-2</v>
      </c>
      <c r="AF115" s="135">
        <f t="shared" si="10"/>
        <v>2.0090034869997778E-2</v>
      </c>
      <c r="AG115" s="135" t="s">
        <v>2543</v>
      </c>
      <c r="AH115" s="178"/>
      <c r="AI115" s="178"/>
      <c r="AJ115" s="178"/>
      <c r="AK115" s="178"/>
      <c r="AL115" s="178"/>
      <c r="AM115" s="178"/>
      <c r="AN115" s="178"/>
      <c r="AO115" s="178"/>
      <c r="AP115" s="178"/>
      <c r="AQ115" s="188"/>
    </row>
    <row r="116" spans="1:43" ht="36" x14ac:dyDescent="0.3">
      <c r="A116" s="193" t="s">
        <v>896</v>
      </c>
      <c r="B116" s="129">
        <v>113</v>
      </c>
      <c r="C116" s="144" t="s">
        <v>1808</v>
      </c>
      <c r="D116" s="238">
        <v>8571</v>
      </c>
      <c r="E116" s="246" t="s">
        <v>906</v>
      </c>
      <c r="F116" s="279" t="s">
        <v>2532</v>
      </c>
      <c r="G116" s="175" t="s">
        <v>1132</v>
      </c>
      <c r="H116" s="186">
        <v>2005</v>
      </c>
      <c r="I116" s="203">
        <v>38091</v>
      </c>
      <c r="J116" s="186">
        <v>2004</v>
      </c>
      <c r="K116" s="130" t="s">
        <v>1170</v>
      </c>
      <c r="L116" s="128" t="s">
        <v>1104</v>
      </c>
      <c r="M116" s="131">
        <v>150</v>
      </c>
      <c r="N116" s="252">
        <v>38991</v>
      </c>
      <c r="O116" s="136">
        <v>39356</v>
      </c>
      <c r="P116" s="136">
        <v>42844</v>
      </c>
      <c r="Q116" s="145">
        <f>+(P116-N116)/365</f>
        <v>10.556164383561644</v>
      </c>
      <c r="R116" s="145" t="s">
        <v>2520</v>
      </c>
      <c r="S116" s="145">
        <f>+(P116-O116)/365</f>
        <v>9.5561643835616437</v>
      </c>
      <c r="T116" s="145" t="s">
        <v>2519</v>
      </c>
      <c r="U116" s="145" t="s">
        <v>2540</v>
      </c>
      <c r="V116" s="145" t="s">
        <v>689</v>
      </c>
      <c r="W116" s="145" t="s">
        <v>689</v>
      </c>
      <c r="X116" s="128" t="s">
        <v>689</v>
      </c>
      <c r="Y116" s="341">
        <v>1292291.93</v>
      </c>
      <c r="Z116" s="178">
        <v>0</v>
      </c>
      <c r="AA116" s="128">
        <v>0</v>
      </c>
      <c r="AB116" s="219">
        <v>501512</v>
      </c>
      <c r="AC116" s="219">
        <v>200278.1</v>
      </c>
      <c r="AD116" s="342">
        <f t="shared" si="6"/>
        <v>1092013.8299999998</v>
      </c>
      <c r="AE116" s="352">
        <f t="shared" si="9"/>
        <v>0.15497899147292518</v>
      </c>
      <c r="AF116" s="135">
        <f t="shared" si="10"/>
        <v>0.15497899147292518</v>
      </c>
      <c r="AG116" s="135" t="s">
        <v>2543</v>
      </c>
      <c r="AH116" s="178"/>
      <c r="AI116" s="178"/>
      <c r="AJ116" s="178"/>
      <c r="AK116" s="178"/>
      <c r="AL116" s="178"/>
      <c r="AM116" s="178"/>
      <c r="AN116" s="178"/>
      <c r="AO116" s="178"/>
      <c r="AP116" s="178"/>
      <c r="AQ116" s="188" t="s">
        <v>1809</v>
      </c>
    </row>
    <row r="117" spans="1:43" ht="24" x14ac:dyDescent="0.3">
      <c r="A117" s="193" t="s">
        <v>896</v>
      </c>
      <c r="B117" s="129">
        <v>114</v>
      </c>
      <c r="C117" s="144" t="s">
        <v>1058</v>
      </c>
      <c r="D117" s="238">
        <v>16873</v>
      </c>
      <c r="E117" s="246" t="s">
        <v>906</v>
      </c>
      <c r="F117" s="279" t="s">
        <v>2532</v>
      </c>
      <c r="G117" s="175" t="s">
        <v>1132</v>
      </c>
      <c r="H117" s="186">
        <v>2005</v>
      </c>
      <c r="I117" s="203">
        <v>38517</v>
      </c>
      <c r="J117" s="186">
        <v>2005</v>
      </c>
      <c r="K117" s="128" t="s">
        <v>1454</v>
      </c>
      <c r="L117" s="128" t="s">
        <v>1109</v>
      </c>
      <c r="M117" s="131">
        <v>120</v>
      </c>
      <c r="N117" s="128" t="s">
        <v>698</v>
      </c>
      <c r="O117" s="136" t="s">
        <v>698</v>
      </c>
      <c r="P117" s="136">
        <v>42844</v>
      </c>
      <c r="Q117" s="128" t="s">
        <v>698</v>
      </c>
      <c r="R117" s="128" t="s">
        <v>698</v>
      </c>
      <c r="S117" s="128" t="s">
        <v>698</v>
      </c>
      <c r="T117" s="128" t="s">
        <v>698</v>
      </c>
      <c r="U117" s="128" t="s">
        <v>698</v>
      </c>
      <c r="V117" s="145" t="s">
        <v>689</v>
      </c>
      <c r="W117" s="145" t="s">
        <v>689</v>
      </c>
      <c r="X117" s="128" t="s">
        <v>689</v>
      </c>
      <c r="Y117" s="341">
        <v>196027</v>
      </c>
      <c r="Z117" s="178">
        <v>0</v>
      </c>
      <c r="AA117" s="128">
        <v>0</v>
      </c>
      <c r="AB117" s="159">
        <v>0</v>
      </c>
      <c r="AC117" s="178">
        <v>0</v>
      </c>
      <c r="AD117" s="342">
        <f t="shared" si="6"/>
        <v>196027</v>
      </c>
      <c r="AE117" s="352">
        <f t="shared" si="9"/>
        <v>0</v>
      </c>
      <c r="AF117" s="135">
        <f t="shared" si="10"/>
        <v>0</v>
      </c>
      <c r="AG117" s="135" t="s">
        <v>2543</v>
      </c>
      <c r="AH117" s="178"/>
      <c r="AI117" s="178"/>
      <c r="AJ117" s="178"/>
      <c r="AK117" s="178"/>
      <c r="AL117" s="178"/>
      <c r="AM117" s="178"/>
      <c r="AN117" s="178"/>
      <c r="AO117" s="178"/>
      <c r="AP117" s="178"/>
      <c r="AQ117" s="188" t="s">
        <v>1800</v>
      </c>
    </row>
    <row r="118" spans="1:43" ht="36" x14ac:dyDescent="0.3">
      <c r="A118" s="193" t="s">
        <v>896</v>
      </c>
      <c r="B118" s="129">
        <v>115</v>
      </c>
      <c r="C118" s="144" t="s">
        <v>1810</v>
      </c>
      <c r="D118" s="238">
        <v>16117</v>
      </c>
      <c r="E118" s="246" t="s">
        <v>906</v>
      </c>
      <c r="F118" s="279" t="s">
        <v>2532</v>
      </c>
      <c r="G118" s="175" t="s">
        <v>1132</v>
      </c>
      <c r="H118" s="186">
        <v>2005</v>
      </c>
      <c r="I118" s="203">
        <v>38432</v>
      </c>
      <c r="J118" s="186">
        <v>2005</v>
      </c>
      <c r="K118" s="128" t="s">
        <v>1745</v>
      </c>
      <c r="L118" s="128" t="s">
        <v>1110</v>
      </c>
      <c r="M118" s="131">
        <v>60</v>
      </c>
      <c r="N118" s="252">
        <v>38777</v>
      </c>
      <c r="O118" s="136">
        <v>39052</v>
      </c>
      <c r="P118" s="136">
        <v>42844</v>
      </c>
      <c r="Q118" s="145">
        <f>+(P118-N118)/365</f>
        <v>11.142465753424657</v>
      </c>
      <c r="R118" s="145" t="s">
        <v>2521</v>
      </c>
      <c r="S118" s="145">
        <f>+(P118-O118)/365</f>
        <v>10.389041095890411</v>
      </c>
      <c r="T118" s="145" t="s">
        <v>2525</v>
      </c>
      <c r="U118" s="145" t="s">
        <v>2540</v>
      </c>
      <c r="V118" s="145" t="s">
        <v>689</v>
      </c>
      <c r="W118" s="145" t="s">
        <v>689</v>
      </c>
      <c r="X118" s="128" t="s">
        <v>689</v>
      </c>
      <c r="Y118" s="341">
        <v>1034329</v>
      </c>
      <c r="Z118" s="178">
        <v>0</v>
      </c>
      <c r="AA118" s="128">
        <v>0</v>
      </c>
      <c r="AB118" s="219">
        <v>681888</v>
      </c>
      <c r="AC118" s="219">
        <v>602828.26</v>
      </c>
      <c r="AD118" s="342">
        <f t="shared" si="6"/>
        <v>431500.74</v>
      </c>
      <c r="AE118" s="352">
        <f t="shared" si="9"/>
        <v>0.58282061123685014</v>
      </c>
      <c r="AF118" s="135">
        <f t="shared" si="10"/>
        <v>0.58282061123685014</v>
      </c>
      <c r="AG118" s="135" t="s">
        <v>2542</v>
      </c>
      <c r="AH118" s="178"/>
      <c r="AI118" s="178"/>
      <c r="AJ118" s="178"/>
      <c r="AK118" s="178"/>
      <c r="AL118" s="178"/>
      <c r="AM118" s="178"/>
      <c r="AN118" s="178"/>
      <c r="AO118" s="178"/>
      <c r="AP118" s="178"/>
      <c r="AQ118" s="188"/>
    </row>
    <row r="119" spans="1:43" ht="24" x14ac:dyDescent="0.3">
      <c r="A119" s="193" t="s">
        <v>896</v>
      </c>
      <c r="B119" s="129">
        <v>116</v>
      </c>
      <c r="C119" s="144" t="s">
        <v>1059</v>
      </c>
      <c r="D119" s="238">
        <v>8836</v>
      </c>
      <c r="E119" s="246" t="s">
        <v>906</v>
      </c>
      <c r="F119" s="279" t="s">
        <v>2532</v>
      </c>
      <c r="G119" s="175" t="s">
        <v>1132</v>
      </c>
      <c r="H119" s="186">
        <v>2005</v>
      </c>
      <c r="I119" s="203">
        <v>38421</v>
      </c>
      <c r="J119" s="186">
        <v>2005</v>
      </c>
      <c r="K119" s="130" t="s">
        <v>1146</v>
      </c>
      <c r="L119" s="128" t="s">
        <v>1110</v>
      </c>
      <c r="M119" s="131">
        <v>150</v>
      </c>
      <c r="N119" s="128" t="s">
        <v>698</v>
      </c>
      <c r="O119" s="136" t="s">
        <v>698</v>
      </c>
      <c r="P119" s="136">
        <v>42844</v>
      </c>
      <c r="Q119" s="128" t="s">
        <v>698</v>
      </c>
      <c r="R119" s="128" t="s">
        <v>698</v>
      </c>
      <c r="S119" s="128" t="s">
        <v>698</v>
      </c>
      <c r="T119" s="128" t="s">
        <v>698</v>
      </c>
      <c r="U119" s="128" t="s">
        <v>698</v>
      </c>
      <c r="V119" s="145" t="s">
        <v>689</v>
      </c>
      <c r="W119" s="128" t="s">
        <v>691</v>
      </c>
      <c r="X119" s="128" t="s">
        <v>689</v>
      </c>
      <c r="Y119" s="341">
        <v>220000</v>
      </c>
      <c r="Z119" s="178">
        <v>0</v>
      </c>
      <c r="AA119" s="128">
        <v>0</v>
      </c>
      <c r="AB119" s="159">
        <v>0</v>
      </c>
      <c r="AC119" s="178">
        <v>0</v>
      </c>
      <c r="AD119" s="342">
        <f t="shared" si="6"/>
        <v>220000</v>
      </c>
      <c r="AE119" s="352">
        <f t="shared" si="9"/>
        <v>0</v>
      </c>
      <c r="AF119" s="135">
        <f t="shared" si="10"/>
        <v>0</v>
      </c>
      <c r="AG119" s="135" t="s">
        <v>2543</v>
      </c>
      <c r="AH119" s="136" t="s">
        <v>925</v>
      </c>
      <c r="AI119" s="178"/>
      <c r="AJ119" s="178"/>
      <c r="AK119" s="178"/>
      <c r="AL119" s="178"/>
      <c r="AM119" s="178"/>
      <c r="AN119" s="178"/>
      <c r="AO119" s="178"/>
      <c r="AP119" s="178"/>
      <c r="AQ119" s="188"/>
    </row>
    <row r="120" spans="1:43" ht="36" x14ac:dyDescent="0.3">
      <c r="A120" s="193" t="s">
        <v>900</v>
      </c>
      <c r="B120" s="129">
        <v>117</v>
      </c>
      <c r="C120" s="144" t="s">
        <v>1037</v>
      </c>
      <c r="D120" s="238">
        <v>16979</v>
      </c>
      <c r="E120" s="245" t="s">
        <v>1659</v>
      </c>
      <c r="F120" s="280" t="s">
        <v>2529</v>
      </c>
      <c r="G120" s="175" t="s">
        <v>1132</v>
      </c>
      <c r="H120" s="186">
        <v>2005</v>
      </c>
      <c r="I120" s="203">
        <v>38580</v>
      </c>
      <c r="J120" s="186">
        <v>2005</v>
      </c>
      <c r="K120" s="130" t="s">
        <v>1659</v>
      </c>
      <c r="L120" s="128" t="s">
        <v>1110</v>
      </c>
      <c r="M120" s="131">
        <v>120</v>
      </c>
      <c r="N120" s="252">
        <v>38777</v>
      </c>
      <c r="O120" s="136">
        <v>38930</v>
      </c>
      <c r="P120" s="136">
        <v>42844</v>
      </c>
      <c r="Q120" s="145">
        <f>+(P120-N120)/365</f>
        <v>11.142465753424657</v>
      </c>
      <c r="R120" s="145" t="s">
        <v>2521</v>
      </c>
      <c r="S120" s="145">
        <f>+(P120-O120)/365</f>
        <v>10.723287671232876</v>
      </c>
      <c r="T120" s="145" t="s">
        <v>2525</v>
      </c>
      <c r="U120" s="145" t="s">
        <v>2540</v>
      </c>
      <c r="V120" s="145" t="s">
        <v>689</v>
      </c>
      <c r="W120" s="128" t="s">
        <v>691</v>
      </c>
      <c r="X120" s="128" t="s">
        <v>689</v>
      </c>
      <c r="Y120" s="339">
        <v>409885</v>
      </c>
      <c r="Z120" s="178">
        <v>0</v>
      </c>
      <c r="AA120" s="128">
        <v>0</v>
      </c>
      <c r="AB120" s="206">
        <v>552000</v>
      </c>
      <c r="AC120" s="189">
        <v>552000</v>
      </c>
      <c r="AD120" s="342">
        <f t="shared" si="6"/>
        <v>-142115</v>
      </c>
      <c r="AE120" s="352">
        <f t="shared" si="9"/>
        <v>1.3467192017273137</v>
      </c>
      <c r="AF120" s="135">
        <f t="shared" si="10"/>
        <v>1.3467192017273137</v>
      </c>
      <c r="AG120" s="135" t="s">
        <v>2544</v>
      </c>
      <c r="AH120" s="136" t="s">
        <v>925</v>
      </c>
      <c r="AI120" s="178"/>
      <c r="AJ120" s="178"/>
      <c r="AK120" s="178"/>
      <c r="AL120" s="178"/>
      <c r="AM120" s="178"/>
      <c r="AN120" s="178"/>
      <c r="AO120" s="178"/>
      <c r="AP120" s="178"/>
      <c r="AQ120" s="188" t="s">
        <v>1723</v>
      </c>
    </row>
    <row r="121" spans="1:43" ht="24.6" x14ac:dyDescent="0.3">
      <c r="A121" s="193" t="s">
        <v>900</v>
      </c>
      <c r="B121" s="129">
        <v>118</v>
      </c>
      <c r="C121" s="144" t="s">
        <v>1038</v>
      </c>
      <c r="D121" s="238">
        <v>14989</v>
      </c>
      <c r="E121" s="245" t="s">
        <v>1659</v>
      </c>
      <c r="F121" s="280" t="s">
        <v>2529</v>
      </c>
      <c r="G121" s="175" t="s">
        <v>1132</v>
      </c>
      <c r="H121" s="186">
        <v>2005</v>
      </c>
      <c r="I121" s="203">
        <v>38415</v>
      </c>
      <c r="J121" s="186">
        <v>2005</v>
      </c>
      <c r="K121" s="130" t="s">
        <v>1659</v>
      </c>
      <c r="L121" s="128" t="s">
        <v>1110</v>
      </c>
      <c r="M121" s="131">
        <v>120</v>
      </c>
      <c r="N121" s="128" t="s">
        <v>698</v>
      </c>
      <c r="O121" s="136" t="s">
        <v>698</v>
      </c>
      <c r="P121" s="136">
        <v>42844</v>
      </c>
      <c r="Q121" s="128" t="s">
        <v>698</v>
      </c>
      <c r="R121" s="128" t="s">
        <v>698</v>
      </c>
      <c r="S121" s="128" t="s">
        <v>698</v>
      </c>
      <c r="T121" s="128" t="s">
        <v>698</v>
      </c>
      <c r="U121" s="128" t="s">
        <v>698</v>
      </c>
      <c r="V121" s="145" t="s">
        <v>689</v>
      </c>
      <c r="W121" s="145" t="s">
        <v>689</v>
      </c>
      <c r="X121" s="128" t="s">
        <v>689</v>
      </c>
      <c r="Y121" s="339">
        <v>286618</v>
      </c>
      <c r="Z121" s="178">
        <v>0</v>
      </c>
      <c r="AA121" s="128">
        <v>0</v>
      </c>
      <c r="AB121" s="159">
        <v>0</v>
      </c>
      <c r="AC121" s="178">
        <v>0</v>
      </c>
      <c r="AD121" s="342">
        <f t="shared" si="6"/>
        <v>286618</v>
      </c>
      <c r="AE121" s="352">
        <f t="shared" si="9"/>
        <v>0</v>
      </c>
      <c r="AF121" s="135">
        <f t="shared" si="10"/>
        <v>0</v>
      </c>
      <c r="AG121" s="135" t="s">
        <v>2543</v>
      </c>
      <c r="AH121" s="178"/>
      <c r="AI121" s="178"/>
      <c r="AJ121" s="178"/>
      <c r="AK121" s="178"/>
      <c r="AL121" s="178"/>
      <c r="AM121" s="178"/>
      <c r="AN121" s="178"/>
      <c r="AO121" s="178"/>
      <c r="AP121" s="178"/>
      <c r="AQ121" s="188" t="s">
        <v>1725</v>
      </c>
    </row>
    <row r="122" spans="1:43" ht="36" x14ac:dyDescent="0.3">
      <c r="A122" s="193" t="s">
        <v>900</v>
      </c>
      <c r="B122" s="129">
        <v>119</v>
      </c>
      <c r="C122" s="144" t="s">
        <v>1039</v>
      </c>
      <c r="D122" s="238">
        <v>15600</v>
      </c>
      <c r="E122" s="245" t="s">
        <v>1659</v>
      </c>
      <c r="F122" s="280" t="s">
        <v>2529</v>
      </c>
      <c r="G122" s="175" t="s">
        <v>1132</v>
      </c>
      <c r="H122" s="186">
        <v>2005</v>
      </c>
      <c r="I122" s="203">
        <v>38408</v>
      </c>
      <c r="J122" s="186">
        <v>2005</v>
      </c>
      <c r="K122" s="187" t="s">
        <v>2244</v>
      </c>
      <c r="L122" s="128" t="s">
        <v>1110</v>
      </c>
      <c r="M122" s="131">
        <v>120</v>
      </c>
      <c r="N122" s="128" t="s">
        <v>698</v>
      </c>
      <c r="O122" s="136" t="s">
        <v>698</v>
      </c>
      <c r="P122" s="136">
        <v>42844</v>
      </c>
      <c r="Q122" s="128" t="s">
        <v>698</v>
      </c>
      <c r="R122" s="128" t="s">
        <v>698</v>
      </c>
      <c r="S122" s="128" t="s">
        <v>698</v>
      </c>
      <c r="T122" s="128" t="s">
        <v>698</v>
      </c>
      <c r="U122" s="128" t="s">
        <v>698</v>
      </c>
      <c r="V122" s="145" t="s">
        <v>689</v>
      </c>
      <c r="W122" s="128" t="s">
        <v>691</v>
      </c>
      <c r="X122" s="128" t="s">
        <v>689</v>
      </c>
      <c r="Y122" s="339">
        <v>331794</v>
      </c>
      <c r="Z122" s="178">
        <v>0</v>
      </c>
      <c r="AA122" s="128">
        <v>0</v>
      </c>
      <c r="AB122" s="159">
        <v>0</v>
      </c>
      <c r="AC122" s="178">
        <v>0</v>
      </c>
      <c r="AD122" s="342">
        <f t="shared" si="6"/>
        <v>331794</v>
      </c>
      <c r="AE122" s="352">
        <f t="shared" si="9"/>
        <v>0</v>
      </c>
      <c r="AF122" s="135">
        <f t="shared" si="10"/>
        <v>0</v>
      </c>
      <c r="AG122" s="135" t="s">
        <v>2543</v>
      </c>
      <c r="AH122" s="136" t="s">
        <v>925</v>
      </c>
      <c r="AI122" s="178"/>
      <c r="AJ122" s="178"/>
      <c r="AK122" s="178"/>
      <c r="AL122" s="178"/>
      <c r="AM122" s="178"/>
      <c r="AN122" s="178"/>
      <c r="AO122" s="178"/>
      <c r="AP122" s="178"/>
      <c r="AQ122" s="188" t="s">
        <v>1726</v>
      </c>
    </row>
    <row r="123" spans="1:43" ht="24" x14ac:dyDescent="0.3">
      <c r="A123" s="193" t="s">
        <v>900</v>
      </c>
      <c r="B123" s="129">
        <v>120</v>
      </c>
      <c r="C123" s="144" t="s">
        <v>1040</v>
      </c>
      <c r="D123" s="238">
        <v>16628</v>
      </c>
      <c r="E123" s="245" t="s">
        <v>1659</v>
      </c>
      <c r="F123" s="280" t="s">
        <v>2529</v>
      </c>
      <c r="G123" s="175" t="s">
        <v>1132</v>
      </c>
      <c r="H123" s="186">
        <v>2005</v>
      </c>
      <c r="I123" s="203">
        <v>38468</v>
      </c>
      <c r="J123" s="186">
        <v>2005</v>
      </c>
      <c r="K123" s="128" t="s">
        <v>1671</v>
      </c>
      <c r="L123" s="128" t="s">
        <v>1102</v>
      </c>
      <c r="M123" s="131">
        <v>180</v>
      </c>
      <c r="N123" s="128" t="s">
        <v>698</v>
      </c>
      <c r="O123" s="136" t="s">
        <v>698</v>
      </c>
      <c r="P123" s="136">
        <v>42844</v>
      </c>
      <c r="Q123" s="128" t="s">
        <v>698</v>
      </c>
      <c r="R123" s="128" t="s">
        <v>698</v>
      </c>
      <c r="S123" s="128" t="s">
        <v>698</v>
      </c>
      <c r="T123" s="128" t="s">
        <v>698</v>
      </c>
      <c r="U123" s="128" t="s">
        <v>698</v>
      </c>
      <c r="V123" s="145" t="s">
        <v>689</v>
      </c>
      <c r="W123" s="145" t="s">
        <v>689</v>
      </c>
      <c r="X123" s="128" t="s">
        <v>689</v>
      </c>
      <c r="Y123" s="339">
        <v>658524</v>
      </c>
      <c r="Z123" s="178">
        <v>0</v>
      </c>
      <c r="AA123" s="128">
        <v>0</v>
      </c>
      <c r="AB123" s="206">
        <v>131705</v>
      </c>
      <c r="AC123" s="178">
        <v>0</v>
      </c>
      <c r="AD123" s="342">
        <f t="shared" si="6"/>
        <v>658524</v>
      </c>
      <c r="AE123" s="352">
        <f t="shared" si="9"/>
        <v>0</v>
      </c>
      <c r="AF123" s="135">
        <f t="shared" si="10"/>
        <v>0</v>
      </c>
      <c r="AG123" s="135" t="s">
        <v>2543</v>
      </c>
      <c r="AH123" s="178"/>
      <c r="AI123" s="178"/>
      <c r="AJ123" s="178"/>
      <c r="AK123" s="178"/>
      <c r="AL123" s="178"/>
      <c r="AM123" s="178"/>
      <c r="AN123" s="178"/>
      <c r="AO123" s="178"/>
      <c r="AP123" s="178"/>
      <c r="AQ123" s="188" t="s">
        <v>1727</v>
      </c>
    </row>
    <row r="124" spans="1:43" ht="24.6" x14ac:dyDescent="0.3">
      <c r="A124" s="193" t="s">
        <v>900</v>
      </c>
      <c r="B124" s="129">
        <v>121</v>
      </c>
      <c r="C124" s="144" t="s">
        <v>1041</v>
      </c>
      <c r="D124" s="238">
        <v>18810</v>
      </c>
      <c r="E124" s="245" t="s">
        <v>1659</v>
      </c>
      <c r="F124" s="280" t="s">
        <v>2529</v>
      </c>
      <c r="G124" s="175" t="s">
        <v>1132</v>
      </c>
      <c r="H124" s="186">
        <v>2005</v>
      </c>
      <c r="I124" s="203">
        <v>38566</v>
      </c>
      <c r="J124" s="186">
        <v>2005</v>
      </c>
      <c r="K124" s="187" t="s">
        <v>2020</v>
      </c>
      <c r="L124" s="128" t="s">
        <v>1102</v>
      </c>
      <c r="M124" s="131">
        <v>120</v>
      </c>
      <c r="N124" s="128" t="s">
        <v>698</v>
      </c>
      <c r="O124" s="136" t="s">
        <v>698</v>
      </c>
      <c r="P124" s="136">
        <v>42844</v>
      </c>
      <c r="Q124" s="128" t="s">
        <v>698</v>
      </c>
      <c r="R124" s="128" t="s">
        <v>698</v>
      </c>
      <c r="S124" s="128" t="s">
        <v>698</v>
      </c>
      <c r="T124" s="128" t="s">
        <v>698</v>
      </c>
      <c r="U124" s="128" t="s">
        <v>698</v>
      </c>
      <c r="V124" s="145" t="s">
        <v>689</v>
      </c>
      <c r="W124" s="145" t="s">
        <v>689</v>
      </c>
      <c r="X124" s="128" t="s">
        <v>689</v>
      </c>
      <c r="Y124" s="339">
        <v>953397</v>
      </c>
      <c r="Z124" s="178">
        <v>0</v>
      </c>
      <c r="AA124" s="128">
        <v>0</v>
      </c>
      <c r="AB124" s="159">
        <v>0</v>
      </c>
      <c r="AC124" s="178">
        <v>0</v>
      </c>
      <c r="AD124" s="342">
        <f t="shared" si="6"/>
        <v>953397</v>
      </c>
      <c r="AE124" s="352">
        <f t="shared" si="9"/>
        <v>0</v>
      </c>
      <c r="AF124" s="135">
        <f t="shared" si="10"/>
        <v>0</v>
      </c>
      <c r="AG124" s="135" t="s">
        <v>2543</v>
      </c>
      <c r="AH124" s="178"/>
      <c r="AI124" s="178"/>
      <c r="AJ124" s="178"/>
      <c r="AK124" s="178"/>
      <c r="AL124" s="178"/>
      <c r="AM124" s="178"/>
      <c r="AN124" s="178"/>
      <c r="AO124" s="178"/>
      <c r="AP124" s="178"/>
      <c r="AQ124" s="188" t="s">
        <v>1725</v>
      </c>
    </row>
    <row r="125" spans="1:43" ht="24.6" x14ac:dyDescent="0.3">
      <c r="A125" s="193" t="s">
        <v>900</v>
      </c>
      <c r="B125" s="129">
        <v>122</v>
      </c>
      <c r="C125" s="144" t="s">
        <v>1042</v>
      </c>
      <c r="D125" s="238">
        <v>15680</v>
      </c>
      <c r="E125" s="245" t="s">
        <v>1659</v>
      </c>
      <c r="F125" s="280" t="s">
        <v>2529</v>
      </c>
      <c r="G125" s="175" t="s">
        <v>1132</v>
      </c>
      <c r="H125" s="186">
        <v>2005</v>
      </c>
      <c r="I125" s="203">
        <v>38415</v>
      </c>
      <c r="J125" s="186">
        <v>2005</v>
      </c>
      <c r="K125" s="187" t="s">
        <v>2247</v>
      </c>
      <c r="L125" s="128" t="s">
        <v>1102</v>
      </c>
      <c r="M125" s="131">
        <v>120</v>
      </c>
      <c r="N125" s="128" t="s">
        <v>698</v>
      </c>
      <c r="O125" s="136" t="s">
        <v>698</v>
      </c>
      <c r="P125" s="136">
        <v>42844</v>
      </c>
      <c r="Q125" s="128" t="s">
        <v>698</v>
      </c>
      <c r="R125" s="128" t="s">
        <v>698</v>
      </c>
      <c r="S125" s="128" t="s">
        <v>698</v>
      </c>
      <c r="T125" s="128" t="s">
        <v>698</v>
      </c>
      <c r="U125" s="128" t="s">
        <v>698</v>
      </c>
      <c r="V125" s="145" t="s">
        <v>689</v>
      </c>
      <c r="W125" s="145" t="s">
        <v>689</v>
      </c>
      <c r="X125" s="128" t="s">
        <v>689</v>
      </c>
      <c r="Y125" s="339">
        <v>603078</v>
      </c>
      <c r="Z125" s="178">
        <v>0</v>
      </c>
      <c r="AA125" s="128">
        <v>0</v>
      </c>
      <c r="AB125" s="159">
        <v>0</v>
      </c>
      <c r="AC125" s="178">
        <v>0</v>
      </c>
      <c r="AD125" s="342">
        <f t="shared" si="6"/>
        <v>603078</v>
      </c>
      <c r="AE125" s="352">
        <f t="shared" si="9"/>
        <v>0</v>
      </c>
      <c r="AF125" s="135">
        <f t="shared" si="10"/>
        <v>0</v>
      </c>
      <c r="AG125" s="135" t="s">
        <v>2543</v>
      </c>
      <c r="AH125" s="178"/>
      <c r="AI125" s="178"/>
      <c r="AJ125" s="178"/>
      <c r="AK125" s="178"/>
      <c r="AL125" s="178"/>
      <c r="AM125" s="178"/>
      <c r="AN125" s="178"/>
      <c r="AO125" s="178"/>
      <c r="AP125" s="178"/>
      <c r="AQ125" s="188" t="s">
        <v>1725</v>
      </c>
    </row>
    <row r="126" spans="1:43" ht="36" x14ac:dyDescent="0.3">
      <c r="A126" s="193" t="s">
        <v>900</v>
      </c>
      <c r="B126" s="129">
        <v>123</v>
      </c>
      <c r="C126" s="144" t="s">
        <v>1043</v>
      </c>
      <c r="D126" s="238">
        <v>16221</v>
      </c>
      <c r="E126" s="245" t="s">
        <v>1659</v>
      </c>
      <c r="F126" s="280" t="s">
        <v>2529</v>
      </c>
      <c r="G126" s="175" t="s">
        <v>1132</v>
      </c>
      <c r="H126" s="186">
        <v>2005</v>
      </c>
      <c r="I126" s="203">
        <v>38432</v>
      </c>
      <c r="J126" s="186">
        <v>2005</v>
      </c>
      <c r="K126" s="187" t="s">
        <v>1552</v>
      </c>
      <c r="L126" s="128" t="s">
        <v>1110</v>
      </c>
      <c r="M126" s="131">
        <v>120</v>
      </c>
      <c r="N126" s="128" t="s">
        <v>698</v>
      </c>
      <c r="O126" s="136" t="s">
        <v>698</v>
      </c>
      <c r="P126" s="136">
        <v>42844</v>
      </c>
      <c r="Q126" s="128" t="s">
        <v>698</v>
      </c>
      <c r="R126" s="128" t="s">
        <v>698</v>
      </c>
      <c r="S126" s="128" t="s">
        <v>698</v>
      </c>
      <c r="T126" s="128" t="s">
        <v>698</v>
      </c>
      <c r="U126" s="128" t="s">
        <v>698</v>
      </c>
      <c r="V126" s="145" t="s">
        <v>689</v>
      </c>
      <c r="W126" s="145" t="s">
        <v>689</v>
      </c>
      <c r="X126" s="128" t="s">
        <v>689</v>
      </c>
      <c r="Y126" s="339">
        <v>402464</v>
      </c>
      <c r="Z126" s="178">
        <v>0</v>
      </c>
      <c r="AA126" s="128">
        <v>0</v>
      </c>
      <c r="AB126" s="159">
        <v>0</v>
      </c>
      <c r="AC126" s="178">
        <v>0</v>
      </c>
      <c r="AD126" s="342">
        <f t="shared" si="6"/>
        <v>402464</v>
      </c>
      <c r="AE126" s="352">
        <f t="shared" si="9"/>
        <v>0</v>
      </c>
      <c r="AF126" s="135">
        <f t="shared" si="10"/>
        <v>0</v>
      </c>
      <c r="AG126" s="135" t="s">
        <v>2543</v>
      </c>
      <c r="AH126" s="178"/>
      <c r="AI126" s="178"/>
      <c r="AJ126" s="178"/>
      <c r="AK126" s="178"/>
      <c r="AL126" s="178"/>
      <c r="AM126" s="178"/>
      <c r="AN126" s="178"/>
      <c r="AO126" s="178"/>
      <c r="AP126" s="178"/>
      <c r="AQ126" s="188" t="s">
        <v>1728</v>
      </c>
    </row>
    <row r="127" spans="1:43" ht="24" x14ac:dyDescent="0.3">
      <c r="A127" s="193" t="s">
        <v>900</v>
      </c>
      <c r="B127" s="129">
        <v>124</v>
      </c>
      <c r="C127" s="144" t="s">
        <v>1044</v>
      </c>
      <c r="D127" s="238">
        <v>16596</v>
      </c>
      <c r="E127" s="245" t="s">
        <v>1659</v>
      </c>
      <c r="F127" s="280" t="s">
        <v>2529</v>
      </c>
      <c r="G127" s="175" t="s">
        <v>1132</v>
      </c>
      <c r="H127" s="186">
        <v>2005</v>
      </c>
      <c r="I127" s="203">
        <v>38604</v>
      </c>
      <c r="J127" s="186">
        <v>2005</v>
      </c>
      <c r="K127" s="187" t="s">
        <v>1552</v>
      </c>
      <c r="L127" s="128" t="s">
        <v>1102</v>
      </c>
      <c r="M127" s="131">
        <v>180</v>
      </c>
      <c r="N127" s="128" t="s">
        <v>698</v>
      </c>
      <c r="O127" s="136" t="s">
        <v>698</v>
      </c>
      <c r="P127" s="136">
        <v>42844</v>
      </c>
      <c r="Q127" s="128" t="s">
        <v>698</v>
      </c>
      <c r="R127" s="128" t="s">
        <v>698</v>
      </c>
      <c r="S127" s="128" t="s">
        <v>698</v>
      </c>
      <c r="T127" s="128" t="s">
        <v>698</v>
      </c>
      <c r="U127" s="128" t="s">
        <v>698</v>
      </c>
      <c r="V127" s="145" t="s">
        <v>689</v>
      </c>
      <c r="W127" s="145" t="s">
        <v>689</v>
      </c>
      <c r="X127" s="128" t="s">
        <v>689</v>
      </c>
      <c r="Y127" s="339">
        <v>246345</v>
      </c>
      <c r="Z127" s="178">
        <v>0</v>
      </c>
      <c r="AA127" s="128">
        <v>0</v>
      </c>
      <c r="AB127" s="159">
        <v>0</v>
      </c>
      <c r="AC127" s="178">
        <v>0</v>
      </c>
      <c r="AD127" s="342">
        <f t="shared" si="6"/>
        <v>246345</v>
      </c>
      <c r="AE127" s="352">
        <f t="shared" si="9"/>
        <v>0</v>
      </c>
      <c r="AF127" s="135">
        <f t="shared" si="10"/>
        <v>0</v>
      </c>
      <c r="AG127" s="135" t="s">
        <v>2543</v>
      </c>
      <c r="AH127" s="178"/>
      <c r="AI127" s="178"/>
      <c r="AJ127" s="178"/>
      <c r="AK127" s="178"/>
      <c r="AL127" s="178"/>
      <c r="AM127" s="178"/>
      <c r="AN127" s="178"/>
      <c r="AO127" s="178"/>
      <c r="AP127" s="178"/>
      <c r="AQ127" s="188" t="s">
        <v>1728</v>
      </c>
    </row>
    <row r="128" spans="1:43" ht="24.6" x14ac:dyDescent="0.3">
      <c r="A128" s="193" t="s">
        <v>900</v>
      </c>
      <c r="B128" s="129">
        <v>125</v>
      </c>
      <c r="C128" s="144" t="s">
        <v>1045</v>
      </c>
      <c r="D128" s="238">
        <v>17428</v>
      </c>
      <c r="E128" s="245" t="s">
        <v>1659</v>
      </c>
      <c r="F128" s="280" t="s">
        <v>2529</v>
      </c>
      <c r="G128" s="175" t="s">
        <v>1132</v>
      </c>
      <c r="H128" s="186">
        <v>2005</v>
      </c>
      <c r="I128" s="203">
        <v>38531</v>
      </c>
      <c r="J128" s="186">
        <v>2005</v>
      </c>
      <c r="K128" s="187" t="s">
        <v>1552</v>
      </c>
      <c r="L128" s="128" t="s">
        <v>1109</v>
      </c>
      <c r="M128" s="131">
        <v>300</v>
      </c>
      <c r="N128" s="128" t="s">
        <v>698</v>
      </c>
      <c r="O128" s="136" t="s">
        <v>698</v>
      </c>
      <c r="P128" s="136">
        <v>42844</v>
      </c>
      <c r="Q128" s="128" t="s">
        <v>698</v>
      </c>
      <c r="R128" s="128" t="s">
        <v>698</v>
      </c>
      <c r="S128" s="128" t="s">
        <v>698</v>
      </c>
      <c r="T128" s="128" t="s">
        <v>698</v>
      </c>
      <c r="U128" s="128" t="s">
        <v>698</v>
      </c>
      <c r="V128" s="145" t="s">
        <v>689</v>
      </c>
      <c r="W128" s="128" t="s">
        <v>691</v>
      </c>
      <c r="X128" s="128" t="s">
        <v>689</v>
      </c>
      <c r="Y128" s="339">
        <v>193895</v>
      </c>
      <c r="Z128" s="178">
        <v>0</v>
      </c>
      <c r="AA128" s="128">
        <v>0</v>
      </c>
      <c r="AB128" s="159">
        <v>0</v>
      </c>
      <c r="AC128" s="178">
        <v>0</v>
      </c>
      <c r="AD128" s="342">
        <f t="shared" si="6"/>
        <v>193895</v>
      </c>
      <c r="AE128" s="352">
        <f t="shared" si="9"/>
        <v>0</v>
      </c>
      <c r="AF128" s="135">
        <f t="shared" si="10"/>
        <v>0</v>
      </c>
      <c r="AG128" s="135" t="s">
        <v>2543</v>
      </c>
      <c r="AH128" s="136" t="s">
        <v>925</v>
      </c>
      <c r="AI128" s="178"/>
      <c r="AJ128" s="178"/>
      <c r="AK128" s="178"/>
      <c r="AL128" s="178"/>
      <c r="AM128" s="178"/>
      <c r="AN128" s="178"/>
      <c r="AO128" s="178"/>
      <c r="AP128" s="178"/>
      <c r="AQ128" s="188" t="s">
        <v>1729</v>
      </c>
    </row>
    <row r="129" spans="1:43" ht="24.6" x14ac:dyDescent="0.3">
      <c r="A129" s="193" t="s">
        <v>900</v>
      </c>
      <c r="B129" s="129">
        <v>126</v>
      </c>
      <c r="C129" s="144" t="s">
        <v>1046</v>
      </c>
      <c r="D129" s="238">
        <v>14691</v>
      </c>
      <c r="E129" s="245" t="s">
        <v>1659</v>
      </c>
      <c r="F129" s="280" t="s">
        <v>2529</v>
      </c>
      <c r="G129" s="175" t="s">
        <v>1132</v>
      </c>
      <c r="H129" s="186">
        <v>2005</v>
      </c>
      <c r="I129" s="203">
        <v>38377</v>
      </c>
      <c r="J129" s="186">
        <v>2005</v>
      </c>
      <c r="K129" s="187" t="s">
        <v>1552</v>
      </c>
      <c r="L129" s="128" t="s">
        <v>1109</v>
      </c>
      <c r="M129" s="131">
        <v>365</v>
      </c>
      <c r="N129" s="128" t="s">
        <v>698</v>
      </c>
      <c r="O129" s="136" t="s">
        <v>698</v>
      </c>
      <c r="P129" s="136">
        <v>42844</v>
      </c>
      <c r="Q129" s="128" t="s">
        <v>698</v>
      </c>
      <c r="R129" s="128" t="s">
        <v>698</v>
      </c>
      <c r="S129" s="128" t="s">
        <v>698</v>
      </c>
      <c r="T129" s="128" t="s">
        <v>698</v>
      </c>
      <c r="U129" s="128" t="s">
        <v>698</v>
      </c>
      <c r="V129" s="145" t="s">
        <v>689</v>
      </c>
      <c r="W129" s="128" t="s">
        <v>691</v>
      </c>
      <c r="X129" s="128" t="s">
        <v>689</v>
      </c>
      <c r="Y129" s="339">
        <v>406061</v>
      </c>
      <c r="Z129" s="178">
        <v>0</v>
      </c>
      <c r="AA129" s="128">
        <v>0</v>
      </c>
      <c r="AB129" s="159">
        <v>0</v>
      </c>
      <c r="AC129" s="178">
        <v>0</v>
      </c>
      <c r="AD129" s="342">
        <f t="shared" si="6"/>
        <v>406061</v>
      </c>
      <c r="AE129" s="352">
        <f t="shared" si="9"/>
        <v>0</v>
      </c>
      <c r="AF129" s="135">
        <f t="shared" si="10"/>
        <v>0</v>
      </c>
      <c r="AG129" s="135" t="s">
        <v>2543</v>
      </c>
      <c r="AH129" s="136" t="s">
        <v>925</v>
      </c>
      <c r="AI129" s="178"/>
      <c r="AJ129" s="178"/>
      <c r="AK129" s="178"/>
      <c r="AL129" s="178"/>
      <c r="AM129" s="178"/>
      <c r="AN129" s="178"/>
      <c r="AO129" s="178"/>
      <c r="AP129" s="178"/>
      <c r="AQ129" s="188" t="s">
        <v>1726</v>
      </c>
    </row>
    <row r="130" spans="1:43" ht="36" x14ac:dyDescent="0.3">
      <c r="A130" s="193" t="s">
        <v>900</v>
      </c>
      <c r="B130" s="129">
        <v>127</v>
      </c>
      <c r="C130" s="144" t="s">
        <v>1047</v>
      </c>
      <c r="D130" s="238">
        <v>14837</v>
      </c>
      <c r="E130" s="245" t="s">
        <v>1659</v>
      </c>
      <c r="F130" s="280" t="s">
        <v>2529</v>
      </c>
      <c r="G130" s="175" t="s">
        <v>1132</v>
      </c>
      <c r="H130" s="186">
        <v>2005</v>
      </c>
      <c r="I130" s="203">
        <v>38421</v>
      </c>
      <c r="J130" s="186">
        <v>2005</v>
      </c>
      <c r="K130" s="187" t="s">
        <v>1552</v>
      </c>
      <c r="L130" s="128" t="s">
        <v>1110</v>
      </c>
      <c r="M130" s="131">
        <v>120</v>
      </c>
      <c r="N130" s="128" t="s">
        <v>698</v>
      </c>
      <c r="O130" s="136" t="s">
        <v>698</v>
      </c>
      <c r="P130" s="136">
        <v>42844</v>
      </c>
      <c r="Q130" s="128" t="s">
        <v>698</v>
      </c>
      <c r="R130" s="128" t="s">
        <v>698</v>
      </c>
      <c r="S130" s="128" t="s">
        <v>698</v>
      </c>
      <c r="T130" s="128" t="s">
        <v>698</v>
      </c>
      <c r="U130" s="128" t="s">
        <v>698</v>
      </c>
      <c r="V130" s="145" t="s">
        <v>689</v>
      </c>
      <c r="W130" s="128" t="s">
        <v>691</v>
      </c>
      <c r="X130" s="128" t="s">
        <v>689</v>
      </c>
      <c r="Y130" s="339">
        <v>740667</v>
      </c>
      <c r="Z130" s="178">
        <v>0</v>
      </c>
      <c r="AA130" s="128">
        <v>0</v>
      </c>
      <c r="AB130" s="159">
        <v>0</v>
      </c>
      <c r="AC130" s="178">
        <v>0</v>
      </c>
      <c r="AD130" s="342">
        <f t="shared" si="6"/>
        <v>740667</v>
      </c>
      <c r="AE130" s="352">
        <f t="shared" si="9"/>
        <v>0</v>
      </c>
      <c r="AF130" s="135">
        <f t="shared" si="10"/>
        <v>0</v>
      </c>
      <c r="AG130" s="135" t="s">
        <v>2543</v>
      </c>
      <c r="AH130" s="136" t="s">
        <v>925</v>
      </c>
      <c r="AI130" s="178"/>
      <c r="AJ130" s="178"/>
      <c r="AK130" s="178"/>
      <c r="AL130" s="178"/>
      <c r="AM130" s="178"/>
      <c r="AN130" s="178"/>
      <c r="AO130" s="178"/>
      <c r="AP130" s="178"/>
      <c r="AQ130" s="188" t="s">
        <v>1726</v>
      </c>
    </row>
    <row r="131" spans="1:43" ht="36" x14ac:dyDescent="0.3">
      <c r="A131" s="193" t="s">
        <v>900</v>
      </c>
      <c r="B131" s="129">
        <v>128</v>
      </c>
      <c r="C131" s="144" t="s">
        <v>1048</v>
      </c>
      <c r="D131" s="238">
        <v>6937</v>
      </c>
      <c r="E131" s="245" t="s">
        <v>1659</v>
      </c>
      <c r="F131" s="280" t="s">
        <v>2529</v>
      </c>
      <c r="G131" s="175" t="s">
        <v>1132</v>
      </c>
      <c r="H131" s="186">
        <v>2005</v>
      </c>
      <c r="I131" s="203">
        <v>37893</v>
      </c>
      <c r="J131" s="186">
        <v>2003</v>
      </c>
      <c r="K131" s="187" t="s">
        <v>1552</v>
      </c>
      <c r="L131" s="128" t="s">
        <v>1102</v>
      </c>
      <c r="M131" s="131">
        <v>180</v>
      </c>
      <c r="N131" s="128" t="s">
        <v>698</v>
      </c>
      <c r="O131" s="136" t="s">
        <v>698</v>
      </c>
      <c r="P131" s="136">
        <v>42844</v>
      </c>
      <c r="Q131" s="128" t="s">
        <v>698</v>
      </c>
      <c r="R131" s="128" t="s">
        <v>698</v>
      </c>
      <c r="S131" s="128" t="s">
        <v>698</v>
      </c>
      <c r="T131" s="128" t="s">
        <v>698</v>
      </c>
      <c r="U131" s="128" t="s">
        <v>698</v>
      </c>
      <c r="V131" s="145" t="s">
        <v>689</v>
      </c>
      <c r="W131" s="145" t="s">
        <v>689</v>
      </c>
      <c r="X131" s="128" t="s">
        <v>689</v>
      </c>
      <c r="Y131" s="339">
        <v>397000</v>
      </c>
      <c r="Z131" s="178">
        <v>0</v>
      </c>
      <c r="AA131" s="128">
        <v>0</v>
      </c>
      <c r="AB131" s="159">
        <v>0</v>
      </c>
      <c r="AC131" s="178">
        <v>0</v>
      </c>
      <c r="AD131" s="342">
        <f t="shared" si="6"/>
        <v>397000</v>
      </c>
      <c r="AE131" s="352">
        <f t="shared" si="9"/>
        <v>0</v>
      </c>
      <c r="AF131" s="135">
        <f t="shared" si="10"/>
        <v>0</v>
      </c>
      <c r="AG131" s="135" t="s">
        <v>2543</v>
      </c>
      <c r="AH131" s="178"/>
      <c r="AI131" s="178"/>
      <c r="AJ131" s="178"/>
      <c r="AK131" s="178"/>
      <c r="AL131" s="178"/>
      <c r="AM131" s="178"/>
      <c r="AN131" s="178"/>
      <c r="AO131" s="178"/>
      <c r="AP131" s="178"/>
      <c r="AQ131" s="188" t="s">
        <v>1730</v>
      </c>
    </row>
    <row r="132" spans="1:43" ht="24.6" x14ac:dyDescent="0.3">
      <c r="A132" s="193" t="s">
        <v>900</v>
      </c>
      <c r="B132" s="129">
        <v>129</v>
      </c>
      <c r="C132" s="144" t="s">
        <v>1049</v>
      </c>
      <c r="D132" s="238">
        <v>19606</v>
      </c>
      <c r="E132" s="245" t="s">
        <v>1659</v>
      </c>
      <c r="F132" s="280" t="s">
        <v>2529</v>
      </c>
      <c r="G132" s="175" t="s">
        <v>1132</v>
      </c>
      <c r="H132" s="186">
        <v>2005</v>
      </c>
      <c r="I132" s="203">
        <v>38554</v>
      </c>
      <c r="J132" s="186">
        <v>2005</v>
      </c>
      <c r="K132" s="187" t="s">
        <v>2249</v>
      </c>
      <c r="L132" s="128" t="s">
        <v>1110</v>
      </c>
      <c r="M132" s="131">
        <v>120</v>
      </c>
      <c r="N132" s="128" t="s">
        <v>698</v>
      </c>
      <c r="O132" s="136" t="s">
        <v>698</v>
      </c>
      <c r="P132" s="136">
        <v>42844</v>
      </c>
      <c r="Q132" s="128" t="s">
        <v>698</v>
      </c>
      <c r="R132" s="128" t="s">
        <v>698</v>
      </c>
      <c r="S132" s="128" t="s">
        <v>698</v>
      </c>
      <c r="T132" s="128" t="s">
        <v>698</v>
      </c>
      <c r="U132" s="128" t="s">
        <v>698</v>
      </c>
      <c r="V132" s="145" t="s">
        <v>689</v>
      </c>
      <c r="W132" s="128" t="s">
        <v>691</v>
      </c>
      <c r="X132" s="128" t="s">
        <v>689</v>
      </c>
      <c r="Y132" s="339">
        <v>309801</v>
      </c>
      <c r="Z132" s="178">
        <v>0</v>
      </c>
      <c r="AA132" s="128">
        <v>0</v>
      </c>
      <c r="AB132" s="159">
        <v>0</v>
      </c>
      <c r="AC132" s="178">
        <v>0</v>
      </c>
      <c r="AD132" s="342">
        <f t="shared" si="6"/>
        <v>309801</v>
      </c>
      <c r="AE132" s="352">
        <f t="shared" si="9"/>
        <v>0</v>
      </c>
      <c r="AF132" s="135">
        <f t="shared" si="10"/>
        <v>0</v>
      </c>
      <c r="AG132" s="135" t="s">
        <v>2543</v>
      </c>
      <c r="AH132" s="136" t="s">
        <v>925</v>
      </c>
      <c r="AI132" s="178"/>
      <c r="AJ132" s="178"/>
      <c r="AK132" s="178"/>
      <c r="AL132" s="178"/>
      <c r="AM132" s="178"/>
      <c r="AN132" s="178"/>
      <c r="AO132" s="178"/>
      <c r="AP132" s="178"/>
      <c r="AQ132" s="188" t="s">
        <v>1726</v>
      </c>
    </row>
    <row r="133" spans="1:43" ht="24" x14ac:dyDescent="0.3">
      <c r="A133" s="193" t="s">
        <v>900</v>
      </c>
      <c r="B133" s="129">
        <v>130</v>
      </c>
      <c r="C133" s="144" t="s">
        <v>1050</v>
      </c>
      <c r="D133" s="238">
        <v>16517</v>
      </c>
      <c r="E133" s="245" t="s">
        <v>1659</v>
      </c>
      <c r="F133" s="280" t="s">
        <v>2529</v>
      </c>
      <c r="G133" s="175" t="s">
        <v>1132</v>
      </c>
      <c r="H133" s="186">
        <v>2005</v>
      </c>
      <c r="I133" s="203">
        <v>38453</v>
      </c>
      <c r="J133" s="186">
        <v>2005</v>
      </c>
      <c r="K133" s="187" t="s">
        <v>2249</v>
      </c>
      <c r="L133" s="128" t="s">
        <v>1102</v>
      </c>
      <c r="M133" s="131">
        <v>180</v>
      </c>
      <c r="N133" s="128" t="s">
        <v>698</v>
      </c>
      <c r="O133" s="136" t="s">
        <v>698</v>
      </c>
      <c r="P133" s="136">
        <v>42844</v>
      </c>
      <c r="Q133" s="128" t="s">
        <v>698</v>
      </c>
      <c r="R133" s="128" t="s">
        <v>698</v>
      </c>
      <c r="S133" s="128" t="s">
        <v>698</v>
      </c>
      <c r="T133" s="128" t="s">
        <v>698</v>
      </c>
      <c r="U133" s="128" t="s">
        <v>698</v>
      </c>
      <c r="V133" s="145" t="s">
        <v>689</v>
      </c>
      <c r="W133" s="145" t="s">
        <v>689</v>
      </c>
      <c r="X133" s="128" t="s">
        <v>689</v>
      </c>
      <c r="Y133" s="339">
        <v>379362</v>
      </c>
      <c r="Z133" s="178">
        <v>0</v>
      </c>
      <c r="AA133" s="128">
        <v>0</v>
      </c>
      <c r="AB133" s="159">
        <v>0</v>
      </c>
      <c r="AC133" s="178">
        <v>0</v>
      </c>
      <c r="AD133" s="342">
        <f t="shared" si="6"/>
        <v>379362</v>
      </c>
      <c r="AE133" s="352">
        <f t="shared" si="9"/>
        <v>0</v>
      </c>
      <c r="AF133" s="135">
        <f t="shared" si="10"/>
        <v>0</v>
      </c>
      <c r="AG133" s="135" t="s">
        <v>2543</v>
      </c>
      <c r="AH133" s="178"/>
      <c r="AI133" s="178"/>
      <c r="AJ133" s="178"/>
      <c r="AK133" s="178"/>
      <c r="AL133" s="178"/>
      <c r="AM133" s="178"/>
      <c r="AN133" s="178"/>
      <c r="AO133" s="178"/>
      <c r="AP133" s="178"/>
      <c r="AQ133" s="188" t="s">
        <v>1730</v>
      </c>
    </row>
    <row r="134" spans="1:43" x14ac:dyDescent="0.3">
      <c r="A134" s="193" t="s">
        <v>900</v>
      </c>
      <c r="B134" s="129">
        <v>131</v>
      </c>
      <c r="C134" s="144" t="s">
        <v>1051</v>
      </c>
      <c r="D134" s="238">
        <v>17859</v>
      </c>
      <c r="E134" s="245" t="s">
        <v>1659</v>
      </c>
      <c r="F134" s="280" t="s">
        <v>2529</v>
      </c>
      <c r="G134" s="175" t="s">
        <v>1132</v>
      </c>
      <c r="H134" s="186">
        <v>2005</v>
      </c>
      <c r="I134" s="203">
        <v>38505</v>
      </c>
      <c r="J134" s="186">
        <v>2005</v>
      </c>
      <c r="K134" s="187" t="s">
        <v>1543</v>
      </c>
      <c r="L134" s="128" t="s">
        <v>1110</v>
      </c>
      <c r="M134" s="131">
        <v>150</v>
      </c>
      <c r="N134" s="128" t="s">
        <v>698</v>
      </c>
      <c r="O134" s="136" t="s">
        <v>698</v>
      </c>
      <c r="P134" s="136">
        <v>42844</v>
      </c>
      <c r="Q134" s="128" t="s">
        <v>698</v>
      </c>
      <c r="R134" s="128" t="s">
        <v>698</v>
      </c>
      <c r="S134" s="128" t="s">
        <v>698</v>
      </c>
      <c r="T134" s="128" t="s">
        <v>698</v>
      </c>
      <c r="U134" s="128" t="s">
        <v>698</v>
      </c>
      <c r="V134" s="145" t="s">
        <v>689</v>
      </c>
      <c r="W134" s="145" t="s">
        <v>689</v>
      </c>
      <c r="X134" s="128" t="s">
        <v>689</v>
      </c>
      <c r="Y134" s="339">
        <v>425402</v>
      </c>
      <c r="Z134" s="178">
        <v>0</v>
      </c>
      <c r="AA134" s="128">
        <v>0</v>
      </c>
      <c r="AB134" s="159">
        <v>0</v>
      </c>
      <c r="AC134" s="178">
        <v>0</v>
      </c>
      <c r="AD134" s="342">
        <f t="shared" si="6"/>
        <v>425402</v>
      </c>
      <c r="AE134" s="352">
        <f t="shared" si="9"/>
        <v>0</v>
      </c>
      <c r="AF134" s="135">
        <f t="shared" si="10"/>
        <v>0</v>
      </c>
      <c r="AG134" s="135" t="s">
        <v>2543</v>
      </c>
      <c r="AH134" s="178"/>
      <c r="AI134" s="178"/>
      <c r="AJ134" s="178"/>
      <c r="AK134" s="178"/>
      <c r="AL134" s="178"/>
      <c r="AM134" s="178"/>
      <c r="AN134" s="178"/>
      <c r="AO134" s="178"/>
      <c r="AP134" s="178"/>
      <c r="AQ134" s="188" t="s">
        <v>1730</v>
      </c>
    </row>
    <row r="135" spans="1:43" ht="36" x14ac:dyDescent="0.3">
      <c r="A135" s="193" t="s">
        <v>900</v>
      </c>
      <c r="B135" s="129">
        <v>132</v>
      </c>
      <c r="C135" s="144" t="s">
        <v>1087</v>
      </c>
      <c r="D135" s="238">
        <v>32280</v>
      </c>
      <c r="E135" s="245" t="s">
        <v>1659</v>
      </c>
      <c r="F135" s="280" t="s">
        <v>2529</v>
      </c>
      <c r="G135" s="175" t="s">
        <v>1132</v>
      </c>
      <c r="H135" s="186">
        <v>2005</v>
      </c>
      <c r="I135" s="203">
        <v>38854</v>
      </c>
      <c r="J135" s="186">
        <v>2006</v>
      </c>
      <c r="K135" s="187" t="s">
        <v>1552</v>
      </c>
      <c r="L135" s="128" t="s">
        <v>1110</v>
      </c>
      <c r="M135" s="131">
        <v>60</v>
      </c>
      <c r="N135" s="128" t="s">
        <v>698</v>
      </c>
      <c r="O135" s="136" t="s">
        <v>698</v>
      </c>
      <c r="P135" s="136">
        <v>42844</v>
      </c>
      <c r="Q135" s="128" t="s">
        <v>698</v>
      </c>
      <c r="R135" s="128" t="s">
        <v>698</v>
      </c>
      <c r="S135" s="128" t="s">
        <v>698</v>
      </c>
      <c r="T135" s="128" t="s">
        <v>698</v>
      </c>
      <c r="U135" s="128" t="s">
        <v>698</v>
      </c>
      <c r="V135" s="145" t="s">
        <v>689</v>
      </c>
      <c r="W135" s="145" t="s">
        <v>689</v>
      </c>
      <c r="X135" s="128" t="s">
        <v>689</v>
      </c>
      <c r="Y135" s="339">
        <v>44202</v>
      </c>
      <c r="Z135" s="178">
        <v>0</v>
      </c>
      <c r="AA135" s="128">
        <v>0</v>
      </c>
      <c r="AB135" s="159">
        <v>0</v>
      </c>
      <c r="AC135" s="178">
        <v>0</v>
      </c>
      <c r="AD135" s="342">
        <f t="shared" si="6"/>
        <v>44202</v>
      </c>
      <c r="AE135" s="352">
        <f t="shared" si="9"/>
        <v>0</v>
      </c>
      <c r="AF135" s="135">
        <f t="shared" si="10"/>
        <v>0</v>
      </c>
      <c r="AG135" s="135" t="s">
        <v>2543</v>
      </c>
      <c r="AH135" s="178"/>
      <c r="AI135" s="178"/>
      <c r="AJ135" s="178"/>
      <c r="AK135" s="178"/>
      <c r="AL135" s="178"/>
      <c r="AM135" s="178"/>
      <c r="AN135" s="178"/>
      <c r="AO135" s="178"/>
      <c r="AP135" s="178"/>
      <c r="AQ135" s="188" t="s">
        <v>1730</v>
      </c>
    </row>
    <row r="136" spans="1:43" x14ac:dyDescent="0.3">
      <c r="A136" s="128" t="s">
        <v>901</v>
      </c>
      <c r="B136" s="129">
        <v>133</v>
      </c>
      <c r="C136" s="144" t="s">
        <v>1066</v>
      </c>
      <c r="D136" s="238">
        <v>6792</v>
      </c>
      <c r="E136" s="246" t="s">
        <v>2200</v>
      </c>
      <c r="F136" s="279" t="s">
        <v>2531</v>
      </c>
      <c r="G136" s="175" t="s">
        <v>1132</v>
      </c>
      <c r="H136" s="186">
        <v>2006</v>
      </c>
      <c r="I136" s="203">
        <v>37931</v>
      </c>
      <c r="J136" s="186">
        <v>2003</v>
      </c>
      <c r="K136" s="187" t="s">
        <v>1192</v>
      </c>
      <c r="L136" s="187" t="s">
        <v>1102</v>
      </c>
      <c r="M136" s="131">
        <v>90</v>
      </c>
      <c r="N136" s="128" t="s">
        <v>698</v>
      </c>
      <c r="O136" s="136" t="s">
        <v>698</v>
      </c>
      <c r="P136" s="136">
        <v>42844</v>
      </c>
      <c r="Q136" s="128" t="s">
        <v>698</v>
      </c>
      <c r="R136" s="128" t="s">
        <v>698</v>
      </c>
      <c r="S136" s="128" t="s">
        <v>698</v>
      </c>
      <c r="T136" s="128" t="s">
        <v>698</v>
      </c>
      <c r="U136" s="128" t="s">
        <v>698</v>
      </c>
      <c r="V136" s="145" t="s">
        <v>689</v>
      </c>
      <c r="W136" s="145" t="s">
        <v>689</v>
      </c>
      <c r="X136" s="128" t="s">
        <v>689</v>
      </c>
      <c r="Y136" s="180">
        <v>353644</v>
      </c>
      <c r="Z136" s="128">
        <v>0</v>
      </c>
      <c r="AA136" s="128">
        <v>0</v>
      </c>
      <c r="AB136" s="150" t="s">
        <v>698</v>
      </c>
      <c r="AC136" s="150" t="s">
        <v>698</v>
      </c>
      <c r="AD136" s="353" t="s">
        <v>698</v>
      </c>
      <c r="AE136" s="128" t="s">
        <v>698</v>
      </c>
      <c r="AF136" s="128" t="s">
        <v>698</v>
      </c>
      <c r="AG136" s="128" t="s">
        <v>698</v>
      </c>
      <c r="AH136" s="138"/>
      <c r="AI136" s="138"/>
      <c r="AJ136" s="138"/>
      <c r="AK136" s="138"/>
      <c r="AL136" s="138"/>
      <c r="AM136" s="138"/>
      <c r="AN136" s="138"/>
      <c r="AO136" s="138"/>
      <c r="AP136" s="138"/>
      <c r="AQ136" s="204" t="s">
        <v>1173</v>
      </c>
    </row>
    <row r="137" spans="1:43" ht="48" x14ac:dyDescent="0.3">
      <c r="A137" s="128" t="s">
        <v>901</v>
      </c>
      <c r="B137" s="129">
        <v>134</v>
      </c>
      <c r="C137" s="144" t="s">
        <v>1060</v>
      </c>
      <c r="D137" s="238">
        <v>9954</v>
      </c>
      <c r="E137" s="246" t="s">
        <v>2205</v>
      </c>
      <c r="F137" s="279" t="s">
        <v>2531</v>
      </c>
      <c r="G137" s="175" t="s">
        <v>1132</v>
      </c>
      <c r="H137" s="186">
        <v>2006</v>
      </c>
      <c r="I137" s="203">
        <v>38240</v>
      </c>
      <c r="J137" s="186">
        <v>2004</v>
      </c>
      <c r="K137" s="187" t="s">
        <v>1094</v>
      </c>
      <c r="L137" s="187" t="s">
        <v>1100</v>
      </c>
      <c r="M137" s="131">
        <v>90</v>
      </c>
      <c r="N137" s="136">
        <v>38749</v>
      </c>
      <c r="O137" s="136">
        <v>39052</v>
      </c>
      <c r="P137" s="136">
        <v>42844</v>
      </c>
      <c r="Q137" s="145">
        <f t="shared" ref="Q137:Q145" si="11">+(P137-N137)/365</f>
        <v>11.219178082191782</v>
      </c>
      <c r="R137" s="145" t="s">
        <v>2521</v>
      </c>
      <c r="S137" s="145">
        <f t="shared" ref="S137:S145" si="12">+(P137-O137)/365</f>
        <v>10.389041095890411</v>
      </c>
      <c r="T137" s="145" t="s">
        <v>2525</v>
      </c>
      <c r="U137" s="145" t="s">
        <v>2540</v>
      </c>
      <c r="V137" s="145" t="s">
        <v>689</v>
      </c>
      <c r="W137" s="145" t="s">
        <v>689</v>
      </c>
      <c r="X137" s="145" t="s">
        <v>689</v>
      </c>
      <c r="Y137" s="180">
        <v>1823638</v>
      </c>
      <c r="Z137" s="138">
        <v>0</v>
      </c>
      <c r="AA137" s="128">
        <v>0</v>
      </c>
      <c r="AB137" s="133">
        <v>327760</v>
      </c>
      <c r="AC137" s="133">
        <v>269558.44</v>
      </c>
      <c r="AD137" s="342">
        <f t="shared" si="6"/>
        <v>1554079.56</v>
      </c>
      <c r="AE137" s="352">
        <f t="shared" ref="AE137:AE145" si="13">+AC137/Y137</f>
        <v>0.14781356826299957</v>
      </c>
      <c r="AF137" s="135">
        <f t="shared" ref="AF137:AF145" si="14">+AC137/Y137</f>
        <v>0.14781356826299957</v>
      </c>
      <c r="AG137" s="135" t="s">
        <v>2543</v>
      </c>
      <c r="AH137" s="138"/>
      <c r="AI137" s="138"/>
      <c r="AJ137" s="138"/>
      <c r="AK137" s="138"/>
      <c r="AL137" s="138"/>
      <c r="AM137" s="138"/>
      <c r="AN137" s="138"/>
      <c r="AO137" s="138"/>
      <c r="AP137" s="138"/>
      <c r="AQ137" s="139"/>
    </row>
    <row r="138" spans="1:43" ht="36" x14ac:dyDescent="0.3">
      <c r="A138" s="128" t="s">
        <v>901</v>
      </c>
      <c r="B138" s="129">
        <v>135</v>
      </c>
      <c r="C138" s="144" t="s">
        <v>1062</v>
      </c>
      <c r="D138" s="238">
        <v>13032</v>
      </c>
      <c r="E138" s="246" t="s">
        <v>2211</v>
      </c>
      <c r="F138" s="246" t="s">
        <v>2211</v>
      </c>
      <c r="G138" s="175" t="s">
        <v>1132</v>
      </c>
      <c r="H138" s="186">
        <v>2006</v>
      </c>
      <c r="I138" s="203">
        <v>38421</v>
      </c>
      <c r="J138" s="186">
        <v>2005</v>
      </c>
      <c r="K138" s="187" t="s">
        <v>1094</v>
      </c>
      <c r="L138" s="187" t="s">
        <v>1110</v>
      </c>
      <c r="M138" s="131">
        <v>60</v>
      </c>
      <c r="N138" s="136">
        <v>38749</v>
      </c>
      <c r="O138" s="136">
        <v>38838</v>
      </c>
      <c r="P138" s="136">
        <v>42844</v>
      </c>
      <c r="Q138" s="145">
        <f t="shared" si="11"/>
        <v>11.219178082191782</v>
      </c>
      <c r="R138" s="145" t="s">
        <v>2521</v>
      </c>
      <c r="S138" s="145">
        <f t="shared" si="12"/>
        <v>10.975342465753425</v>
      </c>
      <c r="T138" s="145" t="s">
        <v>2521</v>
      </c>
      <c r="U138" s="145" t="s">
        <v>2540</v>
      </c>
      <c r="V138" s="145" t="s">
        <v>689</v>
      </c>
      <c r="W138" s="145" t="s">
        <v>689</v>
      </c>
      <c r="X138" s="145" t="s">
        <v>689</v>
      </c>
      <c r="Y138" s="180">
        <v>974632</v>
      </c>
      <c r="Z138" s="138">
        <v>0</v>
      </c>
      <c r="AA138" s="128">
        <v>0</v>
      </c>
      <c r="AB138" s="133">
        <v>15821</v>
      </c>
      <c r="AC138" s="133">
        <v>15580</v>
      </c>
      <c r="AD138" s="342">
        <f t="shared" si="6"/>
        <v>959052</v>
      </c>
      <c r="AE138" s="352">
        <f t="shared" si="13"/>
        <v>1.598552068883435E-2</v>
      </c>
      <c r="AF138" s="135">
        <f t="shared" si="14"/>
        <v>1.598552068883435E-2</v>
      </c>
      <c r="AG138" s="135" t="s">
        <v>2543</v>
      </c>
      <c r="AH138" s="138"/>
      <c r="AI138" s="138"/>
      <c r="AJ138" s="138"/>
      <c r="AK138" s="138"/>
      <c r="AL138" s="138"/>
      <c r="AM138" s="138"/>
      <c r="AN138" s="138"/>
      <c r="AO138" s="138"/>
      <c r="AP138" s="138"/>
      <c r="AQ138" s="139"/>
    </row>
    <row r="139" spans="1:43" ht="36" x14ac:dyDescent="0.3">
      <c r="A139" s="128" t="s">
        <v>901</v>
      </c>
      <c r="B139" s="129">
        <v>136</v>
      </c>
      <c r="C139" s="144" t="s">
        <v>1250</v>
      </c>
      <c r="D139" s="238">
        <v>14665</v>
      </c>
      <c r="E139" s="246" t="s">
        <v>2200</v>
      </c>
      <c r="F139" s="279" t="s">
        <v>2531</v>
      </c>
      <c r="G139" s="175" t="s">
        <v>1132</v>
      </c>
      <c r="H139" s="186">
        <v>2006</v>
      </c>
      <c r="I139" s="203">
        <v>38366</v>
      </c>
      <c r="J139" s="186">
        <v>2005</v>
      </c>
      <c r="K139" s="187" t="s">
        <v>1164</v>
      </c>
      <c r="L139" s="187" t="s">
        <v>1110</v>
      </c>
      <c r="M139" s="131">
        <v>180</v>
      </c>
      <c r="N139" s="136">
        <v>38869</v>
      </c>
      <c r="O139" s="136">
        <v>39387</v>
      </c>
      <c r="P139" s="136">
        <v>42844</v>
      </c>
      <c r="Q139" s="145">
        <f t="shared" si="11"/>
        <v>10.890410958904109</v>
      </c>
      <c r="R139" s="145" t="s">
        <v>2520</v>
      </c>
      <c r="S139" s="145">
        <f t="shared" si="12"/>
        <v>9.4712328767123282</v>
      </c>
      <c r="T139" s="145" t="s">
        <v>2519</v>
      </c>
      <c r="U139" s="145" t="s">
        <v>2540</v>
      </c>
      <c r="V139" s="145" t="s">
        <v>689</v>
      </c>
      <c r="W139" s="145" t="s">
        <v>691</v>
      </c>
      <c r="X139" s="145" t="s">
        <v>689</v>
      </c>
      <c r="Y139" s="345">
        <v>916017.97</v>
      </c>
      <c r="Z139" s="138">
        <v>0</v>
      </c>
      <c r="AA139" s="128">
        <v>0</v>
      </c>
      <c r="AB139" s="133">
        <v>1184225</v>
      </c>
      <c r="AC139" s="133">
        <v>924291.45</v>
      </c>
      <c r="AD139" s="342">
        <f t="shared" si="6"/>
        <v>-8273.4799999999814</v>
      </c>
      <c r="AE139" s="352">
        <f t="shared" si="13"/>
        <v>1.0090320062170832</v>
      </c>
      <c r="AF139" s="135">
        <f t="shared" si="14"/>
        <v>1.0090320062170832</v>
      </c>
      <c r="AG139" s="135" t="s">
        <v>2544</v>
      </c>
      <c r="AH139" s="136" t="s">
        <v>925</v>
      </c>
      <c r="AI139" s="148" t="s">
        <v>1237</v>
      </c>
      <c r="AJ139" s="138">
        <v>2007</v>
      </c>
      <c r="AK139" s="148" t="s">
        <v>1237</v>
      </c>
      <c r="AL139" s="148" t="s">
        <v>1237</v>
      </c>
      <c r="AM139" s="148" t="s">
        <v>1237</v>
      </c>
      <c r="AN139" s="138"/>
      <c r="AO139" s="138"/>
      <c r="AP139" s="138"/>
      <c r="AQ139" s="139"/>
    </row>
    <row r="140" spans="1:43" ht="36" x14ac:dyDescent="0.3">
      <c r="A140" s="128" t="s">
        <v>901</v>
      </c>
      <c r="B140" s="129">
        <v>137</v>
      </c>
      <c r="C140" s="144" t="s">
        <v>1242</v>
      </c>
      <c r="D140" s="238">
        <v>15083</v>
      </c>
      <c r="E140" s="246" t="s">
        <v>2200</v>
      </c>
      <c r="F140" s="279" t="s">
        <v>2531</v>
      </c>
      <c r="G140" s="175" t="s">
        <v>1132</v>
      </c>
      <c r="H140" s="186">
        <v>2006</v>
      </c>
      <c r="I140" s="203">
        <v>38362</v>
      </c>
      <c r="J140" s="186">
        <v>2005</v>
      </c>
      <c r="K140" s="187" t="s">
        <v>1187</v>
      </c>
      <c r="L140" s="187" t="s">
        <v>1100</v>
      </c>
      <c r="M140" s="131">
        <v>90</v>
      </c>
      <c r="N140" s="136">
        <v>38777</v>
      </c>
      <c r="O140" s="136">
        <v>38838</v>
      </c>
      <c r="P140" s="136">
        <v>42844</v>
      </c>
      <c r="Q140" s="145">
        <f t="shared" si="11"/>
        <v>11.142465753424657</v>
      </c>
      <c r="R140" s="145" t="s">
        <v>2521</v>
      </c>
      <c r="S140" s="145">
        <f t="shared" si="12"/>
        <v>10.975342465753425</v>
      </c>
      <c r="T140" s="145" t="s">
        <v>2521</v>
      </c>
      <c r="U140" s="145" t="s">
        <v>2540</v>
      </c>
      <c r="V140" s="145" t="s">
        <v>689</v>
      </c>
      <c r="W140" s="145" t="s">
        <v>691</v>
      </c>
      <c r="X140" s="145" t="s">
        <v>689</v>
      </c>
      <c r="Y140" s="345">
        <v>90922.52</v>
      </c>
      <c r="Z140" s="138">
        <v>0</v>
      </c>
      <c r="AA140" s="128">
        <v>0</v>
      </c>
      <c r="AB140" s="133">
        <v>11477</v>
      </c>
      <c r="AC140" s="133">
        <v>2400.36</v>
      </c>
      <c r="AD140" s="342">
        <f t="shared" si="6"/>
        <v>88522.16</v>
      </c>
      <c r="AE140" s="352">
        <f t="shared" si="13"/>
        <v>2.6400060183109753E-2</v>
      </c>
      <c r="AF140" s="135">
        <f t="shared" si="14"/>
        <v>2.6400060183109753E-2</v>
      </c>
      <c r="AG140" s="135" t="s">
        <v>2543</v>
      </c>
      <c r="AH140" s="136" t="s">
        <v>925</v>
      </c>
      <c r="AI140" s="148" t="s">
        <v>1237</v>
      </c>
      <c r="AJ140" s="138">
        <v>2006</v>
      </c>
      <c r="AK140" s="148" t="s">
        <v>1237</v>
      </c>
      <c r="AL140" s="148" t="s">
        <v>1237</v>
      </c>
      <c r="AM140" s="148" t="s">
        <v>1237</v>
      </c>
      <c r="AN140" s="138"/>
      <c r="AO140" s="138"/>
      <c r="AP140" s="138"/>
      <c r="AQ140" s="139" t="s">
        <v>1247</v>
      </c>
    </row>
    <row r="141" spans="1:43" ht="36" x14ac:dyDescent="0.3">
      <c r="A141" s="128" t="s">
        <v>901</v>
      </c>
      <c r="B141" s="129">
        <v>138</v>
      </c>
      <c r="C141" s="144" t="s">
        <v>1063</v>
      </c>
      <c r="D141" s="238">
        <v>15556</v>
      </c>
      <c r="E141" s="246" t="s">
        <v>2200</v>
      </c>
      <c r="F141" s="279" t="s">
        <v>2531</v>
      </c>
      <c r="G141" s="175" t="s">
        <v>1132</v>
      </c>
      <c r="H141" s="186">
        <v>2006</v>
      </c>
      <c r="I141" s="203">
        <v>38434</v>
      </c>
      <c r="J141" s="186">
        <v>2005</v>
      </c>
      <c r="K141" s="187" t="s">
        <v>1094</v>
      </c>
      <c r="L141" s="187" t="s">
        <v>1110</v>
      </c>
      <c r="M141" s="131">
        <v>60</v>
      </c>
      <c r="N141" s="136">
        <v>38991</v>
      </c>
      <c r="O141" s="136">
        <v>39052</v>
      </c>
      <c r="P141" s="136">
        <v>42844</v>
      </c>
      <c r="Q141" s="145">
        <f t="shared" si="11"/>
        <v>10.556164383561644</v>
      </c>
      <c r="R141" s="145" t="s">
        <v>2520</v>
      </c>
      <c r="S141" s="145">
        <f t="shared" si="12"/>
        <v>10.389041095890411</v>
      </c>
      <c r="T141" s="145" t="s">
        <v>2525</v>
      </c>
      <c r="U141" s="145" t="s">
        <v>2540</v>
      </c>
      <c r="V141" s="145" t="s">
        <v>689</v>
      </c>
      <c r="W141" s="145" t="s">
        <v>689</v>
      </c>
      <c r="X141" s="145" t="s">
        <v>689</v>
      </c>
      <c r="Y141" s="180">
        <v>3976290</v>
      </c>
      <c r="Z141" s="138">
        <v>0</v>
      </c>
      <c r="AA141" s="128">
        <v>0</v>
      </c>
      <c r="AB141" s="133">
        <v>3189727</v>
      </c>
      <c r="AC141" s="133">
        <v>3188441.5</v>
      </c>
      <c r="AD141" s="342">
        <f t="shared" si="6"/>
        <v>787848.5</v>
      </c>
      <c r="AE141" s="352">
        <f t="shared" si="13"/>
        <v>0.8018634204245666</v>
      </c>
      <c r="AF141" s="135">
        <f t="shared" si="14"/>
        <v>0.8018634204245666</v>
      </c>
      <c r="AG141" s="135" t="s">
        <v>2544</v>
      </c>
      <c r="AH141" s="138"/>
      <c r="AI141" s="138"/>
      <c r="AJ141" s="138"/>
      <c r="AK141" s="138"/>
      <c r="AL141" s="138"/>
      <c r="AM141" s="138"/>
      <c r="AN141" s="138"/>
      <c r="AO141" s="138"/>
      <c r="AP141" s="138"/>
      <c r="AQ141" s="139"/>
    </row>
    <row r="142" spans="1:43" ht="36" x14ac:dyDescent="0.3">
      <c r="A142" s="128" t="s">
        <v>901</v>
      </c>
      <c r="B142" s="129">
        <v>139</v>
      </c>
      <c r="C142" s="144" t="s">
        <v>1067</v>
      </c>
      <c r="D142" s="238">
        <v>19409</v>
      </c>
      <c r="E142" s="246" t="s">
        <v>2200</v>
      </c>
      <c r="F142" s="279" t="s">
        <v>2531</v>
      </c>
      <c r="G142" s="175" t="s">
        <v>1132</v>
      </c>
      <c r="H142" s="186">
        <v>2006</v>
      </c>
      <c r="I142" s="203">
        <v>38527</v>
      </c>
      <c r="J142" s="186">
        <v>2005</v>
      </c>
      <c r="K142" s="187" t="s">
        <v>1190</v>
      </c>
      <c r="L142" s="187" t="s">
        <v>1109</v>
      </c>
      <c r="M142" s="131">
        <v>270</v>
      </c>
      <c r="N142" s="136">
        <v>38777</v>
      </c>
      <c r="O142" s="136">
        <v>39142</v>
      </c>
      <c r="P142" s="136">
        <v>42844</v>
      </c>
      <c r="Q142" s="145">
        <f t="shared" si="11"/>
        <v>11.142465753424657</v>
      </c>
      <c r="R142" s="145" t="s">
        <v>2521</v>
      </c>
      <c r="S142" s="145">
        <f t="shared" si="12"/>
        <v>10.142465753424657</v>
      </c>
      <c r="T142" s="145" t="s">
        <v>2525</v>
      </c>
      <c r="U142" s="145" t="s">
        <v>2540</v>
      </c>
      <c r="V142" s="145" t="s">
        <v>689</v>
      </c>
      <c r="W142" s="128" t="s">
        <v>691</v>
      </c>
      <c r="X142" s="128" t="s">
        <v>689</v>
      </c>
      <c r="Y142" s="345">
        <v>1100943.8600000001</v>
      </c>
      <c r="Z142" s="138">
        <v>0</v>
      </c>
      <c r="AA142" s="128">
        <v>0</v>
      </c>
      <c r="AB142" s="133">
        <v>1460457</v>
      </c>
      <c r="AC142" s="133">
        <v>1100943.83</v>
      </c>
      <c r="AD142" s="342">
        <f t="shared" si="6"/>
        <v>3.0000000027939677E-2</v>
      </c>
      <c r="AE142" s="352">
        <f t="shared" si="13"/>
        <v>0.99999997275065411</v>
      </c>
      <c r="AF142" s="135">
        <f t="shared" si="14"/>
        <v>0.99999997275065411</v>
      </c>
      <c r="AG142" s="135" t="s">
        <v>2544</v>
      </c>
      <c r="AH142" s="136" t="s">
        <v>925</v>
      </c>
      <c r="AI142" s="148" t="s">
        <v>1237</v>
      </c>
      <c r="AJ142" s="138">
        <v>2006</v>
      </c>
      <c r="AK142" s="148" t="s">
        <v>1237</v>
      </c>
      <c r="AL142" s="148" t="s">
        <v>1237</v>
      </c>
      <c r="AM142" s="148" t="s">
        <v>1237</v>
      </c>
      <c r="AN142" s="138"/>
      <c r="AO142" s="138"/>
      <c r="AP142" s="138"/>
      <c r="AQ142" s="139"/>
    </row>
    <row r="143" spans="1:43" ht="36" x14ac:dyDescent="0.3">
      <c r="A143" s="128" t="s">
        <v>901</v>
      </c>
      <c r="B143" s="129">
        <v>140</v>
      </c>
      <c r="C143" s="144" t="s">
        <v>1061</v>
      </c>
      <c r="D143" s="238">
        <v>22873</v>
      </c>
      <c r="E143" s="246" t="s">
        <v>2200</v>
      </c>
      <c r="F143" s="279" t="s">
        <v>2531</v>
      </c>
      <c r="G143" s="175" t="s">
        <v>1132</v>
      </c>
      <c r="H143" s="186">
        <v>2006</v>
      </c>
      <c r="I143" s="203">
        <v>38597</v>
      </c>
      <c r="J143" s="186">
        <v>2005</v>
      </c>
      <c r="K143" s="187" t="s">
        <v>1191</v>
      </c>
      <c r="L143" s="187" t="s">
        <v>1110</v>
      </c>
      <c r="M143" s="131">
        <v>120</v>
      </c>
      <c r="N143" s="136">
        <v>38777</v>
      </c>
      <c r="O143" s="136">
        <v>39203</v>
      </c>
      <c r="P143" s="136">
        <v>42844</v>
      </c>
      <c r="Q143" s="145">
        <f t="shared" si="11"/>
        <v>11.142465753424657</v>
      </c>
      <c r="R143" s="145" t="s">
        <v>2521</v>
      </c>
      <c r="S143" s="145">
        <f t="shared" si="12"/>
        <v>9.9753424657534246</v>
      </c>
      <c r="T143" s="145" t="s">
        <v>2525</v>
      </c>
      <c r="U143" s="145" t="s">
        <v>2540</v>
      </c>
      <c r="V143" s="145" t="s">
        <v>689</v>
      </c>
      <c r="W143" s="145" t="s">
        <v>689</v>
      </c>
      <c r="X143" s="145" t="s">
        <v>689</v>
      </c>
      <c r="Y143" s="180">
        <v>438174</v>
      </c>
      <c r="Z143" s="138">
        <v>0</v>
      </c>
      <c r="AA143" s="128">
        <v>0</v>
      </c>
      <c r="AB143" s="133">
        <v>619610</v>
      </c>
      <c r="AC143" s="133">
        <v>483417.94</v>
      </c>
      <c r="AD143" s="342">
        <f t="shared" si="6"/>
        <v>-45243.94</v>
      </c>
      <c r="AE143" s="352">
        <f t="shared" si="13"/>
        <v>1.1032556472999311</v>
      </c>
      <c r="AF143" s="135">
        <f t="shared" si="14"/>
        <v>1.1032556472999311</v>
      </c>
      <c r="AG143" s="135" t="s">
        <v>2544</v>
      </c>
      <c r="AH143" s="138"/>
      <c r="AI143" s="138"/>
      <c r="AJ143" s="138"/>
      <c r="AK143" s="138"/>
      <c r="AL143" s="138"/>
      <c r="AM143" s="138"/>
      <c r="AN143" s="138"/>
      <c r="AO143" s="138"/>
      <c r="AP143" s="138"/>
      <c r="AQ143" s="139"/>
    </row>
    <row r="144" spans="1:43" ht="36" x14ac:dyDescent="0.3">
      <c r="A144" s="128" t="s">
        <v>901</v>
      </c>
      <c r="B144" s="129">
        <v>141</v>
      </c>
      <c r="C144" s="144" t="s">
        <v>1064</v>
      </c>
      <c r="D144" s="238">
        <v>23171</v>
      </c>
      <c r="E144" s="246" t="s">
        <v>2200</v>
      </c>
      <c r="F144" s="279" t="s">
        <v>2531</v>
      </c>
      <c r="G144" s="175" t="s">
        <v>1132</v>
      </c>
      <c r="H144" s="186">
        <v>2006</v>
      </c>
      <c r="I144" s="203">
        <v>38608</v>
      </c>
      <c r="J144" s="186">
        <v>2005</v>
      </c>
      <c r="K144" s="187" t="s">
        <v>1182</v>
      </c>
      <c r="L144" s="187" t="s">
        <v>1110</v>
      </c>
      <c r="M144" s="131">
        <v>90</v>
      </c>
      <c r="N144" s="136">
        <v>38961</v>
      </c>
      <c r="O144" s="136">
        <v>39326</v>
      </c>
      <c r="P144" s="136">
        <v>42844</v>
      </c>
      <c r="Q144" s="145">
        <f t="shared" si="11"/>
        <v>10.638356164383561</v>
      </c>
      <c r="R144" s="145" t="s">
        <v>2520</v>
      </c>
      <c r="S144" s="145">
        <f t="shared" si="12"/>
        <v>9.6383561643835609</v>
      </c>
      <c r="T144" s="145" t="s">
        <v>2519</v>
      </c>
      <c r="U144" s="145" t="s">
        <v>2540</v>
      </c>
      <c r="V144" s="145" t="s">
        <v>689</v>
      </c>
      <c r="W144" s="145" t="s">
        <v>691</v>
      </c>
      <c r="X144" s="145" t="s">
        <v>689</v>
      </c>
      <c r="Y144" s="345">
        <v>88296</v>
      </c>
      <c r="Z144" s="138">
        <v>0</v>
      </c>
      <c r="AA144" s="128">
        <v>0</v>
      </c>
      <c r="AB144" s="133">
        <v>93788</v>
      </c>
      <c r="AC144" s="133">
        <v>88295.67</v>
      </c>
      <c r="AD144" s="342">
        <f t="shared" si="6"/>
        <v>0.33000000000174623</v>
      </c>
      <c r="AE144" s="352">
        <f t="shared" si="13"/>
        <v>0.99999626257135088</v>
      </c>
      <c r="AF144" s="135">
        <f t="shared" si="14"/>
        <v>0.99999626257135088</v>
      </c>
      <c r="AG144" s="135" t="s">
        <v>2544</v>
      </c>
      <c r="AH144" s="136" t="s">
        <v>925</v>
      </c>
      <c r="AI144" s="148" t="s">
        <v>1237</v>
      </c>
      <c r="AJ144" s="138">
        <v>2007</v>
      </c>
      <c r="AK144" s="148" t="s">
        <v>1237</v>
      </c>
      <c r="AL144" s="148" t="s">
        <v>1237</v>
      </c>
      <c r="AM144" s="148" t="s">
        <v>1237</v>
      </c>
      <c r="AN144" s="138"/>
      <c r="AO144" s="138"/>
      <c r="AP144" s="138"/>
      <c r="AQ144" s="139"/>
    </row>
    <row r="145" spans="1:43" ht="36" x14ac:dyDescent="0.3">
      <c r="A145" s="193" t="s">
        <v>897</v>
      </c>
      <c r="B145" s="129">
        <v>142</v>
      </c>
      <c r="C145" s="144" t="s">
        <v>1265</v>
      </c>
      <c r="D145" s="238">
        <v>22653</v>
      </c>
      <c r="E145" s="245" t="s">
        <v>1166</v>
      </c>
      <c r="F145" s="280" t="s">
        <v>2530</v>
      </c>
      <c r="G145" s="175" t="s">
        <v>1132</v>
      </c>
      <c r="H145" s="186">
        <v>2006</v>
      </c>
      <c r="I145" s="203">
        <v>38832</v>
      </c>
      <c r="J145" s="186">
        <v>2006</v>
      </c>
      <c r="K145" s="130" t="s">
        <v>1165</v>
      </c>
      <c r="L145" s="128" t="s">
        <v>1100</v>
      </c>
      <c r="M145" s="248">
        <v>150</v>
      </c>
      <c r="N145" s="136">
        <v>38899</v>
      </c>
      <c r="O145" s="136">
        <v>39234</v>
      </c>
      <c r="P145" s="136">
        <v>42844</v>
      </c>
      <c r="Q145" s="145">
        <f t="shared" si="11"/>
        <v>10.808219178082192</v>
      </c>
      <c r="R145" s="145" t="s">
        <v>2520</v>
      </c>
      <c r="S145" s="145">
        <f t="shared" si="12"/>
        <v>9.8904109589041092</v>
      </c>
      <c r="T145" s="145" t="s">
        <v>2519</v>
      </c>
      <c r="U145" s="145" t="s">
        <v>2540</v>
      </c>
      <c r="V145" s="145" t="s">
        <v>689</v>
      </c>
      <c r="W145" s="145" t="s">
        <v>689</v>
      </c>
      <c r="X145" s="128" t="s">
        <v>689</v>
      </c>
      <c r="Y145" s="180">
        <v>796900</v>
      </c>
      <c r="Z145" s="178">
        <v>0</v>
      </c>
      <c r="AA145" s="128">
        <v>0</v>
      </c>
      <c r="AB145" s="133">
        <v>1021616</v>
      </c>
      <c r="AC145" s="180">
        <v>1021608</v>
      </c>
      <c r="AD145" s="342">
        <f t="shared" si="6"/>
        <v>-224708</v>
      </c>
      <c r="AE145" s="352">
        <f t="shared" si="13"/>
        <v>1.2819776634458526</v>
      </c>
      <c r="AF145" s="135">
        <f t="shared" si="14"/>
        <v>1.2819776634458526</v>
      </c>
      <c r="AG145" s="135" t="s">
        <v>2544</v>
      </c>
      <c r="AH145" s="178"/>
      <c r="AI145" s="178"/>
      <c r="AJ145" s="178"/>
      <c r="AK145" s="178"/>
      <c r="AL145" s="178"/>
      <c r="AM145" s="178"/>
      <c r="AN145" s="178"/>
      <c r="AO145" s="178"/>
      <c r="AP145" s="178"/>
      <c r="AQ145" s="188" t="s">
        <v>1255</v>
      </c>
    </row>
    <row r="146" spans="1:43" ht="48.6" x14ac:dyDescent="0.3">
      <c r="A146" s="193" t="s">
        <v>897</v>
      </c>
      <c r="B146" s="129">
        <v>143</v>
      </c>
      <c r="C146" s="144" t="s">
        <v>1266</v>
      </c>
      <c r="D146" s="238">
        <v>9887</v>
      </c>
      <c r="E146" s="245" t="s">
        <v>1166</v>
      </c>
      <c r="F146" s="280" t="s">
        <v>2530</v>
      </c>
      <c r="G146" s="175" t="s">
        <v>1132</v>
      </c>
      <c r="H146" s="186">
        <v>2006</v>
      </c>
      <c r="I146" s="203">
        <v>38132</v>
      </c>
      <c r="J146" s="186">
        <v>2004</v>
      </c>
      <c r="K146" s="128" t="s">
        <v>1166</v>
      </c>
      <c r="L146" s="128" t="s">
        <v>1110</v>
      </c>
      <c r="M146" s="248">
        <v>300</v>
      </c>
      <c r="N146" s="136" t="s">
        <v>698</v>
      </c>
      <c r="O146" s="136" t="s">
        <v>698</v>
      </c>
      <c r="P146" s="136">
        <v>42844</v>
      </c>
      <c r="Q146" s="128" t="s">
        <v>698</v>
      </c>
      <c r="R146" s="128" t="s">
        <v>698</v>
      </c>
      <c r="S146" s="128" t="s">
        <v>698</v>
      </c>
      <c r="T146" s="128" t="s">
        <v>698</v>
      </c>
      <c r="U146" s="128" t="s">
        <v>698</v>
      </c>
      <c r="V146" s="145" t="s">
        <v>689</v>
      </c>
      <c r="W146" s="145" t="s">
        <v>689</v>
      </c>
      <c r="X146" s="128" t="s">
        <v>689</v>
      </c>
      <c r="Y146" s="180">
        <v>545673</v>
      </c>
      <c r="Z146" s="178">
        <v>0</v>
      </c>
      <c r="AA146" s="128">
        <v>0</v>
      </c>
      <c r="AB146" s="150" t="s">
        <v>698</v>
      </c>
      <c r="AC146" s="194" t="s">
        <v>698</v>
      </c>
      <c r="AD146" s="353" t="s">
        <v>698</v>
      </c>
      <c r="AE146" s="128" t="s">
        <v>698</v>
      </c>
      <c r="AF146" s="128" t="s">
        <v>698</v>
      </c>
      <c r="AG146" s="128" t="s">
        <v>698</v>
      </c>
      <c r="AH146" s="178"/>
      <c r="AI146" s="178"/>
      <c r="AJ146" s="178"/>
      <c r="AK146" s="178"/>
      <c r="AL146" s="178"/>
      <c r="AM146" s="178"/>
      <c r="AN146" s="178"/>
      <c r="AO146" s="178"/>
      <c r="AP146" s="178"/>
      <c r="AQ146" s="188" t="s">
        <v>1271</v>
      </c>
    </row>
    <row r="147" spans="1:43" ht="36" x14ac:dyDescent="0.3">
      <c r="A147" s="193" t="s">
        <v>897</v>
      </c>
      <c r="B147" s="129">
        <v>144</v>
      </c>
      <c r="C147" s="144" t="s">
        <v>1267</v>
      </c>
      <c r="D147" s="238">
        <v>23948</v>
      </c>
      <c r="E147" s="245" t="s">
        <v>1166</v>
      </c>
      <c r="F147" s="280" t="s">
        <v>2530</v>
      </c>
      <c r="G147" s="175" t="s">
        <v>1132</v>
      </c>
      <c r="H147" s="186">
        <v>2006</v>
      </c>
      <c r="I147" s="203">
        <v>38715</v>
      </c>
      <c r="J147" s="186">
        <v>2005</v>
      </c>
      <c r="K147" s="128" t="s">
        <v>1166</v>
      </c>
      <c r="L147" s="128" t="s">
        <v>1110</v>
      </c>
      <c r="M147" s="248">
        <v>180</v>
      </c>
      <c r="N147" s="136">
        <v>38808</v>
      </c>
      <c r="O147" s="136">
        <v>39264</v>
      </c>
      <c r="P147" s="136">
        <v>42844</v>
      </c>
      <c r="Q147" s="145">
        <f t="shared" ref="Q147:Q161" si="15">+(P147-N147)/365</f>
        <v>11.057534246575342</v>
      </c>
      <c r="R147" s="145" t="s">
        <v>2521</v>
      </c>
      <c r="S147" s="145">
        <f t="shared" ref="S147:S161" si="16">+(P147-O147)/365</f>
        <v>9.8082191780821919</v>
      </c>
      <c r="T147" s="145" t="s">
        <v>2519</v>
      </c>
      <c r="U147" s="145" t="s">
        <v>2540</v>
      </c>
      <c r="V147" s="145" t="s">
        <v>689</v>
      </c>
      <c r="W147" s="145" t="s">
        <v>689</v>
      </c>
      <c r="X147" s="128" t="s">
        <v>689</v>
      </c>
      <c r="Y147" s="180">
        <v>291347</v>
      </c>
      <c r="Z147" s="178">
        <v>0</v>
      </c>
      <c r="AA147" s="128">
        <v>0</v>
      </c>
      <c r="AB147" s="133">
        <v>228531</v>
      </c>
      <c r="AC147" s="180">
        <v>228530</v>
      </c>
      <c r="AD147" s="342">
        <f t="shared" si="6"/>
        <v>62817</v>
      </c>
      <c r="AE147" s="352">
        <f t="shared" ref="AE147:AE178" si="17">+AC147/Y147</f>
        <v>0.78439112124030796</v>
      </c>
      <c r="AF147" s="135">
        <f t="shared" ref="AF147:AF178" si="18">+AC147/Y147</f>
        <v>0.78439112124030796</v>
      </c>
      <c r="AG147" s="135" t="s">
        <v>2544</v>
      </c>
      <c r="AH147" s="178"/>
      <c r="AI147" s="178"/>
      <c r="AJ147" s="178"/>
      <c r="AK147" s="178"/>
      <c r="AL147" s="178"/>
      <c r="AM147" s="178"/>
      <c r="AN147" s="178"/>
      <c r="AO147" s="178"/>
      <c r="AP147" s="178"/>
      <c r="AQ147" s="188" t="s">
        <v>1261</v>
      </c>
    </row>
    <row r="148" spans="1:43" ht="36" x14ac:dyDescent="0.3">
      <c r="A148" s="193" t="s">
        <v>897</v>
      </c>
      <c r="B148" s="129">
        <v>145</v>
      </c>
      <c r="C148" s="144" t="s">
        <v>1268</v>
      </c>
      <c r="D148" s="238">
        <v>17289</v>
      </c>
      <c r="E148" s="245" t="s">
        <v>1166</v>
      </c>
      <c r="F148" s="280" t="s">
        <v>2530</v>
      </c>
      <c r="G148" s="175" t="s">
        <v>1132</v>
      </c>
      <c r="H148" s="186">
        <v>2006</v>
      </c>
      <c r="I148" s="203">
        <v>38505</v>
      </c>
      <c r="J148" s="186">
        <v>2005</v>
      </c>
      <c r="K148" s="157" t="s">
        <v>1497</v>
      </c>
      <c r="L148" s="128" t="s">
        <v>1110</v>
      </c>
      <c r="M148" s="248">
        <v>150</v>
      </c>
      <c r="N148" s="136">
        <v>38808</v>
      </c>
      <c r="O148" s="136">
        <v>39234</v>
      </c>
      <c r="P148" s="136">
        <v>42844</v>
      </c>
      <c r="Q148" s="145">
        <f t="shared" si="15"/>
        <v>11.057534246575342</v>
      </c>
      <c r="R148" s="145" t="s">
        <v>2521</v>
      </c>
      <c r="S148" s="145">
        <f t="shared" si="16"/>
        <v>9.8904109589041092</v>
      </c>
      <c r="T148" s="145" t="s">
        <v>2519</v>
      </c>
      <c r="U148" s="145" t="s">
        <v>2540</v>
      </c>
      <c r="V148" s="145" t="s">
        <v>689</v>
      </c>
      <c r="W148" s="145" t="s">
        <v>689</v>
      </c>
      <c r="X148" s="128" t="s">
        <v>689</v>
      </c>
      <c r="Y148" s="180">
        <v>412377</v>
      </c>
      <c r="Z148" s="178">
        <v>0</v>
      </c>
      <c r="AA148" s="128">
        <v>0</v>
      </c>
      <c r="AB148" s="133">
        <v>121025</v>
      </c>
      <c r="AC148" s="180">
        <v>121023</v>
      </c>
      <c r="AD148" s="342">
        <f t="shared" si="6"/>
        <v>291354</v>
      </c>
      <c r="AE148" s="352">
        <f t="shared" si="17"/>
        <v>0.29347660029536082</v>
      </c>
      <c r="AF148" s="135">
        <f t="shared" si="18"/>
        <v>0.29347660029536082</v>
      </c>
      <c r="AG148" s="135" t="s">
        <v>2542</v>
      </c>
      <c r="AH148" s="178"/>
      <c r="AI148" s="178"/>
      <c r="AJ148" s="178"/>
      <c r="AK148" s="178"/>
      <c r="AL148" s="178"/>
      <c r="AM148" s="178"/>
      <c r="AN148" s="178"/>
      <c r="AO148" s="178"/>
      <c r="AP148" s="178"/>
      <c r="AQ148" s="188" t="s">
        <v>1261</v>
      </c>
    </row>
    <row r="149" spans="1:43" ht="36" x14ac:dyDescent="0.3">
      <c r="A149" s="193" t="s">
        <v>897</v>
      </c>
      <c r="B149" s="129">
        <v>146</v>
      </c>
      <c r="C149" s="144" t="s">
        <v>1072</v>
      </c>
      <c r="D149" s="238">
        <v>15285</v>
      </c>
      <c r="E149" s="245" t="s">
        <v>1166</v>
      </c>
      <c r="F149" s="280" t="s">
        <v>2530</v>
      </c>
      <c r="G149" s="175" t="s">
        <v>1132</v>
      </c>
      <c r="H149" s="186">
        <v>2006</v>
      </c>
      <c r="I149" s="203">
        <v>38539</v>
      </c>
      <c r="J149" s="186">
        <v>2005</v>
      </c>
      <c r="K149" s="128" t="s">
        <v>2256</v>
      </c>
      <c r="L149" s="128" t="s">
        <v>1102</v>
      </c>
      <c r="M149" s="248">
        <v>120</v>
      </c>
      <c r="N149" s="136">
        <v>38838</v>
      </c>
      <c r="O149" s="136">
        <v>40148</v>
      </c>
      <c r="P149" s="136">
        <v>42844</v>
      </c>
      <c r="Q149" s="145">
        <f t="shared" si="15"/>
        <v>10.975342465753425</v>
      </c>
      <c r="R149" s="145" t="s">
        <v>2521</v>
      </c>
      <c r="S149" s="145">
        <f t="shared" si="16"/>
        <v>7.3863013698630136</v>
      </c>
      <c r="T149" s="145" t="s">
        <v>2517</v>
      </c>
      <c r="U149" s="145" t="s">
        <v>2540</v>
      </c>
      <c r="V149" s="145" t="s">
        <v>689</v>
      </c>
      <c r="W149" s="145" t="s">
        <v>689</v>
      </c>
      <c r="X149" s="128" t="s">
        <v>689</v>
      </c>
      <c r="Y149" s="180">
        <v>1221307</v>
      </c>
      <c r="Z149" s="178">
        <v>0</v>
      </c>
      <c r="AA149" s="128">
        <v>0</v>
      </c>
      <c r="AB149" s="133">
        <v>2441802</v>
      </c>
      <c r="AC149" s="180">
        <v>1318552.5</v>
      </c>
      <c r="AD149" s="342">
        <f t="shared" si="6"/>
        <v>-97245.5</v>
      </c>
      <c r="AE149" s="352">
        <f t="shared" si="17"/>
        <v>1.0796241239917563</v>
      </c>
      <c r="AF149" s="135">
        <f t="shared" si="18"/>
        <v>1.0796241239917563</v>
      </c>
      <c r="AG149" s="135" t="s">
        <v>2544</v>
      </c>
      <c r="AH149" s="178"/>
      <c r="AI149" s="178"/>
      <c r="AJ149" s="178"/>
      <c r="AK149" s="178"/>
      <c r="AL149" s="178"/>
      <c r="AM149" s="178"/>
      <c r="AN149" s="178"/>
      <c r="AO149" s="178"/>
      <c r="AP149" s="178"/>
      <c r="AQ149" s="188" t="s">
        <v>1255</v>
      </c>
    </row>
    <row r="150" spans="1:43" ht="36.6" x14ac:dyDescent="0.3">
      <c r="A150" s="193" t="s">
        <v>897</v>
      </c>
      <c r="B150" s="129">
        <v>147</v>
      </c>
      <c r="C150" s="144" t="s">
        <v>1269</v>
      </c>
      <c r="D150" s="238">
        <v>6648</v>
      </c>
      <c r="E150" s="245" t="s">
        <v>1166</v>
      </c>
      <c r="F150" s="280" t="s">
        <v>2530</v>
      </c>
      <c r="G150" s="175" t="s">
        <v>2184</v>
      </c>
      <c r="H150" s="186">
        <v>2006</v>
      </c>
      <c r="I150" s="203">
        <v>37852</v>
      </c>
      <c r="J150" s="186">
        <v>2003</v>
      </c>
      <c r="K150" s="128" t="s">
        <v>2257</v>
      </c>
      <c r="L150" s="128" t="s">
        <v>1109</v>
      </c>
      <c r="M150" s="248">
        <v>360</v>
      </c>
      <c r="N150" s="136">
        <v>38838</v>
      </c>
      <c r="O150" s="136">
        <v>39234</v>
      </c>
      <c r="P150" s="136">
        <v>42844</v>
      </c>
      <c r="Q150" s="145">
        <f t="shared" si="15"/>
        <v>10.975342465753425</v>
      </c>
      <c r="R150" s="145" t="s">
        <v>2521</v>
      </c>
      <c r="S150" s="145">
        <f t="shared" si="16"/>
        <v>9.8904109589041092</v>
      </c>
      <c r="T150" s="145" t="s">
        <v>2519</v>
      </c>
      <c r="U150" s="145" t="s">
        <v>2540</v>
      </c>
      <c r="V150" s="145" t="s">
        <v>689</v>
      </c>
      <c r="W150" s="145" t="s">
        <v>689</v>
      </c>
      <c r="X150" s="128" t="s">
        <v>689</v>
      </c>
      <c r="Y150" s="180">
        <v>1359101.75</v>
      </c>
      <c r="Z150" s="178">
        <v>0</v>
      </c>
      <c r="AA150" s="128">
        <v>0</v>
      </c>
      <c r="AB150" s="133">
        <v>2007849</v>
      </c>
      <c r="AC150" s="180">
        <v>1653337</v>
      </c>
      <c r="AD150" s="342">
        <f t="shared" si="6"/>
        <v>-294235.25</v>
      </c>
      <c r="AE150" s="352">
        <f t="shared" si="17"/>
        <v>1.2164924370084873</v>
      </c>
      <c r="AF150" s="135">
        <f t="shared" si="18"/>
        <v>1.2164924370084873</v>
      </c>
      <c r="AG150" s="135" t="s">
        <v>2544</v>
      </c>
      <c r="AH150" s="178"/>
      <c r="AI150" s="178"/>
      <c r="AJ150" s="178"/>
      <c r="AK150" s="178"/>
      <c r="AL150" s="178"/>
      <c r="AM150" s="178"/>
      <c r="AN150" s="178"/>
      <c r="AO150" s="178"/>
      <c r="AP150" s="178"/>
      <c r="AQ150" s="188" t="s">
        <v>1272</v>
      </c>
    </row>
    <row r="151" spans="1:43" ht="36.6" x14ac:dyDescent="0.3">
      <c r="A151" s="193" t="s">
        <v>897</v>
      </c>
      <c r="B151" s="129">
        <v>148</v>
      </c>
      <c r="C151" s="144" t="s">
        <v>1270</v>
      </c>
      <c r="D151" s="238">
        <v>17183</v>
      </c>
      <c r="E151" s="245" t="s">
        <v>1166</v>
      </c>
      <c r="F151" s="280" t="s">
        <v>2530</v>
      </c>
      <c r="G151" s="175" t="s">
        <v>1132</v>
      </c>
      <c r="H151" s="186">
        <v>2006</v>
      </c>
      <c r="I151" s="203">
        <v>38608</v>
      </c>
      <c r="J151" s="186">
        <v>2005</v>
      </c>
      <c r="K151" s="130" t="s">
        <v>1165</v>
      </c>
      <c r="L151" s="128" t="s">
        <v>1104</v>
      </c>
      <c r="M151" s="248">
        <v>120</v>
      </c>
      <c r="N151" s="136">
        <v>38838</v>
      </c>
      <c r="O151" s="136">
        <v>39934</v>
      </c>
      <c r="P151" s="136">
        <v>42844</v>
      </c>
      <c r="Q151" s="145">
        <f t="shared" si="15"/>
        <v>10.975342465753425</v>
      </c>
      <c r="R151" s="145" t="s">
        <v>2521</v>
      </c>
      <c r="S151" s="145">
        <f t="shared" si="16"/>
        <v>7.9726027397260273</v>
      </c>
      <c r="T151" s="145" t="s">
        <v>2518</v>
      </c>
      <c r="U151" s="145" t="s">
        <v>2540</v>
      </c>
      <c r="V151" s="145" t="s">
        <v>689</v>
      </c>
      <c r="W151" s="145" t="s">
        <v>689</v>
      </c>
      <c r="X151" s="128" t="s">
        <v>689</v>
      </c>
      <c r="Y151" s="180">
        <v>601272</v>
      </c>
      <c r="Z151" s="178">
        <v>0</v>
      </c>
      <c r="AA151" s="128">
        <v>0</v>
      </c>
      <c r="AB151" s="133">
        <v>724784</v>
      </c>
      <c r="AC151" s="180">
        <v>621788.44999999995</v>
      </c>
      <c r="AD151" s="342">
        <f t="shared" si="6"/>
        <v>-20516.449999999953</v>
      </c>
      <c r="AE151" s="352">
        <f t="shared" si="17"/>
        <v>1.0341217452334384</v>
      </c>
      <c r="AF151" s="135">
        <f t="shared" si="18"/>
        <v>1.0341217452334384</v>
      </c>
      <c r="AG151" s="135" t="s">
        <v>2544</v>
      </c>
      <c r="AH151" s="178"/>
      <c r="AI151" s="178"/>
      <c r="AJ151" s="178"/>
      <c r="AK151" s="178"/>
      <c r="AL151" s="178"/>
      <c r="AM151" s="178"/>
      <c r="AN151" s="178"/>
      <c r="AO151" s="178"/>
      <c r="AP151" s="178"/>
      <c r="AQ151" s="188" t="s">
        <v>1273</v>
      </c>
    </row>
    <row r="152" spans="1:43" ht="36.6" x14ac:dyDescent="0.3">
      <c r="A152" s="193" t="s">
        <v>897</v>
      </c>
      <c r="B152" s="129">
        <v>149</v>
      </c>
      <c r="C152" s="144" t="s">
        <v>1276</v>
      </c>
      <c r="D152" s="238">
        <v>24103</v>
      </c>
      <c r="E152" s="245" t="s">
        <v>1166</v>
      </c>
      <c r="F152" s="280" t="s">
        <v>2530</v>
      </c>
      <c r="G152" s="175" t="s">
        <v>1132</v>
      </c>
      <c r="H152" s="186">
        <v>2006</v>
      </c>
      <c r="I152" s="203">
        <v>38870</v>
      </c>
      <c r="J152" s="186">
        <v>2006</v>
      </c>
      <c r="K152" s="128" t="s">
        <v>1166</v>
      </c>
      <c r="L152" s="128" t="s">
        <v>1109</v>
      </c>
      <c r="M152" s="248">
        <v>90</v>
      </c>
      <c r="N152" s="136">
        <v>38869</v>
      </c>
      <c r="O152" s="136">
        <v>39234</v>
      </c>
      <c r="P152" s="136">
        <v>42844</v>
      </c>
      <c r="Q152" s="145">
        <f t="shared" si="15"/>
        <v>10.890410958904109</v>
      </c>
      <c r="R152" s="145" t="s">
        <v>2520</v>
      </c>
      <c r="S152" s="145">
        <f t="shared" si="16"/>
        <v>9.8904109589041092</v>
      </c>
      <c r="T152" s="145" t="s">
        <v>2519</v>
      </c>
      <c r="U152" s="145" t="s">
        <v>2540</v>
      </c>
      <c r="V152" s="145" t="s">
        <v>689</v>
      </c>
      <c r="W152" s="145" t="s">
        <v>689</v>
      </c>
      <c r="X152" s="128" t="s">
        <v>689</v>
      </c>
      <c r="Y152" s="180">
        <v>99998</v>
      </c>
      <c r="Z152" s="178">
        <v>0</v>
      </c>
      <c r="AA152" s="128">
        <v>0</v>
      </c>
      <c r="AB152" s="133">
        <v>108167</v>
      </c>
      <c r="AC152" s="180">
        <v>108160</v>
      </c>
      <c r="AD152" s="342">
        <f t="shared" si="6"/>
        <v>-8162</v>
      </c>
      <c r="AE152" s="352">
        <f t="shared" si="17"/>
        <v>1.0816216324326486</v>
      </c>
      <c r="AF152" s="135">
        <f t="shared" si="18"/>
        <v>1.0816216324326486</v>
      </c>
      <c r="AG152" s="135" t="s">
        <v>2544</v>
      </c>
      <c r="AH152" s="178"/>
      <c r="AI152" s="178"/>
      <c r="AJ152" s="178"/>
      <c r="AK152" s="178"/>
      <c r="AL152" s="178"/>
      <c r="AM152" s="178"/>
      <c r="AN152" s="178"/>
      <c r="AO152" s="178"/>
      <c r="AP152" s="178"/>
      <c r="AQ152" s="188" t="s">
        <v>1277</v>
      </c>
    </row>
    <row r="153" spans="1:43" ht="36" x14ac:dyDescent="0.3">
      <c r="A153" s="169" t="s">
        <v>903</v>
      </c>
      <c r="B153" s="129">
        <v>150</v>
      </c>
      <c r="C153" s="167" t="s">
        <v>1437</v>
      </c>
      <c r="D153" s="240">
        <v>24110</v>
      </c>
      <c r="E153" s="246" t="s">
        <v>2200</v>
      </c>
      <c r="F153" s="279" t="s">
        <v>2531</v>
      </c>
      <c r="G153" s="175" t="s">
        <v>1132</v>
      </c>
      <c r="H153" s="153">
        <v>2006</v>
      </c>
      <c r="I153" s="209">
        <v>38629</v>
      </c>
      <c r="J153" s="186">
        <v>2005</v>
      </c>
      <c r="K153" s="173" t="s">
        <v>1182</v>
      </c>
      <c r="L153" s="152" t="s">
        <v>1110</v>
      </c>
      <c r="M153" s="154">
        <v>90</v>
      </c>
      <c r="N153" s="136">
        <v>38777</v>
      </c>
      <c r="O153" s="136">
        <v>39326</v>
      </c>
      <c r="P153" s="136">
        <v>42844</v>
      </c>
      <c r="Q153" s="145">
        <f t="shared" si="15"/>
        <v>11.142465753424657</v>
      </c>
      <c r="R153" s="145" t="s">
        <v>2521</v>
      </c>
      <c r="S153" s="145">
        <f t="shared" si="16"/>
        <v>9.6383561643835609</v>
      </c>
      <c r="T153" s="145" t="s">
        <v>2519</v>
      </c>
      <c r="U153" s="145" t="s">
        <v>2540</v>
      </c>
      <c r="V153" s="156" t="s">
        <v>689</v>
      </c>
      <c r="W153" s="173" t="s">
        <v>691</v>
      </c>
      <c r="X153" s="173" t="s">
        <v>689</v>
      </c>
      <c r="Y153" s="346">
        <v>168815.85</v>
      </c>
      <c r="Z153" s="168">
        <v>0</v>
      </c>
      <c r="AA153" s="128">
        <v>0</v>
      </c>
      <c r="AB153" s="133">
        <v>209645</v>
      </c>
      <c r="AC153" s="170">
        <v>168815.85</v>
      </c>
      <c r="AD153" s="342">
        <f t="shared" si="6"/>
        <v>0</v>
      </c>
      <c r="AE153" s="352">
        <f t="shared" si="17"/>
        <v>1</v>
      </c>
      <c r="AF153" s="135">
        <f t="shared" si="18"/>
        <v>1</v>
      </c>
      <c r="AG153" s="135" t="s">
        <v>2544</v>
      </c>
      <c r="AH153" s="136" t="s">
        <v>925</v>
      </c>
      <c r="AI153" s="164"/>
      <c r="AJ153" s="164"/>
      <c r="AK153" s="164"/>
      <c r="AL153" s="164"/>
      <c r="AM153" s="164"/>
      <c r="AN153" s="164"/>
      <c r="AO153" s="164"/>
      <c r="AP153" s="164"/>
      <c r="AQ153" s="165" t="s">
        <v>1438</v>
      </c>
    </row>
    <row r="154" spans="1:43" ht="48" x14ac:dyDescent="0.3">
      <c r="A154" s="169" t="s">
        <v>903</v>
      </c>
      <c r="B154" s="129">
        <v>151</v>
      </c>
      <c r="C154" s="174" t="s">
        <v>1461</v>
      </c>
      <c r="D154" s="240">
        <v>27148</v>
      </c>
      <c r="E154" s="246" t="s">
        <v>2200</v>
      </c>
      <c r="F154" s="279" t="s">
        <v>2531</v>
      </c>
      <c r="G154" s="175" t="s">
        <v>1132</v>
      </c>
      <c r="H154" s="153">
        <v>2006</v>
      </c>
      <c r="I154" s="172">
        <v>42354</v>
      </c>
      <c r="J154" s="282">
        <v>2015</v>
      </c>
      <c r="K154" s="157" t="s">
        <v>2238</v>
      </c>
      <c r="L154" s="152" t="s">
        <v>1102</v>
      </c>
      <c r="M154" s="154">
        <v>150</v>
      </c>
      <c r="N154" s="136">
        <v>38749</v>
      </c>
      <c r="O154" s="136">
        <v>38777</v>
      </c>
      <c r="P154" s="136">
        <v>42844</v>
      </c>
      <c r="Q154" s="145">
        <f t="shared" si="15"/>
        <v>11.219178082191782</v>
      </c>
      <c r="R154" s="145" t="s">
        <v>2521</v>
      </c>
      <c r="S154" s="145">
        <f t="shared" si="16"/>
        <v>11.142465753424657</v>
      </c>
      <c r="T154" s="145" t="s">
        <v>2521</v>
      </c>
      <c r="U154" s="145" t="s">
        <v>2540</v>
      </c>
      <c r="V154" s="156" t="s">
        <v>689</v>
      </c>
      <c r="W154" s="145" t="s">
        <v>689</v>
      </c>
      <c r="X154" s="152" t="s">
        <v>689</v>
      </c>
      <c r="Y154" s="346">
        <v>1616355</v>
      </c>
      <c r="Z154" s="168">
        <v>0</v>
      </c>
      <c r="AA154" s="128">
        <v>0</v>
      </c>
      <c r="AB154" s="133">
        <v>11942</v>
      </c>
      <c r="AC154" s="170">
        <v>11940.35</v>
      </c>
      <c r="AD154" s="342">
        <f t="shared" ref="AD154:AD217" si="19">+Y154-AC154</f>
        <v>1604414.65</v>
      </c>
      <c r="AE154" s="352">
        <f t="shared" si="17"/>
        <v>7.3872076369361928E-3</v>
      </c>
      <c r="AF154" s="135">
        <f t="shared" si="18"/>
        <v>7.3872076369361928E-3</v>
      </c>
      <c r="AG154" s="135" t="s">
        <v>2543</v>
      </c>
      <c r="AH154" s="164"/>
      <c r="AI154" s="164"/>
      <c r="AJ154" s="164"/>
      <c r="AK154" s="164"/>
      <c r="AL154" s="164"/>
      <c r="AM154" s="164"/>
      <c r="AN154" s="164"/>
      <c r="AO154" s="164"/>
      <c r="AP154" s="164"/>
      <c r="AQ154" s="165" t="s">
        <v>1462</v>
      </c>
    </row>
    <row r="155" spans="1:43" ht="36" x14ac:dyDescent="0.3">
      <c r="A155" s="193" t="s">
        <v>896</v>
      </c>
      <c r="B155" s="129">
        <v>152</v>
      </c>
      <c r="C155" s="144" t="s">
        <v>1811</v>
      </c>
      <c r="D155" s="238">
        <v>20863</v>
      </c>
      <c r="E155" s="246" t="s">
        <v>906</v>
      </c>
      <c r="F155" s="279" t="s">
        <v>2532</v>
      </c>
      <c r="G155" s="175" t="s">
        <v>1132</v>
      </c>
      <c r="H155" s="186">
        <v>2006</v>
      </c>
      <c r="I155" s="203">
        <v>38608</v>
      </c>
      <c r="J155" s="186">
        <v>2005</v>
      </c>
      <c r="K155" s="128" t="s">
        <v>1188</v>
      </c>
      <c r="L155" s="128" t="s">
        <v>1100</v>
      </c>
      <c r="M155" s="131">
        <v>60</v>
      </c>
      <c r="N155" s="252">
        <v>38991</v>
      </c>
      <c r="O155" s="136">
        <v>39052</v>
      </c>
      <c r="P155" s="136">
        <v>42844</v>
      </c>
      <c r="Q155" s="145">
        <f t="shared" si="15"/>
        <v>10.556164383561644</v>
      </c>
      <c r="R155" s="145" t="s">
        <v>2520</v>
      </c>
      <c r="S155" s="145">
        <f t="shared" si="16"/>
        <v>10.389041095890411</v>
      </c>
      <c r="T155" s="145" t="s">
        <v>2525</v>
      </c>
      <c r="U155" s="145" t="s">
        <v>2540</v>
      </c>
      <c r="V155" s="145" t="s">
        <v>689</v>
      </c>
      <c r="W155" s="145" t="s">
        <v>689</v>
      </c>
      <c r="X155" s="128" t="s">
        <v>689</v>
      </c>
      <c r="Y155" s="339">
        <v>724875</v>
      </c>
      <c r="Z155" s="178">
        <v>0</v>
      </c>
      <c r="AA155" s="128">
        <v>0</v>
      </c>
      <c r="AB155" s="219">
        <v>385</v>
      </c>
      <c r="AC155" s="219">
        <v>382623.07</v>
      </c>
      <c r="AD155" s="342">
        <f t="shared" si="19"/>
        <v>342251.93</v>
      </c>
      <c r="AE155" s="352">
        <f t="shared" si="17"/>
        <v>0.5278469667183997</v>
      </c>
      <c r="AF155" s="135">
        <f t="shared" si="18"/>
        <v>0.5278469667183997</v>
      </c>
      <c r="AG155" s="135" t="s">
        <v>2542</v>
      </c>
      <c r="AH155" s="178"/>
      <c r="AI155" s="178"/>
      <c r="AJ155" s="178"/>
      <c r="AK155" s="178"/>
      <c r="AL155" s="178"/>
      <c r="AM155" s="178"/>
      <c r="AN155" s="178"/>
      <c r="AO155" s="178"/>
      <c r="AP155" s="178"/>
      <c r="AQ155" s="188"/>
    </row>
    <row r="156" spans="1:43" ht="36" x14ac:dyDescent="0.3">
      <c r="A156" s="193" t="s">
        <v>896</v>
      </c>
      <c r="B156" s="129">
        <v>153</v>
      </c>
      <c r="C156" s="144" t="s">
        <v>1073</v>
      </c>
      <c r="D156" s="238">
        <v>12949</v>
      </c>
      <c r="E156" s="246" t="s">
        <v>906</v>
      </c>
      <c r="F156" s="279" t="s">
        <v>2532</v>
      </c>
      <c r="G156" s="175" t="s">
        <v>1132</v>
      </c>
      <c r="H156" s="186">
        <v>2006</v>
      </c>
      <c r="I156" s="203">
        <v>38685</v>
      </c>
      <c r="J156" s="186">
        <v>2005</v>
      </c>
      <c r="K156" s="128" t="s">
        <v>1188</v>
      </c>
      <c r="L156" s="128" t="s">
        <v>1110</v>
      </c>
      <c r="M156" s="131">
        <v>180</v>
      </c>
      <c r="N156" s="252">
        <v>38749</v>
      </c>
      <c r="O156" s="136">
        <v>39052</v>
      </c>
      <c r="P156" s="136">
        <v>42844</v>
      </c>
      <c r="Q156" s="145">
        <f t="shared" si="15"/>
        <v>11.219178082191782</v>
      </c>
      <c r="R156" s="145" t="s">
        <v>2521</v>
      </c>
      <c r="S156" s="145">
        <f t="shared" si="16"/>
        <v>10.389041095890411</v>
      </c>
      <c r="T156" s="145" t="s">
        <v>2525</v>
      </c>
      <c r="U156" s="145" t="s">
        <v>2540</v>
      </c>
      <c r="V156" s="145" t="s">
        <v>689</v>
      </c>
      <c r="W156" s="128" t="s">
        <v>691</v>
      </c>
      <c r="X156" s="128" t="s">
        <v>689</v>
      </c>
      <c r="Y156" s="221">
        <v>160962.93</v>
      </c>
      <c r="Z156" s="178">
        <v>0</v>
      </c>
      <c r="AA156" s="128">
        <v>0</v>
      </c>
      <c r="AB156" s="219">
        <v>161250</v>
      </c>
      <c r="AC156" s="219">
        <v>160962.93</v>
      </c>
      <c r="AD156" s="342">
        <f t="shared" si="19"/>
        <v>0</v>
      </c>
      <c r="AE156" s="352">
        <f t="shared" si="17"/>
        <v>1</v>
      </c>
      <c r="AF156" s="135">
        <f t="shared" si="18"/>
        <v>1</v>
      </c>
      <c r="AG156" s="135" t="s">
        <v>2544</v>
      </c>
      <c r="AH156" s="136" t="s">
        <v>925</v>
      </c>
      <c r="AI156" s="178"/>
      <c r="AJ156" s="178"/>
      <c r="AK156" s="178"/>
      <c r="AL156" s="178"/>
      <c r="AM156" s="178"/>
      <c r="AN156" s="178"/>
      <c r="AO156" s="178"/>
      <c r="AP156" s="178"/>
      <c r="AQ156" s="188"/>
    </row>
    <row r="157" spans="1:43" ht="36" x14ac:dyDescent="0.3">
      <c r="A157" s="193" t="s">
        <v>896</v>
      </c>
      <c r="B157" s="129">
        <v>154</v>
      </c>
      <c r="C157" s="144" t="s">
        <v>1812</v>
      </c>
      <c r="D157" s="238">
        <v>13328</v>
      </c>
      <c r="E157" s="246" t="s">
        <v>906</v>
      </c>
      <c r="F157" s="279" t="s">
        <v>2532</v>
      </c>
      <c r="G157" s="175" t="s">
        <v>1132</v>
      </c>
      <c r="H157" s="186">
        <v>2006</v>
      </c>
      <c r="I157" s="203">
        <v>38406</v>
      </c>
      <c r="J157" s="186">
        <v>2005</v>
      </c>
      <c r="K157" s="130" t="s">
        <v>906</v>
      </c>
      <c r="L157" s="128" t="s">
        <v>1110</v>
      </c>
      <c r="M157" s="131">
        <v>150</v>
      </c>
      <c r="N157" s="252">
        <v>38749</v>
      </c>
      <c r="O157" s="136">
        <v>39234</v>
      </c>
      <c r="P157" s="136">
        <v>42844</v>
      </c>
      <c r="Q157" s="145">
        <f t="shared" si="15"/>
        <v>11.219178082191782</v>
      </c>
      <c r="R157" s="145" t="s">
        <v>2521</v>
      </c>
      <c r="S157" s="145">
        <f t="shared" si="16"/>
        <v>9.8904109589041092</v>
      </c>
      <c r="T157" s="145" t="s">
        <v>2519</v>
      </c>
      <c r="U157" s="145" t="s">
        <v>2540</v>
      </c>
      <c r="V157" s="145" t="s">
        <v>689</v>
      </c>
      <c r="W157" s="128" t="s">
        <v>691</v>
      </c>
      <c r="X157" s="128" t="s">
        <v>689</v>
      </c>
      <c r="Y157" s="341">
        <v>300984.51</v>
      </c>
      <c r="Z157" s="178">
        <v>0</v>
      </c>
      <c r="AA157" s="128">
        <v>0</v>
      </c>
      <c r="AB157" s="219">
        <v>305002</v>
      </c>
      <c r="AC157" s="219">
        <v>300984.51</v>
      </c>
      <c r="AD157" s="342">
        <f t="shared" si="19"/>
        <v>0</v>
      </c>
      <c r="AE157" s="352">
        <f t="shared" si="17"/>
        <v>1</v>
      </c>
      <c r="AF157" s="135">
        <f t="shared" si="18"/>
        <v>1</v>
      </c>
      <c r="AG157" s="135" t="s">
        <v>2544</v>
      </c>
      <c r="AH157" s="136" t="s">
        <v>925</v>
      </c>
      <c r="AI157" s="178"/>
      <c r="AJ157" s="178"/>
      <c r="AK157" s="178"/>
      <c r="AL157" s="178"/>
      <c r="AM157" s="178"/>
      <c r="AN157" s="178"/>
      <c r="AO157" s="178"/>
      <c r="AP157" s="178"/>
      <c r="AQ157" s="188"/>
    </row>
    <row r="158" spans="1:43" ht="36" x14ac:dyDescent="0.3">
      <c r="A158" s="193" t="s">
        <v>896</v>
      </c>
      <c r="B158" s="129">
        <v>155</v>
      </c>
      <c r="C158" s="144" t="s">
        <v>1813</v>
      </c>
      <c r="D158" s="238">
        <v>19573</v>
      </c>
      <c r="E158" s="246" t="s">
        <v>906</v>
      </c>
      <c r="F158" s="279" t="s">
        <v>2532</v>
      </c>
      <c r="G158" s="175" t="s">
        <v>1132</v>
      </c>
      <c r="H158" s="186">
        <v>2006</v>
      </c>
      <c r="I158" s="203">
        <v>38642</v>
      </c>
      <c r="J158" s="186">
        <v>2005</v>
      </c>
      <c r="K158" s="128" t="s">
        <v>1814</v>
      </c>
      <c r="L158" s="128" t="s">
        <v>1110</v>
      </c>
      <c r="M158" s="131">
        <v>240</v>
      </c>
      <c r="N158" s="252">
        <v>38718</v>
      </c>
      <c r="O158" s="136">
        <v>39234</v>
      </c>
      <c r="P158" s="136">
        <v>42844</v>
      </c>
      <c r="Q158" s="145">
        <f t="shared" si="15"/>
        <v>11.304109589041095</v>
      </c>
      <c r="R158" s="145" t="s">
        <v>2521</v>
      </c>
      <c r="S158" s="145">
        <f t="shared" si="16"/>
        <v>9.8904109589041092</v>
      </c>
      <c r="T158" s="145" t="s">
        <v>2519</v>
      </c>
      <c r="U158" s="145" t="s">
        <v>2540</v>
      </c>
      <c r="V158" s="145" t="s">
        <v>689</v>
      </c>
      <c r="W158" s="128" t="s">
        <v>691</v>
      </c>
      <c r="X158" s="128" t="s">
        <v>689</v>
      </c>
      <c r="Y158" s="341">
        <v>155985.19</v>
      </c>
      <c r="Z158" s="178">
        <v>0</v>
      </c>
      <c r="AA158" s="128">
        <v>0</v>
      </c>
      <c r="AB158" s="206">
        <v>167708</v>
      </c>
      <c r="AC158" s="189">
        <v>155980.19</v>
      </c>
      <c r="AD158" s="342">
        <f t="shared" si="19"/>
        <v>5</v>
      </c>
      <c r="AE158" s="352">
        <f t="shared" si="17"/>
        <v>0.9999679456748426</v>
      </c>
      <c r="AF158" s="135">
        <f t="shared" si="18"/>
        <v>0.9999679456748426</v>
      </c>
      <c r="AG158" s="135" t="s">
        <v>2544</v>
      </c>
      <c r="AH158" s="136" t="s">
        <v>925</v>
      </c>
      <c r="AI158" s="178"/>
      <c r="AJ158" s="178"/>
      <c r="AK158" s="178"/>
      <c r="AL158" s="178"/>
      <c r="AM158" s="178"/>
      <c r="AN158" s="178"/>
      <c r="AO158" s="178"/>
      <c r="AP158" s="178"/>
      <c r="AQ158" s="188"/>
    </row>
    <row r="159" spans="1:43" ht="36" x14ac:dyDescent="0.3">
      <c r="A159" s="193" t="s">
        <v>896</v>
      </c>
      <c r="B159" s="129">
        <v>156</v>
      </c>
      <c r="C159" s="144" t="s">
        <v>1815</v>
      </c>
      <c r="D159" s="238">
        <v>20071</v>
      </c>
      <c r="E159" s="246" t="s">
        <v>906</v>
      </c>
      <c r="F159" s="279" t="s">
        <v>2532</v>
      </c>
      <c r="G159" s="175" t="s">
        <v>1132</v>
      </c>
      <c r="H159" s="186">
        <v>2006</v>
      </c>
      <c r="I159" s="203">
        <v>38629</v>
      </c>
      <c r="J159" s="186">
        <v>2005</v>
      </c>
      <c r="K159" s="128" t="s">
        <v>1581</v>
      </c>
      <c r="L159" s="128" t="s">
        <v>1110</v>
      </c>
      <c r="M159" s="131">
        <v>180</v>
      </c>
      <c r="N159" s="252">
        <v>38718</v>
      </c>
      <c r="O159" s="136">
        <v>39295</v>
      </c>
      <c r="P159" s="136">
        <v>42844</v>
      </c>
      <c r="Q159" s="145">
        <f t="shared" si="15"/>
        <v>11.304109589041095</v>
      </c>
      <c r="R159" s="145" t="s">
        <v>2521</v>
      </c>
      <c r="S159" s="145">
        <f t="shared" si="16"/>
        <v>9.7232876712328764</v>
      </c>
      <c r="T159" s="145" t="s">
        <v>2519</v>
      </c>
      <c r="U159" s="145" t="s">
        <v>2540</v>
      </c>
      <c r="V159" s="145" t="s">
        <v>689</v>
      </c>
      <c r="W159" s="128" t="s">
        <v>691</v>
      </c>
      <c r="X159" s="128" t="s">
        <v>689</v>
      </c>
      <c r="Y159" s="221">
        <v>296027.28000000003</v>
      </c>
      <c r="Z159" s="178">
        <v>0</v>
      </c>
      <c r="AA159" s="128">
        <v>0</v>
      </c>
      <c r="AB159" s="206">
        <v>294441</v>
      </c>
      <c r="AC159" s="189">
        <v>292025.52</v>
      </c>
      <c r="AD159" s="342">
        <f t="shared" si="19"/>
        <v>4001.7600000000093</v>
      </c>
      <c r="AE159" s="352">
        <f t="shared" si="17"/>
        <v>0.98648178640833373</v>
      </c>
      <c r="AF159" s="135">
        <f t="shared" si="18"/>
        <v>0.98648178640833373</v>
      </c>
      <c r="AG159" s="135" t="s">
        <v>2544</v>
      </c>
      <c r="AH159" s="136" t="s">
        <v>925</v>
      </c>
      <c r="AI159" s="178"/>
      <c r="AJ159" s="178"/>
      <c r="AK159" s="178"/>
      <c r="AL159" s="178"/>
      <c r="AM159" s="178"/>
      <c r="AN159" s="178"/>
      <c r="AO159" s="178"/>
      <c r="AP159" s="178"/>
      <c r="AQ159" s="188"/>
    </row>
    <row r="160" spans="1:43" ht="36" x14ac:dyDescent="0.3">
      <c r="A160" s="193" t="s">
        <v>896</v>
      </c>
      <c r="B160" s="129">
        <v>157</v>
      </c>
      <c r="C160" s="144" t="s">
        <v>1074</v>
      </c>
      <c r="D160" s="238">
        <v>18059</v>
      </c>
      <c r="E160" s="246" t="s">
        <v>906</v>
      </c>
      <c r="F160" s="279" t="s">
        <v>2532</v>
      </c>
      <c r="G160" s="175" t="s">
        <v>1132</v>
      </c>
      <c r="H160" s="186">
        <v>2006</v>
      </c>
      <c r="I160" s="203">
        <v>38638</v>
      </c>
      <c r="J160" s="186">
        <v>2005</v>
      </c>
      <c r="K160" s="128" t="s">
        <v>1745</v>
      </c>
      <c r="L160" s="128" t="s">
        <v>1110</v>
      </c>
      <c r="M160" s="131">
        <v>240</v>
      </c>
      <c r="N160" s="252">
        <v>38718</v>
      </c>
      <c r="O160" s="136">
        <v>39052</v>
      </c>
      <c r="P160" s="136">
        <v>42844</v>
      </c>
      <c r="Q160" s="145">
        <f t="shared" si="15"/>
        <v>11.304109589041095</v>
      </c>
      <c r="R160" s="145" t="s">
        <v>2521</v>
      </c>
      <c r="S160" s="145">
        <f t="shared" si="16"/>
        <v>10.389041095890411</v>
      </c>
      <c r="T160" s="145" t="s">
        <v>2525</v>
      </c>
      <c r="U160" s="145" t="s">
        <v>2540</v>
      </c>
      <c r="V160" s="145" t="s">
        <v>689</v>
      </c>
      <c r="W160" s="128" t="s">
        <v>691</v>
      </c>
      <c r="X160" s="128" t="s">
        <v>689</v>
      </c>
      <c r="Y160" s="221">
        <v>94477</v>
      </c>
      <c r="Z160" s="178">
        <v>0</v>
      </c>
      <c r="AA160" s="128">
        <v>0</v>
      </c>
      <c r="AB160" s="219">
        <v>104501</v>
      </c>
      <c r="AC160" s="219">
        <v>94477</v>
      </c>
      <c r="AD160" s="342">
        <f t="shared" si="19"/>
        <v>0</v>
      </c>
      <c r="AE160" s="352">
        <f t="shared" si="17"/>
        <v>1</v>
      </c>
      <c r="AF160" s="135">
        <f t="shared" si="18"/>
        <v>1</v>
      </c>
      <c r="AG160" s="135" t="s">
        <v>2544</v>
      </c>
      <c r="AH160" s="136" t="s">
        <v>925</v>
      </c>
      <c r="AI160" s="178"/>
      <c r="AJ160" s="178"/>
      <c r="AK160" s="178"/>
      <c r="AL160" s="178"/>
      <c r="AM160" s="178"/>
      <c r="AN160" s="178"/>
      <c r="AO160" s="178"/>
      <c r="AP160" s="178"/>
      <c r="AQ160" s="188"/>
    </row>
    <row r="161" spans="1:43" ht="36" x14ac:dyDescent="0.3">
      <c r="A161" s="193" t="s">
        <v>896</v>
      </c>
      <c r="B161" s="129">
        <v>158</v>
      </c>
      <c r="C161" s="144" t="s">
        <v>1075</v>
      </c>
      <c r="D161" s="238">
        <v>9089</v>
      </c>
      <c r="E161" s="246" t="s">
        <v>906</v>
      </c>
      <c r="F161" s="279" t="s">
        <v>2532</v>
      </c>
      <c r="G161" s="175" t="s">
        <v>1132</v>
      </c>
      <c r="H161" s="186">
        <v>2006</v>
      </c>
      <c r="I161" s="203">
        <v>38387</v>
      </c>
      <c r="J161" s="186">
        <v>2005</v>
      </c>
      <c r="K161" s="130" t="s">
        <v>1146</v>
      </c>
      <c r="L161" s="128" t="s">
        <v>1110</v>
      </c>
      <c r="M161" s="131">
        <v>390</v>
      </c>
      <c r="N161" s="252">
        <v>38930</v>
      </c>
      <c r="O161" s="136">
        <v>39479</v>
      </c>
      <c r="P161" s="136">
        <v>42844</v>
      </c>
      <c r="Q161" s="145">
        <f t="shared" si="15"/>
        <v>10.723287671232876</v>
      </c>
      <c r="R161" s="145" t="s">
        <v>2520</v>
      </c>
      <c r="S161" s="145">
        <f t="shared" si="16"/>
        <v>9.2191780821917817</v>
      </c>
      <c r="T161" s="145" t="s">
        <v>2519</v>
      </c>
      <c r="U161" s="145" t="s">
        <v>2540</v>
      </c>
      <c r="V161" s="145" t="s">
        <v>689</v>
      </c>
      <c r="W161" s="128" t="s">
        <v>691</v>
      </c>
      <c r="X161" s="128" t="s">
        <v>689</v>
      </c>
      <c r="Y161" s="341">
        <v>416801.67</v>
      </c>
      <c r="Z161" s="178">
        <v>0</v>
      </c>
      <c r="AA161" s="128">
        <v>0</v>
      </c>
      <c r="AB161" s="206">
        <v>421769</v>
      </c>
      <c r="AC161" s="189">
        <v>416801.67</v>
      </c>
      <c r="AD161" s="342">
        <f t="shared" si="19"/>
        <v>0</v>
      </c>
      <c r="AE161" s="352">
        <f t="shared" si="17"/>
        <v>1</v>
      </c>
      <c r="AF161" s="135">
        <f t="shared" si="18"/>
        <v>1</v>
      </c>
      <c r="AG161" s="135" t="s">
        <v>2544</v>
      </c>
      <c r="AH161" s="136" t="s">
        <v>925</v>
      </c>
      <c r="AI161" s="178"/>
      <c r="AJ161" s="178"/>
      <c r="AK161" s="178"/>
      <c r="AL161" s="178"/>
      <c r="AM161" s="178"/>
      <c r="AN161" s="178"/>
      <c r="AO161" s="178"/>
      <c r="AP161" s="178"/>
      <c r="AQ161" s="188"/>
    </row>
    <row r="162" spans="1:43" ht="24" x14ac:dyDescent="0.3">
      <c r="A162" s="193" t="s">
        <v>896</v>
      </c>
      <c r="B162" s="129">
        <v>159</v>
      </c>
      <c r="C162" s="144" t="s">
        <v>1816</v>
      </c>
      <c r="D162" s="238">
        <v>2986</v>
      </c>
      <c r="E162" s="246" t="s">
        <v>906</v>
      </c>
      <c r="F162" s="279" t="s">
        <v>2532</v>
      </c>
      <c r="G162" s="175" t="s">
        <v>1132</v>
      </c>
      <c r="H162" s="186">
        <v>2006</v>
      </c>
      <c r="I162" s="203">
        <v>37864</v>
      </c>
      <c r="J162" s="186">
        <v>2003</v>
      </c>
      <c r="K162" s="130" t="s">
        <v>906</v>
      </c>
      <c r="L162" s="128" t="s">
        <v>1107</v>
      </c>
      <c r="M162" s="131">
        <v>120</v>
      </c>
      <c r="N162" s="128" t="s">
        <v>698</v>
      </c>
      <c r="O162" s="136" t="s">
        <v>698</v>
      </c>
      <c r="P162" s="136">
        <v>42844</v>
      </c>
      <c r="Q162" s="128" t="s">
        <v>698</v>
      </c>
      <c r="R162" s="128" t="s">
        <v>698</v>
      </c>
      <c r="S162" s="128" t="s">
        <v>698</v>
      </c>
      <c r="T162" s="128" t="s">
        <v>698</v>
      </c>
      <c r="U162" s="128" t="s">
        <v>698</v>
      </c>
      <c r="V162" s="145" t="s">
        <v>689</v>
      </c>
      <c r="W162" s="145" t="s">
        <v>689</v>
      </c>
      <c r="X162" s="128" t="s">
        <v>689</v>
      </c>
      <c r="Y162" s="339">
        <v>259159</v>
      </c>
      <c r="Z162" s="178">
        <v>0</v>
      </c>
      <c r="AA162" s="128">
        <v>0</v>
      </c>
      <c r="AB162" s="159">
        <v>0</v>
      </c>
      <c r="AC162" s="178">
        <v>0</v>
      </c>
      <c r="AD162" s="342">
        <f t="shared" si="19"/>
        <v>259159</v>
      </c>
      <c r="AE162" s="352">
        <f t="shared" si="17"/>
        <v>0</v>
      </c>
      <c r="AF162" s="135">
        <f t="shared" si="18"/>
        <v>0</v>
      </c>
      <c r="AG162" s="135" t="s">
        <v>2543</v>
      </c>
      <c r="AH162" s="178"/>
      <c r="AI162" s="178"/>
      <c r="AJ162" s="178"/>
      <c r="AK162" s="178"/>
      <c r="AL162" s="178"/>
      <c r="AM162" s="178"/>
      <c r="AN162" s="178"/>
      <c r="AO162" s="178"/>
      <c r="AP162" s="178"/>
      <c r="AQ162" s="188" t="s">
        <v>1817</v>
      </c>
    </row>
    <row r="163" spans="1:43" ht="36" x14ac:dyDescent="0.3">
      <c r="A163" s="193" t="s">
        <v>896</v>
      </c>
      <c r="B163" s="129">
        <v>160</v>
      </c>
      <c r="C163" s="144" t="s">
        <v>1818</v>
      </c>
      <c r="D163" s="238">
        <v>9309</v>
      </c>
      <c r="E163" s="246" t="s">
        <v>906</v>
      </c>
      <c r="F163" s="279" t="s">
        <v>2532</v>
      </c>
      <c r="G163" s="175" t="s">
        <v>1132</v>
      </c>
      <c r="H163" s="186">
        <v>2006</v>
      </c>
      <c r="I163" s="203">
        <v>38273</v>
      </c>
      <c r="J163" s="186">
        <v>2004</v>
      </c>
      <c r="K163" s="128" t="s">
        <v>1157</v>
      </c>
      <c r="L163" s="128" t="s">
        <v>1104</v>
      </c>
      <c r="M163" s="131">
        <v>150</v>
      </c>
      <c r="N163" s="252">
        <v>38930</v>
      </c>
      <c r="O163" s="136">
        <v>39264</v>
      </c>
      <c r="P163" s="136">
        <v>42844</v>
      </c>
      <c r="Q163" s="145">
        <f>+(P163-N163)/365</f>
        <v>10.723287671232876</v>
      </c>
      <c r="R163" s="145" t="s">
        <v>2520</v>
      </c>
      <c r="S163" s="145">
        <f>+(P163-O163)/365</f>
        <v>9.8082191780821919</v>
      </c>
      <c r="T163" s="145" t="s">
        <v>2519</v>
      </c>
      <c r="U163" s="145" t="s">
        <v>2540</v>
      </c>
      <c r="V163" s="145" t="s">
        <v>689</v>
      </c>
      <c r="W163" s="145" t="s">
        <v>689</v>
      </c>
      <c r="X163" s="128" t="s">
        <v>689</v>
      </c>
      <c r="Y163" s="341">
        <v>1858957</v>
      </c>
      <c r="Z163" s="178">
        <v>0</v>
      </c>
      <c r="AA163" s="128">
        <v>0</v>
      </c>
      <c r="AB163" s="206">
        <v>308004</v>
      </c>
      <c r="AC163" s="189">
        <v>307471.64</v>
      </c>
      <c r="AD163" s="342">
        <f t="shared" si="19"/>
        <v>1551485.3599999999</v>
      </c>
      <c r="AE163" s="352">
        <f t="shared" si="17"/>
        <v>0.16540008187386798</v>
      </c>
      <c r="AF163" s="135">
        <f t="shared" si="18"/>
        <v>0.16540008187386798</v>
      </c>
      <c r="AG163" s="135" t="s">
        <v>2543</v>
      </c>
      <c r="AH163" s="178"/>
      <c r="AI163" s="178"/>
      <c r="AJ163" s="178"/>
      <c r="AK163" s="178"/>
      <c r="AL163" s="178"/>
      <c r="AM163" s="178"/>
      <c r="AN163" s="178"/>
      <c r="AO163" s="178"/>
      <c r="AP163" s="178"/>
      <c r="AQ163" s="188"/>
    </row>
    <row r="164" spans="1:43" ht="24" x14ac:dyDescent="0.3">
      <c r="A164" s="193" t="s">
        <v>896</v>
      </c>
      <c r="B164" s="129">
        <v>161</v>
      </c>
      <c r="C164" s="144" t="s">
        <v>1076</v>
      </c>
      <c r="D164" s="238">
        <v>7752</v>
      </c>
      <c r="E164" s="246" t="s">
        <v>906</v>
      </c>
      <c r="F164" s="279" t="s">
        <v>2532</v>
      </c>
      <c r="G164" s="175" t="s">
        <v>1132</v>
      </c>
      <c r="H164" s="186">
        <v>2006</v>
      </c>
      <c r="I164" s="203">
        <v>38369</v>
      </c>
      <c r="J164" s="186">
        <v>2005</v>
      </c>
      <c r="K164" s="130" t="s">
        <v>1170</v>
      </c>
      <c r="L164" s="128" t="s">
        <v>1104</v>
      </c>
      <c r="M164" s="131">
        <v>150</v>
      </c>
      <c r="N164" s="128" t="s">
        <v>698</v>
      </c>
      <c r="O164" s="136" t="s">
        <v>698</v>
      </c>
      <c r="P164" s="136">
        <v>42844</v>
      </c>
      <c r="Q164" s="128" t="s">
        <v>698</v>
      </c>
      <c r="R164" s="128" t="s">
        <v>698</v>
      </c>
      <c r="S164" s="128" t="s">
        <v>698</v>
      </c>
      <c r="T164" s="128" t="s">
        <v>698</v>
      </c>
      <c r="U164" s="128" t="s">
        <v>698</v>
      </c>
      <c r="V164" s="145" t="s">
        <v>689</v>
      </c>
      <c r="W164" s="145" t="s">
        <v>689</v>
      </c>
      <c r="X164" s="128" t="s">
        <v>689</v>
      </c>
      <c r="Y164" s="341">
        <v>1448902</v>
      </c>
      <c r="Z164" s="178">
        <v>0</v>
      </c>
      <c r="AA164" s="128">
        <v>0</v>
      </c>
      <c r="AB164" s="159">
        <v>0</v>
      </c>
      <c r="AC164" s="178">
        <v>0</v>
      </c>
      <c r="AD164" s="342">
        <f t="shared" si="19"/>
        <v>1448902</v>
      </c>
      <c r="AE164" s="352">
        <f t="shared" si="17"/>
        <v>0</v>
      </c>
      <c r="AF164" s="135">
        <f t="shared" si="18"/>
        <v>0</v>
      </c>
      <c r="AG164" s="135" t="s">
        <v>2543</v>
      </c>
      <c r="AH164" s="178"/>
      <c r="AI164" s="178"/>
      <c r="AJ164" s="178"/>
      <c r="AK164" s="178"/>
      <c r="AL164" s="178"/>
      <c r="AM164" s="178"/>
      <c r="AN164" s="178"/>
      <c r="AO164" s="178"/>
      <c r="AP164" s="178"/>
      <c r="AQ164" s="188" t="s">
        <v>1817</v>
      </c>
    </row>
    <row r="165" spans="1:43" ht="24" x14ac:dyDescent="0.3">
      <c r="A165" s="193" t="s">
        <v>896</v>
      </c>
      <c r="B165" s="129">
        <v>162</v>
      </c>
      <c r="C165" s="144" t="s">
        <v>1077</v>
      </c>
      <c r="D165" s="238">
        <v>6887</v>
      </c>
      <c r="E165" s="246" t="s">
        <v>906</v>
      </c>
      <c r="F165" s="279" t="s">
        <v>2532</v>
      </c>
      <c r="G165" s="175" t="s">
        <v>1132</v>
      </c>
      <c r="H165" s="186">
        <v>2006</v>
      </c>
      <c r="I165" s="203">
        <v>37978</v>
      </c>
      <c r="J165" s="186">
        <v>2003</v>
      </c>
      <c r="K165" s="128" t="s">
        <v>1581</v>
      </c>
      <c r="L165" s="128" t="s">
        <v>1104</v>
      </c>
      <c r="M165" s="131">
        <v>120</v>
      </c>
      <c r="N165" s="128" t="s">
        <v>698</v>
      </c>
      <c r="O165" s="136" t="s">
        <v>698</v>
      </c>
      <c r="P165" s="136">
        <v>42844</v>
      </c>
      <c r="Q165" s="128" t="s">
        <v>698</v>
      </c>
      <c r="R165" s="128" t="s">
        <v>698</v>
      </c>
      <c r="S165" s="128" t="s">
        <v>698</v>
      </c>
      <c r="T165" s="128" t="s">
        <v>698</v>
      </c>
      <c r="U165" s="128" t="s">
        <v>698</v>
      </c>
      <c r="V165" s="145" t="s">
        <v>689</v>
      </c>
      <c r="W165" s="145" t="s">
        <v>689</v>
      </c>
      <c r="X165" s="128" t="s">
        <v>689</v>
      </c>
      <c r="Y165" s="341">
        <v>1916595.71</v>
      </c>
      <c r="Z165" s="178">
        <v>0</v>
      </c>
      <c r="AA165" s="128">
        <v>0</v>
      </c>
      <c r="AB165" s="159">
        <v>0</v>
      </c>
      <c r="AC165" s="178">
        <v>0</v>
      </c>
      <c r="AD165" s="342">
        <f t="shared" si="19"/>
        <v>1916595.71</v>
      </c>
      <c r="AE165" s="352">
        <f t="shared" si="17"/>
        <v>0</v>
      </c>
      <c r="AF165" s="135">
        <f t="shared" si="18"/>
        <v>0</v>
      </c>
      <c r="AG165" s="135" t="s">
        <v>2543</v>
      </c>
      <c r="AH165" s="178"/>
      <c r="AI165" s="178"/>
      <c r="AJ165" s="178"/>
      <c r="AK165" s="178"/>
      <c r="AL165" s="178"/>
      <c r="AM165" s="178"/>
      <c r="AN165" s="178"/>
      <c r="AO165" s="178"/>
      <c r="AP165" s="178"/>
      <c r="AQ165" s="188" t="s">
        <v>1817</v>
      </c>
    </row>
    <row r="166" spans="1:43" ht="36" x14ac:dyDescent="0.3">
      <c r="A166" s="193" t="s">
        <v>896</v>
      </c>
      <c r="B166" s="129">
        <v>163</v>
      </c>
      <c r="C166" s="198" t="s">
        <v>1842</v>
      </c>
      <c r="D166" s="238">
        <v>71786</v>
      </c>
      <c r="E166" s="246" t="s">
        <v>906</v>
      </c>
      <c r="F166" s="279" t="s">
        <v>2532</v>
      </c>
      <c r="G166" s="175" t="s">
        <v>1132</v>
      </c>
      <c r="H166" s="186">
        <v>2006</v>
      </c>
      <c r="I166" s="203">
        <v>39652</v>
      </c>
      <c r="J166" s="186">
        <v>2008</v>
      </c>
      <c r="K166" s="128" t="s">
        <v>1745</v>
      </c>
      <c r="L166" s="128" t="s">
        <v>1110</v>
      </c>
      <c r="M166" s="131">
        <v>90</v>
      </c>
      <c r="N166" s="252">
        <v>39904</v>
      </c>
      <c r="O166" s="136">
        <v>40087</v>
      </c>
      <c r="P166" s="136">
        <v>42844</v>
      </c>
      <c r="Q166" s="145">
        <f>+(P166-N166)/365</f>
        <v>8.0547945205479454</v>
      </c>
      <c r="R166" s="145" t="s">
        <v>2518</v>
      </c>
      <c r="S166" s="145">
        <f>+(P166-O166)/365</f>
        <v>7.5534246575342463</v>
      </c>
      <c r="T166" s="145" t="s">
        <v>2517</v>
      </c>
      <c r="U166" s="145" t="s">
        <v>2540</v>
      </c>
      <c r="V166" s="145" t="s">
        <v>689</v>
      </c>
      <c r="W166" s="145" t="s">
        <v>689</v>
      </c>
      <c r="X166" s="187" t="s">
        <v>689</v>
      </c>
      <c r="Y166" s="341">
        <v>171402</v>
      </c>
      <c r="Z166" s="178">
        <v>0</v>
      </c>
      <c r="AA166" s="128">
        <v>0</v>
      </c>
      <c r="AB166" s="219">
        <v>244</v>
      </c>
      <c r="AC166" s="219">
        <v>116879.2</v>
      </c>
      <c r="AD166" s="342">
        <f t="shared" si="19"/>
        <v>54522.8</v>
      </c>
      <c r="AE166" s="352">
        <f t="shared" si="17"/>
        <v>0.68190102799267216</v>
      </c>
      <c r="AF166" s="135">
        <f t="shared" si="18"/>
        <v>0.68190102799267216</v>
      </c>
      <c r="AG166" s="135" t="s">
        <v>2542</v>
      </c>
      <c r="AH166" s="178"/>
      <c r="AI166" s="178"/>
      <c r="AJ166" s="178"/>
      <c r="AK166" s="178"/>
      <c r="AL166" s="178"/>
      <c r="AM166" s="178"/>
      <c r="AN166" s="178"/>
      <c r="AO166" s="178"/>
      <c r="AP166" s="178"/>
      <c r="AQ166" s="188"/>
    </row>
    <row r="167" spans="1:43" ht="36" x14ac:dyDescent="0.3">
      <c r="A167" s="193" t="s">
        <v>900</v>
      </c>
      <c r="B167" s="129">
        <v>164</v>
      </c>
      <c r="C167" s="144" t="s">
        <v>1068</v>
      </c>
      <c r="D167" s="238">
        <v>16858</v>
      </c>
      <c r="E167" s="245" t="s">
        <v>1659</v>
      </c>
      <c r="F167" s="280" t="s">
        <v>2529</v>
      </c>
      <c r="G167" s="175" t="s">
        <v>1132</v>
      </c>
      <c r="H167" s="186">
        <v>2006</v>
      </c>
      <c r="I167" s="203">
        <v>38575</v>
      </c>
      <c r="J167" s="186">
        <v>2005</v>
      </c>
      <c r="K167" s="187" t="s">
        <v>1552</v>
      </c>
      <c r="L167" s="128" t="s">
        <v>1100</v>
      </c>
      <c r="M167" s="131">
        <v>120</v>
      </c>
      <c r="N167" s="252">
        <v>38777</v>
      </c>
      <c r="O167" s="136">
        <v>39264</v>
      </c>
      <c r="P167" s="136">
        <v>42844</v>
      </c>
      <c r="Q167" s="145">
        <f>+(P167-N167)/365</f>
        <v>11.142465753424657</v>
      </c>
      <c r="R167" s="145" t="s">
        <v>2521</v>
      </c>
      <c r="S167" s="145">
        <f>+(P167-O167)/365</f>
        <v>9.8082191780821919</v>
      </c>
      <c r="T167" s="145" t="s">
        <v>2519</v>
      </c>
      <c r="U167" s="145" t="s">
        <v>2540</v>
      </c>
      <c r="V167" s="145" t="s">
        <v>689</v>
      </c>
      <c r="W167" s="145" t="s">
        <v>689</v>
      </c>
      <c r="X167" s="128" t="s">
        <v>689</v>
      </c>
      <c r="Y167" s="339">
        <v>471876</v>
      </c>
      <c r="Z167" s="178">
        <v>0</v>
      </c>
      <c r="AA167" s="128">
        <v>0</v>
      </c>
      <c r="AB167" s="206">
        <v>336200</v>
      </c>
      <c r="AC167" s="206">
        <v>328100</v>
      </c>
      <c r="AD167" s="342">
        <f t="shared" si="19"/>
        <v>143776</v>
      </c>
      <c r="AE167" s="352">
        <f t="shared" si="17"/>
        <v>0.69530978477396599</v>
      </c>
      <c r="AF167" s="135">
        <f t="shared" si="18"/>
        <v>0.69530978477396599</v>
      </c>
      <c r="AG167" s="135" t="s">
        <v>2542</v>
      </c>
      <c r="AH167" s="178"/>
      <c r="AI167" s="178"/>
      <c r="AJ167" s="178"/>
      <c r="AK167" s="178"/>
      <c r="AL167" s="178"/>
      <c r="AM167" s="178"/>
      <c r="AN167" s="178"/>
      <c r="AO167" s="178"/>
      <c r="AP167" s="178"/>
      <c r="AQ167" s="188" t="s">
        <v>1731</v>
      </c>
    </row>
    <row r="168" spans="1:43" ht="36" x14ac:dyDescent="0.3">
      <c r="A168" s="193" t="s">
        <v>900</v>
      </c>
      <c r="B168" s="129">
        <v>165</v>
      </c>
      <c r="C168" s="144" t="s">
        <v>1069</v>
      </c>
      <c r="D168" s="238">
        <v>16540</v>
      </c>
      <c r="E168" s="245" t="s">
        <v>1659</v>
      </c>
      <c r="F168" s="280" t="s">
        <v>2529</v>
      </c>
      <c r="G168" s="175" t="s">
        <v>1132</v>
      </c>
      <c r="H168" s="186">
        <v>2006</v>
      </c>
      <c r="I168" s="203">
        <v>38462</v>
      </c>
      <c r="J168" s="186">
        <v>2005</v>
      </c>
      <c r="K168" s="187" t="s">
        <v>1179</v>
      </c>
      <c r="L168" s="128" t="s">
        <v>1110</v>
      </c>
      <c r="M168" s="131">
        <v>120</v>
      </c>
      <c r="N168" s="252">
        <v>38718</v>
      </c>
      <c r="O168" s="136">
        <v>38777</v>
      </c>
      <c r="P168" s="136">
        <v>42844</v>
      </c>
      <c r="Q168" s="145">
        <f>+(P168-N168)/365</f>
        <v>11.304109589041095</v>
      </c>
      <c r="R168" s="145" t="s">
        <v>2521</v>
      </c>
      <c r="S168" s="145">
        <f>+(P168-O168)/365</f>
        <v>11.142465753424657</v>
      </c>
      <c r="T168" s="145" t="s">
        <v>2521</v>
      </c>
      <c r="U168" s="145" t="s">
        <v>2540</v>
      </c>
      <c r="V168" s="145" t="s">
        <v>689</v>
      </c>
      <c r="W168" s="145" t="s">
        <v>689</v>
      </c>
      <c r="X168" s="128" t="s">
        <v>689</v>
      </c>
      <c r="Y168" s="339">
        <v>425402</v>
      </c>
      <c r="Z168" s="178">
        <v>0</v>
      </c>
      <c r="AA168" s="128">
        <v>0</v>
      </c>
      <c r="AB168" s="206">
        <v>280000</v>
      </c>
      <c r="AC168" s="189">
        <v>270265.15999999997</v>
      </c>
      <c r="AD168" s="342">
        <f t="shared" si="19"/>
        <v>155136.84000000003</v>
      </c>
      <c r="AE168" s="352">
        <f t="shared" si="17"/>
        <v>0.63531708830706013</v>
      </c>
      <c r="AF168" s="135">
        <f t="shared" si="18"/>
        <v>0.63531708830706013</v>
      </c>
      <c r="AG168" s="135" t="s">
        <v>2542</v>
      </c>
      <c r="AH168" s="178"/>
      <c r="AI168" s="178"/>
      <c r="AJ168" s="178"/>
      <c r="AK168" s="178"/>
      <c r="AL168" s="178"/>
      <c r="AM168" s="178"/>
      <c r="AN168" s="178"/>
      <c r="AO168" s="178"/>
      <c r="AP168" s="178"/>
      <c r="AQ168" s="188" t="s">
        <v>1730</v>
      </c>
    </row>
    <row r="169" spans="1:43" ht="36" x14ac:dyDescent="0.3">
      <c r="A169" s="193" t="s">
        <v>900</v>
      </c>
      <c r="B169" s="129">
        <v>166</v>
      </c>
      <c r="C169" s="144" t="s">
        <v>1070</v>
      </c>
      <c r="D169" s="238">
        <v>17773</v>
      </c>
      <c r="E169" s="245" t="s">
        <v>1659</v>
      </c>
      <c r="F169" s="280" t="s">
        <v>2529</v>
      </c>
      <c r="G169" s="175" t="s">
        <v>1132</v>
      </c>
      <c r="H169" s="186">
        <v>2006</v>
      </c>
      <c r="I169" s="203">
        <v>38525</v>
      </c>
      <c r="J169" s="186">
        <v>2005</v>
      </c>
      <c r="K169" s="187" t="s">
        <v>1552</v>
      </c>
      <c r="L169" s="128" t="s">
        <v>1107</v>
      </c>
      <c r="M169" s="131">
        <v>150</v>
      </c>
      <c r="N169" s="252">
        <v>38749</v>
      </c>
      <c r="O169" s="136">
        <v>38869</v>
      </c>
      <c r="P169" s="136">
        <v>42844</v>
      </c>
      <c r="Q169" s="145">
        <f>+(P169-N169)/365</f>
        <v>11.219178082191782</v>
      </c>
      <c r="R169" s="145" t="s">
        <v>2521</v>
      </c>
      <c r="S169" s="145">
        <f>+(P169-O169)/365</f>
        <v>10.890410958904109</v>
      </c>
      <c r="T169" s="145" t="s">
        <v>2525</v>
      </c>
      <c r="U169" s="145" t="s">
        <v>2540</v>
      </c>
      <c r="V169" s="145" t="s">
        <v>689</v>
      </c>
      <c r="W169" s="128" t="s">
        <v>691</v>
      </c>
      <c r="X169" s="128" t="s">
        <v>689</v>
      </c>
      <c r="Y169" s="339">
        <v>147559</v>
      </c>
      <c r="Z169" s="178">
        <v>0</v>
      </c>
      <c r="AA169" s="128">
        <v>0</v>
      </c>
      <c r="AB169" s="206">
        <v>94501</v>
      </c>
      <c r="AC169" s="189">
        <v>94318.07</v>
      </c>
      <c r="AD169" s="342">
        <f t="shared" si="19"/>
        <v>53240.929999999993</v>
      </c>
      <c r="AE169" s="352">
        <f t="shared" si="17"/>
        <v>0.63918886682615095</v>
      </c>
      <c r="AF169" s="135">
        <f t="shared" si="18"/>
        <v>0.63918886682615095</v>
      </c>
      <c r="AG169" s="135" t="s">
        <v>2542</v>
      </c>
      <c r="AH169" s="136" t="s">
        <v>925</v>
      </c>
      <c r="AI169" s="178"/>
      <c r="AJ169" s="178"/>
      <c r="AK169" s="178"/>
      <c r="AL169" s="178"/>
      <c r="AM169" s="178"/>
      <c r="AN169" s="178"/>
      <c r="AO169" s="178"/>
      <c r="AP169" s="178"/>
      <c r="AQ169" s="188" t="s">
        <v>1732</v>
      </c>
    </row>
    <row r="170" spans="1:43" ht="24.6" x14ac:dyDescent="0.3">
      <c r="A170" s="193" t="s">
        <v>900</v>
      </c>
      <c r="B170" s="129">
        <v>167</v>
      </c>
      <c r="C170" s="144" t="s">
        <v>1071</v>
      </c>
      <c r="D170" s="238">
        <v>15545</v>
      </c>
      <c r="E170" s="245" t="s">
        <v>1659</v>
      </c>
      <c r="F170" s="280" t="s">
        <v>2529</v>
      </c>
      <c r="G170" s="175" t="s">
        <v>1132</v>
      </c>
      <c r="H170" s="186">
        <v>2006</v>
      </c>
      <c r="I170" s="203">
        <v>38457</v>
      </c>
      <c r="J170" s="186">
        <v>2005</v>
      </c>
      <c r="K170" s="128" t="s">
        <v>1888</v>
      </c>
      <c r="L170" s="128" t="s">
        <v>1104</v>
      </c>
      <c r="M170" s="131">
        <v>120</v>
      </c>
      <c r="N170" s="128" t="s">
        <v>698</v>
      </c>
      <c r="O170" s="136" t="s">
        <v>698</v>
      </c>
      <c r="P170" s="136">
        <v>42844</v>
      </c>
      <c r="Q170" s="128" t="s">
        <v>698</v>
      </c>
      <c r="R170" s="128" t="s">
        <v>698</v>
      </c>
      <c r="S170" s="128" t="s">
        <v>698</v>
      </c>
      <c r="T170" s="128" t="s">
        <v>698</v>
      </c>
      <c r="U170" s="128" t="s">
        <v>698</v>
      </c>
      <c r="V170" s="145" t="s">
        <v>689</v>
      </c>
      <c r="W170" s="145" t="s">
        <v>689</v>
      </c>
      <c r="X170" s="128" t="s">
        <v>689</v>
      </c>
      <c r="Y170" s="339">
        <v>1142403</v>
      </c>
      <c r="Z170" s="178">
        <v>0</v>
      </c>
      <c r="AA170" s="128">
        <v>0</v>
      </c>
      <c r="AB170" s="159">
        <v>0</v>
      </c>
      <c r="AC170" s="178">
        <v>0</v>
      </c>
      <c r="AD170" s="342">
        <f t="shared" si="19"/>
        <v>1142403</v>
      </c>
      <c r="AE170" s="352">
        <f t="shared" si="17"/>
        <v>0</v>
      </c>
      <c r="AF170" s="135">
        <f t="shared" si="18"/>
        <v>0</v>
      </c>
      <c r="AG170" s="135" t="s">
        <v>2543</v>
      </c>
      <c r="AH170" s="178"/>
      <c r="AI170" s="178"/>
      <c r="AJ170" s="178"/>
      <c r="AK170" s="178"/>
      <c r="AL170" s="178"/>
      <c r="AM170" s="178"/>
      <c r="AN170" s="178"/>
      <c r="AO170" s="178"/>
      <c r="AP170" s="178"/>
      <c r="AQ170" s="188" t="s">
        <v>1733</v>
      </c>
    </row>
    <row r="171" spans="1:43" ht="36" x14ac:dyDescent="0.3">
      <c r="A171" s="193" t="s">
        <v>900</v>
      </c>
      <c r="B171" s="129">
        <v>168</v>
      </c>
      <c r="C171" s="144" t="s">
        <v>1083</v>
      </c>
      <c r="D171" s="238">
        <v>24375</v>
      </c>
      <c r="E171" s="245" t="s">
        <v>1659</v>
      </c>
      <c r="F171" s="280" t="s">
        <v>2529</v>
      </c>
      <c r="G171" s="175" t="s">
        <v>1132</v>
      </c>
      <c r="H171" s="186">
        <v>2006</v>
      </c>
      <c r="I171" s="203">
        <v>38915</v>
      </c>
      <c r="J171" s="186">
        <v>2006</v>
      </c>
      <c r="K171" s="187" t="s">
        <v>2249</v>
      </c>
      <c r="L171" s="187" t="s">
        <v>1100</v>
      </c>
      <c r="M171" s="131">
        <v>150</v>
      </c>
      <c r="N171" s="252">
        <v>39022</v>
      </c>
      <c r="O171" s="136">
        <v>39234</v>
      </c>
      <c r="P171" s="136">
        <v>42844</v>
      </c>
      <c r="Q171" s="145">
        <f>+(P171-N171)/365</f>
        <v>10.471232876712328</v>
      </c>
      <c r="R171" s="145" t="s">
        <v>2520</v>
      </c>
      <c r="S171" s="145">
        <f>+(P171-O171)/365</f>
        <v>9.8904109589041092</v>
      </c>
      <c r="T171" s="145" t="s">
        <v>2519</v>
      </c>
      <c r="U171" s="145" t="s">
        <v>2540</v>
      </c>
      <c r="V171" s="145" t="s">
        <v>689</v>
      </c>
      <c r="W171" s="145" t="s">
        <v>689</v>
      </c>
      <c r="X171" s="128" t="s">
        <v>689</v>
      </c>
      <c r="Y171" s="339">
        <v>463525</v>
      </c>
      <c r="Z171" s="178">
        <v>0</v>
      </c>
      <c r="AA171" s="128">
        <v>0</v>
      </c>
      <c r="AB171" s="206">
        <v>368686</v>
      </c>
      <c r="AC171" s="189">
        <v>19316.259999999998</v>
      </c>
      <c r="AD171" s="342">
        <f t="shared" si="19"/>
        <v>444208.74</v>
      </c>
      <c r="AE171" s="352">
        <f t="shared" si="17"/>
        <v>4.167253114718731E-2</v>
      </c>
      <c r="AF171" s="135">
        <f t="shared" si="18"/>
        <v>4.167253114718731E-2</v>
      </c>
      <c r="AG171" s="135" t="s">
        <v>2543</v>
      </c>
      <c r="AH171" s="178"/>
      <c r="AI171" s="178"/>
      <c r="AJ171" s="178"/>
      <c r="AK171" s="178"/>
      <c r="AL171" s="178"/>
      <c r="AM171" s="178"/>
      <c r="AN171" s="178"/>
      <c r="AO171" s="178"/>
      <c r="AP171" s="178"/>
      <c r="AQ171" s="188" t="s">
        <v>1737</v>
      </c>
    </row>
    <row r="172" spans="1:43" ht="36" x14ac:dyDescent="0.3">
      <c r="A172" s="128" t="s">
        <v>901</v>
      </c>
      <c r="B172" s="129">
        <v>169</v>
      </c>
      <c r="C172" s="144" t="s">
        <v>1080</v>
      </c>
      <c r="D172" s="238">
        <v>13202</v>
      </c>
      <c r="E172" s="246" t="s">
        <v>2200</v>
      </c>
      <c r="F172" s="279" t="s">
        <v>2531</v>
      </c>
      <c r="G172" s="175" t="s">
        <v>1132</v>
      </c>
      <c r="H172" s="186">
        <v>2007</v>
      </c>
      <c r="I172" s="203">
        <v>38442</v>
      </c>
      <c r="J172" s="186">
        <v>2005</v>
      </c>
      <c r="K172" s="187" t="s">
        <v>1190</v>
      </c>
      <c r="L172" s="187" t="s">
        <v>1110</v>
      </c>
      <c r="M172" s="131">
        <v>120</v>
      </c>
      <c r="N172" s="136">
        <v>38777</v>
      </c>
      <c r="O172" s="136">
        <v>39052</v>
      </c>
      <c r="P172" s="136">
        <v>42844</v>
      </c>
      <c r="Q172" s="145">
        <f>+(P172-N172)/365</f>
        <v>11.142465753424657</v>
      </c>
      <c r="R172" s="145" t="s">
        <v>2521</v>
      </c>
      <c r="S172" s="145">
        <f>+(P172-O172)/365</f>
        <v>10.389041095890411</v>
      </c>
      <c r="T172" s="145" t="s">
        <v>2525</v>
      </c>
      <c r="U172" s="145" t="s">
        <v>2540</v>
      </c>
      <c r="V172" s="145" t="s">
        <v>689</v>
      </c>
      <c r="W172" s="145" t="s">
        <v>689</v>
      </c>
      <c r="X172" s="128" t="s">
        <v>689</v>
      </c>
      <c r="Y172" s="180">
        <v>331731</v>
      </c>
      <c r="Z172" s="138">
        <v>0</v>
      </c>
      <c r="AA172" s="128">
        <v>0</v>
      </c>
      <c r="AB172" s="133">
        <v>303803</v>
      </c>
      <c r="AC172" s="133">
        <v>251017.92</v>
      </c>
      <c r="AD172" s="342">
        <f t="shared" si="19"/>
        <v>80713.079999999987</v>
      </c>
      <c r="AE172" s="352">
        <f t="shared" si="17"/>
        <v>0.75669117447570478</v>
      </c>
      <c r="AF172" s="135">
        <f t="shared" si="18"/>
        <v>0.75669117447570478</v>
      </c>
      <c r="AG172" s="135" t="s">
        <v>2544</v>
      </c>
      <c r="AH172" s="138"/>
      <c r="AI172" s="138"/>
      <c r="AJ172" s="138"/>
      <c r="AK172" s="138"/>
      <c r="AL172" s="138"/>
      <c r="AM172" s="138"/>
      <c r="AN172" s="138"/>
      <c r="AO172" s="138"/>
      <c r="AP172" s="138"/>
      <c r="AQ172" s="139"/>
    </row>
    <row r="173" spans="1:43" ht="36.6" x14ac:dyDescent="0.3">
      <c r="A173" s="193" t="s">
        <v>897</v>
      </c>
      <c r="B173" s="129">
        <v>170</v>
      </c>
      <c r="C173" s="144" t="s">
        <v>1284</v>
      </c>
      <c r="D173" s="238">
        <v>38097</v>
      </c>
      <c r="E173" s="245" t="s">
        <v>1166</v>
      </c>
      <c r="F173" s="280" t="s">
        <v>2530</v>
      </c>
      <c r="G173" s="175" t="s">
        <v>1132</v>
      </c>
      <c r="H173" s="186">
        <v>2007</v>
      </c>
      <c r="I173" s="203">
        <v>39169</v>
      </c>
      <c r="J173" s="186">
        <v>2007</v>
      </c>
      <c r="K173" s="128" t="s">
        <v>1166</v>
      </c>
      <c r="L173" s="128" t="s">
        <v>1110</v>
      </c>
      <c r="M173" s="248">
        <v>60</v>
      </c>
      <c r="N173" s="136">
        <v>39387</v>
      </c>
      <c r="O173" s="136">
        <v>40087</v>
      </c>
      <c r="P173" s="136">
        <v>42844</v>
      </c>
      <c r="Q173" s="145">
        <f>+(P173-N173)/365</f>
        <v>9.4712328767123282</v>
      </c>
      <c r="R173" s="145" t="s">
        <v>2519</v>
      </c>
      <c r="S173" s="145">
        <f>+(P173-O173)/365</f>
        <v>7.5534246575342463</v>
      </c>
      <c r="T173" s="145" t="s">
        <v>2517</v>
      </c>
      <c r="U173" s="145" t="s">
        <v>2540</v>
      </c>
      <c r="V173" s="145" t="s">
        <v>689</v>
      </c>
      <c r="W173" s="145" t="s">
        <v>689</v>
      </c>
      <c r="X173" s="128" t="s">
        <v>689</v>
      </c>
      <c r="Y173" s="180">
        <v>58476</v>
      </c>
      <c r="Z173" s="178">
        <v>0</v>
      </c>
      <c r="AA173" s="128">
        <v>0</v>
      </c>
      <c r="AB173" s="133">
        <v>80637</v>
      </c>
      <c r="AC173" s="180">
        <v>65762.100000000006</v>
      </c>
      <c r="AD173" s="342">
        <f t="shared" si="19"/>
        <v>-7286.1000000000058</v>
      </c>
      <c r="AE173" s="352">
        <f t="shared" si="17"/>
        <v>1.1245998358300842</v>
      </c>
      <c r="AF173" s="135">
        <f t="shared" si="18"/>
        <v>1.1245998358300842</v>
      </c>
      <c r="AG173" s="135" t="s">
        <v>2544</v>
      </c>
      <c r="AH173" s="178"/>
      <c r="AI173" s="178"/>
      <c r="AJ173" s="178"/>
      <c r="AK173" s="178"/>
      <c r="AL173" s="178"/>
      <c r="AM173" s="178"/>
      <c r="AN173" s="178"/>
      <c r="AO173" s="178"/>
      <c r="AP173" s="178"/>
      <c r="AQ173" s="188" t="s">
        <v>1286</v>
      </c>
    </row>
    <row r="174" spans="1:43" ht="36.6" x14ac:dyDescent="0.3">
      <c r="A174" s="193" t="s">
        <v>897</v>
      </c>
      <c r="B174" s="129">
        <v>171</v>
      </c>
      <c r="C174" s="144" t="s">
        <v>1288</v>
      </c>
      <c r="D174" s="238">
        <v>40184</v>
      </c>
      <c r="E174" s="245" t="s">
        <v>1166</v>
      </c>
      <c r="F174" s="280" t="s">
        <v>2530</v>
      </c>
      <c r="G174" s="175" t="s">
        <v>1132</v>
      </c>
      <c r="H174" s="186">
        <v>2007</v>
      </c>
      <c r="I174" s="203">
        <v>39170</v>
      </c>
      <c r="J174" s="186">
        <v>2007</v>
      </c>
      <c r="K174" s="128" t="s">
        <v>1166</v>
      </c>
      <c r="L174" s="128" t="s">
        <v>1110</v>
      </c>
      <c r="M174" s="248">
        <v>90</v>
      </c>
      <c r="N174" s="136">
        <v>39326</v>
      </c>
      <c r="O174" s="136">
        <v>40057</v>
      </c>
      <c r="P174" s="136">
        <v>42844</v>
      </c>
      <c r="Q174" s="145">
        <f>+(P174-N174)/365</f>
        <v>9.6383561643835609</v>
      </c>
      <c r="R174" s="145" t="s">
        <v>2519</v>
      </c>
      <c r="S174" s="145">
        <f>+(P174-O174)/365</f>
        <v>7.6356164383561644</v>
      </c>
      <c r="T174" s="145" t="s">
        <v>2517</v>
      </c>
      <c r="U174" s="145" t="s">
        <v>2540</v>
      </c>
      <c r="V174" s="145" t="s">
        <v>689</v>
      </c>
      <c r="W174" s="145" t="s">
        <v>689</v>
      </c>
      <c r="X174" s="128" t="s">
        <v>689</v>
      </c>
      <c r="Y174" s="180">
        <v>140065</v>
      </c>
      <c r="Z174" s="178">
        <v>0</v>
      </c>
      <c r="AA174" s="128">
        <v>0</v>
      </c>
      <c r="AB174" s="133">
        <v>165504</v>
      </c>
      <c r="AC174" s="180">
        <v>156056.62</v>
      </c>
      <c r="AD174" s="342">
        <f t="shared" si="19"/>
        <v>-15991.619999999995</v>
      </c>
      <c r="AE174" s="352">
        <f t="shared" si="17"/>
        <v>1.1141728483204227</v>
      </c>
      <c r="AF174" s="135">
        <f t="shared" si="18"/>
        <v>1.1141728483204227</v>
      </c>
      <c r="AG174" s="135" t="s">
        <v>2544</v>
      </c>
      <c r="AH174" s="178"/>
      <c r="AI174" s="178"/>
      <c r="AJ174" s="178"/>
      <c r="AK174" s="178"/>
      <c r="AL174" s="178"/>
      <c r="AM174" s="178"/>
      <c r="AN174" s="178"/>
      <c r="AO174" s="178"/>
      <c r="AP174" s="178"/>
      <c r="AQ174" s="188" t="s">
        <v>1289</v>
      </c>
    </row>
    <row r="175" spans="1:43" ht="36.6" x14ac:dyDescent="0.3">
      <c r="A175" s="193" t="s">
        <v>897</v>
      </c>
      <c r="B175" s="129">
        <v>172</v>
      </c>
      <c r="C175" s="144" t="s">
        <v>2508</v>
      </c>
      <c r="D175" s="238">
        <v>43802</v>
      </c>
      <c r="E175" s="245" t="s">
        <v>1166</v>
      </c>
      <c r="F175" s="280" t="s">
        <v>2530</v>
      </c>
      <c r="G175" s="175" t="s">
        <v>1132</v>
      </c>
      <c r="H175" s="186">
        <v>2007</v>
      </c>
      <c r="I175" s="203">
        <v>39175</v>
      </c>
      <c r="J175" s="186">
        <v>2007</v>
      </c>
      <c r="K175" s="128" t="s">
        <v>1166</v>
      </c>
      <c r="L175" s="128" t="s">
        <v>1100</v>
      </c>
      <c r="M175" s="248">
        <v>120</v>
      </c>
      <c r="N175" s="136">
        <v>39326</v>
      </c>
      <c r="O175" s="136">
        <v>40118</v>
      </c>
      <c r="P175" s="136">
        <v>42844</v>
      </c>
      <c r="Q175" s="145">
        <f>+(P175-N175)/365</f>
        <v>9.6383561643835609</v>
      </c>
      <c r="R175" s="145" t="s">
        <v>2519</v>
      </c>
      <c r="S175" s="145">
        <f>+(P175-O175)/365</f>
        <v>7.4684931506849317</v>
      </c>
      <c r="T175" s="145" t="s">
        <v>2517</v>
      </c>
      <c r="U175" s="145" t="s">
        <v>2540</v>
      </c>
      <c r="V175" s="145" t="s">
        <v>689</v>
      </c>
      <c r="W175" s="145" t="s">
        <v>689</v>
      </c>
      <c r="X175" s="128" t="s">
        <v>689</v>
      </c>
      <c r="Y175" s="180">
        <v>376855</v>
      </c>
      <c r="Z175" s="178">
        <v>0</v>
      </c>
      <c r="AA175" s="128">
        <v>0</v>
      </c>
      <c r="AB175" s="133">
        <v>951433</v>
      </c>
      <c r="AC175" s="180">
        <v>643510.73</v>
      </c>
      <c r="AD175" s="342">
        <f t="shared" si="19"/>
        <v>-266655.73</v>
      </c>
      <c r="AE175" s="352">
        <f t="shared" si="17"/>
        <v>1.7075817754839393</v>
      </c>
      <c r="AF175" s="135">
        <f t="shared" si="18"/>
        <v>1.7075817754839393</v>
      </c>
      <c r="AG175" s="135" t="s">
        <v>2544</v>
      </c>
      <c r="AH175" s="178"/>
      <c r="AI175" s="178"/>
      <c r="AJ175" s="178"/>
      <c r="AK175" s="178"/>
      <c r="AL175" s="178"/>
      <c r="AM175" s="178"/>
      <c r="AN175" s="178"/>
      <c r="AO175" s="178"/>
      <c r="AP175" s="178"/>
      <c r="AQ175" s="188" t="s">
        <v>1296</v>
      </c>
    </row>
    <row r="176" spans="1:43" ht="36" x14ac:dyDescent="0.3">
      <c r="A176" s="173" t="s">
        <v>903</v>
      </c>
      <c r="B176" s="129">
        <v>173</v>
      </c>
      <c r="C176" s="174" t="s">
        <v>1515</v>
      </c>
      <c r="D176" s="240">
        <v>43716</v>
      </c>
      <c r="E176" s="246" t="s">
        <v>2200</v>
      </c>
      <c r="F176" s="279" t="s">
        <v>2531</v>
      </c>
      <c r="G176" s="175" t="s">
        <v>1132</v>
      </c>
      <c r="H176" s="153">
        <v>2007</v>
      </c>
      <c r="I176" s="172">
        <v>39063</v>
      </c>
      <c r="J176" s="186">
        <v>2006</v>
      </c>
      <c r="K176" s="173" t="s">
        <v>916</v>
      </c>
      <c r="L176" s="152" t="s">
        <v>1102</v>
      </c>
      <c r="M176" s="154">
        <v>150</v>
      </c>
      <c r="N176" s="136" t="s">
        <v>698</v>
      </c>
      <c r="O176" s="136" t="s">
        <v>698</v>
      </c>
      <c r="P176" s="136">
        <v>42844</v>
      </c>
      <c r="Q176" s="128" t="s">
        <v>698</v>
      </c>
      <c r="R176" s="128" t="s">
        <v>698</v>
      </c>
      <c r="S176" s="128" t="s">
        <v>698</v>
      </c>
      <c r="T176" s="128" t="s">
        <v>698</v>
      </c>
      <c r="U176" s="128" t="s">
        <v>698</v>
      </c>
      <c r="V176" s="156" t="s">
        <v>689</v>
      </c>
      <c r="W176" s="145" t="s">
        <v>689</v>
      </c>
      <c r="X176" s="173" t="s">
        <v>689</v>
      </c>
      <c r="Y176" s="347">
        <v>2113232</v>
      </c>
      <c r="Z176" s="168">
        <v>0</v>
      </c>
      <c r="AA176" s="128">
        <v>0</v>
      </c>
      <c r="AB176" s="133">
        <v>1000000</v>
      </c>
      <c r="AC176" s="168">
        <v>0</v>
      </c>
      <c r="AD176" s="342">
        <f t="shared" si="19"/>
        <v>2113232</v>
      </c>
      <c r="AE176" s="352">
        <f t="shared" si="17"/>
        <v>0</v>
      </c>
      <c r="AF176" s="135">
        <f t="shared" si="18"/>
        <v>0</v>
      </c>
      <c r="AG176" s="135" t="s">
        <v>2543</v>
      </c>
      <c r="AH176" s="168"/>
      <c r="AI176" s="168"/>
      <c r="AJ176" s="168"/>
      <c r="AK176" s="168"/>
      <c r="AL176" s="168"/>
      <c r="AM176" s="168"/>
      <c r="AN176" s="168"/>
      <c r="AO176" s="168"/>
      <c r="AP176" s="168"/>
      <c r="AQ176" s="165" t="s">
        <v>1516</v>
      </c>
    </row>
    <row r="177" spans="1:43" ht="48" x14ac:dyDescent="0.3">
      <c r="A177" s="173" t="s">
        <v>903</v>
      </c>
      <c r="B177" s="129">
        <v>174</v>
      </c>
      <c r="C177" s="174" t="s">
        <v>1093</v>
      </c>
      <c r="D177" s="240">
        <v>82347</v>
      </c>
      <c r="E177" s="245" t="s">
        <v>2554</v>
      </c>
      <c r="F177" s="280" t="s">
        <v>2533</v>
      </c>
      <c r="G177" s="175" t="s">
        <v>1132</v>
      </c>
      <c r="H177" s="153">
        <v>2007</v>
      </c>
      <c r="I177" s="172">
        <v>39587</v>
      </c>
      <c r="J177" s="186">
        <v>2008</v>
      </c>
      <c r="K177" s="187" t="s">
        <v>1191</v>
      </c>
      <c r="L177" s="152" t="s">
        <v>1100</v>
      </c>
      <c r="M177" s="154">
        <v>180</v>
      </c>
      <c r="N177" s="136">
        <v>39600</v>
      </c>
      <c r="O177" s="136">
        <v>40513</v>
      </c>
      <c r="P177" s="136">
        <v>42844</v>
      </c>
      <c r="Q177" s="145">
        <f>+(P177-N177)/365</f>
        <v>8.8876712328767127</v>
      </c>
      <c r="R177" s="145" t="s">
        <v>2518</v>
      </c>
      <c r="S177" s="145">
        <f>+(P177-O177)/365</f>
        <v>6.3863013698630136</v>
      </c>
      <c r="T177" s="145" t="s">
        <v>2516</v>
      </c>
      <c r="U177" s="145" t="s">
        <v>2540</v>
      </c>
      <c r="V177" s="156" t="s">
        <v>689</v>
      </c>
      <c r="W177" s="145" t="s">
        <v>689</v>
      </c>
      <c r="X177" s="173" t="s">
        <v>689</v>
      </c>
      <c r="Y177" s="347">
        <v>1898714</v>
      </c>
      <c r="Z177" s="168">
        <v>0</v>
      </c>
      <c r="AA177" s="128">
        <v>0</v>
      </c>
      <c r="AB177" s="133">
        <v>2875469</v>
      </c>
      <c r="AC177" s="159">
        <v>1840455.91</v>
      </c>
      <c r="AD177" s="342">
        <f t="shared" si="19"/>
        <v>58258.090000000084</v>
      </c>
      <c r="AE177" s="352">
        <f t="shared" si="17"/>
        <v>0.96931707987616877</v>
      </c>
      <c r="AF177" s="135">
        <f t="shared" si="18"/>
        <v>0.96931707987616877</v>
      </c>
      <c r="AG177" s="135" t="s">
        <v>2544</v>
      </c>
      <c r="AH177" s="168"/>
      <c r="AI177" s="168"/>
      <c r="AJ177" s="168"/>
      <c r="AK177" s="168"/>
      <c r="AL177" s="168"/>
      <c r="AM177" s="168"/>
      <c r="AN177" s="168"/>
      <c r="AO177" s="168"/>
      <c r="AP177" s="168"/>
      <c r="AQ177" s="165" t="s">
        <v>2111</v>
      </c>
    </row>
    <row r="178" spans="1:43" ht="24" x14ac:dyDescent="0.3">
      <c r="A178" s="193" t="s">
        <v>896</v>
      </c>
      <c r="B178" s="129">
        <v>175</v>
      </c>
      <c r="C178" s="144" t="s">
        <v>1819</v>
      </c>
      <c r="D178" s="238">
        <v>7035</v>
      </c>
      <c r="E178" s="245" t="s">
        <v>1659</v>
      </c>
      <c r="F178" s="280" t="s">
        <v>2529</v>
      </c>
      <c r="G178" s="175" t="s">
        <v>1132</v>
      </c>
      <c r="H178" s="186">
        <v>2007</v>
      </c>
      <c r="I178" s="203">
        <v>38072</v>
      </c>
      <c r="J178" s="186">
        <v>2004</v>
      </c>
      <c r="K178" s="128" t="s">
        <v>1659</v>
      </c>
      <c r="L178" s="128" t="s">
        <v>1110</v>
      </c>
      <c r="M178" s="131">
        <v>150</v>
      </c>
      <c r="N178" s="128" t="s">
        <v>698</v>
      </c>
      <c r="O178" s="136" t="s">
        <v>698</v>
      </c>
      <c r="P178" s="136">
        <v>42844</v>
      </c>
      <c r="Q178" s="128" t="s">
        <v>698</v>
      </c>
      <c r="R178" s="128" t="s">
        <v>698</v>
      </c>
      <c r="S178" s="128" t="s">
        <v>698</v>
      </c>
      <c r="T178" s="128" t="s">
        <v>698</v>
      </c>
      <c r="U178" s="128" t="s">
        <v>698</v>
      </c>
      <c r="V178" s="145" t="s">
        <v>689</v>
      </c>
      <c r="W178" s="128" t="s">
        <v>691</v>
      </c>
      <c r="X178" s="128" t="s">
        <v>689</v>
      </c>
      <c r="Y178" s="221">
        <v>137300</v>
      </c>
      <c r="Z178" s="178">
        <v>0</v>
      </c>
      <c r="AA178" s="128">
        <v>0</v>
      </c>
      <c r="AB178" s="159">
        <v>0</v>
      </c>
      <c r="AC178" s="219">
        <v>137300</v>
      </c>
      <c r="AD178" s="342">
        <f t="shared" si="19"/>
        <v>0</v>
      </c>
      <c r="AE178" s="352">
        <f t="shared" si="17"/>
        <v>1</v>
      </c>
      <c r="AF178" s="135">
        <f t="shared" si="18"/>
        <v>1</v>
      </c>
      <c r="AG178" s="135" t="s">
        <v>2544</v>
      </c>
      <c r="AH178" s="136" t="s">
        <v>925</v>
      </c>
      <c r="AI178" s="178"/>
      <c r="AJ178" s="178"/>
      <c r="AK178" s="178"/>
      <c r="AL178" s="178"/>
      <c r="AM178" s="178"/>
      <c r="AN178" s="178"/>
      <c r="AO178" s="178"/>
      <c r="AP178" s="178"/>
      <c r="AQ178" s="188" t="s">
        <v>1820</v>
      </c>
    </row>
    <row r="179" spans="1:43" ht="24" x14ac:dyDescent="0.3">
      <c r="A179" s="193" t="s">
        <v>896</v>
      </c>
      <c r="B179" s="129">
        <v>176</v>
      </c>
      <c r="C179" s="144" t="s">
        <v>1821</v>
      </c>
      <c r="D179" s="238">
        <v>10346</v>
      </c>
      <c r="E179" s="246" t="s">
        <v>906</v>
      </c>
      <c r="F179" s="279" t="s">
        <v>2532</v>
      </c>
      <c r="G179" s="175" t="s">
        <v>1132</v>
      </c>
      <c r="H179" s="186">
        <v>2007</v>
      </c>
      <c r="I179" s="203">
        <v>38342</v>
      </c>
      <c r="J179" s="186">
        <v>2004</v>
      </c>
      <c r="K179" s="130" t="s">
        <v>906</v>
      </c>
      <c r="L179" s="128" t="s">
        <v>1110</v>
      </c>
      <c r="M179" s="131">
        <v>420</v>
      </c>
      <c r="N179" s="128" t="s">
        <v>698</v>
      </c>
      <c r="O179" s="136" t="s">
        <v>698</v>
      </c>
      <c r="P179" s="136">
        <v>42844</v>
      </c>
      <c r="Q179" s="128" t="s">
        <v>698</v>
      </c>
      <c r="R179" s="128" t="s">
        <v>698</v>
      </c>
      <c r="S179" s="128" t="s">
        <v>698</v>
      </c>
      <c r="T179" s="128" t="s">
        <v>698</v>
      </c>
      <c r="U179" s="128" t="s">
        <v>698</v>
      </c>
      <c r="V179" s="145" t="s">
        <v>689</v>
      </c>
      <c r="W179" s="128" t="s">
        <v>691</v>
      </c>
      <c r="X179" s="128" t="s">
        <v>689</v>
      </c>
      <c r="Y179" s="221">
        <v>235557</v>
      </c>
      <c r="Z179" s="178">
        <v>0</v>
      </c>
      <c r="AA179" s="128">
        <v>0</v>
      </c>
      <c r="AB179" s="159">
        <v>0</v>
      </c>
      <c r="AC179" s="189">
        <v>235557</v>
      </c>
      <c r="AD179" s="342">
        <f t="shared" si="19"/>
        <v>0</v>
      </c>
      <c r="AE179" s="352">
        <f t="shared" ref="AE179:AE210" si="20">+AC179/Y179</f>
        <v>1</v>
      </c>
      <c r="AF179" s="135">
        <f t="shared" ref="AF179:AF210" si="21">+AC179/Y179</f>
        <v>1</v>
      </c>
      <c r="AG179" s="135" t="s">
        <v>2544</v>
      </c>
      <c r="AH179" s="136" t="s">
        <v>925</v>
      </c>
      <c r="AI179" s="178"/>
      <c r="AJ179" s="178"/>
      <c r="AK179" s="178"/>
      <c r="AL179" s="178"/>
      <c r="AM179" s="178"/>
      <c r="AN179" s="178"/>
      <c r="AO179" s="178"/>
      <c r="AP179" s="178"/>
      <c r="AQ179" s="177"/>
    </row>
    <row r="180" spans="1:43" ht="24" x14ac:dyDescent="0.3">
      <c r="A180" s="193" t="s">
        <v>896</v>
      </c>
      <c r="B180" s="129">
        <v>177</v>
      </c>
      <c r="C180" s="144" t="s">
        <v>1822</v>
      </c>
      <c r="D180" s="238">
        <v>7947</v>
      </c>
      <c r="E180" s="246" t="s">
        <v>906</v>
      </c>
      <c r="F180" s="279" t="s">
        <v>2532</v>
      </c>
      <c r="G180" s="175" t="s">
        <v>1132</v>
      </c>
      <c r="H180" s="186">
        <v>2007</v>
      </c>
      <c r="I180" s="203">
        <v>38036</v>
      </c>
      <c r="J180" s="186">
        <v>2004</v>
      </c>
      <c r="K180" s="130" t="s">
        <v>906</v>
      </c>
      <c r="L180" s="128" t="s">
        <v>1110</v>
      </c>
      <c r="M180" s="131">
        <v>120</v>
      </c>
      <c r="N180" s="128" t="s">
        <v>698</v>
      </c>
      <c r="O180" s="136" t="s">
        <v>698</v>
      </c>
      <c r="P180" s="136">
        <v>42844</v>
      </c>
      <c r="Q180" s="128" t="s">
        <v>698</v>
      </c>
      <c r="R180" s="128" t="s">
        <v>698</v>
      </c>
      <c r="S180" s="128" t="s">
        <v>698</v>
      </c>
      <c r="T180" s="128" t="s">
        <v>698</v>
      </c>
      <c r="U180" s="128" t="s">
        <v>698</v>
      </c>
      <c r="V180" s="145" t="s">
        <v>689</v>
      </c>
      <c r="W180" s="145" t="s">
        <v>689</v>
      </c>
      <c r="X180" s="128" t="s">
        <v>689</v>
      </c>
      <c r="Y180" s="221">
        <v>183930.45</v>
      </c>
      <c r="Z180" s="178">
        <v>0</v>
      </c>
      <c r="AA180" s="128">
        <v>0</v>
      </c>
      <c r="AB180" s="159">
        <v>0</v>
      </c>
      <c r="AC180" s="178">
        <v>0</v>
      </c>
      <c r="AD180" s="342">
        <f t="shared" si="19"/>
        <v>183930.45</v>
      </c>
      <c r="AE180" s="352">
        <f t="shared" si="20"/>
        <v>0</v>
      </c>
      <c r="AF180" s="135">
        <f t="shared" si="21"/>
        <v>0</v>
      </c>
      <c r="AG180" s="135" t="s">
        <v>2543</v>
      </c>
      <c r="AH180" s="178"/>
      <c r="AI180" s="178"/>
      <c r="AJ180" s="178"/>
      <c r="AK180" s="178"/>
      <c r="AL180" s="178"/>
      <c r="AM180" s="178"/>
      <c r="AN180" s="178"/>
      <c r="AO180" s="178"/>
      <c r="AP180" s="178"/>
      <c r="AQ180" s="188" t="s">
        <v>1800</v>
      </c>
    </row>
    <row r="181" spans="1:43" ht="36" x14ac:dyDescent="0.3">
      <c r="A181" s="193" t="s">
        <v>896</v>
      </c>
      <c r="B181" s="129">
        <v>178</v>
      </c>
      <c r="C181" s="144" t="s">
        <v>1823</v>
      </c>
      <c r="D181" s="238">
        <v>13631</v>
      </c>
      <c r="E181" s="246" t="s">
        <v>906</v>
      </c>
      <c r="F181" s="279" t="s">
        <v>2532</v>
      </c>
      <c r="G181" s="175" t="s">
        <v>1132</v>
      </c>
      <c r="H181" s="186">
        <v>2007</v>
      </c>
      <c r="I181" s="203">
        <v>39336</v>
      </c>
      <c r="J181" s="186">
        <v>2007</v>
      </c>
      <c r="K181" s="128" t="s">
        <v>1647</v>
      </c>
      <c r="L181" s="128" t="s">
        <v>1104</v>
      </c>
      <c r="M181" s="131">
        <v>30</v>
      </c>
      <c r="N181" s="252">
        <v>39387</v>
      </c>
      <c r="O181" s="136">
        <v>39387</v>
      </c>
      <c r="P181" s="136">
        <v>42844</v>
      </c>
      <c r="Q181" s="145">
        <f>+(P181-N181)/365</f>
        <v>9.4712328767123282</v>
      </c>
      <c r="R181" s="145" t="s">
        <v>2519</v>
      </c>
      <c r="S181" s="145">
        <f>+(P181-O181)/365</f>
        <v>9.4712328767123282</v>
      </c>
      <c r="T181" s="145" t="s">
        <v>2519</v>
      </c>
      <c r="U181" s="145" t="s">
        <v>2540</v>
      </c>
      <c r="V181" s="145" t="s">
        <v>689</v>
      </c>
      <c r="W181" s="145" t="s">
        <v>689</v>
      </c>
      <c r="X181" s="128" t="s">
        <v>689</v>
      </c>
      <c r="Y181" s="339">
        <v>1642738</v>
      </c>
      <c r="Z181" s="178">
        <v>0</v>
      </c>
      <c r="AA181" s="128">
        <v>0</v>
      </c>
      <c r="AB181" s="219">
        <v>30000</v>
      </c>
      <c r="AC181" s="219">
        <v>28592.1</v>
      </c>
      <c r="AD181" s="342">
        <f t="shared" si="19"/>
        <v>1614145.9</v>
      </c>
      <c r="AE181" s="352">
        <f t="shared" si="20"/>
        <v>1.7405149208212144E-2</v>
      </c>
      <c r="AF181" s="135">
        <f t="shared" si="21"/>
        <v>1.7405149208212144E-2</v>
      </c>
      <c r="AG181" s="135" t="s">
        <v>2543</v>
      </c>
      <c r="AH181" s="178"/>
      <c r="AI181" s="178"/>
      <c r="AJ181" s="178"/>
      <c r="AK181" s="178"/>
      <c r="AL181" s="178"/>
      <c r="AM181" s="178"/>
      <c r="AN181" s="178"/>
      <c r="AO181" s="178"/>
      <c r="AP181" s="178"/>
      <c r="AQ181" s="188" t="s">
        <v>1824</v>
      </c>
    </row>
    <row r="182" spans="1:43" ht="36" x14ac:dyDescent="0.3">
      <c r="A182" s="193" t="s">
        <v>896</v>
      </c>
      <c r="B182" s="129">
        <v>179</v>
      </c>
      <c r="C182" s="144" t="s">
        <v>1825</v>
      </c>
      <c r="D182" s="238">
        <v>10528</v>
      </c>
      <c r="E182" s="246" t="s">
        <v>906</v>
      </c>
      <c r="F182" s="279" t="s">
        <v>2532</v>
      </c>
      <c r="G182" s="175" t="s">
        <v>1132</v>
      </c>
      <c r="H182" s="186">
        <v>2007</v>
      </c>
      <c r="I182" s="203">
        <v>39308</v>
      </c>
      <c r="J182" s="186">
        <v>2007</v>
      </c>
      <c r="K182" s="128" t="s">
        <v>1519</v>
      </c>
      <c r="L182" s="128" t="s">
        <v>1104</v>
      </c>
      <c r="M182" s="131">
        <v>30</v>
      </c>
      <c r="N182" s="252">
        <v>39417</v>
      </c>
      <c r="O182" s="136">
        <v>39417</v>
      </c>
      <c r="P182" s="136">
        <v>42844</v>
      </c>
      <c r="Q182" s="145">
        <f>+(P182-N182)/365</f>
        <v>9.3890410958904109</v>
      </c>
      <c r="R182" s="145" t="s">
        <v>2519</v>
      </c>
      <c r="S182" s="145">
        <f>+(P182-O182)/365</f>
        <v>9.3890410958904109</v>
      </c>
      <c r="T182" s="145" t="s">
        <v>2519</v>
      </c>
      <c r="U182" s="145" t="s">
        <v>2540</v>
      </c>
      <c r="V182" s="145" t="s">
        <v>689</v>
      </c>
      <c r="W182" s="145" t="s">
        <v>689</v>
      </c>
      <c r="X182" s="128" t="s">
        <v>689</v>
      </c>
      <c r="Y182" s="339">
        <v>864195</v>
      </c>
      <c r="Z182" s="178">
        <v>0</v>
      </c>
      <c r="AA182" s="128">
        <v>0</v>
      </c>
      <c r="AB182" s="206">
        <v>159998</v>
      </c>
      <c r="AC182" s="189">
        <v>20424.599999999999</v>
      </c>
      <c r="AD182" s="342">
        <f t="shared" si="19"/>
        <v>843770.4</v>
      </c>
      <c r="AE182" s="352">
        <f t="shared" si="20"/>
        <v>2.3634249214586983E-2</v>
      </c>
      <c r="AF182" s="135">
        <f t="shared" si="21"/>
        <v>2.3634249214586983E-2</v>
      </c>
      <c r="AG182" s="135" t="s">
        <v>2543</v>
      </c>
      <c r="AH182" s="178"/>
      <c r="AI182" s="178"/>
      <c r="AJ182" s="178"/>
      <c r="AK182" s="178"/>
      <c r="AL182" s="178"/>
      <c r="AM182" s="178"/>
      <c r="AN182" s="178"/>
      <c r="AO182" s="178"/>
      <c r="AP182" s="178"/>
      <c r="AQ182" s="177"/>
    </row>
    <row r="183" spans="1:43" ht="36" x14ac:dyDescent="0.3">
      <c r="A183" s="193" t="s">
        <v>900</v>
      </c>
      <c r="B183" s="129">
        <v>180</v>
      </c>
      <c r="C183" s="144" t="s">
        <v>1078</v>
      </c>
      <c r="D183" s="238">
        <v>13606</v>
      </c>
      <c r="E183" s="245" t="s">
        <v>1659</v>
      </c>
      <c r="F183" s="280" t="s">
        <v>2529</v>
      </c>
      <c r="G183" s="175" t="s">
        <v>1132</v>
      </c>
      <c r="H183" s="186">
        <v>2007</v>
      </c>
      <c r="I183" s="203">
        <v>38323</v>
      </c>
      <c r="J183" s="186">
        <v>2004</v>
      </c>
      <c r="K183" s="187" t="s">
        <v>915</v>
      </c>
      <c r="L183" s="128" t="s">
        <v>1110</v>
      </c>
      <c r="M183" s="131">
        <v>120</v>
      </c>
      <c r="N183" s="252">
        <v>39203</v>
      </c>
      <c r="O183" s="136">
        <v>39783</v>
      </c>
      <c r="P183" s="136">
        <v>42844</v>
      </c>
      <c r="Q183" s="145">
        <f>+(P183-N183)/365</f>
        <v>9.9753424657534246</v>
      </c>
      <c r="R183" s="145" t="s">
        <v>2520</v>
      </c>
      <c r="S183" s="145">
        <f>+(P183-O183)/365</f>
        <v>8.3863013698630144</v>
      </c>
      <c r="T183" s="145" t="s">
        <v>2518</v>
      </c>
      <c r="U183" s="145" t="s">
        <v>2540</v>
      </c>
      <c r="V183" s="145" t="s">
        <v>689</v>
      </c>
      <c r="W183" s="128" t="s">
        <v>691</v>
      </c>
      <c r="X183" s="128" t="s">
        <v>689</v>
      </c>
      <c r="Y183" s="339">
        <v>268533</v>
      </c>
      <c r="Z183" s="178">
        <v>0</v>
      </c>
      <c r="AA183" s="128">
        <v>0</v>
      </c>
      <c r="AB183" s="206">
        <v>348940</v>
      </c>
      <c r="AC183" s="206">
        <v>348790</v>
      </c>
      <c r="AD183" s="342">
        <f t="shared" si="19"/>
        <v>-80257</v>
      </c>
      <c r="AE183" s="352">
        <f t="shared" si="20"/>
        <v>1.2988720194538474</v>
      </c>
      <c r="AF183" s="135">
        <f t="shared" si="21"/>
        <v>1.2988720194538474</v>
      </c>
      <c r="AG183" s="135" t="s">
        <v>2544</v>
      </c>
      <c r="AH183" s="136" t="s">
        <v>925</v>
      </c>
      <c r="AI183" s="178"/>
      <c r="AJ183" s="178"/>
      <c r="AK183" s="178"/>
      <c r="AL183" s="178"/>
      <c r="AM183" s="178"/>
      <c r="AN183" s="178"/>
      <c r="AO183" s="178"/>
      <c r="AP183" s="178"/>
      <c r="AQ183" s="188" t="s">
        <v>1732</v>
      </c>
    </row>
    <row r="184" spans="1:43" ht="24" x14ac:dyDescent="0.3">
      <c r="A184" s="193" t="s">
        <v>900</v>
      </c>
      <c r="B184" s="129">
        <v>181</v>
      </c>
      <c r="C184" s="144" t="s">
        <v>1079</v>
      </c>
      <c r="D184" s="238">
        <v>24101</v>
      </c>
      <c r="E184" s="245" t="s">
        <v>1659</v>
      </c>
      <c r="F184" s="280" t="s">
        <v>2529</v>
      </c>
      <c r="G184" s="175" t="s">
        <v>1132</v>
      </c>
      <c r="H184" s="186">
        <v>2007</v>
      </c>
      <c r="I184" s="203">
        <v>38768</v>
      </c>
      <c r="J184" s="186">
        <v>2006</v>
      </c>
      <c r="K184" s="128" t="s">
        <v>915</v>
      </c>
      <c r="L184" s="128" t="s">
        <v>1110</v>
      </c>
      <c r="M184" s="131">
        <f>6*30</f>
        <v>180</v>
      </c>
      <c r="N184" s="128" t="s">
        <v>698</v>
      </c>
      <c r="O184" s="136" t="s">
        <v>698</v>
      </c>
      <c r="P184" s="136">
        <v>42844</v>
      </c>
      <c r="Q184" s="128" t="s">
        <v>698</v>
      </c>
      <c r="R184" s="128" t="s">
        <v>698</v>
      </c>
      <c r="S184" s="128" t="s">
        <v>698</v>
      </c>
      <c r="T184" s="128" t="s">
        <v>698</v>
      </c>
      <c r="U184" s="128" t="s">
        <v>698</v>
      </c>
      <c r="V184" s="145" t="s">
        <v>689</v>
      </c>
      <c r="W184" s="128" t="s">
        <v>691</v>
      </c>
      <c r="X184" s="128" t="s">
        <v>689</v>
      </c>
      <c r="Y184" s="192">
        <v>424529</v>
      </c>
      <c r="Z184" s="178">
        <v>0</v>
      </c>
      <c r="AA184" s="128">
        <v>0</v>
      </c>
      <c r="AB184" s="159">
        <v>0</v>
      </c>
      <c r="AC184" s="178">
        <v>0</v>
      </c>
      <c r="AD184" s="342">
        <f t="shared" si="19"/>
        <v>424529</v>
      </c>
      <c r="AE184" s="352">
        <f t="shared" si="20"/>
        <v>0</v>
      </c>
      <c r="AF184" s="135">
        <f t="shared" si="21"/>
        <v>0</v>
      </c>
      <c r="AG184" s="135" t="s">
        <v>2543</v>
      </c>
      <c r="AH184" s="136" t="s">
        <v>925</v>
      </c>
      <c r="AI184" s="178"/>
      <c r="AJ184" s="178"/>
      <c r="AK184" s="178"/>
      <c r="AL184" s="178"/>
      <c r="AM184" s="178"/>
      <c r="AN184" s="178"/>
      <c r="AO184" s="178"/>
      <c r="AP184" s="178"/>
      <c r="AQ184" s="177" t="s">
        <v>1734</v>
      </c>
    </row>
    <row r="185" spans="1:43" ht="36" x14ac:dyDescent="0.3">
      <c r="A185" s="193" t="s">
        <v>900</v>
      </c>
      <c r="B185" s="129">
        <v>182</v>
      </c>
      <c r="C185" s="144" t="s">
        <v>1084</v>
      </c>
      <c r="D185" s="238">
        <v>24584</v>
      </c>
      <c r="E185" s="245" t="s">
        <v>1659</v>
      </c>
      <c r="F185" s="280" t="s">
        <v>2529</v>
      </c>
      <c r="G185" s="175" t="s">
        <v>1132</v>
      </c>
      <c r="H185" s="186">
        <v>2007</v>
      </c>
      <c r="I185" s="203">
        <v>38672</v>
      </c>
      <c r="J185" s="186">
        <v>2005</v>
      </c>
      <c r="K185" s="130" t="s">
        <v>1659</v>
      </c>
      <c r="L185" s="128" t="s">
        <v>1110</v>
      </c>
      <c r="M185" s="131">
        <v>120</v>
      </c>
      <c r="N185" s="252">
        <v>39022</v>
      </c>
      <c r="O185" s="136">
        <v>39356</v>
      </c>
      <c r="P185" s="136">
        <v>42844</v>
      </c>
      <c r="Q185" s="145">
        <f>+(P185-N185)/365</f>
        <v>10.471232876712328</v>
      </c>
      <c r="R185" s="145" t="s">
        <v>2520</v>
      </c>
      <c r="S185" s="145">
        <f>+(P185-O185)/365</f>
        <v>9.5561643835616437</v>
      </c>
      <c r="T185" s="145" t="s">
        <v>2519</v>
      </c>
      <c r="U185" s="145" t="s">
        <v>2540</v>
      </c>
      <c r="V185" s="145" t="s">
        <v>689</v>
      </c>
      <c r="W185" s="128" t="s">
        <v>691</v>
      </c>
      <c r="X185" s="128" t="s">
        <v>689</v>
      </c>
      <c r="Y185" s="339">
        <v>400470</v>
      </c>
      <c r="Z185" s="178">
        <v>0</v>
      </c>
      <c r="AA185" s="128">
        <v>0</v>
      </c>
      <c r="AB185" s="206">
        <v>393394</v>
      </c>
      <c r="AC185" s="206">
        <v>219344</v>
      </c>
      <c r="AD185" s="342">
        <f t="shared" si="19"/>
        <v>181126</v>
      </c>
      <c r="AE185" s="352">
        <f t="shared" si="20"/>
        <v>0.54771643319100061</v>
      </c>
      <c r="AF185" s="135">
        <f t="shared" si="21"/>
        <v>0.54771643319100061</v>
      </c>
      <c r="AG185" s="135" t="s">
        <v>2542</v>
      </c>
      <c r="AH185" s="136" t="s">
        <v>925</v>
      </c>
      <c r="AI185" s="178"/>
      <c r="AJ185" s="178"/>
      <c r="AK185" s="178"/>
      <c r="AL185" s="178"/>
      <c r="AM185" s="178"/>
      <c r="AN185" s="178"/>
      <c r="AO185" s="178"/>
      <c r="AP185" s="178"/>
      <c r="AQ185" s="188" t="s">
        <v>1732</v>
      </c>
    </row>
    <row r="186" spans="1:43" ht="36" x14ac:dyDescent="0.3">
      <c r="A186" s="193" t="s">
        <v>900</v>
      </c>
      <c r="B186" s="129">
        <v>183</v>
      </c>
      <c r="C186" s="144" t="s">
        <v>1085</v>
      </c>
      <c r="D186" s="238">
        <v>31564</v>
      </c>
      <c r="E186" s="245" t="s">
        <v>1659</v>
      </c>
      <c r="F186" s="280" t="s">
        <v>2529</v>
      </c>
      <c r="G186" s="175" t="s">
        <v>1132</v>
      </c>
      <c r="H186" s="186">
        <v>2007</v>
      </c>
      <c r="I186" s="203">
        <v>38918</v>
      </c>
      <c r="J186" s="186">
        <v>2006</v>
      </c>
      <c r="K186" s="187" t="s">
        <v>2250</v>
      </c>
      <c r="L186" s="128" t="s">
        <v>1109</v>
      </c>
      <c r="M186" s="131">
        <v>90</v>
      </c>
      <c r="N186" s="252">
        <v>38991</v>
      </c>
      <c r="O186" s="136">
        <v>39052</v>
      </c>
      <c r="P186" s="136">
        <v>42844</v>
      </c>
      <c r="Q186" s="145">
        <f>+(P186-N186)/365</f>
        <v>10.556164383561644</v>
      </c>
      <c r="R186" s="145" t="s">
        <v>2520</v>
      </c>
      <c r="S186" s="145">
        <f>+(P186-O186)/365</f>
        <v>10.389041095890411</v>
      </c>
      <c r="T186" s="145" t="s">
        <v>2525</v>
      </c>
      <c r="U186" s="145" t="s">
        <v>2540</v>
      </c>
      <c r="V186" s="145" t="s">
        <v>689</v>
      </c>
      <c r="W186" s="128" t="s">
        <v>691</v>
      </c>
      <c r="X186" s="128" t="s">
        <v>689</v>
      </c>
      <c r="Y186" s="339">
        <v>178572</v>
      </c>
      <c r="Z186" s="178">
        <v>0</v>
      </c>
      <c r="AA186" s="128">
        <v>0</v>
      </c>
      <c r="AB186" s="206">
        <v>215000</v>
      </c>
      <c r="AC186" s="206">
        <v>215000</v>
      </c>
      <c r="AD186" s="342">
        <f t="shared" si="19"/>
        <v>-36428</v>
      </c>
      <c r="AE186" s="352">
        <f t="shared" si="20"/>
        <v>1.2039961472123288</v>
      </c>
      <c r="AF186" s="135">
        <f t="shared" si="21"/>
        <v>1.2039961472123288</v>
      </c>
      <c r="AG186" s="135" t="s">
        <v>2544</v>
      </c>
      <c r="AH186" s="136" t="s">
        <v>925</v>
      </c>
      <c r="AI186" s="178"/>
      <c r="AJ186" s="178"/>
      <c r="AK186" s="178"/>
      <c r="AL186" s="178"/>
      <c r="AM186" s="178"/>
      <c r="AN186" s="178"/>
      <c r="AO186" s="178"/>
      <c r="AP186" s="178"/>
      <c r="AQ186" s="188" t="s">
        <v>1732</v>
      </c>
    </row>
    <row r="187" spans="1:43" ht="36" x14ac:dyDescent="0.3">
      <c r="A187" s="193" t="s">
        <v>900</v>
      </c>
      <c r="B187" s="129">
        <v>184</v>
      </c>
      <c r="C187" s="144" t="s">
        <v>1086</v>
      </c>
      <c r="D187" s="238">
        <v>35256</v>
      </c>
      <c r="E187" s="245" t="s">
        <v>1659</v>
      </c>
      <c r="F187" s="280" t="s">
        <v>2529</v>
      </c>
      <c r="G187" s="175" t="s">
        <v>1132</v>
      </c>
      <c r="H187" s="186">
        <v>2007</v>
      </c>
      <c r="I187" s="203">
        <v>38989</v>
      </c>
      <c r="J187" s="186">
        <v>2006</v>
      </c>
      <c r="K187" s="128" t="s">
        <v>2166</v>
      </c>
      <c r="L187" s="187" t="s">
        <v>1100</v>
      </c>
      <c r="M187" s="131">
        <f>4*30</f>
        <v>120</v>
      </c>
      <c r="N187" s="252">
        <v>39326</v>
      </c>
      <c r="O187" s="136">
        <v>42278</v>
      </c>
      <c r="P187" s="136">
        <v>42844</v>
      </c>
      <c r="Q187" s="145">
        <f>+(P187-N187)/365</f>
        <v>9.6383561643835609</v>
      </c>
      <c r="R187" s="145" t="s">
        <v>2519</v>
      </c>
      <c r="S187" s="145">
        <f>+(P187-O187)/365</f>
        <v>1.5506849315068494</v>
      </c>
      <c r="T187" s="145" t="s">
        <v>2524</v>
      </c>
      <c r="U187" s="145" t="s">
        <v>2540</v>
      </c>
      <c r="V187" s="145" t="s">
        <v>689</v>
      </c>
      <c r="W187" s="145" t="s">
        <v>689</v>
      </c>
      <c r="X187" s="136" t="s">
        <v>689</v>
      </c>
      <c r="Y187" s="221">
        <v>1093817.48</v>
      </c>
      <c r="Z187" s="178">
        <v>0</v>
      </c>
      <c r="AA187" s="128">
        <v>0</v>
      </c>
      <c r="AB187" s="206">
        <v>2614704</v>
      </c>
      <c r="AC187" s="189">
        <v>822789.68</v>
      </c>
      <c r="AD187" s="342">
        <f t="shared" si="19"/>
        <v>271027.79999999993</v>
      </c>
      <c r="AE187" s="352">
        <f t="shared" si="20"/>
        <v>0.75221844141675265</v>
      </c>
      <c r="AF187" s="135">
        <f t="shared" si="21"/>
        <v>0.75221844141675265</v>
      </c>
      <c r="AG187" s="135" t="s">
        <v>2544</v>
      </c>
      <c r="AH187" s="178"/>
      <c r="AI187" s="178"/>
      <c r="AJ187" s="178"/>
      <c r="AK187" s="178"/>
      <c r="AL187" s="178"/>
      <c r="AM187" s="178"/>
      <c r="AN187" s="178"/>
      <c r="AO187" s="178"/>
      <c r="AP187" s="178"/>
      <c r="AQ187" s="188"/>
    </row>
    <row r="188" spans="1:43" ht="36" x14ac:dyDescent="0.3">
      <c r="A188" s="193" t="s">
        <v>900</v>
      </c>
      <c r="B188" s="129">
        <v>185</v>
      </c>
      <c r="C188" s="144" t="s">
        <v>1088</v>
      </c>
      <c r="D188" s="238">
        <v>42311</v>
      </c>
      <c r="E188" s="245" t="s">
        <v>1659</v>
      </c>
      <c r="F188" s="280" t="s">
        <v>2529</v>
      </c>
      <c r="G188" s="175" t="s">
        <v>1132</v>
      </c>
      <c r="H188" s="186">
        <v>2007</v>
      </c>
      <c r="I188" s="203">
        <v>39162</v>
      </c>
      <c r="J188" s="186">
        <v>2007</v>
      </c>
      <c r="K188" s="187" t="s">
        <v>1552</v>
      </c>
      <c r="L188" s="128" t="s">
        <v>1110</v>
      </c>
      <c r="M188" s="131">
        <v>210</v>
      </c>
      <c r="N188" s="252">
        <v>39326</v>
      </c>
      <c r="O188" s="136">
        <v>40148</v>
      </c>
      <c r="P188" s="136">
        <v>42844</v>
      </c>
      <c r="Q188" s="145">
        <f>+(P188-N188)/365</f>
        <v>9.6383561643835609</v>
      </c>
      <c r="R188" s="145" t="s">
        <v>2519</v>
      </c>
      <c r="S188" s="145">
        <f>+(P188-O188)/365</f>
        <v>7.3863013698630136</v>
      </c>
      <c r="T188" s="145" t="s">
        <v>2517</v>
      </c>
      <c r="U188" s="145" t="s">
        <v>2540</v>
      </c>
      <c r="V188" s="145" t="s">
        <v>689</v>
      </c>
      <c r="W188" s="128" t="s">
        <v>691</v>
      </c>
      <c r="X188" s="128" t="s">
        <v>689</v>
      </c>
      <c r="Y188" s="339">
        <v>764208</v>
      </c>
      <c r="Z188" s="178">
        <v>0</v>
      </c>
      <c r="AA188" s="128">
        <v>0</v>
      </c>
      <c r="AB188" s="206">
        <v>1127695</v>
      </c>
      <c r="AC188" s="189">
        <v>657289.43000000005</v>
      </c>
      <c r="AD188" s="342">
        <f t="shared" si="19"/>
        <v>106918.56999999995</v>
      </c>
      <c r="AE188" s="352">
        <f t="shared" si="20"/>
        <v>0.86009231779829587</v>
      </c>
      <c r="AF188" s="135">
        <f t="shared" si="21"/>
        <v>0.86009231779829587</v>
      </c>
      <c r="AG188" s="135" t="s">
        <v>2544</v>
      </c>
      <c r="AH188" s="136" t="s">
        <v>925</v>
      </c>
      <c r="AI188" s="178"/>
      <c r="AJ188" s="178"/>
      <c r="AK188" s="178"/>
      <c r="AL188" s="178"/>
      <c r="AM188" s="178"/>
      <c r="AN188" s="178"/>
      <c r="AO188" s="178"/>
      <c r="AP188" s="178"/>
      <c r="AQ188" s="177" t="s">
        <v>2157</v>
      </c>
    </row>
    <row r="189" spans="1:43" ht="36" x14ac:dyDescent="0.3">
      <c r="A189" s="193" t="s">
        <v>900</v>
      </c>
      <c r="B189" s="129">
        <v>186</v>
      </c>
      <c r="C189" s="144" t="s">
        <v>1089</v>
      </c>
      <c r="D189" s="238">
        <v>42507</v>
      </c>
      <c r="E189" s="245" t="s">
        <v>1659</v>
      </c>
      <c r="F189" s="280" t="s">
        <v>2529</v>
      </c>
      <c r="G189" s="175" t="s">
        <v>1132</v>
      </c>
      <c r="H189" s="186">
        <v>2007</v>
      </c>
      <c r="I189" s="203">
        <v>39162</v>
      </c>
      <c r="J189" s="186">
        <v>2007</v>
      </c>
      <c r="K189" s="187" t="s">
        <v>1552</v>
      </c>
      <c r="L189" s="128" t="s">
        <v>1110</v>
      </c>
      <c r="M189" s="131">
        <v>90</v>
      </c>
      <c r="N189" s="252">
        <v>39417</v>
      </c>
      <c r="O189" s="136">
        <v>39661</v>
      </c>
      <c r="P189" s="136">
        <v>42844</v>
      </c>
      <c r="Q189" s="145">
        <f>+(P189-N189)/365</f>
        <v>9.3890410958904109</v>
      </c>
      <c r="R189" s="145" t="s">
        <v>2519</v>
      </c>
      <c r="S189" s="145">
        <f>+(P189-O189)/365</f>
        <v>8.7205479452054799</v>
      </c>
      <c r="T189" s="145" t="s">
        <v>2518</v>
      </c>
      <c r="U189" s="145" t="s">
        <v>2540</v>
      </c>
      <c r="V189" s="145" t="s">
        <v>689</v>
      </c>
      <c r="W189" s="145" t="s">
        <v>689</v>
      </c>
      <c r="X189" s="128" t="s">
        <v>689</v>
      </c>
      <c r="Y189" s="339">
        <v>196225</v>
      </c>
      <c r="Z189" s="178">
        <v>0</v>
      </c>
      <c r="AA189" s="128">
        <v>0</v>
      </c>
      <c r="AB189" s="206">
        <v>242209</v>
      </c>
      <c r="AC189" s="189">
        <v>239882.16</v>
      </c>
      <c r="AD189" s="342">
        <f t="shared" si="19"/>
        <v>-43657.16</v>
      </c>
      <c r="AE189" s="352">
        <f t="shared" si="20"/>
        <v>1.2224852083067907</v>
      </c>
      <c r="AF189" s="135">
        <f t="shared" si="21"/>
        <v>1.2224852083067907</v>
      </c>
      <c r="AG189" s="135" t="s">
        <v>2544</v>
      </c>
      <c r="AH189" s="178"/>
      <c r="AI189" s="178"/>
      <c r="AJ189" s="178"/>
      <c r="AK189" s="178"/>
      <c r="AL189" s="178"/>
      <c r="AM189" s="178"/>
      <c r="AN189" s="178"/>
      <c r="AO189" s="178"/>
      <c r="AP189" s="178"/>
      <c r="AQ189" s="177" t="s">
        <v>1730</v>
      </c>
    </row>
    <row r="190" spans="1:43" ht="24" x14ac:dyDescent="0.3">
      <c r="A190" s="193" t="s">
        <v>900</v>
      </c>
      <c r="B190" s="129">
        <v>187</v>
      </c>
      <c r="C190" s="144" t="s">
        <v>1090</v>
      </c>
      <c r="D190" s="238">
        <v>43217</v>
      </c>
      <c r="E190" s="245" t="s">
        <v>1659</v>
      </c>
      <c r="F190" s="280" t="s">
        <v>2529</v>
      </c>
      <c r="G190" s="175" t="s">
        <v>1132</v>
      </c>
      <c r="H190" s="186">
        <v>2007</v>
      </c>
      <c r="I190" s="203">
        <v>39189</v>
      </c>
      <c r="J190" s="186">
        <v>2007</v>
      </c>
      <c r="K190" s="187" t="s">
        <v>1094</v>
      </c>
      <c r="L190" s="128" t="s">
        <v>1104</v>
      </c>
      <c r="M190" s="131">
        <v>120</v>
      </c>
      <c r="N190" s="128" t="s">
        <v>698</v>
      </c>
      <c r="O190" s="136" t="s">
        <v>698</v>
      </c>
      <c r="P190" s="136">
        <v>42844</v>
      </c>
      <c r="Q190" s="128" t="s">
        <v>698</v>
      </c>
      <c r="R190" s="128" t="s">
        <v>698</v>
      </c>
      <c r="S190" s="128" t="s">
        <v>698</v>
      </c>
      <c r="T190" s="128" t="s">
        <v>698</v>
      </c>
      <c r="U190" s="128" t="s">
        <v>698</v>
      </c>
      <c r="V190" s="145" t="s">
        <v>689</v>
      </c>
      <c r="W190" s="145" t="s">
        <v>689</v>
      </c>
      <c r="X190" s="128" t="s">
        <v>689</v>
      </c>
      <c r="Y190" s="339">
        <v>1228739</v>
      </c>
      <c r="Z190" s="178">
        <v>0</v>
      </c>
      <c r="AA190" s="128">
        <v>0</v>
      </c>
      <c r="AB190" s="159">
        <v>0</v>
      </c>
      <c r="AC190" s="178">
        <v>0</v>
      </c>
      <c r="AD190" s="342">
        <f t="shared" si="19"/>
        <v>1228739</v>
      </c>
      <c r="AE190" s="352">
        <f t="shared" si="20"/>
        <v>0</v>
      </c>
      <c r="AF190" s="135">
        <f t="shared" si="21"/>
        <v>0</v>
      </c>
      <c r="AG190" s="135" t="s">
        <v>2543</v>
      </c>
      <c r="AH190" s="178"/>
      <c r="AI190" s="178"/>
      <c r="AJ190" s="178"/>
      <c r="AK190" s="178"/>
      <c r="AL190" s="178"/>
      <c r="AM190" s="178"/>
      <c r="AN190" s="178"/>
      <c r="AO190" s="178"/>
      <c r="AP190" s="178"/>
      <c r="AQ190" s="177" t="s">
        <v>1728</v>
      </c>
    </row>
    <row r="191" spans="1:43" ht="36" x14ac:dyDescent="0.3">
      <c r="A191" s="193" t="s">
        <v>900</v>
      </c>
      <c r="B191" s="129">
        <v>188</v>
      </c>
      <c r="C191" s="144" t="s">
        <v>1091</v>
      </c>
      <c r="D191" s="238">
        <v>44759</v>
      </c>
      <c r="E191" s="245" t="s">
        <v>1659</v>
      </c>
      <c r="F191" s="280" t="s">
        <v>2529</v>
      </c>
      <c r="G191" s="175" t="s">
        <v>1132</v>
      </c>
      <c r="H191" s="186">
        <v>2007</v>
      </c>
      <c r="I191" s="203">
        <v>39195</v>
      </c>
      <c r="J191" s="186">
        <v>2007</v>
      </c>
      <c r="K191" s="128" t="s">
        <v>2166</v>
      </c>
      <c r="L191" s="128" t="s">
        <v>1110</v>
      </c>
      <c r="M191" s="131">
        <v>60</v>
      </c>
      <c r="N191" s="252">
        <v>39326</v>
      </c>
      <c r="O191" s="136">
        <v>39783</v>
      </c>
      <c r="P191" s="136">
        <v>42844</v>
      </c>
      <c r="Q191" s="145">
        <f t="shared" ref="Q191:Q221" si="22">+(P191-N191)/365</f>
        <v>9.6383561643835609</v>
      </c>
      <c r="R191" s="145" t="s">
        <v>2519</v>
      </c>
      <c r="S191" s="145">
        <f t="shared" ref="S191:S221" si="23">+(P191-O191)/365</f>
        <v>8.3863013698630144</v>
      </c>
      <c r="T191" s="145" t="s">
        <v>2518</v>
      </c>
      <c r="U191" s="145" t="s">
        <v>2540</v>
      </c>
      <c r="V191" s="145" t="s">
        <v>689</v>
      </c>
      <c r="W191" s="128" t="s">
        <v>691</v>
      </c>
      <c r="X191" s="128" t="s">
        <v>689</v>
      </c>
      <c r="Y191" s="339">
        <v>137332</v>
      </c>
      <c r="Z191" s="178">
        <v>0</v>
      </c>
      <c r="AA191" s="128">
        <v>0</v>
      </c>
      <c r="AB191" s="206">
        <v>209001</v>
      </c>
      <c r="AC191" s="206">
        <v>172120</v>
      </c>
      <c r="AD191" s="342">
        <f t="shared" si="19"/>
        <v>-34788</v>
      </c>
      <c r="AE191" s="352">
        <f t="shared" si="20"/>
        <v>1.2533131389625143</v>
      </c>
      <c r="AF191" s="135">
        <f t="shared" si="21"/>
        <v>1.2533131389625143</v>
      </c>
      <c r="AG191" s="135" t="s">
        <v>2544</v>
      </c>
      <c r="AH191" s="136" t="s">
        <v>925</v>
      </c>
      <c r="AI191" s="178"/>
      <c r="AJ191" s="178"/>
      <c r="AK191" s="178"/>
      <c r="AL191" s="178"/>
      <c r="AM191" s="178"/>
      <c r="AN191" s="178"/>
      <c r="AO191" s="178"/>
      <c r="AP191" s="178"/>
      <c r="AQ191" s="177" t="s">
        <v>1732</v>
      </c>
    </row>
    <row r="192" spans="1:43" ht="36" x14ac:dyDescent="0.3">
      <c r="A192" s="128" t="s">
        <v>901</v>
      </c>
      <c r="B192" s="129">
        <v>189</v>
      </c>
      <c r="C192" s="144" t="s">
        <v>865</v>
      </c>
      <c r="D192" s="238">
        <v>5692</v>
      </c>
      <c r="E192" s="246" t="s">
        <v>2200</v>
      </c>
      <c r="F192" s="279" t="s">
        <v>2531</v>
      </c>
      <c r="G192" s="175" t="s">
        <v>1132</v>
      </c>
      <c r="H192" s="186">
        <v>2008</v>
      </c>
      <c r="I192" s="203">
        <v>37797</v>
      </c>
      <c r="J192" s="186">
        <v>2003</v>
      </c>
      <c r="K192" s="187" t="s">
        <v>1149</v>
      </c>
      <c r="L192" s="187" t="s">
        <v>1102</v>
      </c>
      <c r="M192" s="131">
        <v>30</v>
      </c>
      <c r="N192" s="136">
        <v>39387</v>
      </c>
      <c r="O192" s="136">
        <v>39600</v>
      </c>
      <c r="P192" s="136">
        <v>42844</v>
      </c>
      <c r="Q192" s="145">
        <f t="shared" si="22"/>
        <v>9.4712328767123282</v>
      </c>
      <c r="R192" s="145" t="s">
        <v>2519</v>
      </c>
      <c r="S192" s="145">
        <f t="shared" si="23"/>
        <v>8.8876712328767127</v>
      </c>
      <c r="T192" s="145" t="s">
        <v>2518</v>
      </c>
      <c r="U192" s="145" t="s">
        <v>2540</v>
      </c>
      <c r="V192" s="145" t="s">
        <v>689</v>
      </c>
      <c r="W192" s="145" t="s">
        <v>689</v>
      </c>
      <c r="X192" s="128" t="s">
        <v>689</v>
      </c>
      <c r="Y192" s="180">
        <v>296033</v>
      </c>
      <c r="Z192" s="138">
        <v>0</v>
      </c>
      <c r="AA192" s="128">
        <v>0</v>
      </c>
      <c r="AB192" s="133">
        <v>151140</v>
      </c>
      <c r="AC192" s="133">
        <v>54740.4</v>
      </c>
      <c r="AD192" s="342">
        <f t="shared" si="19"/>
        <v>241292.6</v>
      </c>
      <c r="AE192" s="352">
        <f t="shared" si="20"/>
        <v>0.18491316846432662</v>
      </c>
      <c r="AF192" s="135">
        <f t="shared" si="21"/>
        <v>0.18491316846432662</v>
      </c>
      <c r="AG192" s="135" t="s">
        <v>2543</v>
      </c>
      <c r="AH192" s="138"/>
      <c r="AI192" s="138"/>
      <c r="AJ192" s="138"/>
      <c r="AK192" s="138"/>
      <c r="AL192" s="138"/>
      <c r="AM192" s="138"/>
      <c r="AN192" s="138"/>
      <c r="AO192" s="138"/>
      <c r="AP192" s="138"/>
      <c r="AQ192" s="144"/>
    </row>
    <row r="193" spans="1:43" ht="36" x14ac:dyDescent="0.3">
      <c r="A193" s="128" t="s">
        <v>901</v>
      </c>
      <c r="B193" s="129">
        <v>190</v>
      </c>
      <c r="C193" s="144" t="s">
        <v>881</v>
      </c>
      <c r="D193" s="238">
        <v>8939</v>
      </c>
      <c r="E193" s="246" t="s">
        <v>2200</v>
      </c>
      <c r="F193" s="279" t="s">
        <v>2531</v>
      </c>
      <c r="G193" s="175" t="s">
        <v>1132</v>
      </c>
      <c r="H193" s="186">
        <v>2008</v>
      </c>
      <c r="I193" s="203">
        <v>38435</v>
      </c>
      <c r="J193" s="186">
        <v>2005</v>
      </c>
      <c r="K193" s="187" t="s">
        <v>1160</v>
      </c>
      <c r="L193" s="187" t="s">
        <v>1100</v>
      </c>
      <c r="M193" s="131">
        <v>120</v>
      </c>
      <c r="N193" s="136">
        <v>39022</v>
      </c>
      <c r="O193" s="136">
        <v>39203</v>
      </c>
      <c r="P193" s="136">
        <v>42844</v>
      </c>
      <c r="Q193" s="145">
        <f t="shared" si="22"/>
        <v>10.471232876712328</v>
      </c>
      <c r="R193" s="145" t="s">
        <v>2520</v>
      </c>
      <c r="S193" s="145">
        <f t="shared" si="23"/>
        <v>9.9753424657534246</v>
      </c>
      <c r="T193" s="145" t="s">
        <v>2525</v>
      </c>
      <c r="U193" s="145" t="s">
        <v>2540</v>
      </c>
      <c r="V193" s="145" t="s">
        <v>689</v>
      </c>
      <c r="W193" s="128" t="s">
        <v>691</v>
      </c>
      <c r="X193" s="128" t="s">
        <v>689</v>
      </c>
      <c r="Y193" s="345">
        <v>318268.32</v>
      </c>
      <c r="Z193" s="138">
        <v>0</v>
      </c>
      <c r="AA193" s="128">
        <v>0</v>
      </c>
      <c r="AB193" s="133">
        <v>277071</v>
      </c>
      <c r="AC193" s="133">
        <v>111489.13</v>
      </c>
      <c r="AD193" s="342">
        <f t="shared" si="19"/>
        <v>206779.19</v>
      </c>
      <c r="AE193" s="352">
        <f t="shared" si="20"/>
        <v>0.35029917523679394</v>
      </c>
      <c r="AF193" s="135">
        <f t="shared" si="21"/>
        <v>0.35029917523679394</v>
      </c>
      <c r="AG193" s="135" t="s">
        <v>2542</v>
      </c>
      <c r="AH193" s="136" t="s">
        <v>925</v>
      </c>
      <c r="AI193" s="148" t="s">
        <v>1237</v>
      </c>
      <c r="AJ193" s="138">
        <v>2004</v>
      </c>
      <c r="AK193" s="148" t="s">
        <v>1237</v>
      </c>
      <c r="AL193" s="148" t="s">
        <v>1237</v>
      </c>
      <c r="AM193" s="148" t="s">
        <v>1237</v>
      </c>
      <c r="AN193" s="138"/>
      <c r="AO193" s="138"/>
      <c r="AP193" s="138"/>
      <c r="AQ193" s="144" t="s">
        <v>1247</v>
      </c>
    </row>
    <row r="194" spans="1:43" ht="36" x14ac:dyDescent="0.3">
      <c r="A194" s="128" t="s">
        <v>901</v>
      </c>
      <c r="B194" s="129">
        <v>191</v>
      </c>
      <c r="C194" s="144" t="s">
        <v>875</v>
      </c>
      <c r="D194" s="238">
        <v>10553</v>
      </c>
      <c r="E194" s="246" t="s">
        <v>2200</v>
      </c>
      <c r="F194" s="279" t="s">
        <v>2531</v>
      </c>
      <c r="G194" s="175" t="s">
        <v>1132</v>
      </c>
      <c r="H194" s="186">
        <v>2008</v>
      </c>
      <c r="I194" s="203">
        <v>38373</v>
      </c>
      <c r="J194" s="186">
        <v>2005</v>
      </c>
      <c r="K194" s="187" t="s">
        <v>1196</v>
      </c>
      <c r="L194" s="187" t="s">
        <v>1104</v>
      </c>
      <c r="M194" s="131">
        <v>180</v>
      </c>
      <c r="N194" s="136">
        <v>38838</v>
      </c>
      <c r="O194" s="136">
        <v>39508</v>
      </c>
      <c r="P194" s="136">
        <v>42844</v>
      </c>
      <c r="Q194" s="145">
        <f t="shared" si="22"/>
        <v>10.975342465753425</v>
      </c>
      <c r="R194" s="145" t="s">
        <v>2521</v>
      </c>
      <c r="S194" s="145">
        <f t="shared" si="23"/>
        <v>9.1397260273972609</v>
      </c>
      <c r="T194" s="145" t="s">
        <v>2519</v>
      </c>
      <c r="U194" s="145" t="s">
        <v>2540</v>
      </c>
      <c r="V194" s="145" t="s">
        <v>689</v>
      </c>
      <c r="W194" s="145" t="s">
        <v>689</v>
      </c>
      <c r="X194" s="128" t="s">
        <v>689</v>
      </c>
      <c r="Y194" s="180">
        <v>2500347</v>
      </c>
      <c r="Z194" s="138">
        <v>0</v>
      </c>
      <c r="AA194" s="128">
        <v>0</v>
      </c>
      <c r="AB194" s="133">
        <v>2600702</v>
      </c>
      <c r="AC194" s="133">
        <v>1682561.28</v>
      </c>
      <c r="AD194" s="342">
        <f t="shared" si="19"/>
        <v>817785.72</v>
      </c>
      <c r="AE194" s="352">
        <f t="shared" si="20"/>
        <v>0.67293110916204835</v>
      </c>
      <c r="AF194" s="135">
        <f t="shared" si="21"/>
        <v>0.67293110916204835</v>
      </c>
      <c r="AG194" s="135" t="s">
        <v>2542</v>
      </c>
      <c r="AH194" s="138"/>
      <c r="AI194" s="138"/>
      <c r="AJ194" s="138"/>
      <c r="AK194" s="138"/>
      <c r="AL194" s="138"/>
      <c r="AM194" s="138"/>
      <c r="AN194" s="138"/>
      <c r="AO194" s="138"/>
      <c r="AP194" s="138"/>
      <c r="AQ194" s="144"/>
    </row>
    <row r="195" spans="1:43" ht="36" x14ac:dyDescent="0.3">
      <c r="A195" s="128" t="s">
        <v>901</v>
      </c>
      <c r="B195" s="129">
        <v>192</v>
      </c>
      <c r="C195" s="144" t="s">
        <v>970</v>
      </c>
      <c r="D195" s="238">
        <v>11799</v>
      </c>
      <c r="E195" s="246" t="s">
        <v>2200</v>
      </c>
      <c r="F195" s="279" t="s">
        <v>2531</v>
      </c>
      <c r="G195" s="175" t="s">
        <v>1132</v>
      </c>
      <c r="H195" s="186">
        <v>2008</v>
      </c>
      <c r="I195" s="203">
        <v>38275</v>
      </c>
      <c r="J195" s="186">
        <v>2004</v>
      </c>
      <c r="K195" s="187" t="s">
        <v>2252</v>
      </c>
      <c r="L195" s="187" t="s">
        <v>1104</v>
      </c>
      <c r="M195" s="131">
        <v>30</v>
      </c>
      <c r="N195" s="136">
        <v>38777</v>
      </c>
      <c r="O195" s="136">
        <v>39264</v>
      </c>
      <c r="P195" s="136">
        <v>42844</v>
      </c>
      <c r="Q195" s="145">
        <f t="shared" si="22"/>
        <v>11.142465753424657</v>
      </c>
      <c r="R195" s="145" t="s">
        <v>2521</v>
      </c>
      <c r="S195" s="145">
        <f t="shared" si="23"/>
        <v>9.8082191780821919</v>
      </c>
      <c r="T195" s="145" t="s">
        <v>2519</v>
      </c>
      <c r="U195" s="145" t="s">
        <v>2540</v>
      </c>
      <c r="V195" s="145" t="s">
        <v>689</v>
      </c>
      <c r="W195" s="145" t="s">
        <v>689</v>
      </c>
      <c r="X195" s="145" t="s">
        <v>689</v>
      </c>
      <c r="Y195" s="180">
        <v>1834854</v>
      </c>
      <c r="Z195" s="140">
        <v>0</v>
      </c>
      <c r="AA195" s="128">
        <v>0</v>
      </c>
      <c r="AB195" s="133">
        <v>884603</v>
      </c>
      <c r="AC195" s="133">
        <v>16382</v>
      </c>
      <c r="AD195" s="342">
        <f t="shared" si="19"/>
        <v>1818472</v>
      </c>
      <c r="AE195" s="352">
        <f t="shared" si="20"/>
        <v>8.9282308020147659E-3</v>
      </c>
      <c r="AF195" s="135">
        <f t="shared" si="21"/>
        <v>8.9282308020147659E-3</v>
      </c>
      <c r="AG195" s="135" t="s">
        <v>2543</v>
      </c>
      <c r="AH195" s="138"/>
      <c r="AI195" s="138"/>
      <c r="AJ195" s="138"/>
      <c r="AK195" s="138"/>
      <c r="AL195" s="138"/>
      <c r="AM195" s="138"/>
      <c r="AN195" s="138"/>
      <c r="AO195" s="138"/>
      <c r="AP195" s="138"/>
      <c r="AQ195" s="259"/>
    </row>
    <row r="196" spans="1:43" ht="36" x14ac:dyDescent="0.3">
      <c r="A196" s="128" t="s">
        <v>901</v>
      </c>
      <c r="B196" s="129">
        <v>193</v>
      </c>
      <c r="C196" s="144" t="s">
        <v>873</v>
      </c>
      <c r="D196" s="238">
        <v>15902</v>
      </c>
      <c r="E196" s="246" t="s">
        <v>2202</v>
      </c>
      <c r="F196" s="279" t="s">
        <v>2531</v>
      </c>
      <c r="G196" s="175" t="s">
        <v>1132</v>
      </c>
      <c r="H196" s="186">
        <v>2008</v>
      </c>
      <c r="I196" s="203">
        <v>38495</v>
      </c>
      <c r="J196" s="186">
        <v>2005</v>
      </c>
      <c r="K196" s="187" t="s">
        <v>1094</v>
      </c>
      <c r="L196" s="187" t="s">
        <v>1095</v>
      </c>
      <c r="M196" s="131">
        <v>30</v>
      </c>
      <c r="N196" s="136">
        <v>38961</v>
      </c>
      <c r="O196" s="136">
        <v>39173</v>
      </c>
      <c r="P196" s="136">
        <v>42844</v>
      </c>
      <c r="Q196" s="145">
        <f t="shared" si="22"/>
        <v>10.638356164383561</v>
      </c>
      <c r="R196" s="145" t="s">
        <v>2520</v>
      </c>
      <c r="S196" s="145">
        <f t="shared" si="23"/>
        <v>10.057534246575342</v>
      </c>
      <c r="T196" s="145" t="s">
        <v>2525</v>
      </c>
      <c r="U196" s="145" t="s">
        <v>2540</v>
      </c>
      <c r="V196" s="145" t="s">
        <v>689</v>
      </c>
      <c r="W196" s="145" t="s">
        <v>689</v>
      </c>
      <c r="X196" s="128" t="s">
        <v>689</v>
      </c>
      <c r="Y196" s="180">
        <v>99990</v>
      </c>
      <c r="Z196" s="138">
        <v>0</v>
      </c>
      <c r="AA196" s="128">
        <v>0</v>
      </c>
      <c r="AB196" s="133">
        <v>383950</v>
      </c>
      <c r="AC196" s="133">
        <v>187335.86</v>
      </c>
      <c r="AD196" s="342">
        <f t="shared" si="19"/>
        <v>-87345.859999999986</v>
      </c>
      <c r="AE196" s="352">
        <f t="shared" si="20"/>
        <v>1.8735459545954594</v>
      </c>
      <c r="AF196" s="135">
        <f t="shared" si="21"/>
        <v>1.8735459545954594</v>
      </c>
      <c r="AG196" s="135" t="s">
        <v>2544</v>
      </c>
      <c r="AH196" s="138"/>
      <c r="AI196" s="138"/>
      <c r="AJ196" s="138"/>
      <c r="AK196" s="138"/>
      <c r="AL196" s="138"/>
      <c r="AM196" s="138"/>
      <c r="AN196" s="138"/>
      <c r="AO196" s="138"/>
      <c r="AP196" s="138"/>
      <c r="AQ196" s="144"/>
    </row>
    <row r="197" spans="1:43" ht="36" x14ac:dyDescent="0.3">
      <c r="A197" s="128" t="s">
        <v>901</v>
      </c>
      <c r="B197" s="129">
        <v>194</v>
      </c>
      <c r="C197" s="144" t="s">
        <v>870</v>
      </c>
      <c r="D197" s="238">
        <v>20444</v>
      </c>
      <c r="E197" s="246" t="s">
        <v>2380</v>
      </c>
      <c r="F197" s="279" t="s">
        <v>2531</v>
      </c>
      <c r="G197" s="175" t="s">
        <v>1132</v>
      </c>
      <c r="H197" s="186">
        <v>2008</v>
      </c>
      <c r="I197" s="203">
        <v>38546</v>
      </c>
      <c r="J197" s="186">
        <v>2005</v>
      </c>
      <c r="K197" s="187" t="s">
        <v>1195</v>
      </c>
      <c r="L197" s="187" t="s">
        <v>1102</v>
      </c>
      <c r="M197" s="131">
        <v>120</v>
      </c>
      <c r="N197" s="136">
        <v>39022</v>
      </c>
      <c r="O197" s="136">
        <v>39569</v>
      </c>
      <c r="P197" s="136">
        <v>42844</v>
      </c>
      <c r="Q197" s="145">
        <f t="shared" si="22"/>
        <v>10.471232876712328</v>
      </c>
      <c r="R197" s="145" t="s">
        <v>2520</v>
      </c>
      <c r="S197" s="145">
        <f t="shared" si="23"/>
        <v>8.9726027397260282</v>
      </c>
      <c r="T197" s="145" t="s">
        <v>2519</v>
      </c>
      <c r="U197" s="145" t="s">
        <v>2540</v>
      </c>
      <c r="V197" s="145" t="s">
        <v>689</v>
      </c>
      <c r="W197" s="145" t="s">
        <v>689</v>
      </c>
      <c r="X197" s="128" t="s">
        <v>689</v>
      </c>
      <c r="Y197" s="180">
        <v>1602449</v>
      </c>
      <c r="Z197" s="138">
        <v>0</v>
      </c>
      <c r="AA197" s="128">
        <v>0</v>
      </c>
      <c r="AB197" s="133">
        <v>1963379</v>
      </c>
      <c r="AC197" s="133">
        <v>1010179.68</v>
      </c>
      <c r="AD197" s="342">
        <f t="shared" si="19"/>
        <v>592269.31999999995</v>
      </c>
      <c r="AE197" s="352">
        <f t="shared" si="20"/>
        <v>0.63039739798271277</v>
      </c>
      <c r="AF197" s="135">
        <f t="shared" si="21"/>
        <v>0.63039739798271277</v>
      </c>
      <c r="AG197" s="135" t="s">
        <v>2542</v>
      </c>
      <c r="AH197" s="138"/>
      <c r="AI197" s="138"/>
      <c r="AJ197" s="138"/>
      <c r="AK197" s="138"/>
      <c r="AL197" s="138"/>
      <c r="AM197" s="138"/>
      <c r="AN197" s="138"/>
      <c r="AO197" s="138"/>
      <c r="AP197" s="138"/>
      <c r="AQ197" s="144"/>
    </row>
    <row r="198" spans="1:43" ht="36" x14ac:dyDescent="0.3">
      <c r="A198" s="128" t="s">
        <v>901</v>
      </c>
      <c r="B198" s="129">
        <v>195</v>
      </c>
      <c r="C198" s="144" t="s">
        <v>851</v>
      </c>
      <c r="D198" s="238">
        <v>23166</v>
      </c>
      <c r="E198" s="246" t="s">
        <v>2200</v>
      </c>
      <c r="F198" s="279" t="s">
        <v>2531</v>
      </c>
      <c r="G198" s="175" t="s">
        <v>1132</v>
      </c>
      <c r="H198" s="186">
        <v>2008</v>
      </c>
      <c r="I198" s="203">
        <v>38603</v>
      </c>
      <c r="J198" s="186">
        <v>2005</v>
      </c>
      <c r="K198" s="187" t="s">
        <v>1193</v>
      </c>
      <c r="L198" s="187" t="s">
        <v>1110</v>
      </c>
      <c r="M198" s="131">
        <v>120</v>
      </c>
      <c r="N198" s="136">
        <v>38930</v>
      </c>
      <c r="O198" s="136">
        <v>39479</v>
      </c>
      <c r="P198" s="136">
        <v>42844</v>
      </c>
      <c r="Q198" s="145">
        <f t="shared" si="22"/>
        <v>10.723287671232876</v>
      </c>
      <c r="R198" s="145" t="s">
        <v>2520</v>
      </c>
      <c r="S198" s="145">
        <f t="shared" si="23"/>
        <v>9.2191780821917817</v>
      </c>
      <c r="T198" s="145" t="s">
        <v>2519</v>
      </c>
      <c r="U198" s="145" t="s">
        <v>2540</v>
      </c>
      <c r="V198" s="145" t="s">
        <v>689</v>
      </c>
      <c r="W198" s="145" t="s">
        <v>689</v>
      </c>
      <c r="X198" s="128" t="s">
        <v>689</v>
      </c>
      <c r="Y198" s="180">
        <v>180000</v>
      </c>
      <c r="Z198" s="138">
        <v>0</v>
      </c>
      <c r="AA198" s="128">
        <v>0</v>
      </c>
      <c r="AB198" s="133">
        <v>552913</v>
      </c>
      <c r="AC198" s="133">
        <v>221385</v>
      </c>
      <c r="AD198" s="342">
        <f t="shared" si="19"/>
        <v>-41385</v>
      </c>
      <c r="AE198" s="352">
        <f t="shared" si="20"/>
        <v>1.2299166666666668</v>
      </c>
      <c r="AF198" s="135">
        <f t="shared" si="21"/>
        <v>1.2299166666666668</v>
      </c>
      <c r="AG198" s="135" t="s">
        <v>2544</v>
      </c>
      <c r="AH198" s="138"/>
      <c r="AI198" s="138"/>
      <c r="AJ198" s="138"/>
      <c r="AK198" s="138"/>
      <c r="AL198" s="138"/>
      <c r="AM198" s="138"/>
      <c r="AN198" s="138"/>
      <c r="AO198" s="138"/>
      <c r="AP198" s="138"/>
      <c r="AQ198" s="144"/>
    </row>
    <row r="199" spans="1:43" ht="36" x14ac:dyDescent="0.3">
      <c r="A199" s="128" t="s">
        <v>901</v>
      </c>
      <c r="B199" s="129">
        <v>196</v>
      </c>
      <c r="C199" s="144" t="s">
        <v>880</v>
      </c>
      <c r="D199" s="238">
        <v>23620</v>
      </c>
      <c r="E199" s="246" t="s">
        <v>2200</v>
      </c>
      <c r="F199" s="279" t="s">
        <v>2531</v>
      </c>
      <c r="G199" s="175" t="s">
        <v>1132</v>
      </c>
      <c r="H199" s="186">
        <v>2008</v>
      </c>
      <c r="I199" s="203">
        <v>38616</v>
      </c>
      <c r="J199" s="186">
        <v>2005</v>
      </c>
      <c r="K199" s="130" t="s">
        <v>1167</v>
      </c>
      <c r="L199" s="187" t="s">
        <v>1110</v>
      </c>
      <c r="M199" s="131">
        <v>120</v>
      </c>
      <c r="N199" s="136">
        <v>38777</v>
      </c>
      <c r="O199" s="136">
        <v>39630</v>
      </c>
      <c r="P199" s="136">
        <v>42844</v>
      </c>
      <c r="Q199" s="145">
        <f t="shared" si="22"/>
        <v>11.142465753424657</v>
      </c>
      <c r="R199" s="145" t="s">
        <v>2521</v>
      </c>
      <c r="S199" s="145">
        <f t="shared" si="23"/>
        <v>8.8054794520547937</v>
      </c>
      <c r="T199" s="145" t="s">
        <v>2518</v>
      </c>
      <c r="U199" s="145" t="s">
        <v>2540</v>
      </c>
      <c r="V199" s="145" t="s">
        <v>689</v>
      </c>
      <c r="W199" s="145" t="s">
        <v>689</v>
      </c>
      <c r="X199" s="128" t="s">
        <v>689</v>
      </c>
      <c r="Y199" s="180">
        <v>219587</v>
      </c>
      <c r="Z199" s="138">
        <v>0</v>
      </c>
      <c r="AA199" s="128">
        <v>0</v>
      </c>
      <c r="AB199" s="133">
        <v>375118</v>
      </c>
      <c r="AC199" s="133">
        <v>256151.95</v>
      </c>
      <c r="AD199" s="342">
        <f t="shared" si="19"/>
        <v>-36564.950000000012</v>
      </c>
      <c r="AE199" s="352">
        <f t="shared" si="20"/>
        <v>1.1665169158465665</v>
      </c>
      <c r="AF199" s="135">
        <f t="shared" si="21"/>
        <v>1.1665169158465665</v>
      </c>
      <c r="AG199" s="135" t="s">
        <v>2544</v>
      </c>
      <c r="AH199" s="138"/>
      <c r="AI199" s="138"/>
      <c r="AJ199" s="138"/>
      <c r="AK199" s="138"/>
      <c r="AL199" s="138"/>
      <c r="AM199" s="138"/>
      <c r="AN199" s="138"/>
      <c r="AO199" s="138"/>
      <c r="AP199" s="138"/>
      <c r="AQ199" s="144"/>
    </row>
    <row r="200" spans="1:43" ht="36" x14ac:dyDescent="0.3">
      <c r="A200" s="128" t="s">
        <v>901</v>
      </c>
      <c r="B200" s="129">
        <v>197</v>
      </c>
      <c r="C200" s="144" t="s">
        <v>864</v>
      </c>
      <c r="D200" s="238">
        <v>25516</v>
      </c>
      <c r="E200" s="246" t="s">
        <v>2200</v>
      </c>
      <c r="F200" s="279" t="s">
        <v>2531</v>
      </c>
      <c r="G200" s="175" t="s">
        <v>1132</v>
      </c>
      <c r="H200" s="186">
        <v>2008</v>
      </c>
      <c r="I200" s="203">
        <v>38673</v>
      </c>
      <c r="J200" s="186">
        <v>2005</v>
      </c>
      <c r="K200" s="187" t="s">
        <v>1194</v>
      </c>
      <c r="L200" s="187" t="s">
        <v>1102</v>
      </c>
      <c r="M200" s="131">
        <v>120</v>
      </c>
      <c r="N200" s="136">
        <v>39173</v>
      </c>
      <c r="O200" s="136">
        <v>40087</v>
      </c>
      <c r="P200" s="136">
        <v>42844</v>
      </c>
      <c r="Q200" s="145">
        <f t="shared" si="22"/>
        <v>10.057534246575342</v>
      </c>
      <c r="R200" s="145" t="s">
        <v>2520</v>
      </c>
      <c r="S200" s="145">
        <f t="shared" si="23"/>
        <v>7.5534246575342463</v>
      </c>
      <c r="T200" s="145" t="s">
        <v>2517</v>
      </c>
      <c r="U200" s="145" t="s">
        <v>2540</v>
      </c>
      <c r="V200" s="145" t="s">
        <v>689</v>
      </c>
      <c r="W200" s="145" t="s">
        <v>689</v>
      </c>
      <c r="X200" s="128" t="s">
        <v>689</v>
      </c>
      <c r="Y200" s="180">
        <v>898627</v>
      </c>
      <c r="Z200" s="138">
        <v>0</v>
      </c>
      <c r="AA200" s="128">
        <v>0</v>
      </c>
      <c r="AB200" s="133">
        <v>1992951</v>
      </c>
      <c r="AC200" s="133">
        <v>882648.03</v>
      </c>
      <c r="AD200" s="342">
        <f t="shared" si="19"/>
        <v>15978.969999999972</v>
      </c>
      <c r="AE200" s="352">
        <f t="shared" si="20"/>
        <v>0.98221846216505848</v>
      </c>
      <c r="AF200" s="135">
        <f t="shared" si="21"/>
        <v>0.98221846216505848</v>
      </c>
      <c r="AG200" s="135" t="s">
        <v>2544</v>
      </c>
      <c r="AH200" s="138"/>
      <c r="AI200" s="138"/>
      <c r="AJ200" s="138"/>
      <c r="AK200" s="138"/>
      <c r="AL200" s="138"/>
      <c r="AM200" s="138"/>
      <c r="AN200" s="138"/>
      <c r="AO200" s="138"/>
      <c r="AP200" s="138"/>
      <c r="AQ200" s="144"/>
    </row>
    <row r="201" spans="1:43" ht="36" x14ac:dyDescent="0.3">
      <c r="A201" s="193" t="s">
        <v>897</v>
      </c>
      <c r="B201" s="129">
        <v>198</v>
      </c>
      <c r="C201" s="144" t="s">
        <v>1274</v>
      </c>
      <c r="D201" s="238">
        <v>23631</v>
      </c>
      <c r="E201" s="245" t="s">
        <v>1166</v>
      </c>
      <c r="F201" s="280" t="s">
        <v>2530</v>
      </c>
      <c r="G201" s="175" t="s">
        <v>1132</v>
      </c>
      <c r="H201" s="186">
        <v>2008</v>
      </c>
      <c r="I201" s="203">
        <v>38650</v>
      </c>
      <c r="J201" s="186">
        <v>2005</v>
      </c>
      <c r="K201" s="128" t="s">
        <v>1166</v>
      </c>
      <c r="L201" s="128" t="s">
        <v>1110</v>
      </c>
      <c r="M201" s="248">
        <v>210</v>
      </c>
      <c r="N201" s="136">
        <v>38838</v>
      </c>
      <c r="O201" s="136">
        <v>40148</v>
      </c>
      <c r="P201" s="136">
        <v>42844</v>
      </c>
      <c r="Q201" s="145">
        <f t="shared" si="22"/>
        <v>10.975342465753425</v>
      </c>
      <c r="R201" s="145" t="s">
        <v>2521</v>
      </c>
      <c r="S201" s="145">
        <f t="shared" si="23"/>
        <v>7.3863013698630136</v>
      </c>
      <c r="T201" s="145" t="s">
        <v>2517</v>
      </c>
      <c r="U201" s="145" t="s">
        <v>2540</v>
      </c>
      <c r="V201" s="145" t="s">
        <v>689</v>
      </c>
      <c r="W201" s="145" t="s">
        <v>689</v>
      </c>
      <c r="X201" s="128" t="s">
        <v>689</v>
      </c>
      <c r="Y201" s="180">
        <v>453056</v>
      </c>
      <c r="Z201" s="178">
        <v>0</v>
      </c>
      <c r="AA201" s="128">
        <v>0</v>
      </c>
      <c r="AB201" s="133">
        <v>415688</v>
      </c>
      <c r="AC201" s="180">
        <v>409556.89</v>
      </c>
      <c r="AD201" s="342">
        <f t="shared" si="19"/>
        <v>43499.109999999986</v>
      </c>
      <c r="AE201" s="352">
        <f t="shared" si="20"/>
        <v>0.90398734372792766</v>
      </c>
      <c r="AF201" s="135">
        <f t="shared" si="21"/>
        <v>0.90398734372792766</v>
      </c>
      <c r="AG201" s="135" t="s">
        <v>2544</v>
      </c>
      <c r="AH201" s="178"/>
      <c r="AI201" s="178"/>
      <c r="AJ201" s="178"/>
      <c r="AK201" s="178"/>
      <c r="AL201" s="178"/>
      <c r="AM201" s="178"/>
      <c r="AN201" s="178"/>
      <c r="AO201" s="178"/>
      <c r="AP201" s="178"/>
      <c r="AQ201" s="177" t="s">
        <v>1275</v>
      </c>
    </row>
    <row r="202" spans="1:43" ht="36" x14ac:dyDescent="0.3">
      <c r="A202" s="169" t="s">
        <v>903</v>
      </c>
      <c r="B202" s="129">
        <v>199</v>
      </c>
      <c r="C202" s="174" t="s">
        <v>882</v>
      </c>
      <c r="D202" s="240">
        <v>5346</v>
      </c>
      <c r="E202" s="246" t="s">
        <v>2200</v>
      </c>
      <c r="F202" s="279" t="s">
        <v>2531</v>
      </c>
      <c r="G202" s="175" t="s">
        <v>1132</v>
      </c>
      <c r="H202" s="153">
        <v>2008</v>
      </c>
      <c r="I202" s="172">
        <v>38682</v>
      </c>
      <c r="J202" s="186">
        <v>2005</v>
      </c>
      <c r="K202" s="152" t="s">
        <v>2253</v>
      </c>
      <c r="L202" s="152" t="s">
        <v>1104</v>
      </c>
      <c r="M202" s="154">
        <v>120</v>
      </c>
      <c r="N202" s="136">
        <v>38869</v>
      </c>
      <c r="O202" s="136">
        <v>39508</v>
      </c>
      <c r="P202" s="136">
        <v>42844</v>
      </c>
      <c r="Q202" s="145">
        <f t="shared" si="22"/>
        <v>10.890410958904109</v>
      </c>
      <c r="R202" s="145" t="s">
        <v>2520</v>
      </c>
      <c r="S202" s="145">
        <f t="shared" si="23"/>
        <v>9.1397260273972609</v>
      </c>
      <c r="T202" s="145" t="s">
        <v>2519</v>
      </c>
      <c r="U202" s="145" t="s">
        <v>2540</v>
      </c>
      <c r="V202" s="156" t="s">
        <v>689</v>
      </c>
      <c r="W202" s="145" t="s">
        <v>689</v>
      </c>
      <c r="X202" s="173" t="s">
        <v>689</v>
      </c>
      <c r="Y202" s="346">
        <v>5991553</v>
      </c>
      <c r="Z202" s="168">
        <v>0</v>
      </c>
      <c r="AA202" s="128">
        <v>0</v>
      </c>
      <c r="AB202" s="133">
        <v>1908138</v>
      </c>
      <c r="AC202" s="170">
        <v>1315173.6599999999</v>
      </c>
      <c r="AD202" s="342">
        <f t="shared" si="19"/>
        <v>4676379.34</v>
      </c>
      <c r="AE202" s="352">
        <f t="shared" si="20"/>
        <v>0.21950463594330216</v>
      </c>
      <c r="AF202" s="135">
        <f t="shared" si="21"/>
        <v>0.21950463594330216</v>
      </c>
      <c r="AG202" s="135" t="s">
        <v>2543</v>
      </c>
      <c r="AH202" s="164"/>
      <c r="AI202" s="164"/>
      <c r="AJ202" s="164"/>
      <c r="AK202" s="164"/>
      <c r="AL202" s="164"/>
      <c r="AM202" s="164"/>
      <c r="AN202" s="164"/>
      <c r="AO202" s="164"/>
      <c r="AP202" s="164"/>
      <c r="AQ202" s="174" t="s">
        <v>1428</v>
      </c>
    </row>
    <row r="203" spans="1:43" ht="36" x14ac:dyDescent="0.3">
      <c r="A203" s="169" t="s">
        <v>903</v>
      </c>
      <c r="B203" s="129">
        <v>200</v>
      </c>
      <c r="C203" s="167" t="s">
        <v>1429</v>
      </c>
      <c r="D203" s="240">
        <v>15330</v>
      </c>
      <c r="E203" s="246" t="s">
        <v>2200</v>
      </c>
      <c r="F203" s="279" t="s">
        <v>2531</v>
      </c>
      <c r="G203" s="175" t="s">
        <v>1132</v>
      </c>
      <c r="H203" s="153">
        <v>2008</v>
      </c>
      <c r="I203" s="209">
        <v>38373</v>
      </c>
      <c r="J203" s="186">
        <v>2005</v>
      </c>
      <c r="K203" s="153" t="s">
        <v>1182</v>
      </c>
      <c r="L203" s="152" t="s">
        <v>1107</v>
      </c>
      <c r="M203" s="154">
        <v>210</v>
      </c>
      <c r="N203" s="136">
        <v>38777</v>
      </c>
      <c r="O203" s="136">
        <v>39539</v>
      </c>
      <c r="P203" s="136">
        <v>42844</v>
      </c>
      <c r="Q203" s="145">
        <f t="shared" si="22"/>
        <v>11.142465753424657</v>
      </c>
      <c r="R203" s="145" t="s">
        <v>2521</v>
      </c>
      <c r="S203" s="145">
        <f t="shared" si="23"/>
        <v>9.0547945205479454</v>
      </c>
      <c r="T203" s="145" t="s">
        <v>2519</v>
      </c>
      <c r="U203" s="145" t="s">
        <v>2540</v>
      </c>
      <c r="V203" s="156" t="s">
        <v>689</v>
      </c>
      <c r="W203" s="173" t="s">
        <v>691</v>
      </c>
      <c r="X203" s="173" t="s">
        <v>689</v>
      </c>
      <c r="Y203" s="346">
        <v>988083.43</v>
      </c>
      <c r="Z203" s="168">
        <v>0</v>
      </c>
      <c r="AA203" s="128">
        <v>0</v>
      </c>
      <c r="AB203" s="133">
        <v>8407849</v>
      </c>
      <c r="AC203" s="170">
        <v>988083.43</v>
      </c>
      <c r="AD203" s="342">
        <f t="shared" si="19"/>
        <v>0</v>
      </c>
      <c r="AE203" s="352">
        <f t="shared" si="20"/>
        <v>1</v>
      </c>
      <c r="AF203" s="135">
        <f t="shared" si="21"/>
        <v>1</v>
      </c>
      <c r="AG203" s="135" t="s">
        <v>2544</v>
      </c>
      <c r="AH203" s="136" t="s">
        <v>925</v>
      </c>
      <c r="AI203" s="164"/>
      <c r="AJ203" s="164"/>
      <c r="AK203" s="164"/>
      <c r="AL203" s="164"/>
      <c r="AM203" s="164"/>
      <c r="AN203" s="164"/>
      <c r="AO203" s="164"/>
      <c r="AP203" s="164"/>
      <c r="AQ203" s="174" t="s">
        <v>1430</v>
      </c>
    </row>
    <row r="204" spans="1:43" ht="36" x14ac:dyDescent="0.3">
      <c r="A204" s="169" t="s">
        <v>903</v>
      </c>
      <c r="B204" s="129">
        <v>201</v>
      </c>
      <c r="C204" s="167" t="s">
        <v>1431</v>
      </c>
      <c r="D204" s="240">
        <v>5000</v>
      </c>
      <c r="E204" s="246" t="s">
        <v>2200</v>
      </c>
      <c r="F204" s="279" t="s">
        <v>2531</v>
      </c>
      <c r="G204" s="175" t="s">
        <v>1132</v>
      </c>
      <c r="H204" s="153">
        <v>2008</v>
      </c>
      <c r="I204" s="209">
        <v>38027</v>
      </c>
      <c r="J204" s="186">
        <v>2004</v>
      </c>
      <c r="K204" s="173" t="s">
        <v>1432</v>
      </c>
      <c r="L204" s="152" t="s">
        <v>1104</v>
      </c>
      <c r="M204" s="154">
        <v>180</v>
      </c>
      <c r="N204" s="136">
        <v>38991</v>
      </c>
      <c r="O204" s="136">
        <v>39569</v>
      </c>
      <c r="P204" s="136">
        <v>42844</v>
      </c>
      <c r="Q204" s="145">
        <f t="shared" si="22"/>
        <v>10.556164383561644</v>
      </c>
      <c r="R204" s="145" t="s">
        <v>2520</v>
      </c>
      <c r="S204" s="145">
        <f t="shared" si="23"/>
        <v>8.9726027397260282</v>
      </c>
      <c r="T204" s="145" t="s">
        <v>2519</v>
      </c>
      <c r="U204" s="145" t="s">
        <v>2540</v>
      </c>
      <c r="V204" s="156" t="s">
        <v>689</v>
      </c>
      <c r="W204" s="145" t="s">
        <v>689</v>
      </c>
      <c r="X204" s="173" t="s">
        <v>689</v>
      </c>
      <c r="Y204" s="346">
        <v>1505363</v>
      </c>
      <c r="Z204" s="168">
        <v>0</v>
      </c>
      <c r="AA204" s="128">
        <v>0</v>
      </c>
      <c r="AB204" s="133">
        <v>613282</v>
      </c>
      <c r="AC204" s="137">
        <v>309907.7</v>
      </c>
      <c r="AD204" s="342">
        <f t="shared" si="19"/>
        <v>1195455.3</v>
      </c>
      <c r="AE204" s="352">
        <f t="shared" si="20"/>
        <v>0.20586908273951202</v>
      </c>
      <c r="AF204" s="135">
        <f t="shared" si="21"/>
        <v>0.20586908273951202</v>
      </c>
      <c r="AG204" s="135" t="s">
        <v>2543</v>
      </c>
      <c r="AH204" s="164"/>
      <c r="AI204" s="164"/>
      <c r="AJ204" s="164"/>
      <c r="AK204" s="164"/>
      <c r="AL204" s="164"/>
      <c r="AM204" s="164"/>
      <c r="AN204" s="164"/>
      <c r="AO204" s="164"/>
      <c r="AP204" s="164"/>
      <c r="AQ204" s="174" t="s">
        <v>1433</v>
      </c>
    </row>
    <row r="205" spans="1:43" ht="36" x14ac:dyDescent="0.3">
      <c r="A205" s="169" t="s">
        <v>903</v>
      </c>
      <c r="B205" s="129">
        <v>202</v>
      </c>
      <c r="C205" s="167" t="s">
        <v>1434</v>
      </c>
      <c r="D205" s="240">
        <v>19158</v>
      </c>
      <c r="E205" s="246" t="s">
        <v>2200</v>
      </c>
      <c r="F205" s="279" t="s">
        <v>2531</v>
      </c>
      <c r="G205" s="175" t="s">
        <v>1132</v>
      </c>
      <c r="H205" s="153">
        <v>2008</v>
      </c>
      <c r="I205" s="209">
        <v>38517</v>
      </c>
      <c r="J205" s="186">
        <v>2005</v>
      </c>
      <c r="K205" s="173" t="s">
        <v>1435</v>
      </c>
      <c r="L205" s="152" t="s">
        <v>1110</v>
      </c>
      <c r="M205" s="154">
        <v>90</v>
      </c>
      <c r="N205" s="136">
        <v>39203</v>
      </c>
      <c r="O205" s="136">
        <v>39630</v>
      </c>
      <c r="P205" s="136">
        <v>42844</v>
      </c>
      <c r="Q205" s="145">
        <f t="shared" si="22"/>
        <v>9.9753424657534246</v>
      </c>
      <c r="R205" s="145" t="s">
        <v>2520</v>
      </c>
      <c r="S205" s="145">
        <f t="shared" si="23"/>
        <v>8.8054794520547937</v>
      </c>
      <c r="T205" s="145" t="s">
        <v>2518</v>
      </c>
      <c r="U205" s="145" t="s">
        <v>2540</v>
      </c>
      <c r="V205" s="156" t="s">
        <v>689</v>
      </c>
      <c r="W205" s="173" t="s">
        <v>691</v>
      </c>
      <c r="X205" s="173" t="s">
        <v>689</v>
      </c>
      <c r="Y205" s="346">
        <v>240767.29</v>
      </c>
      <c r="Z205" s="168">
        <v>0</v>
      </c>
      <c r="AA205" s="128">
        <v>0</v>
      </c>
      <c r="AB205" s="133">
        <v>410083</v>
      </c>
      <c r="AC205" s="170">
        <v>240767.29</v>
      </c>
      <c r="AD205" s="342">
        <f t="shared" si="19"/>
        <v>0</v>
      </c>
      <c r="AE205" s="352">
        <f t="shared" si="20"/>
        <v>1</v>
      </c>
      <c r="AF205" s="135">
        <f t="shared" si="21"/>
        <v>1</v>
      </c>
      <c r="AG205" s="135" t="s">
        <v>2544</v>
      </c>
      <c r="AH205" s="136" t="s">
        <v>925</v>
      </c>
      <c r="AI205" s="164"/>
      <c r="AJ205" s="164"/>
      <c r="AK205" s="164"/>
      <c r="AL205" s="164"/>
      <c r="AM205" s="164"/>
      <c r="AN205" s="164"/>
      <c r="AO205" s="164"/>
      <c r="AP205" s="164"/>
      <c r="AQ205" s="174" t="s">
        <v>2026</v>
      </c>
    </row>
    <row r="206" spans="1:43" ht="36" x14ac:dyDescent="0.3">
      <c r="A206" s="169" t="s">
        <v>903</v>
      </c>
      <c r="B206" s="129">
        <v>203</v>
      </c>
      <c r="C206" s="167" t="s">
        <v>884</v>
      </c>
      <c r="D206" s="240">
        <v>24317</v>
      </c>
      <c r="E206" s="246" t="s">
        <v>2200</v>
      </c>
      <c r="F206" s="279" t="s">
        <v>2531</v>
      </c>
      <c r="G206" s="175" t="s">
        <v>1132</v>
      </c>
      <c r="H206" s="153">
        <v>2008</v>
      </c>
      <c r="I206" s="209">
        <v>38638</v>
      </c>
      <c r="J206" s="186">
        <v>2005</v>
      </c>
      <c r="K206" s="173" t="s">
        <v>1181</v>
      </c>
      <c r="L206" s="152" t="s">
        <v>1110</v>
      </c>
      <c r="M206" s="154">
        <v>120</v>
      </c>
      <c r="N206" s="136">
        <v>38777</v>
      </c>
      <c r="O206" s="136">
        <v>39753</v>
      </c>
      <c r="P206" s="136">
        <v>42844</v>
      </c>
      <c r="Q206" s="145">
        <f t="shared" si="22"/>
        <v>11.142465753424657</v>
      </c>
      <c r="R206" s="145" t="s">
        <v>2521</v>
      </c>
      <c r="S206" s="145">
        <f t="shared" si="23"/>
        <v>8.4684931506849317</v>
      </c>
      <c r="T206" s="145" t="s">
        <v>2518</v>
      </c>
      <c r="U206" s="145" t="s">
        <v>2540</v>
      </c>
      <c r="V206" s="156" t="s">
        <v>689</v>
      </c>
      <c r="W206" s="173" t="s">
        <v>691</v>
      </c>
      <c r="X206" s="173" t="s">
        <v>689</v>
      </c>
      <c r="Y206" s="221">
        <v>499362.74</v>
      </c>
      <c r="Z206" s="168">
        <v>0</v>
      </c>
      <c r="AA206" s="128">
        <v>0</v>
      </c>
      <c r="AB206" s="133">
        <v>923361</v>
      </c>
      <c r="AC206" s="137">
        <v>499362.74</v>
      </c>
      <c r="AD206" s="342">
        <f t="shared" si="19"/>
        <v>0</v>
      </c>
      <c r="AE206" s="352">
        <f t="shared" si="20"/>
        <v>1</v>
      </c>
      <c r="AF206" s="135">
        <f t="shared" si="21"/>
        <v>1</v>
      </c>
      <c r="AG206" s="135" t="s">
        <v>2544</v>
      </c>
      <c r="AH206" s="136" t="s">
        <v>925</v>
      </c>
      <c r="AI206" s="164"/>
      <c r="AJ206" s="164"/>
      <c r="AK206" s="164"/>
      <c r="AL206" s="164"/>
      <c r="AM206" s="164"/>
      <c r="AN206" s="164"/>
      <c r="AO206" s="164"/>
      <c r="AP206" s="164"/>
      <c r="AQ206" s="174" t="s">
        <v>1438</v>
      </c>
    </row>
    <row r="207" spans="1:43" ht="36" x14ac:dyDescent="0.3">
      <c r="A207" s="169" t="s">
        <v>903</v>
      </c>
      <c r="B207" s="129">
        <v>204</v>
      </c>
      <c r="C207" s="167" t="s">
        <v>1441</v>
      </c>
      <c r="D207" s="240">
        <v>24756</v>
      </c>
      <c r="E207" s="246" t="s">
        <v>2200</v>
      </c>
      <c r="F207" s="279" t="s">
        <v>2531</v>
      </c>
      <c r="G207" s="175" t="s">
        <v>1132</v>
      </c>
      <c r="H207" s="153">
        <v>2008</v>
      </c>
      <c r="I207" s="209">
        <v>38727</v>
      </c>
      <c r="J207" s="186">
        <v>2006</v>
      </c>
      <c r="K207" s="187" t="s">
        <v>1158</v>
      </c>
      <c r="L207" s="152" t="s">
        <v>1110</v>
      </c>
      <c r="M207" s="154">
        <v>120</v>
      </c>
      <c r="N207" s="136">
        <v>38808</v>
      </c>
      <c r="O207" s="136">
        <v>39508</v>
      </c>
      <c r="P207" s="136">
        <v>42844</v>
      </c>
      <c r="Q207" s="145">
        <f t="shared" si="22"/>
        <v>11.057534246575342</v>
      </c>
      <c r="R207" s="145" t="s">
        <v>2521</v>
      </c>
      <c r="S207" s="145">
        <f t="shared" si="23"/>
        <v>9.1397260273972609</v>
      </c>
      <c r="T207" s="145" t="s">
        <v>2519</v>
      </c>
      <c r="U207" s="145" t="s">
        <v>2540</v>
      </c>
      <c r="V207" s="156" t="s">
        <v>689</v>
      </c>
      <c r="W207" s="145" t="s">
        <v>689</v>
      </c>
      <c r="X207" s="173" t="s">
        <v>689</v>
      </c>
      <c r="Y207" s="339">
        <v>561795</v>
      </c>
      <c r="Z207" s="168">
        <v>0</v>
      </c>
      <c r="AA207" s="128">
        <v>0</v>
      </c>
      <c r="AB207" s="133">
        <v>643015</v>
      </c>
      <c r="AC207" s="137">
        <v>321405.58</v>
      </c>
      <c r="AD207" s="342">
        <f t="shared" si="19"/>
        <v>240389.41999999998</v>
      </c>
      <c r="AE207" s="352">
        <f t="shared" si="20"/>
        <v>0.57210473571320497</v>
      </c>
      <c r="AF207" s="135">
        <f t="shared" si="21"/>
        <v>0.57210473571320497</v>
      </c>
      <c r="AG207" s="135" t="s">
        <v>2542</v>
      </c>
      <c r="AH207" s="168"/>
      <c r="AI207" s="168"/>
      <c r="AJ207" s="168"/>
      <c r="AK207" s="168"/>
      <c r="AL207" s="168"/>
      <c r="AM207" s="168"/>
      <c r="AN207" s="168"/>
      <c r="AO207" s="168"/>
      <c r="AP207" s="168"/>
      <c r="AQ207" s="174" t="s">
        <v>1442</v>
      </c>
    </row>
    <row r="208" spans="1:43" ht="48" x14ac:dyDescent="0.3">
      <c r="A208" s="169" t="s">
        <v>903</v>
      </c>
      <c r="B208" s="129">
        <v>205</v>
      </c>
      <c r="C208" s="167" t="s">
        <v>1443</v>
      </c>
      <c r="D208" s="240">
        <v>24800</v>
      </c>
      <c r="E208" s="246" t="s">
        <v>2200</v>
      </c>
      <c r="F208" s="279" t="s">
        <v>2531</v>
      </c>
      <c r="G208" s="175" t="s">
        <v>1132</v>
      </c>
      <c r="H208" s="153">
        <v>2008</v>
      </c>
      <c r="I208" s="172">
        <v>38645</v>
      </c>
      <c r="J208" s="186">
        <v>2005</v>
      </c>
      <c r="K208" s="173" t="s">
        <v>1444</v>
      </c>
      <c r="L208" s="152" t="s">
        <v>1110</v>
      </c>
      <c r="M208" s="154">
        <v>90</v>
      </c>
      <c r="N208" s="136">
        <v>38808</v>
      </c>
      <c r="O208" s="136">
        <v>39326</v>
      </c>
      <c r="P208" s="136">
        <v>42844</v>
      </c>
      <c r="Q208" s="145">
        <f t="shared" si="22"/>
        <v>11.057534246575342</v>
      </c>
      <c r="R208" s="145" t="s">
        <v>2521</v>
      </c>
      <c r="S208" s="145">
        <f t="shared" si="23"/>
        <v>9.6383561643835609</v>
      </c>
      <c r="T208" s="145" t="s">
        <v>2519</v>
      </c>
      <c r="U208" s="145" t="s">
        <v>2540</v>
      </c>
      <c r="V208" s="156" t="s">
        <v>689</v>
      </c>
      <c r="W208" s="173" t="s">
        <v>691</v>
      </c>
      <c r="X208" s="173" t="s">
        <v>689</v>
      </c>
      <c r="Y208" s="346">
        <v>242820.72</v>
      </c>
      <c r="Z208" s="168">
        <v>0</v>
      </c>
      <c r="AA208" s="128">
        <v>0</v>
      </c>
      <c r="AB208" s="133">
        <v>12360931</v>
      </c>
      <c r="AC208" s="208">
        <v>242820.72</v>
      </c>
      <c r="AD208" s="342">
        <f t="shared" si="19"/>
        <v>0</v>
      </c>
      <c r="AE208" s="352">
        <f t="shared" si="20"/>
        <v>1</v>
      </c>
      <c r="AF208" s="135">
        <f t="shared" si="21"/>
        <v>1</v>
      </c>
      <c r="AG208" s="135" t="s">
        <v>2544</v>
      </c>
      <c r="AH208" s="136" t="s">
        <v>925</v>
      </c>
      <c r="AI208" s="164"/>
      <c r="AJ208" s="164"/>
      <c r="AK208" s="164"/>
      <c r="AL208" s="164"/>
      <c r="AM208" s="164"/>
      <c r="AN208" s="164"/>
      <c r="AO208" s="164"/>
      <c r="AP208" s="164"/>
      <c r="AQ208" s="174" t="s">
        <v>1445</v>
      </c>
    </row>
    <row r="209" spans="1:43" ht="48" x14ac:dyDescent="0.3">
      <c r="A209" s="169" t="s">
        <v>903</v>
      </c>
      <c r="B209" s="129">
        <v>206</v>
      </c>
      <c r="C209" s="171" t="s">
        <v>1453</v>
      </c>
      <c r="D209" s="240">
        <v>24982</v>
      </c>
      <c r="E209" s="246" t="s">
        <v>2200</v>
      </c>
      <c r="F209" s="279" t="s">
        <v>2531</v>
      </c>
      <c r="G209" s="175" t="s">
        <v>1132</v>
      </c>
      <c r="H209" s="153">
        <v>2008</v>
      </c>
      <c r="I209" s="209">
        <v>38706</v>
      </c>
      <c r="J209" s="186">
        <v>2005</v>
      </c>
      <c r="K209" s="173" t="s">
        <v>1454</v>
      </c>
      <c r="L209" s="152" t="s">
        <v>1102</v>
      </c>
      <c r="M209" s="154">
        <v>150</v>
      </c>
      <c r="N209" s="136">
        <v>39417</v>
      </c>
      <c r="O209" s="136">
        <v>40087</v>
      </c>
      <c r="P209" s="136">
        <v>42844</v>
      </c>
      <c r="Q209" s="145">
        <f t="shared" si="22"/>
        <v>9.3890410958904109</v>
      </c>
      <c r="R209" s="145" t="s">
        <v>2519</v>
      </c>
      <c r="S209" s="145">
        <f t="shared" si="23"/>
        <v>7.5534246575342463</v>
      </c>
      <c r="T209" s="145" t="s">
        <v>2517</v>
      </c>
      <c r="U209" s="145" t="s">
        <v>2540</v>
      </c>
      <c r="V209" s="156" t="s">
        <v>689</v>
      </c>
      <c r="W209" s="145" t="s">
        <v>689</v>
      </c>
      <c r="X209" s="152" t="s">
        <v>689</v>
      </c>
      <c r="Y209" s="339">
        <v>2154070</v>
      </c>
      <c r="Z209" s="168">
        <v>0</v>
      </c>
      <c r="AA209" s="128">
        <v>0</v>
      </c>
      <c r="AB209" s="133">
        <v>3581233</v>
      </c>
      <c r="AC209" s="137">
        <v>2184549.4300000002</v>
      </c>
      <c r="AD209" s="342">
        <f t="shared" si="19"/>
        <v>-30479.430000000168</v>
      </c>
      <c r="AE209" s="352">
        <f t="shared" si="20"/>
        <v>1.0141496933711533</v>
      </c>
      <c r="AF209" s="135">
        <f t="shared" si="21"/>
        <v>1.0141496933711533</v>
      </c>
      <c r="AG209" s="135" t="s">
        <v>2544</v>
      </c>
      <c r="AH209" s="164"/>
      <c r="AI209" s="164"/>
      <c r="AJ209" s="164"/>
      <c r="AK209" s="164"/>
      <c r="AL209" s="164"/>
      <c r="AM209" s="164"/>
      <c r="AN209" s="164"/>
      <c r="AO209" s="164"/>
      <c r="AP209" s="164"/>
      <c r="AQ209" s="174" t="s">
        <v>1455</v>
      </c>
    </row>
    <row r="210" spans="1:43" ht="36" x14ac:dyDescent="0.3">
      <c r="A210" s="169" t="s">
        <v>903</v>
      </c>
      <c r="B210" s="129">
        <v>207</v>
      </c>
      <c r="C210" s="167" t="s">
        <v>1456</v>
      </c>
      <c r="D210" s="240">
        <v>25346</v>
      </c>
      <c r="E210" s="246" t="s">
        <v>2200</v>
      </c>
      <c r="F210" s="279" t="s">
        <v>2531</v>
      </c>
      <c r="G210" s="175" t="s">
        <v>1132</v>
      </c>
      <c r="H210" s="153">
        <v>2008</v>
      </c>
      <c r="I210" s="209">
        <v>38671</v>
      </c>
      <c r="J210" s="186">
        <v>2005</v>
      </c>
      <c r="K210" s="173" t="s">
        <v>916</v>
      </c>
      <c r="L210" s="152" t="s">
        <v>1111</v>
      </c>
      <c r="M210" s="154">
        <v>150</v>
      </c>
      <c r="N210" s="136">
        <v>39479</v>
      </c>
      <c r="O210" s="136">
        <v>39904</v>
      </c>
      <c r="P210" s="136">
        <v>42844</v>
      </c>
      <c r="Q210" s="145">
        <f t="shared" si="22"/>
        <v>9.2191780821917817</v>
      </c>
      <c r="R210" s="145" t="s">
        <v>2519</v>
      </c>
      <c r="S210" s="145">
        <f t="shared" si="23"/>
        <v>8.0547945205479454</v>
      </c>
      <c r="T210" s="145" t="s">
        <v>2518</v>
      </c>
      <c r="U210" s="145" t="s">
        <v>2540</v>
      </c>
      <c r="V210" s="156" t="s">
        <v>689</v>
      </c>
      <c r="W210" s="158" t="s">
        <v>691</v>
      </c>
      <c r="X210" s="152" t="s">
        <v>689</v>
      </c>
      <c r="Y210" s="221">
        <v>81213.91</v>
      </c>
      <c r="Z210" s="168">
        <v>0</v>
      </c>
      <c r="AA210" s="128">
        <v>0</v>
      </c>
      <c r="AB210" s="133">
        <v>231215</v>
      </c>
      <c r="AC210" s="137">
        <v>81213.91</v>
      </c>
      <c r="AD210" s="342">
        <f t="shared" si="19"/>
        <v>0</v>
      </c>
      <c r="AE210" s="352">
        <f t="shared" si="20"/>
        <v>1</v>
      </c>
      <c r="AF210" s="135">
        <f t="shared" si="21"/>
        <v>1</v>
      </c>
      <c r="AG210" s="135" t="s">
        <v>2544</v>
      </c>
      <c r="AH210" s="136" t="s">
        <v>925</v>
      </c>
      <c r="AI210" s="164"/>
      <c r="AJ210" s="164"/>
      <c r="AK210" s="164"/>
      <c r="AL210" s="164"/>
      <c r="AM210" s="164"/>
      <c r="AN210" s="164"/>
      <c r="AO210" s="164"/>
      <c r="AP210" s="164"/>
      <c r="AQ210" s="174" t="s">
        <v>1438</v>
      </c>
    </row>
    <row r="211" spans="1:43" ht="84" x14ac:dyDescent="0.3">
      <c r="A211" s="169" t="s">
        <v>903</v>
      </c>
      <c r="B211" s="129">
        <v>208</v>
      </c>
      <c r="C211" s="174" t="s">
        <v>874</v>
      </c>
      <c r="D211" s="240">
        <v>25497</v>
      </c>
      <c r="E211" s="246" t="s">
        <v>2200</v>
      </c>
      <c r="F211" s="279" t="s">
        <v>2531</v>
      </c>
      <c r="G211" s="175" t="s">
        <v>1132</v>
      </c>
      <c r="H211" s="153">
        <v>2008</v>
      </c>
      <c r="I211" s="172">
        <v>42354</v>
      </c>
      <c r="J211" s="282">
        <v>2015</v>
      </c>
      <c r="K211" s="157" t="s">
        <v>1459</v>
      </c>
      <c r="L211" s="152" t="s">
        <v>1100</v>
      </c>
      <c r="M211" s="154">
        <v>180</v>
      </c>
      <c r="N211" s="136">
        <v>38808</v>
      </c>
      <c r="O211" s="136">
        <v>39569</v>
      </c>
      <c r="P211" s="136">
        <v>42844</v>
      </c>
      <c r="Q211" s="145">
        <f t="shared" si="22"/>
        <v>11.057534246575342</v>
      </c>
      <c r="R211" s="145" t="s">
        <v>2521</v>
      </c>
      <c r="S211" s="145">
        <f t="shared" si="23"/>
        <v>8.9726027397260282</v>
      </c>
      <c r="T211" s="145" t="s">
        <v>2519</v>
      </c>
      <c r="U211" s="145" t="s">
        <v>2540</v>
      </c>
      <c r="V211" s="156" t="s">
        <v>689</v>
      </c>
      <c r="W211" s="158" t="s">
        <v>691</v>
      </c>
      <c r="X211" s="152" t="s">
        <v>689</v>
      </c>
      <c r="Y211" s="346">
        <v>610850.69999999995</v>
      </c>
      <c r="Z211" s="160">
        <v>0</v>
      </c>
      <c r="AA211" s="128">
        <v>0</v>
      </c>
      <c r="AB211" s="133">
        <v>12005129</v>
      </c>
      <c r="AC211" s="137">
        <v>614090.69999999995</v>
      </c>
      <c r="AD211" s="342">
        <f t="shared" si="19"/>
        <v>-3240</v>
      </c>
      <c r="AE211" s="352">
        <f t="shared" ref="AE211:AE242" si="24">+AC211/Y211</f>
        <v>1.0053040783942786</v>
      </c>
      <c r="AF211" s="135">
        <f t="shared" ref="AF211:AF245" si="25">+AC211/Y211</f>
        <v>1.0053040783942786</v>
      </c>
      <c r="AG211" s="135" t="s">
        <v>2544</v>
      </c>
      <c r="AH211" s="136" t="s">
        <v>925</v>
      </c>
      <c r="AI211" s="164"/>
      <c r="AJ211" s="164"/>
      <c r="AK211" s="164"/>
      <c r="AL211" s="164"/>
      <c r="AM211" s="164"/>
      <c r="AN211" s="164"/>
      <c r="AO211" s="164"/>
      <c r="AP211" s="164"/>
      <c r="AQ211" s="174" t="s">
        <v>1460</v>
      </c>
    </row>
    <row r="212" spans="1:43" ht="36" x14ac:dyDescent="0.3">
      <c r="A212" s="169" t="s">
        <v>903</v>
      </c>
      <c r="B212" s="129">
        <v>209</v>
      </c>
      <c r="C212" s="174" t="s">
        <v>854</v>
      </c>
      <c r="D212" s="240">
        <v>27424</v>
      </c>
      <c r="E212" s="246" t="s">
        <v>2200</v>
      </c>
      <c r="F212" s="279" t="s">
        <v>2531</v>
      </c>
      <c r="G212" s="175" t="s">
        <v>1132</v>
      </c>
      <c r="H212" s="153">
        <v>2008</v>
      </c>
      <c r="I212" s="172">
        <v>38727</v>
      </c>
      <c r="J212" s="186">
        <v>2006</v>
      </c>
      <c r="K212" s="173" t="s">
        <v>916</v>
      </c>
      <c r="L212" s="152" t="s">
        <v>1111</v>
      </c>
      <c r="M212" s="154">
        <v>90</v>
      </c>
      <c r="N212" s="136">
        <v>38930</v>
      </c>
      <c r="O212" s="136">
        <v>39508</v>
      </c>
      <c r="P212" s="136">
        <v>42844</v>
      </c>
      <c r="Q212" s="145">
        <f t="shared" si="22"/>
        <v>10.723287671232876</v>
      </c>
      <c r="R212" s="145" t="s">
        <v>2520</v>
      </c>
      <c r="S212" s="145">
        <f t="shared" si="23"/>
        <v>9.1397260273972609</v>
      </c>
      <c r="T212" s="145" t="s">
        <v>2519</v>
      </c>
      <c r="U212" s="145" t="s">
        <v>2540</v>
      </c>
      <c r="V212" s="156" t="s">
        <v>689</v>
      </c>
      <c r="W212" s="145" t="s">
        <v>689</v>
      </c>
      <c r="X212" s="152" t="s">
        <v>689</v>
      </c>
      <c r="Y212" s="346">
        <v>40002</v>
      </c>
      <c r="Z212" s="168">
        <v>0</v>
      </c>
      <c r="AA212" s="128">
        <v>0</v>
      </c>
      <c r="AB212" s="133">
        <v>81234</v>
      </c>
      <c r="AC212" s="137">
        <v>68431</v>
      </c>
      <c r="AD212" s="342">
        <f t="shared" si="19"/>
        <v>-28429</v>
      </c>
      <c r="AE212" s="352">
        <f t="shared" si="24"/>
        <v>1.7106894655267237</v>
      </c>
      <c r="AF212" s="135">
        <f t="shared" si="25"/>
        <v>1.7106894655267237</v>
      </c>
      <c r="AG212" s="135" t="s">
        <v>2544</v>
      </c>
      <c r="AH212" s="164"/>
      <c r="AI212" s="164"/>
      <c r="AJ212" s="164"/>
      <c r="AK212" s="164"/>
      <c r="AL212" s="164"/>
      <c r="AM212" s="164"/>
      <c r="AN212" s="164"/>
      <c r="AO212" s="164"/>
      <c r="AP212" s="164"/>
      <c r="AQ212" s="174" t="s">
        <v>1463</v>
      </c>
    </row>
    <row r="213" spans="1:43" ht="48" x14ac:dyDescent="0.3">
      <c r="A213" s="173" t="s">
        <v>903</v>
      </c>
      <c r="B213" s="129">
        <v>210</v>
      </c>
      <c r="C213" s="171" t="s">
        <v>867</v>
      </c>
      <c r="D213" s="240">
        <v>34253</v>
      </c>
      <c r="E213" s="246" t="s">
        <v>2200</v>
      </c>
      <c r="F213" s="279" t="s">
        <v>2531</v>
      </c>
      <c r="G213" s="175" t="s">
        <v>1132</v>
      </c>
      <c r="H213" s="153">
        <v>2008</v>
      </c>
      <c r="I213" s="172">
        <v>39037</v>
      </c>
      <c r="J213" s="186">
        <v>2006</v>
      </c>
      <c r="K213" s="173" t="s">
        <v>1474</v>
      </c>
      <c r="L213" s="152" t="s">
        <v>1102</v>
      </c>
      <c r="M213" s="154">
        <v>120</v>
      </c>
      <c r="N213" s="136">
        <v>39173</v>
      </c>
      <c r="O213" s="136">
        <v>39753</v>
      </c>
      <c r="P213" s="136">
        <v>42844</v>
      </c>
      <c r="Q213" s="145">
        <f t="shared" si="22"/>
        <v>10.057534246575342</v>
      </c>
      <c r="R213" s="145" t="s">
        <v>2520</v>
      </c>
      <c r="S213" s="145">
        <f t="shared" si="23"/>
        <v>8.4684931506849317</v>
      </c>
      <c r="T213" s="145" t="s">
        <v>2518</v>
      </c>
      <c r="U213" s="145" t="s">
        <v>2540</v>
      </c>
      <c r="V213" s="156" t="s">
        <v>689</v>
      </c>
      <c r="W213" s="145" t="s">
        <v>689</v>
      </c>
      <c r="X213" s="152" t="s">
        <v>689</v>
      </c>
      <c r="Y213" s="348">
        <v>818666</v>
      </c>
      <c r="Z213" s="160">
        <v>0</v>
      </c>
      <c r="AA213" s="128">
        <v>0</v>
      </c>
      <c r="AB213" s="133">
        <v>1552203</v>
      </c>
      <c r="AC213" s="161">
        <v>706759.02</v>
      </c>
      <c r="AD213" s="342">
        <f t="shared" si="19"/>
        <v>111906.97999999998</v>
      </c>
      <c r="AE213" s="352">
        <f t="shared" si="24"/>
        <v>0.86330569487434439</v>
      </c>
      <c r="AF213" s="135">
        <f t="shared" si="25"/>
        <v>0.86330569487434439</v>
      </c>
      <c r="AG213" s="135" t="s">
        <v>2544</v>
      </c>
      <c r="AH213" s="168"/>
      <c r="AI213" s="168"/>
      <c r="AJ213" s="168"/>
      <c r="AK213" s="168"/>
      <c r="AL213" s="168"/>
      <c r="AM213" s="168"/>
      <c r="AN213" s="168"/>
      <c r="AO213" s="168"/>
      <c r="AP213" s="168"/>
      <c r="AQ213" s="174" t="s">
        <v>1475</v>
      </c>
    </row>
    <row r="214" spans="1:43" ht="48" x14ac:dyDescent="0.3">
      <c r="A214" s="173" t="s">
        <v>903</v>
      </c>
      <c r="B214" s="129">
        <v>211</v>
      </c>
      <c r="C214" s="174" t="s">
        <v>883</v>
      </c>
      <c r="D214" s="240">
        <v>34705</v>
      </c>
      <c r="E214" s="246" t="s">
        <v>2200</v>
      </c>
      <c r="F214" s="279" t="s">
        <v>2531</v>
      </c>
      <c r="G214" s="175" t="s">
        <v>1132</v>
      </c>
      <c r="H214" s="153">
        <v>2008</v>
      </c>
      <c r="I214" s="172">
        <v>38895</v>
      </c>
      <c r="J214" s="186">
        <v>2006</v>
      </c>
      <c r="K214" s="173" t="s">
        <v>916</v>
      </c>
      <c r="L214" s="152" t="s">
        <v>1110</v>
      </c>
      <c r="M214" s="154">
        <v>210</v>
      </c>
      <c r="N214" s="136">
        <v>39114</v>
      </c>
      <c r="O214" s="136">
        <v>39661</v>
      </c>
      <c r="P214" s="136">
        <v>42844</v>
      </c>
      <c r="Q214" s="145">
        <f t="shared" si="22"/>
        <v>10.219178082191782</v>
      </c>
      <c r="R214" s="145" t="s">
        <v>2520</v>
      </c>
      <c r="S214" s="145">
        <f t="shared" si="23"/>
        <v>8.7205479452054799</v>
      </c>
      <c r="T214" s="145" t="s">
        <v>2518</v>
      </c>
      <c r="U214" s="145" t="s">
        <v>2540</v>
      </c>
      <c r="V214" s="156" t="s">
        <v>689</v>
      </c>
      <c r="W214" s="158" t="s">
        <v>691</v>
      </c>
      <c r="X214" s="152" t="s">
        <v>689</v>
      </c>
      <c r="Y214" s="347">
        <v>525948.67000000004</v>
      </c>
      <c r="Z214" s="160">
        <v>0</v>
      </c>
      <c r="AA214" s="128">
        <v>0</v>
      </c>
      <c r="AB214" s="133">
        <v>1114566</v>
      </c>
      <c r="AC214" s="159">
        <v>525948.67000000004</v>
      </c>
      <c r="AD214" s="342">
        <f t="shared" si="19"/>
        <v>0</v>
      </c>
      <c r="AE214" s="352">
        <f t="shared" si="24"/>
        <v>1</v>
      </c>
      <c r="AF214" s="135">
        <f t="shared" si="25"/>
        <v>1</v>
      </c>
      <c r="AG214" s="135" t="s">
        <v>2544</v>
      </c>
      <c r="AH214" s="136" t="s">
        <v>925</v>
      </c>
      <c r="AI214" s="168"/>
      <c r="AJ214" s="168"/>
      <c r="AK214" s="168"/>
      <c r="AL214" s="168"/>
      <c r="AM214" s="168"/>
      <c r="AN214" s="168"/>
      <c r="AO214" s="168"/>
      <c r="AP214" s="168"/>
      <c r="AQ214" s="174" t="s">
        <v>1479</v>
      </c>
    </row>
    <row r="215" spans="1:43" ht="36" x14ac:dyDescent="0.3">
      <c r="A215" s="173" t="s">
        <v>903</v>
      </c>
      <c r="B215" s="129">
        <v>212</v>
      </c>
      <c r="C215" s="174" t="s">
        <v>885</v>
      </c>
      <c r="D215" s="240">
        <v>35260</v>
      </c>
      <c r="E215" s="246" t="s">
        <v>2200</v>
      </c>
      <c r="F215" s="279" t="s">
        <v>2531</v>
      </c>
      <c r="G215" s="175" t="s">
        <v>1132</v>
      </c>
      <c r="H215" s="153">
        <v>2008</v>
      </c>
      <c r="I215" s="172">
        <v>38975</v>
      </c>
      <c r="J215" s="186">
        <v>2006</v>
      </c>
      <c r="K215" s="173" t="s">
        <v>1480</v>
      </c>
      <c r="L215" s="152" t="s">
        <v>1110</v>
      </c>
      <c r="M215" s="154">
        <v>120</v>
      </c>
      <c r="N215" s="136">
        <v>39114</v>
      </c>
      <c r="O215" s="136">
        <v>39600</v>
      </c>
      <c r="P215" s="136">
        <v>42844</v>
      </c>
      <c r="Q215" s="145">
        <f t="shared" si="22"/>
        <v>10.219178082191782</v>
      </c>
      <c r="R215" s="145" t="s">
        <v>2520</v>
      </c>
      <c r="S215" s="145">
        <f t="shared" si="23"/>
        <v>8.8876712328767127</v>
      </c>
      <c r="T215" s="145" t="s">
        <v>2518</v>
      </c>
      <c r="U215" s="145" t="s">
        <v>2540</v>
      </c>
      <c r="V215" s="156" t="s">
        <v>689</v>
      </c>
      <c r="W215" s="158" t="s">
        <v>691</v>
      </c>
      <c r="X215" s="152" t="s">
        <v>689</v>
      </c>
      <c r="Y215" s="347">
        <v>591477.23</v>
      </c>
      <c r="Z215" s="159">
        <v>0</v>
      </c>
      <c r="AA215" s="128">
        <v>0</v>
      </c>
      <c r="AB215" s="133">
        <v>959971</v>
      </c>
      <c r="AC215" s="159">
        <v>591477.23</v>
      </c>
      <c r="AD215" s="342">
        <f t="shared" si="19"/>
        <v>0</v>
      </c>
      <c r="AE215" s="352">
        <f t="shared" si="24"/>
        <v>1</v>
      </c>
      <c r="AF215" s="135">
        <f t="shared" si="25"/>
        <v>1</v>
      </c>
      <c r="AG215" s="135" t="s">
        <v>2544</v>
      </c>
      <c r="AH215" s="136" t="s">
        <v>925</v>
      </c>
      <c r="AI215" s="168"/>
      <c r="AJ215" s="168"/>
      <c r="AK215" s="168"/>
      <c r="AL215" s="168"/>
      <c r="AM215" s="168"/>
      <c r="AN215" s="168"/>
      <c r="AO215" s="168"/>
      <c r="AP215" s="168"/>
      <c r="AQ215" s="174" t="s">
        <v>1481</v>
      </c>
    </row>
    <row r="216" spans="1:43" ht="36" x14ac:dyDescent="0.3">
      <c r="A216" s="173" t="s">
        <v>903</v>
      </c>
      <c r="B216" s="129">
        <v>213</v>
      </c>
      <c r="C216" s="174" t="s">
        <v>852</v>
      </c>
      <c r="D216" s="240">
        <v>35587</v>
      </c>
      <c r="E216" s="246" t="s">
        <v>2200</v>
      </c>
      <c r="F216" s="279" t="s">
        <v>2531</v>
      </c>
      <c r="G216" s="175" t="s">
        <v>1132</v>
      </c>
      <c r="H216" s="153">
        <v>2008</v>
      </c>
      <c r="I216" s="172">
        <v>38961</v>
      </c>
      <c r="J216" s="186">
        <v>2006</v>
      </c>
      <c r="K216" s="187" t="s">
        <v>1164</v>
      </c>
      <c r="L216" s="152" t="s">
        <v>1110</v>
      </c>
      <c r="M216" s="154">
        <v>180</v>
      </c>
      <c r="N216" s="136">
        <v>39114</v>
      </c>
      <c r="O216" s="136">
        <v>39783</v>
      </c>
      <c r="P216" s="136">
        <v>42844</v>
      </c>
      <c r="Q216" s="145">
        <f t="shared" si="22"/>
        <v>10.219178082191782</v>
      </c>
      <c r="R216" s="145" t="s">
        <v>2520</v>
      </c>
      <c r="S216" s="145">
        <f t="shared" si="23"/>
        <v>8.3863013698630144</v>
      </c>
      <c r="T216" s="145" t="s">
        <v>2518</v>
      </c>
      <c r="U216" s="145" t="s">
        <v>2540</v>
      </c>
      <c r="V216" s="156" t="s">
        <v>689</v>
      </c>
      <c r="W216" s="158" t="s">
        <v>691</v>
      </c>
      <c r="X216" s="152" t="s">
        <v>689</v>
      </c>
      <c r="Y216" s="347">
        <v>421692.73</v>
      </c>
      <c r="Z216" s="160">
        <v>0</v>
      </c>
      <c r="AA216" s="128">
        <v>0</v>
      </c>
      <c r="AB216" s="133">
        <v>703959</v>
      </c>
      <c r="AC216" s="159">
        <v>421692.73</v>
      </c>
      <c r="AD216" s="342">
        <f t="shared" si="19"/>
        <v>0</v>
      </c>
      <c r="AE216" s="352">
        <f t="shared" si="24"/>
        <v>1</v>
      </c>
      <c r="AF216" s="135">
        <f t="shared" si="25"/>
        <v>1</v>
      </c>
      <c r="AG216" s="135" t="s">
        <v>2544</v>
      </c>
      <c r="AH216" s="136" t="s">
        <v>925</v>
      </c>
      <c r="AI216" s="168"/>
      <c r="AJ216" s="168"/>
      <c r="AK216" s="168"/>
      <c r="AL216" s="168"/>
      <c r="AM216" s="168"/>
      <c r="AN216" s="168"/>
      <c r="AO216" s="168"/>
      <c r="AP216" s="168"/>
      <c r="AQ216" s="174" t="s">
        <v>1481</v>
      </c>
    </row>
    <row r="217" spans="1:43" ht="36" x14ac:dyDescent="0.3">
      <c r="A217" s="173" t="s">
        <v>903</v>
      </c>
      <c r="B217" s="129">
        <v>214</v>
      </c>
      <c r="C217" s="174" t="s">
        <v>849</v>
      </c>
      <c r="D217" s="240">
        <v>38809</v>
      </c>
      <c r="E217" s="246" t="s">
        <v>2200</v>
      </c>
      <c r="F217" s="279" t="s">
        <v>2531</v>
      </c>
      <c r="G217" s="175" t="s">
        <v>1132</v>
      </c>
      <c r="H217" s="153">
        <v>2008</v>
      </c>
      <c r="I217" s="172">
        <v>39027</v>
      </c>
      <c r="J217" s="186">
        <v>2006</v>
      </c>
      <c r="K217" s="130" t="s">
        <v>905</v>
      </c>
      <c r="L217" s="152" t="s">
        <v>1110</v>
      </c>
      <c r="M217" s="154">
        <v>90</v>
      </c>
      <c r="N217" s="136">
        <v>39295</v>
      </c>
      <c r="O217" s="136">
        <v>39692</v>
      </c>
      <c r="P217" s="136">
        <v>42844</v>
      </c>
      <c r="Q217" s="145">
        <f t="shared" si="22"/>
        <v>9.7232876712328764</v>
      </c>
      <c r="R217" s="145" t="s">
        <v>2519</v>
      </c>
      <c r="S217" s="145">
        <f t="shared" si="23"/>
        <v>8.6356164383561644</v>
      </c>
      <c r="T217" s="145" t="s">
        <v>2518</v>
      </c>
      <c r="U217" s="145" t="s">
        <v>2540</v>
      </c>
      <c r="V217" s="156" t="s">
        <v>689</v>
      </c>
      <c r="W217" s="158" t="s">
        <v>691</v>
      </c>
      <c r="X217" s="152" t="s">
        <v>689</v>
      </c>
      <c r="Y217" s="347">
        <v>192686.6</v>
      </c>
      <c r="Z217" s="168">
        <v>0</v>
      </c>
      <c r="AA217" s="128">
        <v>0</v>
      </c>
      <c r="AB217" s="133">
        <v>424735</v>
      </c>
      <c r="AC217" s="159">
        <v>192686.6</v>
      </c>
      <c r="AD217" s="342">
        <f t="shared" si="19"/>
        <v>0</v>
      </c>
      <c r="AE217" s="352">
        <f t="shared" si="24"/>
        <v>1</v>
      </c>
      <c r="AF217" s="135">
        <f t="shared" si="25"/>
        <v>1</v>
      </c>
      <c r="AG217" s="135" t="s">
        <v>2544</v>
      </c>
      <c r="AH217" s="136" t="s">
        <v>925</v>
      </c>
      <c r="AI217" s="168"/>
      <c r="AJ217" s="168"/>
      <c r="AK217" s="168"/>
      <c r="AL217" s="168"/>
      <c r="AM217" s="168"/>
      <c r="AN217" s="168"/>
      <c r="AO217" s="168"/>
      <c r="AP217" s="168"/>
      <c r="AQ217" s="174" t="s">
        <v>1496</v>
      </c>
    </row>
    <row r="218" spans="1:43" ht="48" x14ac:dyDescent="0.3">
      <c r="A218" s="173" t="s">
        <v>903</v>
      </c>
      <c r="B218" s="129">
        <v>215</v>
      </c>
      <c r="C218" s="174" t="s">
        <v>872</v>
      </c>
      <c r="D218" s="240">
        <v>40281</v>
      </c>
      <c r="E218" s="245" t="s">
        <v>2555</v>
      </c>
      <c r="F218" s="280" t="s">
        <v>2555</v>
      </c>
      <c r="G218" s="175" t="s">
        <v>1132</v>
      </c>
      <c r="H218" s="153">
        <v>2008</v>
      </c>
      <c r="I218" s="172">
        <v>38989</v>
      </c>
      <c r="J218" s="186">
        <v>2006</v>
      </c>
      <c r="K218" s="157" t="s">
        <v>1497</v>
      </c>
      <c r="L218" s="152" t="s">
        <v>1109</v>
      </c>
      <c r="M218" s="154">
        <v>90</v>
      </c>
      <c r="N218" s="136">
        <v>39142</v>
      </c>
      <c r="O218" s="136">
        <v>39417</v>
      </c>
      <c r="P218" s="136">
        <v>42844</v>
      </c>
      <c r="Q218" s="145">
        <f t="shared" si="22"/>
        <v>10.142465753424657</v>
      </c>
      <c r="R218" s="145" t="s">
        <v>2520</v>
      </c>
      <c r="S218" s="145">
        <f t="shared" si="23"/>
        <v>9.3890410958904109</v>
      </c>
      <c r="T218" s="145" t="s">
        <v>2519</v>
      </c>
      <c r="U218" s="145" t="s">
        <v>2540</v>
      </c>
      <c r="V218" s="156" t="s">
        <v>689</v>
      </c>
      <c r="W218" s="145" t="s">
        <v>689</v>
      </c>
      <c r="X218" s="152" t="s">
        <v>689</v>
      </c>
      <c r="Y218" s="347">
        <v>95329</v>
      </c>
      <c r="Z218" s="168">
        <v>0</v>
      </c>
      <c r="AA218" s="128">
        <v>0</v>
      </c>
      <c r="AB218" s="133">
        <v>84873</v>
      </c>
      <c r="AC218" s="159">
        <v>84834.55</v>
      </c>
      <c r="AD218" s="342">
        <f t="shared" ref="AD218:AD281" si="26">+Y218-AC218</f>
        <v>10494.449999999997</v>
      </c>
      <c r="AE218" s="352">
        <f t="shared" si="24"/>
        <v>0.88991335270484329</v>
      </c>
      <c r="AF218" s="135">
        <f t="shared" si="25"/>
        <v>0.88991335270484329</v>
      </c>
      <c r="AG218" s="135" t="s">
        <v>2544</v>
      </c>
      <c r="AH218" s="168"/>
      <c r="AI218" s="168"/>
      <c r="AJ218" s="168"/>
      <c r="AK218" s="168"/>
      <c r="AL218" s="168"/>
      <c r="AM218" s="168"/>
      <c r="AN218" s="168"/>
      <c r="AO218" s="168"/>
      <c r="AP218" s="168"/>
      <c r="AQ218" s="174" t="s">
        <v>1498</v>
      </c>
    </row>
    <row r="219" spans="1:43" ht="48" x14ac:dyDescent="0.3">
      <c r="A219" s="173" t="s">
        <v>903</v>
      </c>
      <c r="B219" s="129">
        <v>216</v>
      </c>
      <c r="C219" s="174" t="s">
        <v>850</v>
      </c>
      <c r="D219" s="240">
        <v>43781</v>
      </c>
      <c r="E219" s="246" t="s">
        <v>2200</v>
      </c>
      <c r="F219" s="279" t="s">
        <v>2531</v>
      </c>
      <c r="G219" s="175" t="s">
        <v>1132</v>
      </c>
      <c r="H219" s="153">
        <v>2008</v>
      </c>
      <c r="I219" s="172">
        <v>39171</v>
      </c>
      <c r="J219" s="186">
        <v>2007</v>
      </c>
      <c r="K219" s="173" t="s">
        <v>916</v>
      </c>
      <c r="L219" s="152" t="s">
        <v>1110</v>
      </c>
      <c r="M219" s="154">
        <v>90</v>
      </c>
      <c r="N219" s="136">
        <v>39295</v>
      </c>
      <c r="O219" s="136">
        <v>39661</v>
      </c>
      <c r="P219" s="136">
        <v>42844</v>
      </c>
      <c r="Q219" s="145">
        <f t="shared" si="22"/>
        <v>9.7232876712328764</v>
      </c>
      <c r="R219" s="145" t="s">
        <v>2519</v>
      </c>
      <c r="S219" s="145">
        <f t="shared" si="23"/>
        <v>8.7205479452054799</v>
      </c>
      <c r="T219" s="145" t="s">
        <v>2518</v>
      </c>
      <c r="U219" s="145" t="s">
        <v>2540</v>
      </c>
      <c r="V219" s="156" t="s">
        <v>689</v>
      </c>
      <c r="W219" s="145" t="s">
        <v>689</v>
      </c>
      <c r="X219" s="173" t="s">
        <v>689</v>
      </c>
      <c r="Y219" s="347">
        <v>120920</v>
      </c>
      <c r="Z219" s="161">
        <v>0</v>
      </c>
      <c r="AA219" s="128">
        <v>0</v>
      </c>
      <c r="AB219" s="133">
        <v>289129</v>
      </c>
      <c r="AC219" s="159">
        <v>120496.21</v>
      </c>
      <c r="AD219" s="342">
        <f t="shared" si="26"/>
        <v>423.7899999999936</v>
      </c>
      <c r="AE219" s="352">
        <f t="shared" si="24"/>
        <v>0.99649528613959648</v>
      </c>
      <c r="AF219" s="135">
        <f t="shared" si="25"/>
        <v>0.99649528613959648</v>
      </c>
      <c r="AG219" s="135" t="s">
        <v>2544</v>
      </c>
      <c r="AH219" s="168"/>
      <c r="AI219" s="168"/>
      <c r="AJ219" s="168"/>
      <c r="AK219" s="168"/>
      <c r="AL219" s="168"/>
      <c r="AM219" s="168"/>
      <c r="AN219" s="168"/>
      <c r="AO219" s="168"/>
      <c r="AP219" s="168"/>
      <c r="AQ219" s="174" t="s">
        <v>1517</v>
      </c>
    </row>
    <row r="220" spans="1:43" ht="36" x14ac:dyDescent="0.3">
      <c r="A220" s="173" t="s">
        <v>903</v>
      </c>
      <c r="B220" s="129">
        <v>217</v>
      </c>
      <c r="C220" s="174" t="s">
        <v>862</v>
      </c>
      <c r="D220" s="242">
        <v>48448</v>
      </c>
      <c r="E220" s="246" t="s">
        <v>2200</v>
      </c>
      <c r="F220" s="279" t="s">
        <v>2531</v>
      </c>
      <c r="G220" s="175" t="s">
        <v>1132</v>
      </c>
      <c r="H220" s="153">
        <v>2008</v>
      </c>
      <c r="I220" s="172">
        <v>39170</v>
      </c>
      <c r="J220" s="186">
        <v>2007</v>
      </c>
      <c r="K220" s="187" t="s">
        <v>1161</v>
      </c>
      <c r="L220" s="152" t="s">
        <v>1102</v>
      </c>
      <c r="M220" s="154">
        <v>210</v>
      </c>
      <c r="N220" s="136">
        <v>39630</v>
      </c>
      <c r="O220" s="136">
        <v>39722</v>
      </c>
      <c r="P220" s="136">
        <v>42844</v>
      </c>
      <c r="Q220" s="145">
        <f t="shared" si="22"/>
        <v>8.8054794520547937</v>
      </c>
      <c r="R220" s="145" t="s">
        <v>2518</v>
      </c>
      <c r="S220" s="145">
        <f t="shared" si="23"/>
        <v>8.5534246575342472</v>
      </c>
      <c r="T220" s="145" t="s">
        <v>2518</v>
      </c>
      <c r="U220" s="145" t="s">
        <v>2540</v>
      </c>
      <c r="V220" s="156" t="s">
        <v>689</v>
      </c>
      <c r="W220" s="145" t="s">
        <v>689</v>
      </c>
      <c r="X220" s="173" t="s">
        <v>689</v>
      </c>
      <c r="Y220" s="347">
        <v>3093152</v>
      </c>
      <c r="Z220" s="161">
        <v>0</v>
      </c>
      <c r="AA220" s="128">
        <v>0</v>
      </c>
      <c r="AB220" s="133">
        <v>859860</v>
      </c>
      <c r="AC220" s="159">
        <v>2960</v>
      </c>
      <c r="AD220" s="342">
        <f t="shared" si="26"/>
        <v>3090192</v>
      </c>
      <c r="AE220" s="352">
        <f t="shared" si="24"/>
        <v>9.5695264894838663E-4</v>
      </c>
      <c r="AF220" s="135">
        <f t="shared" si="25"/>
        <v>9.5695264894838663E-4</v>
      </c>
      <c r="AG220" s="135" t="s">
        <v>2543</v>
      </c>
      <c r="AH220" s="168"/>
      <c r="AI220" s="168"/>
      <c r="AJ220" s="168"/>
      <c r="AK220" s="168"/>
      <c r="AL220" s="168"/>
      <c r="AM220" s="168"/>
      <c r="AN220" s="168"/>
      <c r="AO220" s="168"/>
      <c r="AP220" s="168"/>
      <c r="AQ220" s="174" t="s">
        <v>1518</v>
      </c>
    </row>
    <row r="221" spans="1:43" ht="72" x14ac:dyDescent="0.3">
      <c r="A221" s="173" t="s">
        <v>903</v>
      </c>
      <c r="B221" s="129">
        <v>218</v>
      </c>
      <c r="C221" s="174" t="s">
        <v>879</v>
      </c>
      <c r="D221" s="240">
        <v>44686</v>
      </c>
      <c r="E221" s="246" t="s">
        <v>2200</v>
      </c>
      <c r="F221" s="279" t="s">
        <v>2531</v>
      </c>
      <c r="G221" s="175" t="s">
        <v>1132</v>
      </c>
      <c r="H221" s="153">
        <v>2008</v>
      </c>
      <c r="I221" s="172">
        <v>39176</v>
      </c>
      <c r="J221" s="186">
        <v>2007</v>
      </c>
      <c r="K221" s="173" t="s">
        <v>1519</v>
      </c>
      <c r="L221" s="152" t="s">
        <v>1109</v>
      </c>
      <c r="M221" s="154">
        <v>450</v>
      </c>
      <c r="N221" s="136">
        <v>40026</v>
      </c>
      <c r="O221" s="136">
        <v>41609</v>
      </c>
      <c r="P221" s="136">
        <v>42844</v>
      </c>
      <c r="Q221" s="145">
        <f t="shared" si="22"/>
        <v>7.720547945205479</v>
      </c>
      <c r="R221" s="145" t="s">
        <v>2517</v>
      </c>
      <c r="S221" s="145">
        <f t="shared" si="23"/>
        <v>3.3835616438356166</v>
      </c>
      <c r="T221" s="145" t="s">
        <v>2513</v>
      </c>
      <c r="U221" s="145" t="s">
        <v>2540</v>
      </c>
      <c r="V221" s="145" t="s">
        <v>691</v>
      </c>
      <c r="W221" s="145" t="s">
        <v>689</v>
      </c>
      <c r="X221" s="173" t="s">
        <v>689</v>
      </c>
      <c r="Y221" s="347">
        <v>2184689.9900000002</v>
      </c>
      <c r="Z221" s="161">
        <v>0</v>
      </c>
      <c r="AA221" s="128">
        <v>0</v>
      </c>
      <c r="AB221" s="133">
        <v>7304122</v>
      </c>
      <c r="AC221" s="159">
        <v>2521367.67</v>
      </c>
      <c r="AD221" s="342">
        <f t="shared" si="26"/>
        <v>-336677.6799999997</v>
      </c>
      <c r="AE221" s="352">
        <f t="shared" si="24"/>
        <v>1.1541077597009541</v>
      </c>
      <c r="AF221" s="135">
        <f t="shared" si="25"/>
        <v>1.1541077597009541</v>
      </c>
      <c r="AG221" s="135" t="s">
        <v>2544</v>
      </c>
      <c r="AH221" s="168"/>
      <c r="AI221" s="168"/>
      <c r="AJ221" s="168"/>
      <c r="AK221" s="168"/>
      <c r="AL221" s="168"/>
      <c r="AM221" s="168"/>
      <c r="AN221" s="168"/>
      <c r="AO221" s="168"/>
      <c r="AP221" s="168"/>
      <c r="AQ221" s="174" t="s">
        <v>1520</v>
      </c>
    </row>
    <row r="222" spans="1:43" ht="36" x14ac:dyDescent="0.3">
      <c r="A222" s="173" t="s">
        <v>903</v>
      </c>
      <c r="B222" s="129">
        <v>219</v>
      </c>
      <c r="C222" s="174" t="s">
        <v>871</v>
      </c>
      <c r="D222" s="240">
        <v>49135</v>
      </c>
      <c r="E222" s="246" t="s">
        <v>2200</v>
      </c>
      <c r="F222" s="279" t="s">
        <v>2531</v>
      </c>
      <c r="G222" s="175" t="s">
        <v>1132</v>
      </c>
      <c r="H222" s="153">
        <v>2008</v>
      </c>
      <c r="I222" s="172">
        <v>39204</v>
      </c>
      <c r="J222" s="186">
        <v>2007</v>
      </c>
      <c r="K222" s="187" t="s">
        <v>1141</v>
      </c>
      <c r="L222" s="152" t="s">
        <v>1109</v>
      </c>
      <c r="M222" s="154">
        <v>90</v>
      </c>
      <c r="N222" s="136" t="s">
        <v>698</v>
      </c>
      <c r="O222" s="136" t="s">
        <v>698</v>
      </c>
      <c r="P222" s="136">
        <v>42844</v>
      </c>
      <c r="Q222" s="128" t="s">
        <v>698</v>
      </c>
      <c r="R222" s="128" t="s">
        <v>698</v>
      </c>
      <c r="S222" s="128" t="s">
        <v>698</v>
      </c>
      <c r="T222" s="128" t="s">
        <v>698</v>
      </c>
      <c r="U222" s="128" t="s">
        <v>698</v>
      </c>
      <c r="V222" s="156" t="s">
        <v>689</v>
      </c>
      <c r="W222" s="145" t="s">
        <v>689</v>
      </c>
      <c r="X222" s="173" t="s">
        <v>689</v>
      </c>
      <c r="Y222" s="347">
        <v>270000</v>
      </c>
      <c r="Z222" s="168">
        <v>0</v>
      </c>
      <c r="AA222" s="128">
        <v>0</v>
      </c>
      <c r="AB222" s="133">
        <v>0</v>
      </c>
      <c r="AC222" s="159">
        <v>4600</v>
      </c>
      <c r="AD222" s="342">
        <f t="shared" si="26"/>
        <v>265400</v>
      </c>
      <c r="AE222" s="352">
        <f t="shared" si="24"/>
        <v>1.7037037037037038E-2</v>
      </c>
      <c r="AF222" s="135">
        <f t="shared" si="25"/>
        <v>1.7037037037037038E-2</v>
      </c>
      <c r="AG222" s="135" t="s">
        <v>2543</v>
      </c>
      <c r="AH222" s="168"/>
      <c r="AI222" s="168"/>
      <c r="AJ222" s="168"/>
      <c r="AK222" s="168"/>
      <c r="AL222" s="168"/>
      <c r="AM222" s="168"/>
      <c r="AN222" s="168"/>
      <c r="AO222" s="168"/>
      <c r="AP222" s="168"/>
      <c r="AQ222" s="174" t="s">
        <v>1541</v>
      </c>
    </row>
    <row r="223" spans="1:43" ht="60" x14ac:dyDescent="0.3">
      <c r="A223" s="173" t="s">
        <v>903</v>
      </c>
      <c r="B223" s="129">
        <v>220</v>
      </c>
      <c r="C223" s="171" t="s">
        <v>1574</v>
      </c>
      <c r="D223" s="240">
        <v>63057</v>
      </c>
      <c r="E223" s="246" t="s">
        <v>2200</v>
      </c>
      <c r="F223" s="279" t="s">
        <v>2531</v>
      </c>
      <c r="G223" s="175" t="s">
        <v>1595</v>
      </c>
      <c r="H223" s="153">
        <v>2008</v>
      </c>
      <c r="I223" s="172">
        <v>39742</v>
      </c>
      <c r="J223" s="186">
        <v>2008</v>
      </c>
      <c r="K223" s="157" t="s">
        <v>1572</v>
      </c>
      <c r="L223" s="152" t="s">
        <v>1109</v>
      </c>
      <c r="M223" s="154">
        <v>180</v>
      </c>
      <c r="N223" s="136">
        <v>39600</v>
      </c>
      <c r="O223" s="136">
        <v>40087</v>
      </c>
      <c r="P223" s="136">
        <v>42844</v>
      </c>
      <c r="Q223" s="145">
        <f t="shared" ref="Q223:Q245" si="27">+(P223-N223)/365</f>
        <v>8.8876712328767127</v>
      </c>
      <c r="R223" s="145" t="s">
        <v>2518</v>
      </c>
      <c r="S223" s="145">
        <f t="shared" ref="S223:S245" si="28">+(P223-O223)/365</f>
        <v>7.5534246575342463</v>
      </c>
      <c r="T223" s="145" t="s">
        <v>2517</v>
      </c>
      <c r="U223" s="145" t="s">
        <v>2540</v>
      </c>
      <c r="V223" s="156" t="s">
        <v>689</v>
      </c>
      <c r="W223" s="145" t="s">
        <v>689</v>
      </c>
      <c r="X223" s="173" t="s">
        <v>689</v>
      </c>
      <c r="Y223" s="347">
        <v>417426</v>
      </c>
      <c r="Z223" s="168">
        <v>0</v>
      </c>
      <c r="AA223" s="128">
        <v>0</v>
      </c>
      <c r="AB223" s="133">
        <v>446571</v>
      </c>
      <c r="AC223" s="159">
        <v>421421.92</v>
      </c>
      <c r="AD223" s="342">
        <f t="shared" si="26"/>
        <v>-3995.9199999999837</v>
      </c>
      <c r="AE223" s="352">
        <f t="shared" si="24"/>
        <v>1.0095727625974424</v>
      </c>
      <c r="AF223" s="135">
        <f t="shared" si="25"/>
        <v>1.0095727625974424</v>
      </c>
      <c r="AG223" s="135" t="s">
        <v>2544</v>
      </c>
      <c r="AH223" s="168"/>
      <c r="AI223" s="168"/>
      <c r="AJ223" s="168"/>
      <c r="AK223" s="168"/>
      <c r="AL223" s="168"/>
      <c r="AM223" s="168"/>
      <c r="AN223" s="168"/>
      <c r="AO223" s="168"/>
      <c r="AP223" s="168"/>
      <c r="AQ223" s="174" t="s">
        <v>1575</v>
      </c>
    </row>
    <row r="224" spans="1:43" ht="72" x14ac:dyDescent="0.3">
      <c r="A224" s="173" t="s">
        <v>903</v>
      </c>
      <c r="B224" s="129">
        <v>221</v>
      </c>
      <c r="C224" s="174" t="s">
        <v>855</v>
      </c>
      <c r="D224" s="240">
        <v>68017</v>
      </c>
      <c r="E224" s="245" t="s">
        <v>1166</v>
      </c>
      <c r="F224" s="279" t="s">
        <v>2530</v>
      </c>
      <c r="G224" s="175" t="s">
        <v>1622</v>
      </c>
      <c r="H224" s="153">
        <v>2008</v>
      </c>
      <c r="I224" s="172">
        <v>39518</v>
      </c>
      <c r="J224" s="186">
        <v>2008</v>
      </c>
      <c r="K224" s="157" t="s">
        <v>1585</v>
      </c>
      <c r="L224" s="152" t="s">
        <v>1109</v>
      </c>
      <c r="M224" s="154">
        <v>120</v>
      </c>
      <c r="N224" s="136">
        <v>39722</v>
      </c>
      <c r="O224" s="136">
        <v>40148</v>
      </c>
      <c r="P224" s="136">
        <v>42844</v>
      </c>
      <c r="Q224" s="145">
        <f t="shared" si="27"/>
        <v>8.5534246575342472</v>
      </c>
      <c r="R224" s="145" t="s">
        <v>2518</v>
      </c>
      <c r="S224" s="145">
        <f t="shared" si="28"/>
        <v>7.3863013698630136</v>
      </c>
      <c r="T224" s="145" t="s">
        <v>2517</v>
      </c>
      <c r="U224" s="145" t="s">
        <v>2540</v>
      </c>
      <c r="V224" s="156" t="s">
        <v>689</v>
      </c>
      <c r="W224" s="145" t="s">
        <v>689</v>
      </c>
      <c r="X224" s="173" t="s">
        <v>689</v>
      </c>
      <c r="Y224" s="347">
        <v>297500</v>
      </c>
      <c r="Z224" s="168">
        <v>0</v>
      </c>
      <c r="AA224" s="128">
        <v>0</v>
      </c>
      <c r="AB224" s="133">
        <v>318000</v>
      </c>
      <c r="AC224" s="159">
        <v>317144.09000000003</v>
      </c>
      <c r="AD224" s="342">
        <f t="shared" si="26"/>
        <v>-19644.090000000026</v>
      </c>
      <c r="AE224" s="352">
        <f t="shared" si="24"/>
        <v>1.0660305546218489</v>
      </c>
      <c r="AF224" s="135">
        <f t="shared" si="25"/>
        <v>1.0660305546218489</v>
      </c>
      <c r="AG224" s="135" t="s">
        <v>2544</v>
      </c>
      <c r="AH224" s="168"/>
      <c r="AI224" s="168"/>
      <c r="AJ224" s="168"/>
      <c r="AK224" s="168"/>
      <c r="AL224" s="168"/>
      <c r="AM224" s="168"/>
      <c r="AN224" s="168"/>
      <c r="AO224" s="168"/>
      <c r="AP224" s="168"/>
      <c r="AQ224" s="174" t="s">
        <v>2033</v>
      </c>
    </row>
    <row r="225" spans="1:43" ht="36" x14ac:dyDescent="0.3">
      <c r="A225" s="193" t="s">
        <v>896</v>
      </c>
      <c r="B225" s="129">
        <v>222</v>
      </c>
      <c r="C225" s="144" t="s">
        <v>1826</v>
      </c>
      <c r="D225" s="238">
        <v>7613</v>
      </c>
      <c r="E225" s="246" t="s">
        <v>906</v>
      </c>
      <c r="F225" s="279" t="s">
        <v>2532</v>
      </c>
      <c r="G225" s="175" t="s">
        <v>1132</v>
      </c>
      <c r="H225" s="186">
        <v>2008</v>
      </c>
      <c r="I225" s="203">
        <v>38091</v>
      </c>
      <c r="J225" s="186">
        <v>2004</v>
      </c>
      <c r="K225" s="130" t="s">
        <v>1146</v>
      </c>
      <c r="L225" s="128" t="s">
        <v>1104</v>
      </c>
      <c r="M225" s="131">
        <v>150</v>
      </c>
      <c r="N225" s="252">
        <v>38869</v>
      </c>
      <c r="O225" s="136">
        <v>39022</v>
      </c>
      <c r="P225" s="136">
        <v>42844</v>
      </c>
      <c r="Q225" s="145">
        <f t="shared" si="27"/>
        <v>10.890410958904109</v>
      </c>
      <c r="R225" s="145" t="s">
        <v>2520</v>
      </c>
      <c r="S225" s="145">
        <f t="shared" si="28"/>
        <v>10.471232876712328</v>
      </c>
      <c r="T225" s="145" t="s">
        <v>2525</v>
      </c>
      <c r="U225" s="145" t="s">
        <v>2540</v>
      </c>
      <c r="V225" s="145" t="s">
        <v>689</v>
      </c>
      <c r="W225" s="145" t="s">
        <v>689</v>
      </c>
      <c r="X225" s="128" t="s">
        <v>689</v>
      </c>
      <c r="Y225" s="339">
        <v>1417881.74</v>
      </c>
      <c r="Z225" s="178">
        <v>0</v>
      </c>
      <c r="AA225" s="128">
        <v>0</v>
      </c>
      <c r="AB225" s="206">
        <v>209939</v>
      </c>
      <c r="AC225" s="189">
        <v>206990.81</v>
      </c>
      <c r="AD225" s="342">
        <f t="shared" si="26"/>
        <v>1210890.93</v>
      </c>
      <c r="AE225" s="352">
        <f t="shared" si="24"/>
        <v>0.14598594802412787</v>
      </c>
      <c r="AF225" s="135">
        <f t="shared" si="25"/>
        <v>0.14598594802412787</v>
      </c>
      <c r="AG225" s="135" t="s">
        <v>2543</v>
      </c>
      <c r="AH225" s="178"/>
      <c r="AI225" s="178"/>
      <c r="AJ225" s="178"/>
      <c r="AK225" s="178"/>
      <c r="AL225" s="178"/>
      <c r="AM225" s="178"/>
      <c r="AN225" s="178"/>
      <c r="AO225" s="178"/>
      <c r="AP225" s="178"/>
      <c r="AQ225" s="177"/>
    </row>
    <row r="226" spans="1:43" ht="36" x14ac:dyDescent="0.3">
      <c r="A226" s="193" t="s">
        <v>896</v>
      </c>
      <c r="B226" s="129">
        <v>223</v>
      </c>
      <c r="C226" s="144" t="s">
        <v>866</v>
      </c>
      <c r="D226" s="238">
        <v>21759</v>
      </c>
      <c r="E226" s="246" t="s">
        <v>906</v>
      </c>
      <c r="F226" s="279" t="s">
        <v>2532</v>
      </c>
      <c r="G226" s="175" t="s">
        <v>1132</v>
      </c>
      <c r="H226" s="186">
        <v>2008</v>
      </c>
      <c r="I226" s="203">
        <v>38603</v>
      </c>
      <c r="J226" s="186">
        <v>2005</v>
      </c>
      <c r="K226" s="128" t="s">
        <v>1188</v>
      </c>
      <c r="L226" s="128" t="s">
        <v>1102</v>
      </c>
      <c r="M226" s="131">
        <v>120</v>
      </c>
      <c r="N226" s="252">
        <v>38991</v>
      </c>
      <c r="O226" s="136">
        <v>39052</v>
      </c>
      <c r="P226" s="136">
        <v>42844</v>
      </c>
      <c r="Q226" s="145">
        <f t="shared" si="27"/>
        <v>10.556164383561644</v>
      </c>
      <c r="R226" s="145" t="s">
        <v>2520</v>
      </c>
      <c r="S226" s="145">
        <f t="shared" si="28"/>
        <v>10.389041095890411</v>
      </c>
      <c r="T226" s="145" t="s">
        <v>2525</v>
      </c>
      <c r="U226" s="145" t="s">
        <v>2540</v>
      </c>
      <c r="V226" s="145" t="s">
        <v>689</v>
      </c>
      <c r="W226" s="145" t="s">
        <v>689</v>
      </c>
      <c r="X226" s="128" t="s">
        <v>689</v>
      </c>
      <c r="Y226" s="339">
        <v>423441</v>
      </c>
      <c r="Z226" s="178">
        <v>0</v>
      </c>
      <c r="AA226" s="128">
        <v>0</v>
      </c>
      <c r="AB226" s="206">
        <v>653136</v>
      </c>
      <c r="AC226" s="189">
        <v>452681.77</v>
      </c>
      <c r="AD226" s="342">
        <f t="shared" si="26"/>
        <v>-29240.770000000019</v>
      </c>
      <c r="AE226" s="352">
        <f t="shared" si="24"/>
        <v>1.0690551222012039</v>
      </c>
      <c r="AF226" s="135">
        <f t="shared" si="25"/>
        <v>1.0690551222012039</v>
      </c>
      <c r="AG226" s="135" t="s">
        <v>2544</v>
      </c>
      <c r="AH226" s="178"/>
      <c r="AI226" s="178"/>
      <c r="AJ226" s="178"/>
      <c r="AK226" s="178"/>
      <c r="AL226" s="178"/>
      <c r="AM226" s="178"/>
      <c r="AN226" s="178"/>
      <c r="AO226" s="178"/>
      <c r="AP226" s="178"/>
      <c r="AQ226" s="177"/>
    </row>
    <row r="227" spans="1:43" ht="36" x14ac:dyDescent="0.3">
      <c r="A227" s="193" t="s">
        <v>896</v>
      </c>
      <c r="B227" s="129">
        <v>224</v>
      </c>
      <c r="C227" s="144" t="s">
        <v>1827</v>
      </c>
      <c r="D227" s="238">
        <v>6797</v>
      </c>
      <c r="E227" s="246" t="s">
        <v>906</v>
      </c>
      <c r="F227" s="279" t="s">
        <v>2532</v>
      </c>
      <c r="G227" s="175" t="s">
        <v>1132</v>
      </c>
      <c r="H227" s="186">
        <v>2008</v>
      </c>
      <c r="I227" s="203">
        <v>38212</v>
      </c>
      <c r="J227" s="186">
        <v>2004</v>
      </c>
      <c r="K227" s="128" t="s">
        <v>1188</v>
      </c>
      <c r="L227" s="128" t="s">
        <v>1104</v>
      </c>
      <c r="M227" s="131">
        <v>90</v>
      </c>
      <c r="N227" s="252">
        <v>38869</v>
      </c>
      <c r="O227" s="136">
        <v>39661</v>
      </c>
      <c r="P227" s="136">
        <v>42844</v>
      </c>
      <c r="Q227" s="145">
        <f t="shared" si="27"/>
        <v>10.890410958904109</v>
      </c>
      <c r="R227" s="145" t="s">
        <v>2520</v>
      </c>
      <c r="S227" s="145">
        <f t="shared" si="28"/>
        <v>8.7205479452054799</v>
      </c>
      <c r="T227" s="145" t="s">
        <v>2518</v>
      </c>
      <c r="U227" s="145" t="s">
        <v>2540</v>
      </c>
      <c r="V227" s="145" t="s">
        <v>689</v>
      </c>
      <c r="W227" s="145" t="s">
        <v>689</v>
      </c>
      <c r="X227" s="128" t="s">
        <v>689</v>
      </c>
      <c r="Y227" s="339">
        <v>427963</v>
      </c>
      <c r="Z227" s="178">
        <v>0</v>
      </c>
      <c r="AA227" s="128">
        <v>0</v>
      </c>
      <c r="AB227" s="206">
        <v>336563</v>
      </c>
      <c r="AC227" s="189">
        <v>115866.59</v>
      </c>
      <c r="AD227" s="342">
        <f t="shared" si="26"/>
        <v>312096.41000000003</v>
      </c>
      <c r="AE227" s="352">
        <f t="shared" si="24"/>
        <v>0.27073973684640962</v>
      </c>
      <c r="AF227" s="135">
        <f t="shared" si="25"/>
        <v>0.27073973684640962</v>
      </c>
      <c r="AG227" s="135" t="s">
        <v>2542</v>
      </c>
      <c r="AH227" s="178"/>
      <c r="AI227" s="178"/>
      <c r="AJ227" s="178"/>
      <c r="AK227" s="178"/>
      <c r="AL227" s="178"/>
      <c r="AM227" s="178"/>
      <c r="AN227" s="178"/>
      <c r="AO227" s="178"/>
      <c r="AP227" s="178"/>
      <c r="AQ227" s="177"/>
    </row>
    <row r="228" spans="1:43" ht="36" x14ac:dyDescent="0.3">
      <c r="A228" s="193" t="s">
        <v>896</v>
      </c>
      <c r="B228" s="129">
        <v>225</v>
      </c>
      <c r="C228" s="144" t="s">
        <v>889</v>
      </c>
      <c r="D228" s="238">
        <v>24161</v>
      </c>
      <c r="E228" s="246" t="s">
        <v>906</v>
      </c>
      <c r="F228" s="279" t="s">
        <v>2532</v>
      </c>
      <c r="G228" s="175" t="s">
        <v>1132</v>
      </c>
      <c r="H228" s="186">
        <v>2008</v>
      </c>
      <c r="I228" s="203">
        <v>39168</v>
      </c>
      <c r="J228" s="186">
        <v>2007</v>
      </c>
      <c r="K228" s="128" t="s">
        <v>1188</v>
      </c>
      <c r="L228" s="128" t="s">
        <v>1110</v>
      </c>
      <c r="M228" s="131">
        <v>120</v>
      </c>
      <c r="N228" s="252">
        <v>39203</v>
      </c>
      <c r="O228" s="136">
        <v>39753</v>
      </c>
      <c r="P228" s="136">
        <v>42844</v>
      </c>
      <c r="Q228" s="145">
        <f t="shared" si="27"/>
        <v>9.9753424657534246</v>
      </c>
      <c r="R228" s="145" t="s">
        <v>2520</v>
      </c>
      <c r="S228" s="145">
        <f t="shared" si="28"/>
        <v>8.4684931506849317</v>
      </c>
      <c r="T228" s="145" t="s">
        <v>2518</v>
      </c>
      <c r="U228" s="145" t="s">
        <v>2540</v>
      </c>
      <c r="V228" s="145" t="s">
        <v>689</v>
      </c>
      <c r="W228" s="128" t="s">
        <v>691</v>
      </c>
      <c r="X228" s="128" t="s">
        <v>689</v>
      </c>
      <c r="Y228" s="221">
        <v>288350.18</v>
      </c>
      <c r="Z228" s="178">
        <v>0</v>
      </c>
      <c r="AA228" s="128">
        <v>0</v>
      </c>
      <c r="AB228" s="206">
        <v>322216</v>
      </c>
      <c r="AC228" s="189">
        <v>288350.18</v>
      </c>
      <c r="AD228" s="342">
        <f t="shared" si="26"/>
        <v>0</v>
      </c>
      <c r="AE228" s="352">
        <f t="shared" si="24"/>
        <v>1</v>
      </c>
      <c r="AF228" s="135">
        <f t="shared" si="25"/>
        <v>1</v>
      </c>
      <c r="AG228" s="135" t="s">
        <v>2544</v>
      </c>
      <c r="AH228" s="136" t="s">
        <v>925</v>
      </c>
      <c r="AI228" s="178"/>
      <c r="AJ228" s="178"/>
      <c r="AK228" s="178"/>
      <c r="AL228" s="178"/>
      <c r="AM228" s="178"/>
      <c r="AN228" s="178"/>
      <c r="AO228" s="178"/>
      <c r="AP228" s="178"/>
      <c r="AQ228" s="177"/>
    </row>
    <row r="229" spans="1:43" ht="36" x14ac:dyDescent="0.3">
      <c r="A229" s="193" t="s">
        <v>896</v>
      </c>
      <c r="B229" s="129">
        <v>226</v>
      </c>
      <c r="C229" s="144" t="s">
        <v>887</v>
      </c>
      <c r="D229" s="238">
        <v>24428</v>
      </c>
      <c r="E229" s="246" t="s">
        <v>906</v>
      </c>
      <c r="F229" s="279" t="s">
        <v>2532</v>
      </c>
      <c r="G229" s="175" t="s">
        <v>1132</v>
      </c>
      <c r="H229" s="186">
        <v>2008</v>
      </c>
      <c r="I229" s="203">
        <v>38742</v>
      </c>
      <c r="J229" s="186">
        <v>2006</v>
      </c>
      <c r="K229" s="128" t="s">
        <v>1188</v>
      </c>
      <c r="L229" s="128" t="s">
        <v>1110</v>
      </c>
      <c r="M229" s="131">
        <v>330</v>
      </c>
      <c r="N229" s="252">
        <v>38718</v>
      </c>
      <c r="O229" s="136">
        <v>39479</v>
      </c>
      <c r="P229" s="136">
        <v>42844</v>
      </c>
      <c r="Q229" s="145">
        <f t="shared" si="27"/>
        <v>11.304109589041095</v>
      </c>
      <c r="R229" s="145" t="s">
        <v>2521</v>
      </c>
      <c r="S229" s="145">
        <f t="shared" si="28"/>
        <v>9.2191780821917817</v>
      </c>
      <c r="T229" s="145" t="s">
        <v>2519</v>
      </c>
      <c r="U229" s="145" t="s">
        <v>2540</v>
      </c>
      <c r="V229" s="145" t="s">
        <v>689</v>
      </c>
      <c r="W229" s="128" t="s">
        <v>691</v>
      </c>
      <c r="X229" s="128" t="s">
        <v>689</v>
      </c>
      <c r="Y229" s="221">
        <v>377982.26</v>
      </c>
      <c r="Z229" s="178">
        <v>0</v>
      </c>
      <c r="AA229" s="128">
        <v>0</v>
      </c>
      <c r="AB229" s="206">
        <v>379485</v>
      </c>
      <c r="AC229" s="189">
        <v>377983.26</v>
      </c>
      <c r="AD229" s="342">
        <f t="shared" si="26"/>
        <v>-1</v>
      </c>
      <c r="AE229" s="352">
        <f t="shared" si="24"/>
        <v>1.0000026456268081</v>
      </c>
      <c r="AF229" s="135">
        <f t="shared" si="25"/>
        <v>1.0000026456268081</v>
      </c>
      <c r="AG229" s="135" t="s">
        <v>2544</v>
      </c>
      <c r="AH229" s="136" t="s">
        <v>925</v>
      </c>
      <c r="AI229" s="178"/>
      <c r="AJ229" s="178"/>
      <c r="AK229" s="178"/>
      <c r="AL229" s="178"/>
      <c r="AM229" s="178"/>
      <c r="AN229" s="178"/>
      <c r="AO229" s="178"/>
      <c r="AP229" s="178"/>
      <c r="AQ229" s="177"/>
    </row>
    <row r="230" spans="1:43" ht="36" x14ac:dyDescent="0.3">
      <c r="A230" s="193" t="s">
        <v>896</v>
      </c>
      <c r="B230" s="129">
        <v>227</v>
      </c>
      <c r="C230" s="144" t="s">
        <v>860</v>
      </c>
      <c r="D230" s="238">
        <v>25982</v>
      </c>
      <c r="E230" s="246" t="s">
        <v>906</v>
      </c>
      <c r="F230" s="279" t="s">
        <v>2532</v>
      </c>
      <c r="G230" s="175" t="s">
        <v>1132</v>
      </c>
      <c r="H230" s="186">
        <v>2008</v>
      </c>
      <c r="I230" s="203">
        <v>38875</v>
      </c>
      <c r="J230" s="186">
        <v>2006</v>
      </c>
      <c r="K230" s="130" t="s">
        <v>906</v>
      </c>
      <c r="L230" s="128" t="s">
        <v>1102</v>
      </c>
      <c r="M230" s="131">
        <v>90</v>
      </c>
      <c r="N230" s="252">
        <v>39173</v>
      </c>
      <c r="O230" s="136">
        <v>39417</v>
      </c>
      <c r="P230" s="136">
        <v>42844</v>
      </c>
      <c r="Q230" s="145">
        <f t="shared" si="27"/>
        <v>10.057534246575342</v>
      </c>
      <c r="R230" s="145" t="s">
        <v>2520</v>
      </c>
      <c r="S230" s="145">
        <f t="shared" si="28"/>
        <v>9.3890410958904109</v>
      </c>
      <c r="T230" s="145" t="s">
        <v>2519</v>
      </c>
      <c r="U230" s="145" t="s">
        <v>2540</v>
      </c>
      <c r="V230" s="145" t="s">
        <v>689</v>
      </c>
      <c r="W230" s="145" t="s">
        <v>689</v>
      </c>
      <c r="X230" s="187" t="s">
        <v>689</v>
      </c>
      <c r="Y230" s="339">
        <v>621159</v>
      </c>
      <c r="Z230" s="178">
        <v>0</v>
      </c>
      <c r="AA230" s="128">
        <v>0</v>
      </c>
      <c r="AB230" s="206">
        <v>57845</v>
      </c>
      <c r="AC230" s="189">
        <v>20154.580000000002</v>
      </c>
      <c r="AD230" s="342">
        <f t="shared" si="26"/>
        <v>601004.42000000004</v>
      </c>
      <c r="AE230" s="352">
        <f t="shared" si="24"/>
        <v>3.244673264011308E-2</v>
      </c>
      <c r="AF230" s="135">
        <f t="shared" si="25"/>
        <v>3.244673264011308E-2</v>
      </c>
      <c r="AG230" s="135" t="s">
        <v>2543</v>
      </c>
      <c r="AH230" s="178"/>
      <c r="AI230" s="178"/>
      <c r="AJ230" s="178"/>
      <c r="AK230" s="178"/>
      <c r="AL230" s="178"/>
      <c r="AM230" s="178"/>
      <c r="AN230" s="178"/>
      <c r="AO230" s="178"/>
      <c r="AP230" s="178"/>
      <c r="AQ230" s="177" t="s">
        <v>1817</v>
      </c>
    </row>
    <row r="231" spans="1:43" ht="36" x14ac:dyDescent="0.3">
      <c r="A231" s="193" t="s">
        <v>896</v>
      </c>
      <c r="B231" s="129">
        <v>228</v>
      </c>
      <c r="C231" s="144" t="s">
        <v>886</v>
      </c>
      <c r="D231" s="238">
        <v>26092</v>
      </c>
      <c r="E231" s="246" t="s">
        <v>906</v>
      </c>
      <c r="F231" s="279" t="s">
        <v>2532</v>
      </c>
      <c r="G231" s="175" t="s">
        <v>1132</v>
      </c>
      <c r="H231" s="186">
        <v>2008</v>
      </c>
      <c r="I231" s="203">
        <v>38867</v>
      </c>
      <c r="J231" s="186">
        <v>2006</v>
      </c>
      <c r="K231" s="128" t="s">
        <v>1188</v>
      </c>
      <c r="L231" s="128" t="s">
        <v>1110</v>
      </c>
      <c r="M231" s="131">
        <v>120</v>
      </c>
      <c r="N231" s="252">
        <v>39083</v>
      </c>
      <c r="O231" s="136">
        <v>39479</v>
      </c>
      <c r="P231" s="136">
        <v>42844</v>
      </c>
      <c r="Q231" s="145">
        <f t="shared" si="27"/>
        <v>10.304109589041095</v>
      </c>
      <c r="R231" s="145" t="s">
        <v>2520</v>
      </c>
      <c r="S231" s="145">
        <f t="shared" si="28"/>
        <v>9.2191780821917817</v>
      </c>
      <c r="T231" s="145" t="s">
        <v>2519</v>
      </c>
      <c r="U231" s="145" t="s">
        <v>2540</v>
      </c>
      <c r="V231" s="145" t="s">
        <v>689</v>
      </c>
      <c r="W231" s="128" t="s">
        <v>691</v>
      </c>
      <c r="X231" s="128" t="s">
        <v>689</v>
      </c>
      <c r="Y231" s="221">
        <v>130899</v>
      </c>
      <c r="Z231" s="178">
        <v>0</v>
      </c>
      <c r="AA231" s="128">
        <v>0</v>
      </c>
      <c r="AB231" s="219">
        <v>130959</v>
      </c>
      <c r="AC231" s="219">
        <v>130899</v>
      </c>
      <c r="AD231" s="342">
        <f t="shared" si="26"/>
        <v>0</v>
      </c>
      <c r="AE231" s="352">
        <f t="shared" si="24"/>
        <v>1</v>
      </c>
      <c r="AF231" s="135">
        <f t="shared" si="25"/>
        <v>1</v>
      </c>
      <c r="AG231" s="135" t="s">
        <v>2544</v>
      </c>
      <c r="AH231" s="136" t="s">
        <v>925</v>
      </c>
      <c r="AI231" s="178"/>
      <c r="AJ231" s="178"/>
      <c r="AK231" s="178"/>
      <c r="AL231" s="178"/>
      <c r="AM231" s="178"/>
      <c r="AN231" s="178"/>
      <c r="AO231" s="178"/>
      <c r="AP231" s="178"/>
      <c r="AQ231" s="177"/>
    </row>
    <row r="232" spans="1:43" ht="36" x14ac:dyDescent="0.3">
      <c r="A232" s="193" t="s">
        <v>896</v>
      </c>
      <c r="B232" s="129">
        <v>229</v>
      </c>
      <c r="C232" s="144" t="s">
        <v>888</v>
      </c>
      <c r="D232" s="238">
        <v>29122</v>
      </c>
      <c r="E232" s="246" t="s">
        <v>906</v>
      </c>
      <c r="F232" s="279" t="s">
        <v>2532</v>
      </c>
      <c r="G232" s="175" t="s">
        <v>1132</v>
      </c>
      <c r="H232" s="186">
        <v>2008</v>
      </c>
      <c r="I232" s="203">
        <v>39141</v>
      </c>
      <c r="J232" s="186">
        <v>2007</v>
      </c>
      <c r="K232" s="128" t="s">
        <v>1188</v>
      </c>
      <c r="L232" s="128" t="s">
        <v>1110</v>
      </c>
      <c r="M232" s="131">
        <v>120</v>
      </c>
      <c r="N232" s="252">
        <v>39173</v>
      </c>
      <c r="O232" s="136">
        <v>39630</v>
      </c>
      <c r="P232" s="136">
        <v>42844</v>
      </c>
      <c r="Q232" s="145">
        <f t="shared" si="27"/>
        <v>10.057534246575342</v>
      </c>
      <c r="R232" s="145" t="s">
        <v>2520</v>
      </c>
      <c r="S232" s="145">
        <f t="shared" si="28"/>
        <v>8.8054794520547937</v>
      </c>
      <c r="T232" s="145" t="s">
        <v>2518</v>
      </c>
      <c r="U232" s="145" t="s">
        <v>2540</v>
      </c>
      <c r="V232" s="145" t="s">
        <v>689</v>
      </c>
      <c r="W232" s="128" t="s">
        <v>691</v>
      </c>
      <c r="X232" s="128" t="s">
        <v>689</v>
      </c>
      <c r="Y232" s="221">
        <v>174836.9</v>
      </c>
      <c r="Z232" s="178">
        <v>0</v>
      </c>
      <c r="AA232" s="128">
        <v>0</v>
      </c>
      <c r="AB232" s="206">
        <v>230332</v>
      </c>
      <c r="AC232" s="189">
        <v>174836.9</v>
      </c>
      <c r="AD232" s="342">
        <f t="shared" si="26"/>
        <v>0</v>
      </c>
      <c r="AE232" s="352">
        <f t="shared" si="24"/>
        <v>1</v>
      </c>
      <c r="AF232" s="135">
        <f t="shared" si="25"/>
        <v>1</v>
      </c>
      <c r="AG232" s="135" t="s">
        <v>2544</v>
      </c>
      <c r="AH232" s="136" t="s">
        <v>925</v>
      </c>
      <c r="AI232" s="178"/>
      <c r="AJ232" s="178"/>
      <c r="AK232" s="178"/>
      <c r="AL232" s="178"/>
      <c r="AM232" s="178"/>
      <c r="AN232" s="178"/>
      <c r="AO232" s="178"/>
      <c r="AP232" s="178"/>
      <c r="AQ232" s="177"/>
    </row>
    <row r="233" spans="1:43" ht="36" x14ac:dyDescent="0.3">
      <c r="A233" s="193" t="s">
        <v>896</v>
      </c>
      <c r="B233" s="129">
        <v>230</v>
      </c>
      <c r="C233" s="144" t="s">
        <v>2133</v>
      </c>
      <c r="D233" s="238">
        <v>32227</v>
      </c>
      <c r="E233" s="246" t="s">
        <v>906</v>
      </c>
      <c r="F233" s="279" t="s">
        <v>2532</v>
      </c>
      <c r="G233" s="175" t="s">
        <v>1132</v>
      </c>
      <c r="H233" s="186">
        <v>2008</v>
      </c>
      <c r="I233" s="203">
        <v>39112</v>
      </c>
      <c r="J233" s="186">
        <v>2007</v>
      </c>
      <c r="K233" s="130" t="s">
        <v>906</v>
      </c>
      <c r="L233" s="128" t="s">
        <v>1110</v>
      </c>
      <c r="M233" s="131">
        <v>270</v>
      </c>
      <c r="N233" s="252">
        <v>39142</v>
      </c>
      <c r="O233" s="136">
        <v>39661</v>
      </c>
      <c r="P233" s="136">
        <v>42844</v>
      </c>
      <c r="Q233" s="145">
        <f t="shared" si="27"/>
        <v>10.142465753424657</v>
      </c>
      <c r="R233" s="145" t="s">
        <v>2520</v>
      </c>
      <c r="S233" s="145">
        <f t="shared" si="28"/>
        <v>8.7205479452054799</v>
      </c>
      <c r="T233" s="145" t="s">
        <v>2518</v>
      </c>
      <c r="U233" s="145" t="s">
        <v>2540</v>
      </c>
      <c r="V233" s="145" t="s">
        <v>689</v>
      </c>
      <c r="W233" s="128" t="s">
        <v>691</v>
      </c>
      <c r="X233" s="128" t="s">
        <v>689</v>
      </c>
      <c r="Y233" s="221">
        <v>226136.36</v>
      </c>
      <c r="Z233" s="178">
        <v>0</v>
      </c>
      <c r="AA233" s="128">
        <v>0</v>
      </c>
      <c r="AB233" s="206">
        <v>235543</v>
      </c>
      <c r="AC233" s="189">
        <v>226136.36</v>
      </c>
      <c r="AD233" s="342">
        <f t="shared" si="26"/>
        <v>0</v>
      </c>
      <c r="AE233" s="352">
        <f t="shared" si="24"/>
        <v>1</v>
      </c>
      <c r="AF233" s="135">
        <f t="shared" si="25"/>
        <v>1</v>
      </c>
      <c r="AG233" s="135" t="s">
        <v>2544</v>
      </c>
      <c r="AH233" s="136" t="s">
        <v>925</v>
      </c>
      <c r="AI233" s="178"/>
      <c r="AJ233" s="178"/>
      <c r="AK233" s="178"/>
      <c r="AL233" s="178"/>
      <c r="AM233" s="178"/>
      <c r="AN233" s="178"/>
      <c r="AO233" s="178"/>
      <c r="AP233" s="178"/>
      <c r="AQ233" s="177"/>
    </row>
    <row r="234" spans="1:43" ht="36" x14ac:dyDescent="0.3">
      <c r="A234" s="193" t="s">
        <v>896</v>
      </c>
      <c r="B234" s="129">
        <v>231</v>
      </c>
      <c r="C234" s="144" t="s">
        <v>853</v>
      </c>
      <c r="D234" s="238">
        <v>34506</v>
      </c>
      <c r="E234" s="246" t="s">
        <v>906</v>
      </c>
      <c r="F234" s="279" t="s">
        <v>2532</v>
      </c>
      <c r="G234" s="175" t="s">
        <v>1132</v>
      </c>
      <c r="H234" s="186">
        <v>2008</v>
      </c>
      <c r="I234" s="203">
        <v>39049</v>
      </c>
      <c r="J234" s="186">
        <v>2006</v>
      </c>
      <c r="K234" s="128" t="s">
        <v>1745</v>
      </c>
      <c r="L234" s="128" t="s">
        <v>1109</v>
      </c>
      <c r="M234" s="131">
        <v>150</v>
      </c>
      <c r="N234" s="252">
        <v>39203</v>
      </c>
      <c r="O234" s="136">
        <v>40087</v>
      </c>
      <c r="P234" s="136">
        <v>42844</v>
      </c>
      <c r="Q234" s="145">
        <f t="shared" si="27"/>
        <v>9.9753424657534246</v>
      </c>
      <c r="R234" s="145" t="s">
        <v>2520</v>
      </c>
      <c r="S234" s="145">
        <f t="shared" si="28"/>
        <v>7.5534246575342463</v>
      </c>
      <c r="T234" s="145" t="s">
        <v>2517</v>
      </c>
      <c r="U234" s="145" t="s">
        <v>2540</v>
      </c>
      <c r="V234" s="145" t="s">
        <v>689</v>
      </c>
      <c r="W234" s="145" t="s">
        <v>689</v>
      </c>
      <c r="X234" s="128" t="s">
        <v>689</v>
      </c>
      <c r="Y234" s="341">
        <v>384337</v>
      </c>
      <c r="Z234" s="178">
        <v>0</v>
      </c>
      <c r="AA234" s="128">
        <v>0</v>
      </c>
      <c r="AB234" s="206">
        <v>637377</v>
      </c>
      <c r="AC234" s="189">
        <v>374236.25</v>
      </c>
      <c r="AD234" s="342">
        <f t="shared" si="26"/>
        <v>10100.75</v>
      </c>
      <c r="AE234" s="352">
        <f t="shared" si="24"/>
        <v>0.9737190278323451</v>
      </c>
      <c r="AF234" s="135">
        <f t="shared" si="25"/>
        <v>0.9737190278323451</v>
      </c>
      <c r="AG234" s="135" t="s">
        <v>2544</v>
      </c>
      <c r="AH234" s="178"/>
      <c r="AI234" s="178"/>
      <c r="AJ234" s="178"/>
      <c r="AK234" s="178"/>
      <c r="AL234" s="178"/>
      <c r="AM234" s="178"/>
      <c r="AN234" s="178"/>
      <c r="AO234" s="178"/>
      <c r="AP234" s="178"/>
      <c r="AQ234" s="177"/>
    </row>
    <row r="235" spans="1:43" ht="36" x14ac:dyDescent="0.3">
      <c r="A235" s="193" t="s">
        <v>896</v>
      </c>
      <c r="B235" s="129">
        <v>232</v>
      </c>
      <c r="C235" s="144" t="s">
        <v>848</v>
      </c>
      <c r="D235" s="238">
        <v>35056</v>
      </c>
      <c r="E235" s="246" t="s">
        <v>906</v>
      </c>
      <c r="F235" s="279" t="s">
        <v>2532</v>
      </c>
      <c r="G235" s="175" t="s">
        <v>1132</v>
      </c>
      <c r="H235" s="186">
        <v>2008</v>
      </c>
      <c r="I235" s="203">
        <v>38996</v>
      </c>
      <c r="J235" s="186">
        <v>2006</v>
      </c>
      <c r="K235" s="128" t="s">
        <v>1805</v>
      </c>
      <c r="L235" s="128" t="s">
        <v>1110</v>
      </c>
      <c r="M235" s="131">
        <v>300</v>
      </c>
      <c r="N235" s="252">
        <v>39083</v>
      </c>
      <c r="O235" s="136">
        <v>39600</v>
      </c>
      <c r="P235" s="136">
        <v>42844</v>
      </c>
      <c r="Q235" s="145">
        <f t="shared" si="27"/>
        <v>10.304109589041095</v>
      </c>
      <c r="R235" s="145" t="s">
        <v>2520</v>
      </c>
      <c r="S235" s="145">
        <f t="shared" si="28"/>
        <v>8.8876712328767127</v>
      </c>
      <c r="T235" s="145" t="s">
        <v>2518</v>
      </c>
      <c r="U235" s="145" t="s">
        <v>2540</v>
      </c>
      <c r="V235" s="145" t="s">
        <v>689</v>
      </c>
      <c r="W235" s="128" t="s">
        <v>691</v>
      </c>
      <c r="X235" s="128" t="s">
        <v>689</v>
      </c>
      <c r="Y235" s="221">
        <v>113289.22</v>
      </c>
      <c r="Z235" s="178">
        <v>0</v>
      </c>
      <c r="AA235" s="128">
        <v>0</v>
      </c>
      <c r="AB235" s="206">
        <v>117007</v>
      </c>
      <c r="AC235" s="189">
        <v>113289.22</v>
      </c>
      <c r="AD235" s="342">
        <f t="shared" si="26"/>
        <v>0</v>
      </c>
      <c r="AE235" s="352">
        <f t="shared" si="24"/>
        <v>1</v>
      </c>
      <c r="AF235" s="135">
        <f t="shared" si="25"/>
        <v>1</v>
      </c>
      <c r="AG235" s="135" t="s">
        <v>2544</v>
      </c>
      <c r="AH235" s="136" t="s">
        <v>925</v>
      </c>
      <c r="AI235" s="178"/>
      <c r="AJ235" s="178"/>
      <c r="AK235" s="178"/>
      <c r="AL235" s="178"/>
      <c r="AM235" s="178"/>
      <c r="AN235" s="178"/>
      <c r="AO235" s="178"/>
      <c r="AP235" s="178"/>
      <c r="AQ235" s="177"/>
    </row>
    <row r="236" spans="1:43" ht="36" x14ac:dyDescent="0.3">
      <c r="A236" s="193" t="s">
        <v>900</v>
      </c>
      <c r="B236" s="129">
        <v>233</v>
      </c>
      <c r="C236" s="144" t="s">
        <v>861</v>
      </c>
      <c r="D236" s="238">
        <v>16194</v>
      </c>
      <c r="E236" s="245" t="s">
        <v>1659</v>
      </c>
      <c r="F236" s="280" t="s">
        <v>2529</v>
      </c>
      <c r="G236" s="175" t="s">
        <v>1132</v>
      </c>
      <c r="H236" s="186">
        <v>2008</v>
      </c>
      <c r="I236" s="203">
        <v>39185</v>
      </c>
      <c r="J236" s="186">
        <v>2007</v>
      </c>
      <c r="K236" s="187" t="s">
        <v>2244</v>
      </c>
      <c r="L236" s="128" t="s">
        <v>1102</v>
      </c>
      <c r="M236" s="131">
        <v>90</v>
      </c>
      <c r="N236" s="252">
        <v>39417</v>
      </c>
      <c r="O236" s="136">
        <v>40118</v>
      </c>
      <c r="P236" s="136">
        <v>42844</v>
      </c>
      <c r="Q236" s="145">
        <f t="shared" si="27"/>
        <v>9.3890410958904109</v>
      </c>
      <c r="R236" s="145" t="s">
        <v>2519</v>
      </c>
      <c r="S236" s="145">
        <f t="shared" si="28"/>
        <v>7.4684931506849317</v>
      </c>
      <c r="T236" s="145" t="s">
        <v>2517</v>
      </c>
      <c r="U236" s="145" t="s">
        <v>2540</v>
      </c>
      <c r="V236" s="145" t="s">
        <v>689</v>
      </c>
      <c r="W236" s="145" t="s">
        <v>689</v>
      </c>
      <c r="X236" s="128" t="s">
        <v>689</v>
      </c>
      <c r="Y236" s="339">
        <v>640603</v>
      </c>
      <c r="Z236" s="178">
        <v>0</v>
      </c>
      <c r="AA236" s="128">
        <v>0</v>
      </c>
      <c r="AB236" s="206">
        <v>930700</v>
      </c>
      <c r="AC236" s="206">
        <v>927300</v>
      </c>
      <c r="AD236" s="342">
        <f t="shared" si="26"/>
        <v>-286697</v>
      </c>
      <c r="AE236" s="352">
        <f t="shared" si="24"/>
        <v>1.4475423936509819</v>
      </c>
      <c r="AF236" s="135">
        <f t="shared" si="25"/>
        <v>1.4475423936509819</v>
      </c>
      <c r="AG236" s="135" t="s">
        <v>2544</v>
      </c>
      <c r="AH236" s="178"/>
      <c r="AI236" s="178"/>
      <c r="AJ236" s="178"/>
      <c r="AK236" s="178"/>
      <c r="AL236" s="178"/>
      <c r="AM236" s="178"/>
      <c r="AN236" s="178"/>
      <c r="AO236" s="178"/>
      <c r="AP236" s="178"/>
      <c r="AQ236" s="177" t="s">
        <v>1730</v>
      </c>
    </row>
    <row r="237" spans="1:43" ht="36" x14ac:dyDescent="0.3">
      <c r="A237" s="193" t="s">
        <v>900</v>
      </c>
      <c r="B237" s="129">
        <v>234</v>
      </c>
      <c r="C237" s="144" t="s">
        <v>876</v>
      </c>
      <c r="D237" s="238">
        <v>17810</v>
      </c>
      <c r="E237" s="245" t="s">
        <v>1659</v>
      </c>
      <c r="F237" s="280" t="s">
        <v>2529</v>
      </c>
      <c r="G237" s="175" t="s">
        <v>1132</v>
      </c>
      <c r="H237" s="186">
        <v>2008</v>
      </c>
      <c r="I237" s="203">
        <v>38525</v>
      </c>
      <c r="J237" s="186">
        <v>2005</v>
      </c>
      <c r="K237" s="187" t="s">
        <v>1700</v>
      </c>
      <c r="L237" s="128" t="s">
        <v>1104</v>
      </c>
      <c r="M237" s="131">
        <v>240</v>
      </c>
      <c r="N237" s="252">
        <v>38869</v>
      </c>
      <c r="O237" s="136">
        <v>40118</v>
      </c>
      <c r="P237" s="136">
        <v>42844</v>
      </c>
      <c r="Q237" s="145">
        <f t="shared" si="27"/>
        <v>10.890410958904109</v>
      </c>
      <c r="R237" s="145" t="s">
        <v>2520</v>
      </c>
      <c r="S237" s="145">
        <f t="shared" si="28"/>
        <v>7.4684931506849317</v>
      </c>
      <c r="T237" s="145" t="s">
        <v>2517</v>
      </c>
      <c r="U237" s="145" t="s">
        <v>2540</v>
      </c>
      <c r="V237" s="145" t="s">
        <v>689</v>
      </c>
      <c r="W237" s="128" t="s">
        <v>691</v>
      </c>
      <c r="X237" s="128" t="s">
        <v>689</v>
      </c>
      <c r="Y237" s="339">
        <v>1314722</v>
      </c>
      <c r="Z237" s="178">
        <v>0</v>
      </c>
      <c r="AA237" s="128">
        <v>0</v>
      </c>
      <c r="AB237" s="206">
        <v>1271170</v>
      </c>
      <c r="AC237" s="189">
        <v>894110.84</v>
      </c>
      <c r="AD237" s="342">
        <f t="shared" si="26"/>
        <v>420611.16000000003</v>
      </c>
      <c r="AE237" s="352">
        <f t="shared" si="24"/>
        <v>0.68007597043329304</v>
      </c>
      <c r="AF237" s="135">
        <f t="shared" si="25"/>
        <v>0.68007597043329304</v>
      </c>
      <c r="AG237" s="135" t="s">
        <v>2542</v>
      </c>
      <c r="AH237" s="136" t="s">
        <v>925</v>
      </c>
      <c r="AI237" s="178"/>
      <c r="AJ237" s="178"/>
      <c r="AK237" s="178"/>
      <c r="AL237" s="178"/>
      <c r="AM237" s="178"/>
      <c r="AN237" s="178"/>
      <c r="AO237" s="178"/>
      <c r="AP237" s="178"/>
      <c r="AQ237" s="177" t="s">
        <v>1732</v>
      </c>
    </row>
    <row r="238" spans="1:43" ht="36" x14ac:dyDescent="0.3">
      <c r="A238" s="193" t="s">
        <v>900</v>
      </c>
      <c r="B238" s="129">
        <v>235</v>
      </c>
      <c r="C238" s="144" t="s">
        <v>878</v>
      </c>
      <c r="D238" s="238">
        <v>18023</v>
      </c>
      <c r="E238" s="245" t="s">
        <v>1659</v>
      </c>
      <c r="F238" s="280" t="s">
        <v>2529</v>
      </c>
      <c r="G238" s="175" t="s">
        <v>1132</v>
      </c>
      <c r="H238" s="186">
        <v>2008</v>
      </c>
      <c r="I238" s="203">
        <v>38582</v>
      </c>
      <c r="J238" s="186">
        <v>2005</v>
      </c>
      <c r="K238" s="128" t="s">
        <v>2243</v>
      </c>
      <c r="L238" s="128" t="s">
        <v>1104</v>
      </c>
      <c r="M238" s="131">
        <v>180</v>
      </c>
      <c r="N238" s="252">
        <v>38838</v>
      </c>
      <c r="O238" s="136">
        <v>40118</v>
      </c>
      <c r="P238" s="136">
        <v>42844</v>
      </c>
      <c r="Q238" s="145">
        <f t="shared" si="27"/>
        <v>10.975342465753425</v>
      </c>
      <c r="R238" s="145" t="s">
        <v>2521</v>
      </c>
      <c r="S238" s="145">
        <f t="shared" si="28"/>
        <v>7.4684931506849317</v>
      </c>
      <c r="T238" s="145" t="s">
        <v>2517</v>
      </c>
      <c r="U238" s="145" t="s">
        <v>2540</v>
      </c>
      <c r="V238" s="145" t="s">
        <v>689</v>
      </c>
      <c r="W238" s="145" t="s">
        <v>689</v>
      </c>
      <c r="X238" s="128" t="s">
        <v>689</v>
      </c>
      <c r="Y238" s="339">
        <v>1586156</v>
      </c>
      <c r="Z238" s="178">
        <v>0</v>
      </c>
      <c r="AA238" s="128">
        <v>0</v>
      </c>
      <c r="AB238" s="206">
        <v>1803274</v>
      </c>
      <c r="AC238" s="189">
        <v>699767.28</v>
      </c>
      <c r="AD238" s="342">
        <f t="shared" si="26"/>
        <v>886388.72</v>
      </c>
      <c r="AE238" s="352">
        <f t="shared" si="24"/>
        <v>0.44117178890348746</v>
      </c>
      <c r="AF238" s="135">
        <f t="shared" si="25"/>
        <v>0.44117178890348746</v>
      </c>
      <c r="AG238" s="135" t="s">
        <v>2542</v>
      </c>
      <c r="AH238" s="178"/>
      <c r="AI238" s="178"/>
      <c r="AJ238" s="178"/>
      <c r="AK238" s="178"/>
      <c r="AL238" s="178"/>
      <c r="AM238" s="178"/>
      <c r="AN238" s="178"/>
      <c r="AO238" s="178"/>
      <c r="AP238" s="178"/>
      <c r="AQ238" s="177" t="s">
        <v>1735</v>
      </c>
    </row>
    <row r="239" spans="1:43" ht="36" x14ac:dyDescent="0.3">
      <c r="A239" s="193" t="s">
        <v>900</v>
      </c>
      <c r="B239" s="129">
        <v>236</v>
      </c>
      <c r="C239" s="144" t="s">
        <v>877</v>
      </c>
      <c r="D239" s="238">
        <v>24444</v>
      </c>
      <c r="E239" s="245" t="s">
        <v>1659</v>
      </c>
      <c r="F239" s="280" t="s">
        <v>2529</v>
      </c>
      <c r="G239" s="175" t="s">
        <v>1132</v>
      </c>
      <c r="H239" s="186">
        <v>2008</v>
      </c>
      <c r="I239" s="203">
        <v>38735</v>
      </c>
      <c r="J239" s="186">
        <v>2006</v>
      </c>
      <c r="K239" s="130" t="s">
        <v>2022</v>
      </c>
      <c r="L239" s="128" t="s">
        <v>1104</v>
      </c>
      <c r="M239" s="131">
        <v>270</v>
      </c>
      <c r="N239" s="252">
        <v>38869</v>
      </c>
      <c r="O239" s="136">
        <v>39783</v>
      </c>
      <c r="P239" s="136">
        <v>42844</v>
      </c>
      <c r="Q239" s="145">
        <f t="shared" si="27"/>
        <v>10.890410958904109</v>
      </c>
      <c r="R239" s="145" t="s">
        <v>2520</v>
      </c>
      <c r="S239" s="145">
        <f t="shared" si="28"/>
        <v>8.3863013698630144</v>
      </c>
      <c r="T239" s="145" t="s">
        <v>2518</v>
      </c>
      <c r="U239" s="145" t="s">
        <v>2540</v>
      </c>
      <c r="V239" s="145" t="s">
        <v>689</v>
      </c>
      <c r="W239" s="145" t="s">
        <v>689</v>
      </c>
      <c r="X239" s="128" t="s">
        <v>689</v>
      </c>
      <c r="Y239" s="339">
        <v>1314643</v>
      </c>
      <c r="Z239" s="178">
        <v>0</v>
      </c>
      <c r="AA239" s="128">
        <v>0</v>
      </c>
      <c r="AB239" s="206">
        <v>1309700</v>
      </c>
      <c r="AC239" s="206">
        <v>1307618</v>
      </c>
      <c r="AD239" s="342">
        <f t="shared" si="26"/>
        <v>7025</v>
      </c>
      <c r="AE239" s="352">
        <f t="shared" si="24"/>
        <v>0.99465634396562408</v>
      </c>
      <c r="AF239" s="135">
        <f t="shared" si="25"/>
        <v>0.99465634396562408</v>
      </c>
      <c r="AG239" s="135" t="s">
        <v>2544</v>
      </c>
      <c r="AH239" s="178"/>
      <c r="AI239" s="178"/>
      <c r="AJ239" s="178"/>
      <c r="AK239" s="178"/>
      <c r="AL239" s="178"/>
      <c r="AM239" s="178"/>
      <c r="AN239" s="178"/>
      <c r="AO239" s="178"/>
      <c r="AP239" s="178"/>
      <c r="AQ239" s="177" t="s">
        <v>1738</v>
      </c>
    </row>
    <row r="240" spans="1:43" ht="36" x14ac:dyDescent="0.3">
      <c r="A240" s="193" t="s">
        <v>900</v>
      </c>
      <c r="B240" s="129">
        <v>237</v>
      </c>
      <c r="C240" s="144" t="s">
        <v>868</v>
      </c>
      <c r="D240" s="238">
        <v>24464</v>
      </c>
      <c r="E240" s="245" t="s">
        <v>1659</v>
      </c>
      <c r="F240" s="280" t="s">
        <v>2529</v>
      </c>
      <c r="G240" s="175" t="s">
        <v>1132</v>
      </c>
      <c r="H240" s="186">
        <v>2008</v>
      </c>
      <c r="I240" s="203">
        <v>38870</v>
      </c>
      <c r="J240" s="186">
        <v>2006</v>
      </c>
      <c r="K240" s="187" t="s">
        <v>1552</v>
      </c>
      <c r="L240" s="128" t="s">
        <v>1102</v>
      </c>
      <c r="M240" s="131">
        <v>120</v>
      </c>
      <c r="N240" s="252">
        <v>39022</v>
      </c>
      <c r="O240" s="136">
        <v>39783</v>
      </c>
      <c r="P240" s="136">
        <v>42844</v>
      </c>
      <c r="Q240" s="145">
        <f t="shared" si="27"/>
        <v>10.471232876712328</v>
      </c>
      <c r="R240" s="145" t="s">
        <v>2520</v>
      </c>
      <c r="S240" s="145">
        <f t="shared" si="28"/>
        <v>8.3863013698630144</v>
      </c>
      <c r="T240" s="145" t="s">
        <v>2518</v>
      </c>
      <c r="U240" s="145" t="s">
        <v>2540</v>
      </c>
      <c r="V240" s="145" t="s">
        <v>689</v>
      </c>
      <c r="W240" s="145" t="s">
        <v>689</v>
      </c>
      <c r="X240" s="128" t="s">
        <v>689</v>
      </c>
      <c r="Y240" s="339">
        <v>923680</v>
      </c>
      <c r="Z240" s="178">
        <v>0</v>
      </c>
      <c r="AA240" s="128">
        <v>0</v>
      </c>
      <c r="AB240" s="206">
        <v>1144494</v>
      </c>
      <c r="AC240" s="206">
        <v>1131900</v>
      </c>
      <c r="AD240" s="342">
        <f t="shared" si="26"/>
        <v>-208220</v>
      </c>
      <c r="AE240" s="352">
        <f t="shared" si="24"/>
        <v>1.2254243893989261</v>
      </c>
      <c r="AF240" s="135">
        <f t="shared" si="25"/>
        <v>1.2254243893989261</v>
      </c>
      <c r="AG240" s="135" t="s">
        <v>2544</v>
      </c>
      <c r="AH240" s="178"/>
      <c r="AI240" s="178"/>
      <c r="AJ240" s="178"/>
      <c r="AK240" s="178"/>
      <c r="AL240" s="178"/>
      <c r="AM240" s="178"/>
      <c r="AN240" s="178"/>
      <c r="AO240" s="178"/>
      <c r="AP240" s="178"/>
      <c r="AQ240" s="177" t="s">
        <v>1738</v>
      </c>
    </row>
    <row r="241" spans="1:43" ht="36" x14ac:dyDescent="0.3">
      <c r="A241" s="193" t="s">
        <v>900</v>
      </c>
      <c r="B241" s="129">
        <v>238</v>
      </c>
      <c r="C241" s="144" t="s">
        <v>869</v>
      </c>
      <c r="D241" s="238">
        <v>24936</v>
      </c>
      <c r="E241" s="245" t="s">
        <v>1659</v>
      </c>
      <c r="F241" s="280" t="s">
        <v>2529</v>
      </c>
      <c r="G241" s="175" t="s">
        <v>1132</v>
      </c>
      <c r="H241" s="186">
        <v>2008</v>
      </c>
      <c r="I241" s="203">
        <v>38853</v>
      </c>
      <c r="J241" s="186">
        <v>2006</v>
      </c>
      <c r="K241" s="187" t="s">
        <v>1552</v>
      </c>
      <c r="L241" s="128" t="s">
        <v>1102</v>
      </c>
      <c r="M241" s="131">
        <v>180</v>
      </c>
      <c r="N241" s="252">
        <v>39022</v>
      </c>
      <c r="O241" s="136">
        <v>40148</v>
      </c>
      <c r="P241" s="136">
        <v>42844</v>
      </c>
      <c r="Q241" s="145">
        <f t="shared" si="27"/>
        <v>10.471232876712328</v>
      </c>
      <c r="R241" s="145" t="s">
        <v>2520</v>
      </c>
      <c r="S241" s="145">
        <f t="shared" si="28"/>
        <v>7.3863013698630136</v>
      </c>
      <c r="T241" s="145" t="s">
        <v>2517</v>
      </c>
      <c r="U241" s="145" t="s">
        <v>2540</v>
      </c>
      <c r="V241" s="145" t="s">
        <v>689</v>
      </c>
      <c r="W241" s="145" t="s">
        <v>689</v>
      </c>
      <c r="X241" s="128" t="s">
        <v>689</v>
      </c>
      <c r="Y241" s="339">
        <v>914513</v>
      </c>
      <c r="Z241" s="178">
        <v>0</v>
      </c>
      <c r="AA241" s="128">
        <v>0</v>
      </c>
      <c r="AB241" s="206">
        <v>1151549</v>
      </c>
      <c r="AC241" s="189">
        <v>1135860.49</v>
      </c>
      <c r="AD241" s="342">
        <f t="shared" si="26"/>
        <v>-221347.49</v>
      </c>
      <c r="AE241" s="352">
        <f t="shared" si="24"/>
        <v>1.2420386478923755</v>
      </c>
      <c r="AF241" s="135">
        <f t="shared" si="25"/>
        <v>1.2420386478923755</v>
      </c>
      <c r="AG241" s="135" t="s">
        <v>2544</v>
      </c>
      <c r="AH241" s="178"/>
      <c r="AI241" s="178"/>
      <c r="AJ241" s="178"/>
      <c r="AK241" s="178"/>
      <c r="AL241" s="178"/>
      <c r="AM241" s="178"/>
      <c r="AN241" s="178"/>
      <c r="AO241" s="178"/>
      <c r="AP241" s="178"/>
      <c r="AQ241" s="177" t="s">
        <v>1738</v>
      </c>
    </row>
    <row r="242" spans="1:43" ht="36" x14ac:dyDescent="0.3">
      <c r="A242" s="193" t="s">
        <v>900</v>
      </c>
      <c r="B242" s="129">
        <v>239</v>
      </c>
      <c r="C242" s="144" t="s">
        <v>857</v>
      </c>
      <c r="D242" s="238">
        <v>40564</v>
      </c>
      <c r="E242" s="245" t="s">
        <v>1659</v>
      </c>
      <c r="F242" s="280" t="s">
        <v>2529</v>
      </c>
      <c r="G242" s="175" t="s">
        <v>1132</v>
      </c>
      <c r="H242" s="186">
        <v>2008</v>
      </c>
      <c r="I242" s="203">
        <v>39164</v>
      </c>
      <c r="J242" s="186">
        <v>2007</v>
      </c>
      <c r="K242" s="130" t="s">
        <v>1659</v>
      </c>
      <c r="L242" s="128" t="s">
        <v>1102</v>
      </c>
      <c r="M242" s="131">
        <v>180</v>
      </c>
      <c r="N242" s="252">
        <v>39326</v>
      </c>
      <c r="O242" s="136">
        <v>40118</v>
      </c>
      <c r="P242" s="136">
        <v>42844</v>
      </c>
      <c r="Q242" s="145">
        <f t="shared" si="27"/>
        <v>9.6383561643835609</v>
      </c>
      <c r="R242" s="145" t="s">
        <v>2519</v>
      </c>
      <c r="S242" s="145">
        <f t="shared" si="28"/>
        <v>7.4684931506849317</v>
      </c>
      <c r="T242" s="145" t="s">
        <v>2517</v>
      </c>
      <c r="U242" s="145" t="s">
        <v>2540</v>
      </c>
      <c r="V242" s="145" t="s">
        <v>689</v>
      </c>
      <c r="W242" s="145" t="s">
        <v>689</v>
      </c>
      <c r="X242" s="128" t="s">
        <v>689</v>
      </c>
      <c r="Y242" s="339">
        <v>1025146</v>
      </c>
      <c r="Z242" s="178">
        <v>0</v>
      </c>
      <c r="AA242" s="128">
        <v>0</v>
      </c>
      <c r="AB242" s="206">
        <v>1135400</v>
      </c>
      <c r="AC242" s="258">
        <v>1133052.7</v>
      </c>
      <c r="AD242" s="342">
        <f t="shared" si="26"/>
        <v>-107906.69999999995</v>
      </c>
      <c r="AE242" s="352">
        <f t="shared" si="24"/>
        <v>1.1052598361599226</v>
      </c>
      <c r="AF242" s="135">
        <f t="shared" si="25"/>
        <v>1.1052598361599226</v>
      </c>
      <c r="AG242" s="135" t="s">
        <v>2544</v>
      </c>
      <c r="AH242" s="178"/>
      <c r="AI242" s="178"/>
      <c r="AJ242" s="178"/>
      <c r="AK242" s="178"/>
      <c r="AL242" s="178"/>
      <c r="AM242" s="178"/>
      <c r="AN242" s="178"/>
      <c r="AO242" s="178"/>
      <c r="AP242" s="178"/>
      <c r="AQ242" s="188" t="s">
        <v>1730</v>
      </c>
    </row>
    <row r="243" spans="1:43" ht="36" x14ac:dyDescent="0.3">
      <c r="A243" s="193" t="s">
        <v>900</v>
      </c>
      <c r="B243" s="129">
        <v>240</v>
      </c>
      <c r="C243" s="144" t="s">
        <v>863</v>
      </c>
      <c r="D243" s="238">
        <v>43791</v>
      </c>
      <c r="E243" s="245" t="s">
        <v>1659</v>
      </c>
      <c r="F243" s="280" t="s">
        <v>2529</v>
      </c>
      <c r="G243" s="175" t="s">
        <v>1132</v>
      </c>
      <c r="H243" s="186">
        <v>2008</v>
      </c>
      <c r="I243" s="203">
        <v>39056</v>
      </c>
      <c r="J243" s="186">
        <v>2006</v>
      </c>
      <c r="K243" s="130" t="s">
        <v>1659</v>
      </c>
      <c r="L243" s="128" t="s">
        <v>1102</v>
      </c>
      <c r="M243" s="131">
        <v>90</v>
      </c>
      <c r="N243" s="252">
        <v>39387</v>
      </c>
      <c r="O243" s="136">
        <v>39783</v>
      </c>
      <c r="P243" s="136">
        <v>42844</v>
      </c>
      <c r="Q243" s="145">
        <f t="shared" si="27"/>
        <v>9.4712328767123282</v>
      </c>
      <c r="R243" s="145" t="s">
        <v>2519</v>
      </c>
      <c r="S243" s="145">
        <f t="shared" si="28"/>
        <v>8.3863013698630144</v>
      </c>
      <c r="T243" s="145" t="s">
        <v>2518</v>
      </c>
      <c r="U243" s="145" t="s">
        <v>2540</v>
      </c>
      <c r="V243" s="145" t="s">
        <v>689</v>
      </c>
      <c r="W243" s="145" t="s">
        <v>689</v>
      </c>
      <c r="X243" s="128" t="s">
        <v>689</v>
      </c>
      <c r="Y243" s="343">
        <v>667710</v>
      </c>
      <c r="Z243" s="178">
        <v>0</v>
      </c>
      <c r="AA243" s="128">
        <v>0</v>
      </c>
      <c r="AB243" s="206">
        <v>775642</v>
      </c>
      <c r="AC243" s="189">
        <v>693857.68</v>
      </c>
      <c r="AD243" s="342">
        <f t="shared" si="26"/>
        <v>-26147.680000000051</v>
      </c>
      <c r="AE243" s="352">
        <f t="shared" ref="AE243:AE245" si="29">+AC243/Y243</f>
        <v>1.0391602342334247</v>
      </c>
      <c r="AF243" s="135">
        <f t="shared" si="25"/>
        <v>1.0391602342334247</v>
      </c>
      <c r="AG243" s="135" t="s">
        <v>2544</v>
      </c>
      <c r="AH243" s="178"/>
      <c r="AI243" s="178"/>
      <c r="AJ243" s="178"/>
      <c r="AK243" s="178"/>
      <c r="AL243" s="178"/>
      <c r="AM243" s="178"/>
      <c r="AN243" s="178"/>
      <c r="AO243" s="178"/>
      <c r="AP243" s="178"/>
      <c r="AQ243" s="188" t="s">
        <v>1730</v>
      </c>
    </row>
    <row r="244" spans="1:43" ht="36" x14ac:dyDescent="0.3">
      <c r="A244" s="193" t="s">
        <v>900</v>
      </c>
      <c r="B244" s="129">
        <v>241</v>
      </c>
      <c r="C244" s="144" t="s">
        <v>859</v>
      </c>
      <c r="D244" s="238">
        <v>46000</v>
      </c>
      <c r="E244" s="245" t="s">
        <v>1659</v>
      </c>
      <c r="F244" s="280" t="s">
        <v>2529</v>
      </c>
      <c r="G244" s="175" t="s">
        <v>1132</v>
      </c>
      <c r="H244" s="186">
        <v>2008</v>
      </c>
      <c r="I244" s="203">
        <v>39170</v>
      </c>
      <c r="J244" s="186">
        <v>2007</v>
      </c>
      <c r="K244" s="187" t="s">
        <v>915</v>
      </c>
      <c r="L244" s="128" t="s">
        <v>1102</v>
      </c>
      <c r="M244" s="131">
        <v>150</v>
      </c>
      <c r="N244" s="252">
        <v>39326</v>
      </c>
      <c r="O244" s="136">
        <v>39995</v>
      </c>
      <c r="P244" s="136">
        <v>42844</v>
      </c>
      <c r="Q244" s="145">
        <f t="shared" si="27"/>
        <v>9.6383561643835609</v>
      </c>
      <c r="R244" s="145" t="s">
        <v>2519</v>
      </c>
      <c r="S244" s="145">
        <f t="shared" si="28"/>
        <v>7.8054794520547945</v>
      </c>
      <c r="T244" s="145" t="s">
        <v>2517</v>
      </c>
      <c r="U244" s="145" t="s">
        <v>2540</v>
      </c>
      <c r="V244" s="145" t="s">
        <v>689</v>
      </c>
      <c r="W244" s="145" t="s">
        <v>689</v>
      </c>
      <c r="X244" s="128" t="s">
        <v>689</v>
      </c>
      <c r="Y244" s="339">
        <v>723564</v>
      </c>
      <c r="Z244" s="178">
        <v>0</v>
      </c>
      <c r="AA244" s="128">
        <v>0</v>
      </c>
      <c r="AB244" s="206">
        <v>770614</v>
      </c>
      <c r="AC244" s="189">
        <v>761237.16</v>
      </c>
      <c r="AD244" s="342">
        <f t="shared" si="26"/>
        <v>-37673.160000000033</v>
      </c>
      <c r="AE244" s="352">
        <f t="shared" si="29"/>
        <v>1.0520661061080983</v>
      </c>
      <c r="AF244" s="135">
        <f t="shared" si="25"/>
        <v>1.0520661061080983</v>
      </c>
      <c r="AG244" s="135" t="s">
        <v>2544</v>
      </c>
      <c r="AH244" s="178"/>
      <c r="AI244" s="178"/>
      <c r="AJ244" s="178"/>
      <c r="AK244" s="178"/>
      <c r="AL244" s="178"/>
      <c r="AM244" s="178"/>
      <c r="AN244" s="178"/>
      <c r="AO244" s="178"/>
      <c r="AP244" s="178"/>
      <c r="AQ244" s="188" t="s">
        <v>1730</v>
      </c>
    </row>
    <row r="245" spans="1:43" ht="36" x14ac:dyDescent="0.3">
      <c r="A245" s="193" t="s">
        <v>900</v>
      </c>
      <c r="B245" s="129">
        <v>242</v>
      </c>
      <c r="C245" s="144" t="s">
        <v>858</v>
      </c>
      <c r="D245" s="238">
        <v>46434</v>
      </c>
      <c r="E245" s="245" t="s">
        <v>1659</v>
      </c>
      <c r="F245" s="280" t="s">
        <v>2529</v>
      </c>
      <c r="G245" s="175" t="s">
        <v>1132</v>
      </c>
      <c r="H245" s="186">
        <v>2008</v>
      </c>
      <c r="I245" s="203">
        <v>39185</v>
      </c>
      <c r="J245" s="186">
        <v>2007</v>
      </c>
      <c r="K245" s="187" t="s">
        <v>2248</v>
      </c>
      <c r="L245" s="128" t="s">
        <v>1102</v>
      </c>
      <c r="M245" s="131">
        <v>90</v>
      </c>
      <c r="N245" s="252">
        <v>39326</v>
      </c>
      <c r="O245" s="136">
        <v>39783</v>
      </c>
      <c r="P245" s="136">
        <v>42844</v>
      </c>
      <c r="Q245" s="145">
        <f t="shared" si="27"/>
        <v>9.6383561643835609</v>
      </c>
      <c r="R245" s="145" t="s">
        <v>2519</v>
      </c>
      <c r="S245" s="145">
        <f t="shared" si="28"/>
        <v>8.3863013698630144</v>
      </c>
      <c r="T245" s="145" t="s">
        <v>2518</v>
      </c>
      <c r="U245" s="145" t="s">
        <v>2540</v>
      </c>
      <c r="V245" s="145" t="s">
        <v>689</v>
      </c>
      <c r="W245" s="145" t="s">
        <v>689</v>
      </c>
      <c r="X245" s="128" t="s">
        <v>689</v>
      </c>
      <c r="Y245" s="343">
        <v>501362</v>
      </c>
      <c r="Z245" s="178">
        <v>0</v>
      </c>
      <c r="AA245" s="128">
        <v>0</v>
      </c>
      <c r="AB245" s="206">
        <v>667782</v>
      </c>
      <c r="AC245" s="233">
        <v>667782</v>
      </c>
      <c r="AD245" s="342">
        <f t="shared" si="26"/>
        <v>-166420</v>
      </c>
      <c r="AE245" s="352">
        <f t="shared" si="29"/>
        <v>1.3319358068621077</v>
      </c>
      <c r="AF245" s="135">
        <f t="shared" si="25"/>
        <v>1.3319358068621077</v>
      </c>
      <c r="AG245" s="135" t="s">
        <v>2544</v>
      </c>
      <c r="AH245" s="178"/>
      <c r="AI245" s="178"/>
      <c r="AJ245" s="178"/>
      <c r="AK245" s="178"/>
      <c r="AL245" s="178"/>
      <c r="AM245" s="178"/>
      <c r="AN245" s="178"/>
      <c r="AO245" s="178"/>
      <c r="AP245" s="178"/>
      <c r="AQ245" s="188" t="s">
        <v>1730</v>
      </c>
    </row>
    <row r="246" spans="1:43" ht="96" x14ac:dyDescent="0.3">
      <c r="A246" s="169" t="s">
        <v>903</v>
      </c>
      <c r="B246" s="129">
        <v>243</v>
      </c>
      <c r="C246" s="167" t="s">
        <v>891</v>
      </c>
      <c r="D246" s="240">
        <v>7616</v>
      </c>
      <c r="E246" s="246" t="s">
        <v>2200</v>
      </c>
      <c r="F246" s="279" t="s">
        <v>2531</v>
      </c>
      <c r="G246" s="175" t="s">
        <v>1132</v>
      </c>
      <c r="H246" s="153">
        <v>2009</v>
      </c>
      <c r="I246" s="209">
        <v>37992</v>
      </c>
      <c r="J246" s="186">
        <v>2004</v>
      </c>
      <c r="K246" s="173" t="s">
        <v>1155</v>
      </c>
      <c r="L246" s="152" t="s">
        <v>1107</v>
      </c>
      <c r="M246" s="154">
        <v>270</v>
      </c>
      <c r="N246" s="136" t="s">
        <v>698</v>
      </c>
      <c r="O246" s="136" t="s">
        <v>698</v>
      </c>
      <c r="P246" s="136">
        <v>42844</v>
      </c>
      <c r="Q246" s="128" t="s">
        <v>698</v>
      </c>
      <c r="R246" s="128" t="s">
        <v>698</v>
      </c>
      <c r="S246" s="128" t="s">
        <v>698</v>
      </c>
      <c r="T246" s="128" t="s">
        <v>698</v>
      </c>
      <c r="U246" s="128" t="s">
        <v>698</v>
      </c>
      <c r="V246" s="156" t="s">
        <v>689</v>
      </c>
      <c r="W246" s="145" t="s">
        <v>689</v>
      </c>
      <c r="X246" s="173" t="s">
        <v>689</v>
      </c>
      <c r="Y246" s="349">
        <v>1019626</v>
      </c>
      <c r="Z246" s="168">
        <v>0</v>
      </c>
      <c r="AA246" s="128">
        <v>0</v>
      </c>
      <c r="AB246" s="133">
        <v>548910</v>
      </c>
      <c r="AC246" s="210">
        <v>0</v>
      </c>
      <c r="AD246" s="342">
        <f t="shared" si="26"/>
        <v>1019626</v>
      </c>
      <c r="AE246" s="128" t="s">
        <v>698</v>
      </c>
      <c r="AF246" s="128" t="s">
        <v>698</v>
      </c>
      <c r="AG246" s="128" t="s">
        <v>698</v>
      </c>
      <c r="AH246" s="164"/>
      <c r="AI246" s="164"/>
      <c r="AJ246" s="164"/>
      <c r="AK246" s="164"/>
      <c r="AL246" s="164"/>
      <c r="AM246" s="164"/>
      <c r="AN246" s="164"/>
      <c r="AO246" s="164"/>
      <c r="AP246" s="164"/>
      <c r="AQ246" s="174" t="s">
        <v>1436</v>
      </c>
    </row>
    <row r="247" spans="1:43" ht="48" x14ac:dyDescent="0.3">
      <c r="A247" s="173" t="s">
        <v>903</v>
      </c>
      <c r="B247" s="129">
        <v>244</v>
      </c>
      <c r="C247" s="174" t="s">
        <v>1092</v>
      </c>
      <c r="D247" s="240">
        <v>44760</v>
      </c>
      <c r="E247" s="245" t="s">
        <v>2216</v>
      </c>
      <c r="F247" s="279" t="s">
        <v>2531</v>
      </c>
      <c r="G247" s="175" t="s">
        <v>1132</v>
      </c>
      <c r="H247" s="153">
        <v>2009</v>
      </c>
      <c r="I247" s="172">
        <v>39187</v>
      </c>
      <c r="J247" s="186">
        <v>2007</v>
      </c>
      <c r="K247" s="173" t="s">
        <v>1166</v>
      </c>
      <c r="L247" s="152" t="s">
        <v>1109</v>
      </c>
      <c r="M247" s="154">
        <v>120</v>
      </c>
      <c r="N247" s="136">
        <v>39387</v>
      </c>
      <c r="O247" s="136">
        <v>40148</v>
      </c>
      <c r="P247" s="136">
        <v>42844</v>
      </c>
      <c r="Q247" s="145">
        <f t="shared" ref="Q247:Q258" si="30">+(P247-N247)/365</f>
        <v>9.4712328767123282</v>
      </c>
      <c r="R247" s="145" t="s">
        <v>2519</v>
      </c>
      <c r="S247" s="145">
        <f t="shared" ref="S247:S258" si="31">+(P247-O247)/365</f>
        <v>7.3863013698630136</v>
      </c>
      <c r="T247" s="145" t="s">
        <v>2517</v>
      </c>
      <c r="U247" s="145" t="s">
        <v>2540</v>
      </c>
      <c r="V247" s="156" t="s">
        <v>689</v>
      </c>
      <c r="W247" s="145" t="s">
        <v>689</v>
      </c>
      <c r="X247" s="173" t="s">
        <v>689</v>
      </c>
      <c r="Y247" s="350">
        <v>331814</v>
      </c>
      <c r="Z247" s="161">
        <v>0</v>
      </c>
      <c r="AA247" s="128">
        <v>0</v>
      </c>
      <c r="AB247" s="133">
        <v>232873</v>
      </c>
      <c r="AC247" s="159">
        <v>208891.59</v>
      </c>
      <c r="AD247" s="342">
        <f t="shared" si="26"/>
        <v>122922.41</v>
      </c>
      <c r="AE247" s="352">
        <f t="shared" ref="AE247:AE283" si="32">+AC247/Y247</f>
        <v>0.62954423261224657</v>
      </c>
      <c r="AF247" s="135">
        <f t="shared" ref="AF247:AF283" si="33">+AC247/Y247</f>
        <v>0.62954423261224657</v>
      </c>
      <c r="AG247" s="135" t="s">
        <v>2542</v>
      </c>
      <c r="AH247" s="168"/>
      <c r="AI247" s="168"/>
      <c r="AJ247" s="168"/>
      <c r="AK247" s="168"/>
      <c r="AL247" s="168"/>
      <c r="AM247" s="168"/>
      <c r="AN247" s="168"/>
      <c r="AO247" s="168"/>
      <c r="AP247" s="168"/>
      <c r="AQ247" s="174" t="s">
        <v>1521</v>
      </c>
    </row>
    <row r="248" spans="1:43" ht="36" x14ac:dyDescent="0.3">
      <c r="A248" s="173" t="s">
        <v>903</v>
      </c>
      <c r="B248" s="129">
        <v>245</v>
      </c>
      <c r="C248" s="174" t="s">
        <v>890</v>
      </c>
      <c r="D248" s="240">
        <v>51740</v>
      </c>
      <c r="E248" s="246" t="s">
        <v>2200</v>
      </c>
      <c r="F248" s="279" t="s">
        <v>2531</v>
      </c>
      <c r="G248" s="175" t="s">
        <v>1494</v>
      </c>
      <c r="H248" s="153">
        <v>2009</v>
      </c>
      <c r="I248" s="172">
        <v>39230</v>
      </c>
      <c r="J248" s="186">
        <v>2007</v>
      </c>
      <c r="K248" s="173" t="s">
        <v>1149</v>
      </c>
      <c r="L248" s="152" t="s">
        <v>1100</v>
      </c>
      <c r="M248" s="154">
        <v>1050</v>
      </c>
      <c r="N248" s="136">
        <v>39417</v>
      </c>
      <c r="O248" s="136">
        <v>40787</v>
      </c>
      <c r="P248" s="136">
        <v>42844</v>
      </c>
      <c r="Q248" s="145">
        <f t="shared" si="30"/>
        <v>9.3890410958904109</v>
      </c>
      <c r="R248" s="145" t="s">
        <v>2519</v>
      </c>
      <c r="S248" s="145">
        <f t="shared" si="31"/>
        <v>5.6356164383561644</v>
      </c>
      <c r="T248" s="145" t="s">
        <v>2515</v>
      </c>
      <c r="U248" s="145" t="s">
        <v>2540</v>
      </c>
      <c r="V248" s="156" t="s">
        <v>689</v>
      </c>
      <c r="W248" s="173" t="s">
        <v>691</v>
      </c>
      <c r="X248" s="173" t="s">
        <v>689</v>
      </c>
      <c r="Y248" s="347">
        <v>1952790.68</v>
      </c>
      <c r="Z248" s="168">
        <v>0</v>
      </c>
      <c r="AA248" s="128">
        <v>0</v>
      </c>
      <c r="AB248" s="133">
        <v>5146311</v>
      </c>
      <c r="AC248" s="231">
        <v>1952790.68</v>
      </c>
      <c r="AD248" s="342">
        <f t="shared" si="26"/>
        <v>0</v>
      </c>
      <c r="AE248" s="352">
        <f t="shared" si="32"/>
        <v>1</v>
      </c>
      <c r="AF248" s="135">
        <f t="shared" si="33"/>
        <v>1</v>
      </c>
      <c r="AG248" s="135" t="s">
        <v>2544</v>
      </c>
      <c r="AH248" s="136" t="s">
        <v>925</v>
      </c>
      <c r="AI248" s="168"/>
      <c r="AJ248" s="168"/>
      <c r="AK248" s="168"/>
      <c r="AL248" s="168"/>
      <c r="AM248" s="168"/>
      <c r="AN248" s="168"/>
      <c r="AO248" s="168"/>
      <c r="AP248" s="168"/>
      <c r="AQ248" s="165" t="s">
        <v>1547</v>
      </c>
    </row>
    <row r="249" spans="1:43" ht="72" x14ac:dyDescent="0.3">
      <c r="A249" s="173" t="s">
        <v>903</v>
      </c>
      <c r="B249" s="129">
        <v>246</v>
      </c>
      <c r="C249" s="174" t="s">
        <v>892</v>
      </c>
      <c r="D249" s="240">
        <v>57909</v>
      </c>
      <c r="E249" s="245" t="s">
        <v>2222</v>
      </c>
      <c r="F249" s="279" t="s">
        <v>2533</v>
      </c>
      <c r="G249" s="175" t="s">
        <v>1494</v>
      </c>
      <c r="H249" s="153">
        <v>2009</v>
      </c>
      <c r="I249" s="172">
        <v>39339</v>
      </c>
      <c r="J249" s="186">
        <v>2007</v>
      </c>
      <c r="K249" s="173" t="s">
        <v>1149</v>
      </c>
      <c r="L249" s="152" t="s">
        <v>1110</v>
      </c>
      <c r="M249" s="154">
        <v>360</v>
      </c>
      <c r="N249" s="136">
        <v>39934</v>
      </c>
      <c r="O249" s="136">
        <v>40299</v>
      </c>
      <c r="P249" s="136">
        <v>42844</v>
      </c>
      <c r="Q249" s="145">
        <f t="shared" si="30"/>
        <v>7.9726027397260273</v>
      </c>
      <c r="R249" s="145" t="s">
        <v>2518</v>
      </c>
      <c r="S249" s="145">
        <f t="shared" si="31"/>
        <v>6.9726027397260273</v>
      </c>
      <c r="T249" s="145" t="s">
        <v>2517</v>
      </c>
      <c r="U249" s="145" t="s">
        <v>2540</v>
      </c>
      <c r="V249" s="156" t="s">
        <v>689</v>
      </c>
      <c r="W249" s="173" t="s">
        <v>691</v>
      </c>
      <c r="X249" s="173" t="s">
        <v>689</v>
      </c>
      <c r="Y249" s="351">
        <v>197426.77</v>
      </c>
      <c r="Z249" s="168">
        <v>0</v>
      </c>
      <c r="AA249" s="128">
        <v>0</v>
      </c>
      <c r="AB249" s="133">
        <v>1084375</v>
      </c>
      <c r="AC249" s="170">
        <v>198926.77</v>
      </c>
      <c r="AD249" s="342">
        <f t="shared" si="26"/>
        <v>-1500</v>
      </c>
      <c r="AE249" s="352">
        <f t="shared" si="32"/>
        <v>1.0075977538405758</v>
      </c>
      <c r="AF249" s="135">
        <f t="shared" si="33"/>
        <v>1.0075977538405758</v>
      </c>
      <c r="AG249" s="135" t="s">
        <v>2544</v>
      </c>
      <c r="AH249" s="136" t="s">
        <v>925</v>
      </c>
      <c r="AI249" s="168"/>
      <c r="AJ249" s="168"/>
      <c r="AK249" s="168"/>
      <c r="AL249" s="168"/>
      <c r="AM249" s="168"/>
      <c r="AN249" s="168"/>
      <c r="AO249" s="168"/>
      <c r="AP249" s="168"/>
      <c r="AQ249" s="165" t="s">
        <v>1561</v>
      </c>
    </row>
    <row r="250" spans="1:43" ht="72" x14ac:dyDescent="0.3">
      <c r="A250" s="173" t="s">
        <v>903</v>
      </c>
      <c r="B250" s="129">
        <v>247</v>
      </c>
      <c r="C250" s="174" t="s">
        <v>1584</v>
      </c>
      <c r="D250" s="240">
        <v>68007</v>
      </c>
      <c r="E250" s="245" t="s">
        <v>1166</v>
      </c>
      <c r="F250" s="279" t="s">
        <v>2530</v>
      </c>
      <c r="G250" s="175" t="s">
        <v>1622</v>
      </c>
      <c r="H250" s="153">
        <v>2009</v>
      </c>
      <c r="I250" s="172">
        <v>39518</v>
      </c>
      <c r="J250" s="186">
        <v>2008</v>
      </c>
      <c r="K250" s="157" t="s">
        <v>1585</v>
      </c>
      <c r="L250" s="152" t="s">
        <v>1110</v>
      </c>
      <c r="M250" s="154">
        <v>150</v>
      </c>
      <c r="N250" s="136">
        <v>40026</v>
      </c>
      <c r="O250" s="136">
        <v>40057</v>
      </c>
      <c r="P250" s="136">
        <v>42844</v>
      </c>
      <c r="Q250" s="145">
        <f t="shared" si="30"/>
        <v>7.720547945205479</v>
      </c>
      <c r="R250" s="145" t="s">
        <v>2517</v>
      </c>
      <c r="S250" s="145">
        <f t="shared" si="31"/>
        <v>7.6356164383561644</v>
      </c>
      <c r="T250" s="145" t="s">
        <v>2517</v>
      </c>
      <c r="U250" s="145" t="s">
        <v>2540</v>
      </c>
      <c r="V250" s="156" t="s">
        <v>689</v>
      </c>
      <c r="W250" s="145" t="s">
        <v>689</v>
      </c>
      <c r="X250" s="173" t="s">
        <v>689</v>
      </c>
      <c r="Y250" s="347">
        <v>795897</v>
      </c>
      <c r="Z250" s="168">
        <v>0</v>
      </c>
      <c r="AA250" s="128">
        <v>0</v>
      </c>
      <c r="AB250" s="133">
        <v>1116137</v>
      </c>
      <c r="AC250" s="159">
        <v>25363.7</v>
      </c>
      <c r="AD250" s="342">
        <f t="shared" si="26"/>
        <v>770533.3</v>
      </c>
      <c r="AE250" s="352">
        <f t="shared" si="32"/>
        <v>3.1868068355578677E-2</v>
      </c>
      <c r="AF250" s="135">
        <f t="shared" si="33"/>
        <v>3.1868068355578677E-2</v>
      </c>
      <c r="AG250" s="135" t="s">
        <v>2543</v>
      </c>
      <c r="AH250" s="168"/>
      <c r="AI250" s="168"/>
      <c r="AJ250" s="168"/>
      <c r="AK250" s="168"/>
      <c r="AL250" s="168"/>
      <c r="AM250" s="168"/>
      <c r="AN250" s="168"/>
      <c r="AO250" s="168"/>
      <c r="AP250" s="168"/>
      <c r="AQ250" s="165" t="s">
        <v>1586</v>
      </c>
    </row>
    <row r="251" spans="1:43" ht="72" x14ac:dyDescent="0.3">
      <c r="A251" s="173" t="s">
        <v>903</v>
      </c>
      <c r="B251" s="129">
        <v>248</v>
      </c>
      <c r="C251" s="174" t="s">
        <v>2031</v>
      </c>
      <c r="D251" s="240">
        <v>68015</v>
      </c>
      <c r="E251" s="245" t="s">
        <v>1166</v>
      </c>
      <c r="F251" s="279" t="s">
        <v>2530</v>
      </c>
      <c r="G251" s="175" t="s">
        <v>1622</v>
      </c>
      <c r="H251" s="153">
        <v>2009</v>
      </c>
      <c r="I251" s="172">
        <v>39518</v>
      </c>
      <c r="J251" s="186">
        <v>2008</v>
      </c>
      <c r="K251" s="157" t="s">
        <v>1585</v>
      </c>
      <c r="L251" s="152" t="s">
        <v>1110</v>
      </c>
      <c r="M251" s="154">
        <v>150</v>
      </c>
      <c r="N251" s="136">
        <v>40057</v>
      </c>
      <c r="O251" s="136">
        <v>40057</v>
      </c>
      <c r="P251" s="136">
        <v>42844</v>
      </c>
      <c r="Q251" s="145">
        <f t="shared" si="30"/>
        <v>7.6356164383561644</v>
      </c>
      <c r="R251" s="145" t="s">
        <v>2517</v>
      </c>
      <c r="S251" s="145">
        <f t="shared" si="31"/>
        <v>7.6356164383561644</v>
      </c>
      <c r="T251" s="145" t="s">
        <v>2517</v>
      </c>
      <c r="U251" s="145" t="s">
        <v>2540</v>
      </c>
      <c r="V251" s="156" t="s">
        <v>689</v>
      </c>
      <c r="W251" s="145" t="s">
        <v>689</v>
      </c>
      <c r="X251" s="173" t="s">
        <v>689</v>
      </c>
      <c r="Y251" s="347">
        <v>774136</v>
      </c>
      <c r="Z251" s="168">
        <v>0</v>
      </c>
      <c r="AA251" s="128">
        <v>0</v>
      </c>
      <c r="AB251" s="133">
        <v>17785</v>
      </c>
      <c r="AC251" s="231">
        <v>17784.400000000001</v>
      </c>
      <c r="AD251" s="342">
        <f t="shared" si="26"/>
        <v>756351.6</v>
      </c>
      <c r="AE251" s="352">
        <f t="shared" si="32"/>
        <v>2.29732243430095E-2</v>
      </c>
      <c r="AF251" s="135">
        <f t="shared" si="33"/>
        <v>2.29732243430095E-2</v>
      </c>
      <c r="AG251" s="135" t="s">
        <v>2543</v>
      </c>
      <c r="AH251" s="168"/>
      <c r="AI251" s="168"/>
      <c r="AJ251" s="168"/>
      <c r="AK251" s="168"/>
      <c r="AL251" s="168"/>
      <c r="AM251" s="168"/>
      <c r="AN251" s="168"/>
      <c r="AO251" s="168"/>
      <c r="AP251" s="168"/>
      <c r="AQ251" s="165" t="s">
        <v>2032</v>
      </c>
    </row>
    <row r="252" spans="1:43" ht="36" x14ac:dyDescent="0.3">
      <c r="A252" s="173" t="s">
        <v>903</v>
      </c>
      <c r="B252" s="129">
        <v>249</v>
      </c>
      <c r="C252" s="171" t="s">
        <v>2057</v>
      </c>
      <c r="D252" s="240">
        <v>73370</v>
      </c>
      <c r="E252" s="245" t="s">
        <v>1166</v>
      </c>
      <c r="F252" s="279" t="s">
        <v>2530</v>
      </c>
      <c r="G252" s="175" t="s">
        <v>1622</v>
      </c>
      <c r="H252" s="153">
        <v>2009</v>
      </c>
      <c r="I252" s="172">
        <v>39521</v>
      </c>
      <c r="J252" s="186">
        <v>2008</v>
      </c>
      <c r="K252" s="157" t="s">
        <v>1585</v>
      </c>
      <c r="L252" s="152" t="s">
        <v>1110</v>
      </c>
      <c r="M252" s="154">
        <v>240</v>
      </c>
      <c r="N252" s="136">
        <v>40026</v>
      </c>
      <c r="O252" s="136">
        <v>40087</v>
      </c>
      <c r="P252" s="136">
        <v>42844</v>
      </c>
      <c r="Q252" s="145">
        <f t="shared" si="30"/>
        <v>7.720547945205479</v>
      </c>
      <c r="R252" s="145" t="s">
        <v>2517</v>
      </c>
      <c r="S252" s="145">
        <f t="shared" si="31"/>
        <v>7.5534246575342463</v>
      </c>
      <c r="T252" s="145" t="s">
        <v>2517</v>
      </c>
      <c r="U252" s="145" t="s">
        <v>2540</v>
      </c>
      <c r="V252" s="156" t="s">
        <v>689</v>
      </c>
      <c r="W252" s="145" t="s">
        <v>689</v>
      </c>
      <c r="X252" s="173" t="s">
        <v>689</v>
      </c>
      <c r="Y252" s="350">
        <v>2108765</v>
      </c>
      <c r="Z252" s="168">
        <v>0</v>
      </c>
      <c r="AA252" s="128">
        <v>0</v>
      </c>
      <c r="AB252" s="133">
        <v>47786</v>
      </c>
      <c r="AC252" s="159">
        <v>47784.6</v>
      </c>
      <c r="AD252" s="342">
        <f t="shared" si="26"/>
        <v>2060980.4</v>
      </c>
      <c r="AE252" s="352">
        <f t="shared" si="32"/>
        <v>2.2659992934252988E-2</v>
      </c>
      <c r="AF252" s="135">
        <f t="shared" si="33"/>
        <v>2.2659992934252988E-2</v>
      </c>
      <c r="AG252" s="135" t="s">
        <v>2543</v>
      </c>
      <c r="AH252" s="168"/>
      <c r="AI252" s="168"/>
      <c r="AJ252" s="168"/>
      <c r="AK252" s="168"/>
      <c r="AL252" s="168"/>
      <c r="AM252" s="168"/>
      <c r="AN252" s="168"/>
      <c r="AO252" s="168"/>
      <c r="AP252" s="168"/>
      <c r="AQ252" s="165" t="s">
        <v>2058</v>
      </c>
    </row>
    <row r="253" spans="1:43" ht="36" x14ac:dyDescent="0.3">
      <c r="A253" s="193" t="s">
        <v>896</v>
      </c>
      <c r="B253" s="129">
        <v>250</v>
      </c>
      <c r="C253" s="144" t="s">
        <v>1828</v>
      </c>
      <c r="D253" s="238">
        <v>19903</v>
      </c>
      <c r="E253" s="246" t="s">
        <v>906</v>
      </c>
      <c r="F253" s="279" t="s">
        <v>2532</v>
      </c>
      <c r="G253" s="175" t="s">
        <v>1132</v>
      </c>
      <c r="H253" s="186">
        <v>2009</v>
      </c>
      <c r="I253" s="203">
        <v>38616</v>
      </c>
      <c r="J253" s="186">
        <v>2005</v>
      </c>
      <c r="K253" s="128" t="s">
        <v>1188</v>
      </c>
      <c r="L253" s="128" t="s">
        <v>1110</v>
      </c>
      <c r="M253" s="131">
        <v>720</v>
      </c>
      <c r="N253" s="252">
        <v>38749</v>
      </c>
      <c r="O253" s="136">
        <v>41214</v>
      </c>
      <c r="P253" s="136">
        <v>42844</v>
      </c>
      <c r="Q253" s="145">
        <f t="shared" si="30"/>
        <v>11.219178082191782</v>
      </c>
      <c r="R253" s="145" t="s">
        <v>2521</v>
      </c>
      <c r="S253" s="145">
        <f t="shared" si="31"/>
        <v>4.4657534246575343</v>
      </c>
      <c r="T253" s="145" t="s">
        <v>2514</v>
      </c>
      <c r="U253" s="145" t="s">
        <v>2540</v>
      </c>
      <c r="V253" s="145" t="s">
        <v>689</v>
      </c>
      <c r="W253" s="128" t="s">
        <v>691</v>
      </c>
      <c r="X253" s="128" t="s">
        <v>689</v>
      </c>
      <c r="Y253" s="221">
        <v>960709.85</v>
      </c>
      <c r="Z253" s="178">
        <v>0</v>
      </c>
      <c r="AA253" s="128">
        <v>0</v>
      </c>
      <c r="AB253" s="219">
        <v>1635702</v>
      </c>
      <c r="AC253" s="219">
        <v>960709.85</v>
      </c>
      <c r="AD253" s="342">
        <f t="shared" si="26"/>
        <v>0</v>
      </c>
      <c r="AE253" s="352">
        <f t="shared" si="32"/>
        <v>1</v>
      </c>
      <c r="AF253" s="135">
        <f t="shared" si="33"/>
        <v>1</v>
      </c>
      <c r="AG253" s="135" t="s">
        <v>2544</v>
      </c>
      <c r="AH253" s="136" t="s">
        <v>925</v>
      </c>
      <c r="AI253" s="178"/>
      <c r="AJ253" s="178"/>
      <c r="AK253" s="178"/>
      <c r="AL253" s="178"/>
      <c r="AM253" s="178"/>
      <c r="AN253" s="178"/>
      <c r="AO253" s="178"/>
      <c r="AP253" s="178"/>
      <c r="AQ253" s="188"/>
    </row>
    <row r="254" spans="1:43" ht="36" x14ac:dyDescent="0.3">
      <c r="A254" s="193" t="s">
        <v>896</v>
      </c>
      <c r="B254" s="129">
        <v>251</v>
      </c>
      <c r="C254" s="144" t="s">
        <v>1829</v>
      </c>
      <c r="D254" s="238">
        <v>25044</v>
      </c>
      <c r="E254" s="246" t="s">
        <v>906</v>
      </c>
      <c r="F254" s="279" t="s">
        <v>2532</v>
      </c>
      <c r="G254" s="175" t="s">
        <v>1132</v>
      </c>
      <c r="H254" s="186">
        <v>2009</v>
      </c>
      <c r="I254" s="203">
        <v>42432</v>
      </c>
      <c r="J254" s="281">
        <v>2016</v>
      </c>
      <c r="K254" s="128" t="s">
        <v>1188</v>
      </c>
      <c r="L254" s="128" t="s">
        <v>1100</v>
      </c>
      <c r="M254" s="131">
        <v>360</v>
      </c>
      <c r="N254" s="252">
        <v>39326</v>
      </c>
      <c r="O254" s="136">
        <v>39417</v>
      </c>
      <c r="P254" s="136">
        <v>42844</v>
      </c>
      <c r="Q254" s="145">
        <f t="shared" si="30"/>
        <v>9.6383561643835609</v>
      </c>
      <c r="R254" s="145" t="s">
        <v>2519</v>
      </c>
      <c r="S254" s="145">
        <f t="shared" si="31"/>
        <v>9.3890410958904109</v>
      </c>
      <c r="T254" s="145" t="s">
        <v>2519</v>
      </c>
      <c r="U254" s="145" t="s">
        <v>2540</v>
      </c>
      <c r="V254" s="145" t="s">
        <v>689</v>
      </c>
      <c r="W254" s="145" t="s">
        <v>689</v>
      </c>
      <c r="X254" s="128" t="s">
        <v>689</v>
      </c>
      <c r="Y254" s="339">
        <v>3077864</v>
      </c>
      <c r="Z254" s="178">
        <v>0</v>
      </c>
      <c r="AA254" s="128">
        <v>0</v>
      </c>
      <c r="AB254" s="206">
        <v>397875</v>
      </c>
      <c r="AC254" s="206">
        <v>11850</v>
      </c>
      <c r="AD254" s="342">
        <f t="shared" si="26"/>
        <v>3066014</v>
      </c>
      <c r="AE254" s="352">
        <f t="shared" si="32"/>
        <v>3.8500726477843075E-3</v>
      </c>
      <c r="AF254" s="135">
        <f t="shared" si="33"/>
        <v>3.8500726477843075E-3</v>
      </c>
      <c r="AG254" s="135" t="s">
        <v>2543</v>
      </c>
      <c r="AH254" s="178"/>
      <c r="AI254" s="178"/>
      <c r="AJ254" s="178"/>
      <c r="AK254" s="178"/>
      <c r="AL254" s="178"/>
      <c r="AM254" s="178"/>
      <c r="AN254" s="178"/>
      <c r="AO254" s="178"/>
      <c r="AP254" s="178"/>
      <c r="AQ254" s="188"/>
    </row>
    <row r="255" spans="1:43" ht="36" x14ac:dyDescent="0.3">
      <c r="A255" s="193" t="s">
        <v>900</v>
      </c>
      <c r="B255" s="129">
        <v>252</v>
      </c>
      <c r="C255" s="144" t="s">
        <v>1082</v>
      </c>
      <c r="D255" s="238">
        <v>16306</v>
      </c>
      <c r="E255" s="245" t="s">
        <v>1659</v>
      </c>
      <c r="F255" s="280" t="s">
        <v>2529</v>
      </c>
      <c r="G255" s="175" t="s">
        <v>1132</v>
      </c>
      <c r="H255" s="186">
        <v>2009</v>
      </c>
      <c r="I255" s="203">
        <v>38432</v>
      </c>
      <c r="J255" s="186">
        <v>2005</v>
      </c>
      <c r="K255" s="187" t="s">
        <v>1552</v>
      </c>
      <c r="L255" s="128" t="s">
        <v>1110</v>
      </c>
      <c r="M255" s="131">
        <v>90</v>
      </c>
      <c r="N255" s="252">
        <v>39203</v>
      </c>
      <c r="O255" s="136">
        <v>40118</v>
      </c>
      <c r="P255" s="136">
        <v>42844</v>
      </c>
      <c r="Q255" s="145">
        <f t="shared" si="30"/>
        <v>9.9753424657534246</v>
      </c>
      <c r="R255" s="145" t="s">
        <v>2520</v>
      </c>
      <c r="S255" s="145">
        <f t="shared" si="31"/>
        <v>7.4684931506849317</v>
      </c>
      <c r="T255" s="145" t="s">
        <v>2517</v>
      </c>
      <c r="U255" s="145" t="s">
        <v>2540</v>
      </c>
      <c r="V255" s="145" t="s">
        <v>689</v>
      </c>
      <c r="W255" s="145" t="s">
        <v>689</v>
      </c>
      <c r="X255" s="128" t="s">
        <v>689</v>
      </c>
      <c r="Y255" s="221">
        <v>472809</v>
      </c>
      <c r="Z255" s="178">
        <v>0</v>
      </c>
      <c r="AA255" s="128">
        <v>0</v>
      </c>
      <c r="AB255" s="206">
        <v>412839</v>
      </c>
      <c r="AC255" s="189">
        <v>402717.62</v>
      </c>
      <c r="AD255" s="342">
        <f t="shared" si="26"/>
        <v>70091.38</v>
      </c>
      <c r="AE255" s="352">
        <f t="shared" si="32"/>
        <v>0.8517554022871815</v>
      </c>
      <c r="AF255" s="135">
        <f t="shared" si="33"/>
        <v>0.8517554022871815</v>
      </c>
      <c r="AG255" s="135" t="s">
        <v>2544</v>
      </c>
      <c r="AH255" s="178"/>
      <c r="AI255" s="178"/>
      <c r="AJ255" s="178"/>
      <c r="AK255" s="178"/>
      <c r="AL255" s="178"/>
      <c r="AM255" s="178"/>
      <c r="AN255" s="178"/>
      <c r="AO255" s="178"/>
      <c r="AP255" s="178"/>
      <c r="AQ255" s="188" t="s">
        <v>1736</v>
      </c>
    </row>
    <row r="256" spans="1:43" ht="36" x14ac:dyDescent="0.3">
      <c r="A256" s="128" t="s">
        <v>901</v>
      </c>
      <c r="B256" s="129">
        <v>253</v>
      </c>
      <c r="C256" s="198" t="s">
        <v>1119</v>
      </c>
      <c r="D256" s="237">
        <v>5338</v>
      </c>
      <c r="E256" s="246" t="s">
        <v>2200</v>
      </c>
      <c r="F256" s="279" t="s">
        <v>2531</v>
      </c>
      <c r="G256" s="175" t="s">
        <v>1132</v>
      </c>
      <c r="H256" s="187">
        <v>2010</v>
      </c>
      <c r="I256" s="130">
        <v>37966</v>
      </c>
      <c r="J256" s="186">
        <v>2003</v>
      </c>
      <c r="K256" s="130" t="s">
        <v>905</v>
      </c>
      <c r="L256" s="130" t="s">
        <v>1107</v>
      </c>
      <c r="M256" s="131">
        <v>365</v>
      </c>
      <c r="N256" s="136">
        <v>38808</v>
      </c>
      <c r="O256" s="136">
        <v>39722</v>
      </c>
      <c r="P256" s="136">
        <v>42844</v>
      </c>
      <c r="Q256" s="145">
        <f t="shared" si="30"/>
        <v>11.057534246575342</v>
      </c>
      <c r="R256" s="145" t="s">
        <v>2521</v>
      </c>
      <c r="S256" s="145">
        <f t="shared" si="31"/>
        <v>8.5534246575342472</v>
      </c>
      <c r="T256" s="145" t="s">
        <v>2518</v>
      </c>
      <c r="U256" s="145" t="s">
        <v>2540</v>
      </c>
      <c r="V256" s="145" t="s">
        <v>689</v>
      </c>
      <c r="W256" s="145" t="s">
        <v>689</v>
      </c>
      <c r="X256" s="187" t="s">
        <v>689</v>
      </c>
      <c r="Y256" s="180">
        <v>1849402.83</v>
      </c>
      <c r="Z256" s="187">
        <v>0</v>
      </c>
      <c r="AA256" s="128">
        <v>0</v>
      </c>
      <c r="AB256" s="150">
        <v>723718</v>
      </c>
      <c r="AC256" s="151">
        <v>464978.02</v>
      </c>
      <c r="AD256" s="342">
        <f t="shared" si="26"/>
        <v>1384424.81</v>
      </c>
      <c r="AE256" s="352">
        <f t="shared" si="32"/>
        <v>0.25142062748979355</v>
      </c>
      <c r="AF256" s="135">
        <f t="shared" si="33"/>
        <v>0.25142062748979355</v>
      </c>
      <c r="AG256" s="135" t="s">
        <v>2542</v>
      </c>
      <c r="AH256" s="136"/>
      <c r="AI256" s="137" t="s">
        <v>910</v>
      </c>
      <c r="AJ256" s="138"/>
      <c r="AK256" s="138"/>
      <c r="AL256" s="138"/>
      <c r="AM256" s="138"/>
      <c r="AN256" s="138"/>
      <c r="AO256" s="138"/>
      <c r="AP256" s="138"/>
      <c r="AQ256" s="139"/>
    </row>
    <row r="257" spans="1:43" ht="36" x14ac:dyDescent="0.3">
      <c r="A257" s="128" t="s">
        <v>901</v>
      </c>
      <c r="B257" s="129">
        <v>254</v>
      </c>
      <c r="C257" s="198" t="s">
        <v>1116</v>
      </c>
      <c r="D257" s="237">
        <v>6132</v>
      </c>
      <c r="E257" s="245" t="s">
        <v>2389</v>
      </c>
      <c r="F257" s="279" t="s">
        <v>2531</v>
      </c>
      <c r="G257" s="175" t="s">
        <v>1135</v>
      </c>
      <c r="H257" s="187">
        <v>2010</v>
      </c>
      <c r="I257" s="130">
        <v>38167</v>
      </c>
      <c r="J257" s="186">
        <v>2004</v>
      </c>
      <c r="K257" s="130" t="s">
        <v>906</v>
      </c>
      <c r="L257" s="130" t="s">
        <v>1110</v>
      </c>
      <c r="M257" s="131">
        <v>150</v>
      </c>
      <c r="N257" s="136">
        <v>38565</v>
      </c>
      <c r="O257" s="136">
        <v>39234</v>
      </c>
      <c r="P257" s="136">
        <v>42844</v>
      </c>
      <c r="Q257" s="145">
        <f t="shared" si="30"/>
        <v>11.723287671232876</v>
      </c>
      <c r="R257" s="145" t="s">
        <v>2521</v>
      </c>
      <c r="S257" s="145">
        <f t="shared" si="31"/>
        <v>9.8904109589041092</v>
      </c>
      <c r="T257" s="145" t="s">
        <v>2519</v>
      </c>
      <c r="U257" s="145" t="s">
        <v>2540</v>
      </c>
      <c r="V257" s="145" t="s">
        <v>689</v>
      </c>
      <c r="W257" s="145" t="s">
        <v>689</v>
      </c>
      <c r="X257" s="187" t="s">
        <v>689</v>
      </c>
      <c r="Y257" s="127">
        <v>500000</v>
      </c>
      <c r="Z257" s="140">
        <v>0</v>
      </c>
      <c r="AA257" s="128">
        <v>0</v>
      </c>
      <c r="AB257" s="133">
        <v>8250623</v>
      </c>
      <c r="AC257" s="257">
        <v>1054934.5</v>
      </c>
      <c r="AD257" s="342">
        <f t="shared" si="26"/>
        <v>-554934.5</v>
      </c>
      <c r="AE257" s="352">
        <f t="shared" si="32"/>
        <v>2.1098690000000002</v>
      </c>
      <c r="AF257" s="135">
        <f t="shared" si="33"/>
        <v>2.1098690000000002</v>
      </c>
      <c r="AG257" s="135" t="s">
        <v>2544</v>
      </c>
      <c r="AH257" s="136"/>
      <c r="AI257" s="137" t="s">
        <v>910</v>
      </c>
      <c r="AJ257" s="138"/>
      <c r="AK257" s="138"/>
      <c r="AL257" s="138"/>
      <c r="AM257" s="138"/>
      <c r="AN257" s="138"/>
      <c r="AO257" s="138"/>
      <c r="AP257" s="138"/>
      <c r="AQ257" s="139" t="s">
        <v>1136</v>
      </c>
    </row>
    <row r="258" spans="1:43" ht="36" x14ac:dyDescent="0.3">
      <c r="A258" s="128" t="s">
        <v>901</v>
      </c>
      <c r="B258" s="129">
        <v>255</v>
      </c>
      <c r="C258" s="198" t="s">
        <v>911</v>
      </c>
      <c r="D258" s="237">
        <v>6294</v>
      </c>
      <c r="E258" s="246" t="s">
        <v>2200</v>
      </c>
      <c r="F258" s="279" t="s">
        <v>2531</v>
      </c>
      <c r="G258" s="175" t="s">
        <v>1132</v>
      </c>
      <c r="H258" s="187">
        <v>2010</v>
      </c>
      <c r="I258" s="130">
        <v>37894</v>
      </c>
      <c r="J258" s="186">
        <v>2003</v>
      </c>
      <c r="K258" s="130" t="s">
        <v>915</v>
      </c>
      <c r="L258" s="130" t="s">
        <v>1100</v>
      </c>
      <c r="M258" s="131">
        <v>1165</v>
      </c>
      <c r="N258" s="136">
        <v>38961</v>
      </c>
      <c r="O258" s="136">
        <v>39934</v>
      </c>
      <c r="P258" s="136">
        <v>42844</v>
      </c>
      <c r="Q258" s="145">
        <f t="shared" si="30"/>
        <v>10.638356164383561</v>
      </c>
      <c r="R258" s="145" t="s">
        <v>2520</v>
      </c>
      <c r="S258" s="145">
        <f t="shared" si="31"/>
        <v>7.9726027397260273</v>
      </c>
      <c r="T258" s="145" t="s">
        <v>2518</v>
      </c>
      <c r="U258" s="145" t="s">
        <v>2540</v>
      </c>
      <c r="V258" s="145" t="s">
        <v>689</v>
      </c>
      <c r="W258" s="136" t="s">
        <v>691</v>
      </c>
      <c r="X258" s="187" t="s">
        <v>689</v>
      </c>
      <c r="Y258" s="345">
        <v>1487858.43</v>
      </c>
      <c r="Z258" s="140">
        <v>0</v>
      </c>
      <c r="AA258" s="128">
        <v>0</v>
      </c>
      <c r="AB258" s="133">
        <v>2809510</v>
      </c>
      <c r="AC258" s="134">
        <v>1466383.62</v>
      </c>
      <c r="AD258" s="342">
        <f t="shared" si="26"/>
        <v>21474.809999999823</v>
      </c>
      <c r="AE258" s="352">
        <f t="shared" si="32"/>
        <v>0.98556663082521911</v>
      </c>
      <c r="AF258" s="135">
        <f t="shared" si="33"/>
        <v>0.98556663082521911</v>
      </c>
      <c r="AG258" s="135" t="s">
        <v>2544</v>
      </c>
      <c r="AH258" s="136" t="s">
        <v>925</v>
      </c>
      <c r="AI258" s="148" t="s">
        <v>1237</v>
      </c>
      <c r="AJ258" s="138">
        <v>2009</v>
      </c>
      <c r="AK258" s="148" t="s">
        <v>1237</v>
      </c>
      <c r="AL258" s="148" t="s">
        <v>1237</v>
      </c>
      <c r="AM258" s="148" t="s">
        <v>1237</v>
      </c>
      <c r="AN258" s="138"/>
      <c r="AO258" s="138"/>
      <c r="AP258" s="138"/>
      <c r="AQ258" s="139" t="s">
        <v>1238</v>
      </c>
    </row>
    <row r="259" spans="1:43" x14ac:dyDescent="0.3">
      <c r="A259" s="128" t="s">
        <v>901</v>
      </c>
      <c r="B259" s="129">
        <v>256</v>
      </c>
      <c r="C259" s="198" t="s">
        <v>1122</v>
      </c>
      <c r="D259" s="237">
        <v>6490</v>
      </c>
      <c r="E259" s="245" t="s">
        <v>2389</v>
      </c>
      <c r="F259" s="279" t="s">
        <v>2531</v>
      </c>
      <c r="G259" s="175" t="s">
        <v>1132</v>
      </c>
      <c r="H259" s="187">
        <v>2010</v>
      </c>
      <c r="I259" s="130">
        <v>37840</v>
      </c>
      <c r="J259" s="186">
        <v>2003</v>
      </c>
      <c r="K259" s="130" t="s">
        <v>916</v>
      </c>
      <c r="L259" s="130" t="s">
        <v>1098</v>
      </c>
      <c r="M259" s="131">
        <v>210</v>
      </c>
      <c r="N259" s="128" t="s">
        <v>698</v>
      </c>
      <c r="O259" s="136" t="s">
        <v>698</v>
      </c>
      <c r="P259" s="136">
        <v>42844</v>
      </c>
      <c r="Q259" s="128" t="s">
        <v>698</v>
      </c>
      <c r="R259" s="128" t="s">
        <v>698</v>
      </c>
      <c r="S259" s="128" t="s">
        <v>698</v>
      </c>
      <c r="T259" s="128" t="s">
        <v>698</v>
      </c>
      <c r="U259" s="128" t="s">
        <v>698</v>
      </c>
      <c r="V259" s="145" t="s">
        <v>689</v>
      </c>
      <c r="W259" s="145" t="s">
        <v>689</v>
      </c>
      <c r="X259" s="187" t="s">
        <v>689</v>
      </c>
      <c r="Y259" s="127">
        <v>396012</v>
      </c>
      <c r="Z259" s="187">
        <v>0</v>
      </c>
      <c r="AA259" s="128">
        <v>0</v>
      </c>
      <c r="AB259" s="133">
        <v>181588</v>
      </c>
      <c r="AC259" s="256">
        <v>0</v>
      </c>
      <c r="AD259" s="342">
        <f t="shared" si="26"/>
        <v>396012</v>
      </c>
      <c r="AE259" s="352">
        <f t="shared" si="32"/>
        <v>0</v>
      </c>
      <c r="AF259" s="135">
        <f t="shared" si="33"/>
        <v>0</v>
      </c>
      <c r="AG259" s="135" t="s">
        <v>2543</v>
      </c>
      <c r="AH259" s="136"/>
      <c r="AI259" s="137"/>
      <c r="AJ259" s="138"/>
      <c r="AK259" s="138"/>
      <c r="AL259" s="138"/>
      <c r="AM259" s="138"/>
      <c r="AN259" s="138"/>
      <c r="AO259" s="138"/>
      <c r="AP259" s="138"/>
      <c r="AQ259" s="139"/>
    </row>
    <row r="260" spans="1:43" ht="36" x14ac:dyDescent="0.3">
      <c r="A260" s="128" t="s">
        <v>901</v>
      </c>
      <c r="B260" s="129">
        <v>257</v>
      </c>
      <c r="C260" s="198" t="s">
        <v>1121</v>
      </c>
      <c r="D260" s="237">
        <v>8577</v>
      </c>
      <c r="E260" s="246" t="s">
        <v>2200</v>
      </c>
      <c r="F260" s="279" t="s">
        <v>2531</v>
      </c>
      <c r="G260" s="175" t="s">
        <v>1132</v>
      </c>
      <c r="H260" s="187">
        <v>2010</v>
      </c>
      <c r="I260" s="130">
        <v>38240</v>
      </c>
      <c r="J260" s="186">
        <v>2004</v>
      </c>
      <c r="K260" s="130" t="s">
        <v>906</v>
      </c>
      <c r="L260" s="130" t="s">
        <v>1109</v>
      </c>
      <c r="M260" s="131">
        <v>210</v>
      </c>
      <c r="N260" s="136">
        <v>38777</v>
      </c>
      <c r="O260" s="136">
        <v>39022</v>
      </c>
      <c r="P260" s="136">
        <v>42844</v>
      </c>
      <c r="Q260" s="145">
        <f t="shared" ref="Q260:Q267" si="34">+(P260-N260)/365</f>
        <v>11.142465753424657</v>
      </c>
      <c r="R260" s="145" t="s">
        <v>2521</v>
      </c>
      <c r="S260" s="145">
        <f t="shared" ref="S260:S267" si="35">+(P260-O260)/365</f>
        <v>10.471232876712328</v>
      </c>
      <c r="T260" s="145" t="s">
        <v>2525</v>
      </c>
      <c r="U260" s="145" t="s">
        <v>2540</v>
      </c>
      <c r="V260" s="145" t="s">
        <v>689</v>
      </c>
      <c r="W260" s="145" t="s">
        <v>689</v>
      </c>
      <c r="X260" s="187" t="s">
        <v>689</v>
      </c>
      <c r="Y260" s="180">
        <v>1879742</v>
      </c>
      <c r="Z260" s="140">
        <v>0</v>
      </c>
      <c r="AA260" s="128">
        <v>0</v>
      </c>
      <c r="AB260" s="133">
        <v>197170</v>
      </c>
      <c r="AC260" s="134">
        <v>166174.20000000001</v>
      </c>
      <c r="AD260" s="342">
        <f t="shared" si="26"/>
        <v>1713567.8</v>
      </c>
      <c r="AE260" s="352">
        <f t="shared" si="32"/>
        <v>8.8402663769815232E-2</v>
      </c>
      <c r="AF260" s="135">
        <f t="shared" si="33"/>
        <v>8.8402663769815232E-2</v>
      </c>
      <c r="AG260" s="135" t="s">
        <v>2543</v>
      </c>
      <c r="AH260" s="136"/>
      <c r="AI260" s="137"/>
      <c r="AJ260" s="138"/>
      <c r="AK260" s="138"/>
      <c r="AL260" s="138"/>
      <c r="AM260" s="138"/>
      <c r="AN260" s="138"/>
      <c r="AO260" s="138"/>
      <c r="AP260" s="138"/>
      <c r="AQ260" s="139"/>
    </row>
    <row r="261" spans="1:43" ht="36" x14ac:dyDescent="0.3">
      <c r="A261" s="128" t="s">
        <v>901</v>
      </c>
      <c r="B261" s="129">
        <v>258</v>
      </c>
      <c r="C261" s="198" t="s">
        <v>1137</v>
      </c>
      <c r="D261" s="237">
        <v>9403</v>
      </c>
      <c r="E261" s="246" t="s">
        <v>2200</v>
      </c>
      <c r="F261" s="279" t="s">
        <v>2531</v>
      </c>
      <c r="G261" s="175" t="s">
        <v>1132</v>
      </c>
      <c r="H261" s="187">
        <v>2010</v>
      </c>
      <c r="I261" s="130">
        <v>38147</v>
      </c>
      <c r="J261" s="186">
        <v>2004</v>
      </c>
      <c r="K261" s="130" t="s">
        <v>918</v>
      </c>
      <c r="L261" s="130" t="s">
        <v>1110</v>
      </c>
      <c r="M261" s="131">
        <v>378</v>
      </c>
      <c r="N261" s="136">
        <v>38777</v>
      </c>
      <c r="O261" s="136">
        <v>38838</v>
      </c>
      <c r="P261" s="136">
        <v>42844</v>
      </c>
      <c r="Q261" s="145">
        <f t="shared" si="34"/>
        <v>11.142465753424657</v>
      </c>
      <c r="R261" s="145" t="s">
        <v>2521</v>
      </c>
      <c r="S261" s="145">
        <f t="shared" si="35"/>
        <v>10.975342465753425</v>
      </c>
      <c r="T261" s="145" t="s">
        <v>2521</v>
      </c>
      <c r="U261" s="145" t="s">
        <v>2540</v>
      </c>
      <c r="V261" s="145" t="s">
        <v>689</v>
      </c>
      <c r="W261" s="136" t="s">
        <v>691</v>
      </c>
      <c r="X261" s="187" t="s">
        <v>689</v>
      </c>
      <c r="Y261" s="345">
        <v>687049.59</v>
      </c>
      <c r="Z261" s="140">
        <v>0</v>
      </c>
      <c r="AA261" s="128">
        <v>0</v>
      </c>
      <c r="AB261" s="133">
        <v>374404</v>
      </c>
      <c r="AC261" s="134">
        <v>96231.03</v>
      </c>
      <c r="AD261" s="342">
        <f t="shared" si="26"/>
        <v>590818.55999999994</v>
      </c>
      <c r="AE261" s="352">
        <f t="shared" si="32"/>
        <v>0.14006416916717759</v>
      </c>
      <c r="AF261" s="135">
        <f t="shared" si="33"/>
        <v>0.14006416916717759</v>
      </c>
      <c r="AG261" s="135" t="s">
        <v>2543</v>
      </c>
      <c r="AH261" s="136" t="s">
        <v>925</v>
      </c>
      <c r="AI261" s="148" t="s">
        <v>1237</v>
      </c>
      <c r="AJ261" s="138">
        <v>2006</v>
      </c>
      <c r="AK261" s="148" t="s">
        <v>1237</v>
      </c>
      <c r="AL261" s="148" t="s">
        <v>1237</v>
      </c>
      <c r="AM261" s="148" t="s">
        <v>1237</v>
      </c>
      <c r="AN261" s="138"/>
      <c r="AO261" s="138"/>
      <c r="AP261" s="138"/>
      <c r="AQ261" s="139" t="s">
        <v>1239</v>
      </c>
    </row>
    <row r="262" spans="1:43" ht="36" x14ac:dyDescent="0.3">
      <c r="A262" s="128" t="s">
        <v>901</v>
      </c>
      <c r="B262" s="129">
        <v>259</v>
      </c>
      <c r="C262" s="198" t="s">
        <v>1123</v>
      </c>
      <c r="D262" s="237">
        <v>10360</v>
      </c>
      <c r="E262" s="246" t="s">
        <v>2200</v>
      </c>
      <c r="F262" s="279" t="s">
        <v>2531</v>
      </c>
      <c r="G262" s="175" t="s">
        <v>1132</v>
      </c>
      <c r="H262" s="187">
        <v>2010</v>
      </c>
      <c r="I262" s="130">
        <v>38741</v>
      </c>
      <c r="J262" s="186">
        <v>2006</v>
      </c>
      <c r="K262" s="130" t="s">
        <v>1146</v>
      </c>
      <c r="L262" s="130" t="s">
        <v>1110</v>
      </c>
      <c r="M262" s="131">
        <v>150</v>
      </c>
      <c r="N262" s="136">
        <v>39934</v>
      </c>
      <c r="O262" s="136">
        <v>40148</v>
      </c>
      <c r="P262" s="136">
        <v>42844</v>
      </c>
      <c r="Q262" s="145">
        <f t="shared" si="34"/>
        <v>7.9726027397260273</v>
      </c>
      <c r="R262" s="145" t="s">
        <v>2518</v>
      </c>
      <c r="S262" s="145">
        <f t="shared" si="35"/>
        <v>7.3863013698630136</v>
      </c>
      <c r="T262" s="145" t="s">
        <v>2517</v>
      </c>
      <c r="U262" s="145" t="s">
        <v>2540</v>
      </c>
      <c r="V262" s="145" t="s">
        <v>689</v>
      </c>
      <c r="W262" s="145" t="s">
        <v>689</v>
      </c>
      <c r="X262" s="187" t="s">
        <v>689</v>
      </c>
      <c r="Y262" s="180">
        <v>181910</v>
      </c>
      <c r="Z262" s="140">
        <v>0</v>
      </c>
      <c r="AA262" s="128">
        <v>0</v>
      </c>
      <c r="AB262" s="133">
        <v>555049</v>
      </c>
      <c r="AC262" s="134">
        <v>172627</v>
      </c>
      <c r="AD262" s="342">
        <f t="shared" si="26"/>
        <v>9283</v>
      </c>
      <c r="AE262" s="352">
        <f t="shared" si="32"/>
        <v>0.9489692705183882</v>
      </c>
      <c r="AF262" s="135">
        <f t="shared" si="33"/>
        <v>0.9489692705183882</v>
      </c>
      <c r="AG262" s="135" t="s">
        <v>2544</v>
      </c>
      <c r="AH262" s="136"/>
      <c r="AI262" s="137"/>
      <c r="AJ262" s="138"/>
      <c r="AK262" s="138"/>
      <c r="AL262" s="138"/>
      <c r="AM262" s="138"/>
      <c r="AN262" s="138"/>
      <c r="AO262" s="138"/>
      <c r="AP262" s="138"/>
      <c r="AQ262" s="139"/>
    </row>
    <row r="263" spans="1:43" ht="36" x14ac:dyDescent="0.3">
      <c r="A263" s="128" t="s">
        <v>901</v>
      </c>
      <c r="B263" s="129">
        <v>260</v>
      </c>
      <c r="C263" s="198" t="s">
        <v>1129</v>
      </c>
      <c r="D263" s="237">
        <v>10438</v>
      </c>
      <c r="E263" s="246" t="s">
        <v>2200</v>
      </c>
      <c r="F263" s="279" t="s">
        <v>2531</v>
      </c>
      <c r="G263" s="175" t="s">
        <v>1132</v>
      </c>
      <c r="H263" s="187">
        <v>2010</v>
      </c>
      <c r="I263" s="130">
        <v>38201</v>
      </c>
      <c r="J263" s="186">
        <v>2004</v>
      </c>
      <c r="K263" s="187" t="s">
        <v>1189</v>
      </c>
      <c r="L263" s="130" t="s">
        <v>1104</v>
      </c>
      <c r="M263" s="131">
        <v>150</v>
      </c>
      <c r="N263" s="136">
        <v>38777</v>
      </c>
      <c r="O263" s="136">
        <v>40269</v>
      </c>
      <c r="P263" s="136">
        <v>42844</v>
      </c>
      <c r="Q263" s="145">
        <f t="shared" si="34"/>
        <v>11.142465753424657</v>
      </c>
      <c r="R263" s="145" t="s">
        <v>2521</v>
      </c>
      <c r="S263" s="145">
        <f t="shared" si="35"/>
        <v>7.0547945205479454</v>
      </c>
      <c r="T263" s="145" t="s">
        <v>2517</v>
      </c>
      <c r="U263" s="145" t="s">
        <v>2540</v>
      </c>
      <c r="V263" s="145" t="s">
        <v>689</v>
      </c>
      <c r="W263" s="145" t="s">
        <v>689</v>
      </c>
      <c r="X263" s="187" t="s">
        <v>689</v>
      </c>
      <c r="Y263" s="127">
        <v>1842236</v>
      </c>
      <c r="Z263" s="140">
        <v>0</v>
      </c>
      <c r="AA263" s="128">
        <v>0</v>
      </c>
      <c r="AB263" s="133">
        <v>3075864</v>
      </c>
      <c r="AC263" s="257">
        <v>170488.04</v>
      </c>
      <c r="AD263" s="342">
        <f t="shared" si="26"/>
        <v>1671747.96</v>
      </c>
      <c r="AE263" s="352">
        <f t="shared" si="32"/>
        <v>9.2544082299987632E-2</v>
      </c>
      <c r="AF263" s="135">
        <f t="shared" si="33"/>
        <v>9.2544082299987632E-2</v>
      </c>
      <c r="AG263" s="135" t="s">
        <v>2543</v>
      </c>
      <c r="AH263" s="136"/>
      <c r="AI263" s="137"/>
      <c r="AJ263" s="138"/>
      <c r="AK263" s="138"/>
      <c r="AL263" s="138"/>
      <c r="AM263" s="138"/>
      <c r="AN263" s="138"/>
      <c r="AO263" s="138"/>
      <c r="AP263" s="138"/>
      <c r="AQ263" s="139"/>
    </row>
    <row r="264" spans="1:43" ht="36" x14ac:dyDescent="0.3">
      <c r="A264" s="128" t="s">
        <v>901</v>
      </c>
      <c r="B264" s="129">
        <v>261</v>
      </c>
      <c r="C264" s="198" t="s">
        <v>1198</v>
      </c>
      <c r="D264" s="237">
        <v>10852</v>
      </c>
      <c r="E264" s="245" t="s">
        <v>2389</v>
      </c>
      <c r="F264" s="279" t="s">
        <v>2531</v>
      </c>
      <c r="G264" s="175" t="s">
        <v>1135</v>
      </c>
      <c r="H264" s="187">
        <v>2010</v>
      </c>
      <c r="I264" s="130">
        <v>38167</v>
      </c>
      <c r="J264" s="186">
        <v>2004</v>
      </c>
      <c r="K264" s="130" t="s">
        <v>916</v>
      </c>
      <c r="L264" s="130" t="s">
        <v>1110</v>
      </c>
      <c r="M264" s="131">
        <v>120</v>
      </c>
      <c r="N264" s="136">
        <v>38899</v>
      </c>
      <c r="O264" s="136">
        <v>40148</v>
      </c>
      <c r="P264" s="136">
        <v>42844</v>
      </c>
      <c r="Q264" s="145">
        <f t="shared" si="34"/>
        <v>10.808219178082192</v>
      </c>
      <c r="R264" s="145" t="s">
        <v>2520</v>
      </c>
      <c r="S264" s="145">
        <f t="shared" si="35"/>
        <v>7.3863013698630136</v>
      </c>
      <c r="T264" s="145" t="s">
        <v>2517</v>
      </c>
      <c r="U264" s="145" t="s">
        <v>2540</v>
      </c>
      <c r="V264" s="145" t="s">
        <v>689</v>
      </c>
      <c r="W264" s="145" t="s">
        <v>689</v>
      </c>
      <c r="X264" s="187" t="s">
        <v>689</v>
      </c>
      <c r="Y264" s="180">
        <v>1896000</v>
      </c>
      <c r="Z264" s="140">
        <v>0</v>
      </c>
      <c r="AA264" s="128">
        <v>0</v>
      </c>
      <c r="AB264" s="133">
        <v>7299075</v>
      </c>
      <c r="AC264" s="134">
        <v>3871243</v>
      </c>
      <c r="AD264" s="342">
        <f t="shared" si="26"/>
        <v>-1975243</v>
      </c>
      <c r="AE264" s="352">
        <f t="shared" si="32"/>
        <v>2.0417948312236285</v>
      </c>
      <c r="AF264" s="135">
        <f t="shared" si="33"/>
        <v>2.0417948312236285</v>
      </c>
      <c r="AG264" s="135" t="s">
        <v>2544</v>
      </c>
      <c r="AH264" s="132"/>
      <c r="AI264" s="137"/>
      <c r="AJ264" s="138"/>
      <c r="AK264" s="138"/>
      <c r="AL264" s="138"/>
      <c r="AM264" s="138"/>
      <c r="AN264" s="138"/>
      <c r="AO264" s="138"/>
      <c r="AP264" s="138"/>
      <c r="AQ264" s="139"/>
    </row>
    <row r="265" spans="1:43" ht="36" x14ac:dyDescent="0.3">
      <c r="A265" s="128" t="s">
        <v>901</v>
      </c>
      <c r="B265" s="129">
        <v>262</v>
      </c>
      <c r="C265" s="198" t="s">
        <v>1142</v>
      </c>
      <c r="D265" s="237">
        <v>10905</v>
      </c>
      <c r="E265" s="246" t="s">
        <v>2200</v>
      </c>
      <c r="F265" s="279" t="s">
        <v>2531</v>
      </c>
      <c r="G265" s="175" t="s">
        <v>1132</v>
      </c>
      <c r="H265" s="187">
        <v>2010</v>
      </c>
      <c r="I265" s="130">
        <v>38240</v>
      </c>
      <c r="J265" s="186">
        <v>2004</v>
      </c>
      <c r="K265" s="130" t="s">
        <v>1147</v>
      </c>
      <c r="L265" s="130" t="s">
        <v>1104</v>
      </c>
      <c r="M265" s="131">
        <v>180</v>
      </c>
      <c r="N265" s="136">
        <v>38777</v>
      </c>
      <c r="O265" s="136">
        <v>40087</v>
      </c>
      <c r="P265" s="136">
        <v>42844</v>
      </c>
      <c r="Q265" s="145">
        <f t="shared" si="34"/>
        <v>11.142465753424657</v>
      </c>
      <c r="R265" s="145" t="s">
        <v>2521</v>
      </c>
      <c r="S265" s="145">
        <f t="shared" si="35"/>
        <v>7.5534246575342463</v>
      </c>
      <c r="T265" s="145" t="s">
        <v>2517</v>
      </c>
      <c r="U265" s="145" t="s">
        <v>2540</v>
      </c>
      <c r="V265" s="145" t="s">
        <v>689</v>
      </c>
      <c r="W265" s="145" t="s">
        <v>689</v>
      </c>
      <c r="X265" s="187" t="s">
        <v>689</v>
      </c>
      <c r="Y265" s="180">
        <v>2660687</v>
      </c>
      <c r="Z265" s="140">
        <v>0</v>
      </c>
      <c r="AA265" s="128">
        <v>0</v>
      </c>
      <c r="AB265" s="133">
        <v>3089819</v>
      </c>
      <c r="AC265" s="134">
        <v>1136091.71</v>
      </c>
      <c r="AD265" s="342">
        <f t="shared" si="26"/>
        <v>1524595.29</v>
      </c>
      <c r="AE265" s="352">
        <f t="shared" si="32"/>
        <v>0.42699186713807374</v>
      </c>
      <c r="AF265" s="135">
        <f t="shared" si="33"/>
        <v>0.42699186713807374</v>
      </c>
      <c r="AG265" s="135" t="s">
        <v>2542</v>
      </c>
      <c r="AH265" s="132"/>
      <c r="AI265" s="137"/>
      <c r="AJ265" s="138"/>
      <c r="AK265" s="138"/>
      <c r="AL265" s="138"/>
      <c r="AM265" s="138"/>
      <c r="AN265" s="138"/>
      <c r="AO265" s="138"/>
      <c r="AP265" s="138"/>
      <c r="AQ265" s="139"/>
    </row>
    <row r="266" spans="1:43" ht="36" x14ac:dyDescent="0.3">
      <c r="A266" s="128" t="s">
        <v>901</v>
      </c>
      <c r="B266" s="129">
        <v>263</v>
      </c>
      <c r="C266" s="198" t="s">
        <v>1143</v>
      </c>
      <c r="D266" s="237">
        <v>11755</v>
      </c>
      <c r="E266" s="246" t="s">
        <v>2200</v>
      </c>
      <c r="F266" s="279" t="s">
        <v>2531</v>
      </c>
      <c r="G266" s="175" t="s">
        <v>1132</v>
      </c>
      <c r="H266" s="187">
        <v>2010</v>
      </c>
      <c r="I266" s="130">
        <v>38259</v>
      </c>
      <c r="J266" s="186">
        <v>2004</v>
      </c>
      <c r="K266" s="130" t="s">
        <v>1148</v>
      </c>
      <c r="L266" s="130" t="s">
        <v>1110</v>
      </c>
      <c r="M266" s="131">
        <v>30</v>
      </c>
      <c r="N266" s="136">
        <v>38718</v>
      </c>
      <c r="O266" s="136">
        <v>40057</v>
      </c>
      <c r="P266" s="136">
        <v>42844</v>
      </c>
      <c r="Q266" s="145">
        <f t="shared" si="34"/>
        <v>11.304109589041095</v>
      </c>
      <c r="R266" s="145" t="s">
        <v>2521</v>
      </c>
      <c r="S266" s="145">
        <f t="shared" si="35"/>
        <v>7.6356164383561644</v>
      </c>
      <c r="T266" s="145" t="s">
        <v>2517</v>
      </c>
      <c r="U266" s="145" t="s">
        <v>2540</v>
      </c>
      <c r="V266" s="145" t="s">
        <v>689</v>
      </c>
      <c r="W266" s="145" t="s">
        <v>689</v>
      </c>
      <c r="X266" s="187" t="s">
        <v>689</v>
      </c>
      <c r="Y266" s="180">
        <v>1243745</v>
      </c>
      <c r="Z266" s="140">
        <v>0</v>
      </c>
      <c r="AA266" s="128">
        <v>0</v>
      </c>
      <c r="AB266" s="133">
        <v>2780091</v>
      </c>
      <c r="AC266" s="134">
        <v>1924002.11</v>
      </c>
      <c r="AD266" s="342">
        <f t="shared" si="26"/>
        <v>-680257.1100000001</v>
      </c>
      <c r="AE266" s="352">
        <f t="shared" si="32"/>
        <v>1.5469425887139245</v>
      </c>
      <c r="AF266" s="135">
        <f t="shared" si="33"/>
        <v>1.5469425887139245</v>
      </c>
      <c r="AG266" s="135" t="s">
        <v>2544</v>
      </c>
      <c r="AH266" s="132"/>
      <c r="AI266" s="137"/>
      <c r="AJ266" s="138"/>
      <c r="AK266" s="138"/>
      <c r="AL266" s="138"/>
      <c r="AM266" s="138"/>
      <c r="AN266" s="138"/>
      <c r="AO266" s="138"/>
      <c r="AP266" s="138"/>
      <c r="AQ266" s="139"/>
    </row>
    <row r="267" spans="1:43" ht="36" x14ac:dyDescent="0.3">
      <c r="A267" s="128" t="s">
        <v>901</v>
      </c>
      <c r="B267" s="129">
        <v>264</v>
      </c>
      <c r="C267" s="198" t="s">
        <v>1240</v>
      </c>
      <c r="D267" s="237">
        <v>12704</v>
      </c>
      <c r="E267" s="246" t="s">
        <v>2200</v>
      </c>
      <c r="F267" s="279" t="s">
        <v>2531</v>
      </c>
      <c r="G267" s="175" t="s">
        <v>1132</v>
      </c>
      <c r="H267" s="187">
        <v>2010</v>
      </c>
      <c r="I267" s="130">
        <v>38320</v>
      </c>
      <c r="J267" s="186">
        <v>2004</v>
      </c>
      <c r="K267" s="130" t="s">
        <v>1150</v>
      </c>
      <c r="L267" s="130" t="s">
        <v>1104</v>
      </c>
      <c r="M267" s="131">
        <v>300</v>
      </c>
      <c r="N267" s="136">
        <v>38961</v>
      </c>
      <c r="O267" s="136">
        <v>40422</v>
      </c>
      <c r="P267" s="136">
        <v>42844</v>
      </c>
      <c r="Q267" s="145">
        <f t="shared" si="34"/>
        <v>10.638356164383561</v>
      </c>
      <c r="R267" s="145" t="s">
        <v>2520</v>
      </c>
      <c r="S267" s="145">
        <f t="shared" si="35"/>
        <v>6.6356164383561644</v>
      </c>
      <c r="T267" s="145" t="s">
        <v>2516</v>
      </c>
      <c r="U267" s="145" t="s">
        <v>2540</v>
      </c>
      <c r="V267" s="145" t="s">
        <v>689</v>
      </c>
      <c r="W267" s="136" t="s">
        <v>691</v>
      </c>
      <c r="X267" s="187" t="s">
        <v>689</v>
      </c>
      <c r="Y267" s="345">
        <v>1763788.65</v>
      </c>
      <c r="Z267" s="140">
        <v>0</v>
      </c>
      <c r="AA267" s="128">
        <v>0</v>
      </c>
      <c r="AB267" s="133">
        <v>16000201</v>
      </c>
      <c r="AC267" s="134">
        <v>1759918</v>
      </c>
      <c r="AD267" s="342">
        <f t="shared" si="26"/>
        <v>3870.6499999999069</v>
      </c>
      <c r="AE267" s="352">
        <f t="shared" si="32"/>
        <v>0.99780549103771599</v>
      </c>
      <c r="AF267" s="135">
        <f t="shared" si="33"/>
        <v>0.99780549103771599</v>
      </c>
      <c r="AG267" s="135" t="s">
        <v>2544</v>
      </c>
      <c r="AH267" s="136" t="s">
        <v>925</v>
      </c>
      <c r="AI267" s="148" t="s">
        <v>1237</v>
      </c>
      <c r="AJ267" s="138">
        <v>2009</v>
      </c>
      <c r="AK267" s="148" t="s">
        <v>1237</v>
      </c>
      <c r="AL267" s="148" t="s">
        <v>1237</v>
      </c>
      <c r="AM267" s="148" t="s">
        <v>1237</v>
      </c>
      <c r="AN267" s="138"/>
      <c r="AO267" s="138"/>
      <c r="AP267" s="138"/>
      <c r="AQ267" s="139" t="s">
        <v>1241</v>
      </c>
    </row>
    <row r="268" spans="1:43" ht="36" x14ac:dyDescent="0.3">
      <c r="A268" s="128" t="s">
        <v>901</v>
      </c>
      <c r="B268" s="129">
        <v>265</v>
      </c>
      <c r="C268" s="198" t="s">
        <v>1199</v>
      </c>
      <c r="D268" s="237">
        <v>13064</v>
      </c>
      <c r="E268" s="246" t="s">
        <v>2200</v>
      </c>
      <c r="F268" s="279" t="s">
        <v>2531</v>
      </c>
      <c r="G268" s="175" t="s">
        <v>1132</v>
      </c>
      <c r="H268" s="187">
        <v>2010</v>
      </c>
      <c r="I268" s="130" t="s">
        <v>1153</v>
      </c>
      <c r="J268" s="130" t="s">
        <v>2548</v>
      </c>
      <c r="K268" s="130" t="s">
        <v>1155</v>
      </c>
      <c r="L268" s="130" t="s">
        <v>1100</v>
      </c>
      <c r="M268" s="131">
        <v>270</v>
      </c>
      <c r="N268" s="136" t="s">
        <v>698</v>
      </c>
      <c r="O268" s="136" t="s">
        <v>698</v>
      </c>
      <c r="P268" s="136">
        <v>42844</v>
      </c>
      <c r="Q268" s="128" t="s">
        <v>698</v>
      </c>
      <c r="R268" s="128" t="s">
        <v>698</v>
      </c>
      <c r="S268" s="128" t="s">
        <v>698</v>
      </c>
      <c r="T268" s="128" t="s">
        <v>698</v>
      </c>
      <c r="U268" s="128" t="s">
        <v>698</v>
      </c>
      <c r="V268" s="145" t="s">
        <v>689</v>
      </c>
      <c r="W268" s="145" t="s">
        <v>689</v>
      </c>
      <c r="X268" s="187" t="s">
        <v>689</v>
      </c>
      <c r="Y268" s="180">
        <v>3359774</v>
      </c>
      <c r="Z268" s="140">
        <v>0</v>
      </c>
      <c r="AA268" s="128">
        <v>0</v>
      </c>
      <c r="AB268" s="133">
        <v>3359774</v>
      </c>
      <c r="AC268" s="133">
        <v>0</v>
      </c>
      <c r="AD268" s="342">
        <f t="shared" si="26"/>
        <v>3359774</v>
      </c>
      <c r="AE268" s="352">
        <f t="shared" si="32"/>
        <v>0</v>
      </c>
      <c r="AF268" s="135">
        <f t="shared" si="33"/>
        <v>0</v>
      </c>
      <c r="AG268" s="135" t="s">
        <v>2543</v>
      </c>
      <c r="AH268" s="132"/>
      <c r="AI268" s="137"/>
      <c r="AJ268" s="138"/>
      <c r="AK268" s="138"/>
      <c r="AL268" s="138"/>
      <c r="AM268" s="138"/>
      <c r="AN268" s="138"/>
      <c r="AO268" s="138"/>
      <c r="AP268" s="138"/>
      <c r="AQ268" s="139" t="s">
        <v>1154</v>
      </c>
    </row>
    <row r="269" spans="1:43" ht="36" x14ac:dyDescent="0.3">
      <c r="A269" s="128" t="s">
        <v>901</v>
      </c>
      <c r="B269" s="129">
        <v>266</v>
      </c>
      <c r="C269" s="198" t="s">
        <v>1201</v>
      </c>
      <c r="D269" s="237">
        <v>15110</v>
      </c>
      <c r="E269" s="246" t="s">
        <v>2200</v>
      </c>
      <c r="F269" s="279" t="s">
        <v>2531</v>
      </c>
      <c r="G269" s="175" t="s">
        <v>1132</v>
      </c>
      <c r="H269" s="187">
        <v>2010</v>
      </c>
      <c r="I269" s="130">
        <v>38370</v>
      </c>
      <c r="J269" s="186">
        <v>2005</v>
      </c>
      <c r="K269" s="130" t="s">
        <v>1159</v>
      </c>
      <c r="L269" s="130" t="s">
        <v>1100</v>
      </c>
      <c r="M269" s="131">
        <v>120</v>
      </c>
      <c r="N269" s="136">
        <v>38777</v>
      </c>
      <c r="O269" s="136">
        <v>39114</v>
      </c>
      <c r="P269" s="136">
        <v>42844</v>
      </c>
      <c r="Q269" s="145">
        <f t="shared" ref="Q269:Q283" si="36">+(P269-N269)/365</f>
        <v>11.142465753424657</v>
      </c>
      <c r="R269" s="145" t="s">
        <v>2521</v>
      </c>
      <c r="S269" s="145">
        <f t="shared" ref="S269:S283" si="37">+(P269-O269)/365</f>
        <v>10.219178082191782</v>
      </c>
      <c r="T269" s="145" t="s">
        <v>2525</v>
      </c>
      <c r="U269" s="145" t="s">
        <v>2540</v>
      </c>
      <c r="V269" s="145" t="s">
        <v>689</v>
      </c>
      <c r="W269" s="145" t="s">
        <v>689</v>
      </c>
      <c r="X269" s="187" t="s">
        <v>689</v>
      </c>
      <c r="Y269" s="180">
        <v>426158</v>
      </c>
      <c r="Z269" s="140">
        <v>0</v>
      </c>
      <c r="AA269" s="128">
        <v>0</v>
      </c>
      <c r="AB269" s="133">
        <v>549545</v>
      </c>
      <c r="AC269" s="133">
        <v>231738</v>
      </c>
      <c r="AD269" s="342">
        <f t="shared" si="26"/>
        <v>194420</v>
      </c>
      <c r="AE269" s="352">
        <f t="shared" si="32"/>
        <v>0.5437842302620155</v>
      </c>
      <c r="AF269" s="135">
        <f t="shared" si="33"/>
        <v>0.5437842302620155</v>
      </c>
      <c r="AG269" s="135" t="s">
        <v>2542</v>
      </c>
      <c r="AH269" s="132"/>
      <c r="AI269" s="137"/>
      <c r="AJ269" s="138"/>
      <c r="AK269" s="138"/>
      <c r="AL269" s="138"/>
      <c r="AM269" s="138"/>
      <c r="AN269" s="138"/>
      <c r="AO269" s="138"/>
      <c r="AP269" s="138"/>
      <c r="AQ269" s="139"/>
    </row>
    <row r="270" spans="1:43" ht="36" x14ac:dyDescent="0.3">
      <c r="A270" s="128" t="s">
        <v>901</v>
      </c>
      <c r="B270" s="129">
        <v>267</v>
      </c>
      <c r="C270" s="198" t="s">
        <v>1204</v>
      </c>
      <c r="D270" s="237">
        <v>15643</v>
      </c>
      <c r="E270" s="246" t="s">
        <v>2200</v>
      </c>
      <c r="F270" s="279" t="s">
        <v>2531</v>
      </c>
      <c r="G270" s="175" t="s">
        <v>1132</v>
      </c>
      <c r="H270" s="187">
        <v>2010</v>
      </c>
      <c r="I270" s="130">
        <v>38386</v>
      </c>
      <c r="J270" s="186">
        <v>2005</v>
      </c>
      <c r="K270" s="130" t="s">
        <v>1150</v>
      </c>
      <c r="L270" s="130" t="s">
        <v>1102</v>
      </c>
      <c r="M270" s="131">
        <v>150</v>
      </c>
      <c r="N270" s="136">
        <v>38961</v>
      </c>
      <c r="O270" s="136">
        <v>40238</v>
      </c>
      <c r="P270" s="136">
        <v>42844</v>
      </c>
      <c r="Q270" s="145">
        <f t="shared" si="36"/>
        <v>10.638356164383561</v>
      </c>
      <c r="R270" s="145" t="s">
        <v>2520</v>
      </c>
      <c r="S270" s="145">
        <f t="shared" si="37"/>
        <v>7.13972602739726</v>
      </c>
      <c r="T270" s="145" t="s">
        <v>2517</v>
      </c>
      <c r="U270" s="145" t="s">
        <v>2540</v>
      </c>
      <c r="V270" s="145" t="s">
        <v>689</v>
      </c>
      <c r="W270" s="145" t="s">
        <v>689</v>
      </c>
      <c r="X270" s="187" t="s">
        <v>689</v>
      </c>
      <c r="Y270" s="180">
        <v>615816</v>
      </c>
      <c r="Z270" s="140">
        <v>0</v>
      </c>
      <c r="AA270" s="128">
        <v>0</v>
      </c>
      <c r="AB270" s="133">
        <v>10412169</v>
      </c>
      <c r="AC270" s="133">
        <v>776777.88</v>
      </c>
      <c r="AD270" s="342">
        <f t="shared" si="26"/>
        <v>-160961.88</v>
      </c>
      <c r="AE270" s="352">
        <f t="shared" si="32"/>
        <v>1.2613798277407537</v>
      </c>
      <c r="AF270" s="135">
        <f t="shared" si="33"/>
        <v>1.2613798277407537</v>
      </c>
      <c r="AG270" s="135" t="s">
        <v>2544</v>
      </c>
      <c r="AH270" s="132"/>
      <c r="AI270" s="137"/>
      <c r="AJ270" s="138"/>
      <c r="AK270" s="138"/>
      <c r="AL270" s="138"/>
      <c r="AM270" s="138"/>
      <c r="AN270" s="138"/>
      <c r="AO270" s="138"/>
      <c r="AP270" s="138"/>
      <c r="AQ270" s="139"/>
    </row>
    <row r="271" spans="1:43" ht="36" x14ac:dyDescent="0.3">
      <c r="A271" s="128" t="s">
        <v>901</v>
      </c>
      <c r="B271" s="129">
        <v>268</v>
      </c>
      <c r="C271" s="198" t="s">
        <v>1206</v>
      </c>
      <c r="D271" s="237">
        <v>15719</v>
      </c>
      <c r="E271" s="246" t="s">
        <v>2200</v>
      </c>
      <c r="F271" s="279" t="s">
        <v>2531</v>
      </c>
      <c r="G271" s="175" t="s">
        <v>1132</v>
      </c>
      <c r="H271" s="187">
        <v>2010</v>
      </c>
      <c r="I271" s="130">
        <v>38457</v>
      </c>
      <c r="J271" s="186">
        <v>2005</v>
      </c>
      <c r="K271" s="187" t="s">
        <v>1162</v>
      </c>
      <c r="L271" s="130" t="s">
        <v>1109</v>
      </c>
      <c r="M271" s="131">
        <v>300</v>
      </c>
      <c r="N271" s="136">
        <v>39022</v>
      </c>
      <c r="O271" s="136">
        <v>40087</v>
      </c>
      <c r="P271" s="136">
        <v>42844</v>
      </c>
      <c r="Q271" s="145">
        <f t="shared" si="36"/>
        <v>10.471232876712328</v>
      </c>
      <c r="R271" s="145" t="s">
        <v>2520</v>
      </c>
      <c r="S271" s="145">
        <f t="shared" si="37"/>
        <v>7.5534246575342463</v>
      </c>
      <c r="T271" s="145" t="s">
        <v>2517</v>
      </c>
      <c r="U271" s="145" t="s">
        <v>2540</v>
      </c>
      <c r="V271" s="145" t="s">
        <v>689</v>
      </c>
      <c r="W271" s="136" t="s">
        <v>691</v>
      </c>
      <c r="X271" s="187" t="s">
        <v>689</v>
      </c>
      <c r="Y271" s="345">
        <v>4009133.11</v>
      </c>
      <c r="Z271" s="140">
        <v>0</v>
      </c>
      <c r="AA271" s="128">
        <v>0</v>
      </c>
      <c r="AB271" s="133">
        <v>9600136</v>
      </c>
      <c r="AC271" s="133">
        <v>3940520.73</v>
      </c>
      <c r="AD271" s="342">
        <f t="shared" si="26"/>
        <v>68612.379999999888</v>
      </c>
      <c r="AE271" s="352">
        <f t="shared" si="32"/>
        <v>0.98288598105439307</v>
      </c>
      <c r="AF271" s="135">
        <f t="shared" si="33"/>
        <v>0.98288598105439307</v>
      </c>
      <c r="AG271" s="135" t="s">
        <v>2544</v>
      </c>
      <c r="AH271" s="136" t="s">
        <v>925</v>
      </c>
      <c r="AI271" s="148" t="s">
        <v>1237</v>
      </c>
      <c r="AJ271" s="138">
        <v>2008</v>
      </c>
      <c r="AK271" s="148" t="s">
        <v>1237</v>
      </c>
      <c r="AL271" s="148" t="s">
        <v>1237</v>
      </c>
      <c r="AM271" s="148" t="s">
        <v>1237</v>
      </c>
      <c r="AN271" s="138"/>
      <c r="AO271" s="138"/>
      <c r="AP271" s="138"/>
      <c r="AQ271" s="139" t="s">
        <v>1248</v>
      </c>
    </row>
    <row r="272" spans="1:43" ht="36" x14ac:dyDescent="0.3">
      <c r="A272" s="128" t="s">
        <v>901</v>
      </c>
      <c r="B272" s="129">
        <v>269</v>
      </c>
      <c r="C272" s="198" t="s">
        <v>1228</v>
      </c>
      <c r="D272" s="237">
        <v>18841</v>
      </c>
      <c r="E272" s="246" t="s">
        <v>2200</v>
      </c>
      <c r="F272" s="279" t="s">
        <v>2531</v>
      </c>
      <c r="G272" s="175" t="s">
        <v>1132</v>
      </c>
      <c r="H272" s="187">
        <v>2010</v>
      </c>
      <c r="I272" s="130">
        <v>38512</v>
      </c>
      <c r="J272" s="186">
        <v>2005</v>
      </c>
      <c r="K272" s="130" t="s">
        <v>905</v>
      </c>
      <c r="L272" s="130" t="s">
        <v>1107</v>
      </c>
      <c r="M272" s="131">
        <v>90</v>
      </c>
      <c r="N272" s="136">
        <v>38930</v>
      </c>
      <c r="O272" s="136">
        <v>38961</v>
      </c>
      <c r="P272" s="136">
        <v>42844</v>
      </c>
      <c r="Q272" s="145">
        <f t="shared" si="36"/>
        <v>10.723287671232876</v>
      </c>
      <c r="R272" s="145" t="s">
        <v>2520</v>
      </c>
      <c r="S272" s="145">
        <f t="shared" si="37"/>
        <v>10.638356164383561</v>
      </c>
      <c r="T272" s="145" t="s">
        <v>2525</v>
      </c>
      <c r="U272" s="145" t="s">
        <v>2540</v>
      </c>
      <c r="V272" s="145" t="s">
        <v>689</v>
      </c>
      <c r="W272" s="145" t="s">
        <v>689</v>
      </c>
      <c r="X272" s="187" t="s">
        <v>689</v>
      </c>
      <c r="Y272" s="180">
        <v>203355</v>
      </c>
      <c r="Z272" s="140">
        <v>0</v>
      </c>
      <c r="AA272" s="128">
        <v>0</v>
      </c>
      <c r="AB272" s="133">
        <v>380007</v>
      </c>
      <c r="AC272" s="133">
        <v>178750.29</v>
      </c>
      <c r="AD272" s="342">
        <f t="shared" si="26"/>
        <v>24604.709999999992</v>
      </c>
      <c r="AE272" s="352">
        <f t="shared" si="32"/>
        <v>0.87900612229844366</v>
      </c>
      <c r="AF272" s="135">
        <f t="shared" si="33"/>
        <v>0.87900612229844366</v>
      </c>
      <c r="AG272" s="135" t="s">
        <v>2544</v>
      </c>
      <c r="AH272" s="132"/>
      <c r="AI272" s="137"/>
      <c r="AJ272" s="138"/>
      <c r="AK272" s="138"/>
      <c r="AL272" s="138"/>
      <c r="AM272" s="138"/>
      <c r="AN272" s="138"/>
      <c r="AO272" s="138"/>
      <c r="AP272" s="138"/>
      <c r="AQ272" s="139"/>
    </row>
    <row r="273" spans="1:43" ht="48" x14ac:dyDescent="0.3">
      <c r="A273" s="128" t="s">
        <v>901</v>
      </c>
      <c r="B273" s="129">
        <v>270</v>
      </c>
      <c r="C273" s="198" t="s">
        <v>1215</v>
      </c>
      <c r="D273" s="237">
        <v>18872</v>
      </c>
      <c r="E273" s="245" t="s">
        <v>2370</v>
      </c>
      <c r="F273" s="279" t="s">
        <v>2531</v>
      </c>
      <c r="G273" s="175" t="s">
        <v>1138</v>
      </c>
      <c r="H273" s="187">
        <v>2010</v>
      </c>
      <c r="I273" s="130">
        <v>38588</v>
      </c>
      <c r="J273" s="186">
        <v>2005</v>
      </c>
      <c r="K273" s="130" t="s">
        <v>1170</v>
      </c>
      <c r="L273" s="130" t="s">
        <v>1100</v>
      </c>
      <c r="M273" s="131">
        <v>150</v>
      </c>
      <c r="N273" s="136">
        <v>38869</v>
      </c>
      <c r="O273" s="136">
        <v>40360</v>
      </c>
      <c r="P273" s="136">
        <v>42844</v>
      </c>
      <c r="Q273" s="145">
        <f t="shared" si="36"/>
        <v>10.890410958904109</v>
      </c>
      <c r="R273" s="145" t="s">
        <v>2520</v>
      </c>
      <c r="S273" s="145">
        <f t="shared" si="37"/>
        <v>6.8054794520547945</v>
      </c>
      <c r="T273" s="145" t="s">
        <v>2516</v>
      </c>
      <c r="U273" s="145" t="s">
        <v>2540</v>
      </c>
      <c r="V273" s="145" t="s">
        <v>689</v>
      </c>
      <c r="W273" s="145" t="s">
        <v>689</v>
      </c>
      <c r="X273" s="187" t="s">
        <v>689</v>
      </c>
      <c r="Y273" s="180">
        <v>4418400</v>
      </c>
      <c r="Z273" s="140">
        <v>0</v>
      </c>
      <c r="AA273" s="128">
        <v>0</v>
      </c>
      <c r="AB273" s="133">
        <v>979001</v>
      </c>
      <c r="AC273" s="133">
        <v>779000</v>
      </c>
      <c r="AD273" s="342">
        <f t="shared" si="26"/>
        <v>3639400</v>
      </c>
      <c r="AE273" s="352">
        <f t="shared" si="32"/>
        <v>0.1763081658518921</v>
      </c>
      <c r="AF273" s="135">
        <f t="shared" si="33"/>
        <v>0.1763081658518921</v>
      </c>
      <c r="AG273" s="135" t="s">
        <v>2543</v>
      </c>
      <c r="AH273" s="132"/>
      <c r="AI273" s="137"/>
      <c r="AJ273" s="138"/>
      <c r="AK273" s="138"/>
      <c r="AL273" s="138"/>
      <c r="AM273" s="138"/>
      <c r="AN273" s="138"/>
      <c r="AO273" s="138"/>
      <c r="AP273" s="138"/>
      <c r="AQ273" s="139"/>
    </row>
    <row r="274" spans="1:43" ht="36" x14ac:dyDescent="0.3">
      <c r="A274" s="128" t="s">
        <v>901</v>
      </c>
      <c r="B274" s="129">
        <v>271</v>
      </c>
      <c r="C274" s="198" t="s">
        <v>1220</v>
      </c>
      <c r="D274" s="237">
        <v>20712</v>
      </c>
      <c r="E274" s="246" t="s">
        <v>2200</v>
      </c>
      <c r="F274" s="279" t="s">
        <v>2531</v>
      </c>
      <c r="G274" s="175" t="s">
        <v>1132</v>
      </c>
      <c r="H274" s="187">
        <v>2010</v>
      </c>
      <c r="I274" s="130">
        <v>38609</v>
      </c>
      <c r="J274" s="186">
        <v>2005</v>
      </c>
      <c r="K274" s="187" t="s">
        <v>1187</v>
      </c>
      <c r="L274" s="130" t="s">
        <v>1110</v>
      </c>
      <c r="M274" s="131">
        <v>120</v>
      </c>
      <c r="N274" s="136">
        <v>38808</v>
      </c>
      <c r="O274" s="136">
        <v>39356</v>
      </c>
      <c r="P274" s="136">
        <v>42844</v>
      </c>
      <c r="Q274" s="145">
        <f t="shared" si="36"/>
        <v>11.057534246575342</v>
      </c>
      <c r="R274" s="145" t="s">
        <v>2521</v>
      </c>
      <c r="S274" s="145">
        <f t="shared" si="37"/>
        <v>9.5561643835616437</v>
      </c>
      <c r="T274" s="145" t="s">
        <v>2519</v>
      </c>
      <c r="U274" s="145" t="s">
        <v>2540</v>
      </c>
      <c r="V274" s="145" t="s">
        <v>689</v>
      </c>
      <c r="W274" s="136" t="s">
        <v>691</v>
      </c>
      <c r="X274" s="187" t="s">
        <v>689</v>
      </c>
      <c r="Y274" s="345">
        <v>361789.32</v>
      </c>
      <c r="Z274" s="140">
        <v>0</v>
      </c>
      <c r="AA274" s="128">
        <v>0</v>
      </c>
      <c r="AB274" s="133">
        <v>910688</v>
      </c>
      <c r="AC274" s="133">
        <v>365069</v>
      </c>
      <c r="AD274" s="342">
        <f t="shared" si="26"/>
        <v>-3279.679999999993</v>
      </c>
      <c r="AE274" s="352">
        <f t="shared" si="32"/>
        <v>1.0090651653288163</v>
      </c>
      <c r="AF274" s="135">
        <f t="shared" si="33"/>
        <v>1.0090651653288163</v>
      </c>
      <c r="AG274" s="135" t="s">
        <v>2544</v>
      </c>
      <c r="AH274" s="136" t="s">
        <v>925</v>
      </c>
      <c r="AI274" s="148" t="s">
        <v>1237</v>
      </c>
      <c r="AJ274" s="138">
        <v>2007</v>
      </c>
      <c r="AK274" s="148" t="s">
        <v>1237</v>
      </c>
      <c r="AL274" s="148" t="s">
        <v>1237</v>
      </c>
      <c r="AM274" s="148" t="s">
        <v>1237</v>
      </c>
      <c r="AN274" s="138"/>
      <c r="AO274" s="138"/>
      <c r="AP274" s="138"/>
      <c r="AQ274" s="139" t="s">
        <v>1245</v>
      </c>
    </row>
    <row r="275" spans="1:43" ht="36" x14ac:dyDescent="0.3">
      <c r="A275" s="128" t="s">
        <v>901</v>
      </c>
      <c r="B275" s="129">
        <v>272</v>
      </c>
      <c r="C275" s="198" t="s">
        <v>1227</v>
      </c>
      <c r="D275" s="237">
        <v>20782</v>
      </c>
      <c r="E275" s="246" t="s">
        <v>2200</v>
      </c>
      <c r="F275" s="279" t="s">
        <v>2531</v>
      </c>
      <c r="G275" s="175" t="s">
        <v>1132</v>
      </c>
      <c r="H275" s="187">
        <v>2010</v>
      </c>
      <c r="I275" s="130">
        <v>38672</v>
      </c>
      <c r="J275" s="186">
        <v>2005</v>
      </c>
      <c r="K275" s="130" t="s">
        <v>1170</v>
      </c>
      <c r="L275" s="130" t="s">
        <v>1102</v>
      </c>
      <c r="M275" s="131">
        <v>120</v>
      </c>
      <c r="N275" s="136">
        <v>38777</v>
      </c>
      <c r="O275" s="136">
        <v>40118</v>
      </c>
      <c r="P275" s="136">
        <v>42844</v>
      </c>
      <c r="Q275" s="145">
        <f t="shared" si="36"/>
        <v>11.142465753424657</v>
      </c>
      <c r="R275" s="145" t="s">
        <v>2521</v>
      </c>
      <c r="S275" s="145">
        <f t="shared" si="37"/>
        <v>7.4684931506849317</v>
      </c>
      <c r="T275" s="145" t="s">
        <v>2517</v>
      </c>
      <c r="U275" s="145" t="s">
        <v>2540</v>
      </c>
      <c r="V275" s="145" t="s">
        <v>689</v>
      </c>
      <c r="W275" s="136" t="s">
        <v>691</v>
      </c>
      <c r="X275" s="187" t="s">
        <v>689</v>
      </c>
      <c r="Y275" s="345">
        <v>2489497.33</v>
      </c>
      <c r="Z275" s="140">
        <v>0</v>
      </c>
      <c r="AA275" s="128">
        <v>0</v>
      </c>
      <c r="AB275" s="133">
        <v>4749711</v>
      </c>
      <c r="AC275" s="133">
        <v>2492723.4300000002</v>
      </c>
      <c r="AD275" s="342">
        <f t="shared" si="26"/>
        <v>-3226.1000000000931</v>
      </c>
      <c r="AE275" s="352">
        <f t="shared" si="32"/>
        <v>1.0012958840972126</v>
      </c>
      <c r="AF275" s="135">
        <f t="shared" si="33"/>
        <v>1.0012958840972126</v>
      </c>
      <c r="AG275" s="135" t="s">
        <v>2544</v>
      </c>
      <c r="AH275" s="136" t="s">
        <v>925</v>
      </c>
      <c r="AI275" s="148" t="s">
        <v>1237</v>
      </c>
      <c r="AJ275" s="138">
        <v>2007</v>
      </c>
      <c r="AK275" s="148" t="s">
        <v>1237</v>
      </c>
      <c r="AL275" s="148" t="s">
        <v>1237</v>
      </c>
      <c r="AM275" s="148" t="s">
        <v>1237</v>
      </c>
      <c r="AN275" s="138"/>
      <c r="AO275" s="138"/>
      <c r="AP275" s="138"/>
      <c r="AQ275" s="139" t="s">
        <v>1246</v>
      </c>
    </row>
    <row r="276" spans="1:43" ht="36" x14ac:dyDescent="0.3">
      <c r="A276" s="128" t="s">
        <v>901</v>
      </c>
      <c r="B276" s="129">
        <v>273</v>
      </c>
      <c r="C276" s="198" t="s">
        <v>1226</v>
      </c>
      <c r="D276" s="237">
        <v>21958</v>
      </c>
      <c r="E276" s="246" t="s">
        <v>2200</v>
      </c>
      <c r="F276" s="279" t="s">
        <v>2531</v>
      </c>
      <c r="G276" s="175" t="s">
        <v>1132</v>
      </c>
      <c r="H276" s="187">
        <v>2010</v>
      </c>
      <c r="I276" s="130">
        <v>38587</v>
      </c>
      <c r="J276" s="186">
        <v>2005</v>
      </c>
      <c r="K276" s="187" t="s">
        <v>1094</v>
      </c>
      <c r="L276" s="130" t="s">
        <v>1095</v>
      </c>
      <c r="M276" s="131">
        <v>150</v>
      </c>
      <c r="N276" s="136">
        <v>38869</v>
      </c>
      <c r="O276" s="136">
        <v>39965</v>
      </c>
      <c r="P276" s="136">
        <v>42844</v>
      </c>
      <c r="Q276" s="145">
        <f t="shared" si="36"/>
        <v>10.890410958904109</v>
      </c>
      <c r="R276" s="145" t="s">
        <v>2520</v>
      </c>
      <c r="S276" s="145">
        <f t="shared" si="37"/>
        <v>7.8876712328767127</v>
      </c>
      <c r="T276" s="145" t="s">
        <v>2517</v>
      </c>
      <c r="U276" s="145" t="s">
        <v>2540</v>
      </c>
      <c r="V276" s="145" t="s">
        <v>689</v>
      </c>
      <c r="W276" s="145" t="s">
        <v>689</v>
      </c>
      <c r="X276" s="187" t="s">
        <v>689</v>
      </c>
      <c r="Y276" s="180">
        <v>99000</v>
      </c>
      <c r="Z276" s="140">
        <v>0</v>
      </c>
      <c r="AA276" s="128">
        <v>0</v>
      </c>
      <c r="AB276" s="133">
        <v>221437</v>
      </c>
      <c r="AC276" s="133">
        <v>152940.16</v>
      </c>
      <c r="AD276" s="342">
        <f t="shared" si="26"/>
        <v>-53940.160000000003</v>
      </c>
      <c r="AE276" s="352">
        <f t="shared" si="32"/>
        <v>1.544850101010101</v>
      </c>
      <c r="AF276" s="135">
        <f t="shared" si="33"/>
        <v>1.544850101010101</v>
      </c>
      <c r="AG276" s="135" t="s">
        <v>2544</v>
      </c>
      <c r="AH276" s="132"/>
      <c r="AI276" s="137"/>
      <c r="AJ276" s="138"/>
      <c r="AK276" s="138"/>
      <c r="AL276" s="138"/>
      <c r="AM276" s="138"/>
      <c r="AN276" s="138"/>
      <c r="AO276" s="138"/>
      <c r="AP276" s="138"/>
      <c r="AQ276" s="139"/>
    </row>
    <row r="277" spans="1:43" ht="36" x14ac:dyDescent="0.3">
      <c r="A277" s="128" t="s">
        <v>901</v>
      </c>
      <c r="B277" s="129">
        <v>274</v>
      </c>
      <c r="C277" s="198" t="s">
        <v>1221</v>
      </c>
      <c r="D277" s="237">
        <v>22352</v>
      </c>
      <c r="E277" s="245" t="s">
        <v>2230</v>
      </c>
      <c r="F277" s="280" t="s">
        <v>2535</v>
      </c>
      <c r="G277" s="175" t="s">
        <v>1603</v>
      </c>
      <c r="H277" s="187">
        <v>2010</v>
      </c>
      <c r="I277" s="130">
        <v>38601</v>
      </c>
      <c r="J277" s="186">
        <v>2005</v>
      </c>
      <c r="K277" s="130" t="s">
        <v>916</v>
      </c>
      <c r="L277" s="130" t="s">
        <v>1100</v>
      </c>
      <c r="M277" s="131">
        <v>180</v>
      </c>
      <c r="N277" s="136">
        <v>39753</v>
      </c>
      <c r="O277" s="136">
        <v>41609</v>
      </c>
      <c r="P277" s="136">
        <v>42844</v>
      </c>
      <c r="Q277" s="145">
        <f t="shared" si="36"/>
        <v>8.4684931506849317</v>
      </c>
      <c r="R277" s="145" t="s">
        <v>2518</v>
      </c>
      <c r="S277" s="145">
        <f t="shared" si="37"/>
        <v>3.3835616438356166</v>
      </c>
      <c r="T277" s="145" t="s">
        <v>2513</v>
      </c>
      <c r="U277" s="145" t="s">
        <v>2540</v>
      </c>
      <c r="V277" s="145" t="s">
        <v>691</v>
      </c>
      <c r="W277" s="145" t="s">
        <v>689</v>
      </c>
      <c r="X277" s="187" t="s">
        <v>691</v>
      </c>
      <c r="Y277" s="180">
        <v>2632700.2200000002</v>
      </c>
      <c r="Z277" s="140">
        <v>0</v>
      </c>
      <c r="AA277" s="128">
        <v>0</v>
      </c>
      <c r="AB277" s="133">
        <v>10186772</v>
      </c>
      <c r="AC277" s="133">
        <v>2811121.78</v>
      </c>
      <c r="AD277" s="342">
        <f t="shared" si="26"/>
        <v>-178421.55999999959</v>
      </c>
      <c r="AE277" s="352">
        <f t="shared" si="32"/>
        <v>1.0677713165534659</v>
      </c>
      <c r="AF277" s="135">
        <f t="shared" si="33"/>
        <v>1.0677713165534659</v>
      </c>
      <c r="AG277" s="135" t="s">
        <v>2544</v>
      </c>
      <c r="AH277" s="132"/>
      <c r="AI277" s="137"/>
      <c r="AJ277" s="138"/>
      <c r="AK277" s="138"/>
      <c r="AL277" s="138"/>
      <c r="AM277" s="138"/>
      <c r="AN277" s="138"/>
      <c r="AO277" s="138"/>
      <c r="AP277" s="138"/>
      <c r="AQ277" s="139"/>
    </row>
    <row r="278" spans="1:43" ht="36" x14ac:dyDescent="0.3">
      <c r="A278" s="128" t="s">
        <v>901</v>
      </c>
      <c r="B278" s="129">
        <v>275</v>
      </c>
      <c r="C278" s="198" t="s">
        <v>1224</v>
      </c>
      <c r="D278" s="237">
        <v>23568</v>
      </c>
      <c r="E278" s="246" t="s">
        <v>2200</v>
      </c>
      <c r="F278" s="279" t="s">
        <v>2531</v>
      </c>
      <c r="G278" s="175" t="s">
        <v>1132</v>
      </c>
      <c r="H278" s="187">
        <v>2010</v>
      </c>
      <c r="I278" s="130">
        <v>38611</v>
      </c>
      <c r="J278" s="186">
        <v>2005</v>
      </c>
      <c r="K278" s="130" t="s">
        <v>1148</v>
      </c>
      <c r="L278" s="130" t="s">
        <v>1100</v>
      </c>
      <c r="M278" s="131">
        <v>120</v>
      </c>
      <c r="N278" s="136">
        <v>38777</v>
      </c>
      <c r="O278" s="136">
        <v>40210</v>
      </c>
      <c r="P278" s="136">
        <v>42844</v>
      </c>
      <c r="Q278" s="145">
        <f t="shared" si="36"/>
        <v>11.142465753424657</v>
      </c>
      <c r="R278" s="145" t="s">
        <v>2521</v>
      </c>
      <c r="S278" s="145">
        <f t="shared" si="37"/>
        <v>7.2164383561643834</v>
      </c>
      <c r="T278" s="145" t="s">
        <v>2517</v>
      </c>
      <c r="U278" s="145" t="s">
        <v>2540</v>
      </c>
      <c r="V278" s="145" t="s">
        <v>689</v>
      </c>
      <c r="W278" s="136" t="s">
        <v>691</v>
      </c>
      <c r="X278" s="187" t="s">
        <v>689</v>
      </c>
      <c r="Y278" s="345">
        <v>364618.81</v>
      </c>
      <c r="Z278" s="140">
        <v>0</v>
      </c>
      <c r="AA278" s="128">
        <v>0</v>
      </c>
      <c r="AB278" s="133">
        <v>1537677</v>
      </c>
      <c r="AC278" s="133">
        <v>367763.81</v>
      </c>
      <c r="AD278" s="342">
        <f t="shared" si="26"/>
        <v>-3145</v>
      </c>
      <c r="AE278" s="352">
        <f t="shared" si="32"/>
        <v>1.0086254463942768</v>
      </c>
      <c r="AF278" s="135">
        <f t="shared" si="33"/>
        <v>1.0086254463942768</v>
      </c>
      <c r="AG278" s="135" t="s">
        <v>2544</v>
      </c>
      <c r="AH278" s="136" t="s">
        <v>925</v>
      </c>
      <c r="AI278" s="148" t="s">
        <v>1237</v>
      </c>
      <c r="AJ278" s="138">
        <v>2008</v>
      </c>
      <c r="AK278" s="148" t="s">
        <v>1237</v>
      </c>
      <c r="AL278" s="148" t="s">
        <v>1237</v>
      </c>
      <c r="AM278" s="148" t="s">
        <v>1237</v>
      </c>
      <c r="AN278" s="138"/>
      <c r="AO278" s="138"/>
      <c r="AP278" s="138"/>
      <c r="AQ278" s="139"/>
    </row>
    <row r="279" spans="1:43" ht="36" x14ac:dyDescent="0.3">
      <c r="A279" s="128" t="s">
        <v>901</v>
      </c>
      <c r="B279" s="129">
        <v>276</v>
      </c>
      <c r="C279" s="198" t="s">
        <v>1234</v>
      </c>
      <c r="D279" s="237">
        <v>23945</v>
      </c>
      <c r="E279" s="246" t="s">
        <v>2200</v>
      </c>
      <c r="F279" s="279" t="s">
        <v>2531</v>
      </c>
      <c r="G279" s="175" t="s">
        <v>1132</v>
      </c>
      <c r="H279" s="187">
        <v>2010</v>
      </c>
      <c r="I279" s="130">
        <v>38672</v>
      </c>
      <c r="J279" s="186">
        <v>2005</v>
      </c>
      <c r="K279" s="130" t="s">
        <v>1176</v>
      </c>
      <c r="L279" s="130" t="s">
        <v>1104</v>
      </c>
      <c r="M279" s="131">
        <v>240</v>
      </c>
      <c r="N279" s="136">
        <v>39022</v>
      </c>
      <c r="O279" s="136">
        <v>40026</v>
      </c>
      <c r="P279" s="136">
        <v>42844</v>
      </c>
      <c r="Q279" s="145">
        <f t="shared" si="36"/>
        <v>10.471232876712328</v>
      </c>
      <c r="R279" s="145" t="s">
        <v>2520</v>
      </c>
      <c r="S279" s="145">
        <f t="shared" si="37"/>
        <v>7.720547945205479</v>
      </c>
      <c r="T279" s="145" t="s">
        <v>2517</v>
      </c>
      <c r="U279" s="145" t="s">
        <v>2540</v>
      </c>
      <c r="V279" s="145" t="s">
        <v>689</v>
      </c>
      <c r="W279" s="145" t="s">
        <v>689</v>
      </c>
      <c r="X279" s="187" t="s">
        <v>689</v>
      </c>
      <c r="Y279" s="180">
        <v>515357</v>
      </c>
      <c r="Z279" s="140">
        <v>0</v>
      </c>
      <c r="AA279" s="128">
        <v>0</v>
      </c>
      <c r="AB279" s="133">
        <v>5505342</v>
      </c>
      <c r="AC279" s="133">
        <v>615005.38</v>
      </c>
      <c r="AD279" s="342">
        <f t="shared" si="26"/>
        <v>-99648.38</v>
      </c>
      <c r="AE279" s="352">
        <f t="shared" si="32"/>
        <v>1.193357963508791</v>
      </c>
      <c r="AF279" s="135">
        <f t="shared" si="33"/>
        <v>1.193357963508791</v>
      </c>
      <c r="AG279" s="135" t="s">
        <v>2544</v>
      </c>
      <c r="AH279" s="132"/>
      <c r="AI279" s="137"/>
      <c r="AJ279" s="138"/>
      <c r="AK279" s="138"/>
      <c r="AL279" s="138"/>
      <c r="AM279" s="138"/>
      <c r="AN279" s="138"/>
      <c r="AO279" s="138"/>
      <c r="AP279" s="138"/>
      <c r="AQ279" s="139"/>
    </row>
    <row r="280" spans="1:43" ht="36" x14ac:dyDescent="0.3">
      <c r="A280" s="193" t="s">
        <v>897</v>
      </c>
      <c r="B280" s="129">
        <v>277</v>
      </c>
      <c r="C280" s="198" t="s">
        <v>1253</v>
      </c>
      <c r="D280" s="239">
        <v>7607</v>
      </c>
      <c r="E280" s="245" t="s">
        <v>1166</v>
      </c>
      <c r="F280" s="280" t="s">
        <v>2530</v>
      </c>
      <c r="G280" s="175" t="s">
        <v>1132</v>
      </c>
      <c r="H280" s="187">
        <v>2010</v>
      </c>
      <c r="I280" s="130">
        <v>38119</v>
      </c>
      <c r="J280" s="186">
        <v>2004</v>
      </c>
      <c r="K280" s="130" t="s">
        <v>2253</v>
      </c>
      <c r="L280" s="130" t="s">
        <v>1104</v>
      </c>
      <c r="M280" s="248">
        <v>540</v>
      </c>
      <c r="N280" s="136">
        <v>38718</v>
      </c>
      <c r="O280" s="136">
        <v>40513</v>
      </c>
      <c r="P280" s="136">
        <v>42844</v>
      </c>
      <c r="Q280" s="145">
        <f t="shared" si="36"/>
        <v>11.304109589041095</v>
      </c>
      <c r="R280" s="145" t="s">
        <v>2521</v>
      </c>
      <c r="S280" s="145">
        <f t="shared" si="37"/>
        <v>6.3863013698630136</v>
      </c>
      <c r="T280" s="145" t="s">
        <v>2516</v>
      </c>
      <c r="U280" s="145" t="s">
        <v>2540</v>
      </c>
      <c r="V280" s="145" t="s">
        <v>689</v>
      </c>
      <c r="W280" s="145" t="s">
        <v>689</v>
      </c>
      <c r="X280" s="187" t="s">
        <v>689</v>
      </c>
      <c r="Y280" s="180">
        <v>3035047</v>
      </c>
      <c r="Z280" s="181">
        <v>0</v>
      </c>
      <c r="AA280" s="128">
        <v>0</v>
      </c>
      <c r="AB280" s="133">
        <v>5750383</v>
      </c>
      <c r="AC280" s="180">
        <v>5016052.46</v>
      </c>
      <c r="AD280" s="342">
        <f t="shared" si="26"/>
        <v>-1981005.46</v>
      </c>
      <c r="AE280" s="352">
        <f t="shared" si="32"/>
        <v>1.6527099778026502</v>
      </c>
      <c r="AF280" s="135">
        <f t="shared" si="33"/>
        <v>1.6527099778026502</v>
      </c>
      <c r="AG280" s="135" t="s">
        <v>2544</v>
      </c>
      <c r="AH280" s="202"/>
      <c r="AI280" s="189"/>
      <c r="AJ280" s="178"/>
      <c r="AK280" s="178"/>
      <c r="AL280" s="178"/>
      <c r="AM280" s="178"/>
      <c r="AN280" s="178"/>
      <c r="AO280" s="178"/>
      <c r="AP280" s="178"/>
      <c r="AQ280" s="188" t="s">
        <v>1255</v>
      </c>
    </row>
    <row r="281" spans="1:43" ht="36.6" x14ac:dyDescent="0.3">
      <c r="A281" s="193" t="s">
        <v>897</v>
      </c>
      <c r="B281" s="129">
        <v>278</v>
      </c>
      <c r="C281" s="198" t="s">
        <v>1278</v>
      </c>
      <c r="D281" s="239">
        <v>24156</v>
      </c>
      <c r="E281" s="245" t="s">
        <v>1166</v>
      </c>
      <c r="F281" s="280" t="s">
        <v>2530</v>
      </c>
      <c r="G281" s="175" t="s">
        <v>1132</v>
      </c>
      <c r="H281" s="187">
        <v>2010</v>
      </c>
      <c r="I281" s="130">
        <v>38825</v>
      </c>
      <c r="J281" s="186">
        <v>2006</v>
      </c>
      <c r="K281" s="130" t="s">
        <v>2253</v>
      </c>
      <c r="L281" s="130" t="s">
        <v>1100</v>
      </c>
      <c r="M281" s="248">
        <v>120</v>
      </c>
      <c r="N281" s="136">
        <v>38991</v>
      </c>
      <c r="O281" s="136">
        <v>40452</v>
      </c>
      <c r="P281" s="136">
        <v>42844</v>
      </c>
      <c r="Q281" s="145">
        <f t="shared" si="36"/>
        <v>10.556164383561644</v>
      </c>
      <c r="R281" s="145" t="s">
        <v>2520</v>
      </c>
      <c r="S281" s="145">
        <f t="shared" si="37"/>
        <v>6.5534246575342463</v>
      </c>
      <c r="T281" s="145" t="s">
        <v>2516</v>
      </c>
      <c r="U281" s="145" t="s">
        <v>2540</v>
      </c>
      <c r="V281" s="145" t="s">
        <v>689</v>
      </c>
      <c r="W281" s="145" t="s">
        <v>689</v>
      </c>
      <c r="X281" s="187" t="s">
        <v>689</v>
      </c>
      <c r="Y281" s="180">
        <v>281680</v>
      </c>
      <c r="Z281" s="181">
        <v>0</v>
      </c>
      <c r="AA281" s="128">
        <v>0</v>
      </c>
      <c r="AB281" s="133">
        <v>651078</v>
      </c>
      <c r="AC281" s="180">
        <v>619338.64</v>
      </c>
      <c r="AD281" s="342">
        <f t="shared" si="26"/>
        <v>-337658.64</v>
      </c>
      <c r="AE281" s="352">
        <f t="shared" si="32"/>
        <v>2.1987313263277479</v>
      </c>
      <c r="AF281" s="135">
        <f t="shared" si="33"/>
        <v>2.1987313263277479</v>
      </c>
      <c r="AG281" s="135" t="s">
        <v>2544</v>
      </c>
      <c r="AH281" s="202"/>
      <c r="AI281" s="189"/>
      <c r="AJ281" s="178"/>
      <c r="AK281" s="178"/>
      <c r="AL281" s="178"/>
      <c r="AM281" s="178"/>
      <c r="AN281" s="178"/>
      <c r="AO281" s="178"/>
      <c r="AP281" s="178"/>
      <c r="AQ281" s="188" t="s">
        <v>1279</v>
      </c>
    </row>
    <row r="282" spans="1:43" ht="36.6" x14ac:dyDescent="0.3">
      <c r="A282" s="193" t="s">
        <v>897</v>
      </c>
      <c r="B282" s="129">
        <v>279</v>
      </c>
      <c r="C282" s="198" t="s">
        <v>1290</v>
      </c>
      <c r="D282" s="239">
        <v>40571</v>
      </c>
      <c r="E282" s="245" t="s">
        <v>1166</v>
      </c>
      <c r="F282" s="280" t="s">
        <v>2530</v>
      </c>
      <c r="G282" s="175" t="s">
        <v>1132</v>
      </c>
      <c r="H282" s="187">
        <v>2010</v>
      </c>
      <c r="I282" s="130">
        <v>39197</v>
      </c>
      <c r="J282" s="186">
        <v>2007</v>
      </c>
      <c r="K282" s="130" t="s">
        <v>1166</v>
      </c>
      <c r="L282" s="130" t="s">
        <v>1110</v>
      </c>
      <c r="M282" s="248">
        <v>120</v>
      </c>
      <c r="N282" s="136">
        <v>39387</v>
      </c>
      <c r="O282" s="136">
        <v>40483</v>
      </c>
      <c r="P282" s="136">
        <v>42844</v>
      </c>
      <c r="Q282" s="145">
        <f t="shared" si="36"/>
        <v>9.4712328767123282</v>
      </c>
      <c r="R282" s="145" t="s">
        <v>2519</v>
      </c>
      <c r="S282" s="145">
        <f t="shared" si="37"/>
        <v>6.4684931506849317</v>
      </c>
      <c r="T282" s="145" t="s">
        <v>2516</v>
      </c>
      <c r="U282" s="145" t="s">
        <v>2540</v>
      </c>
      <c r="V282" s="145" t="s">
        <v>689</v>
      </c>
      <c r="W282" s="145" t="s">
        <v>689</v>
      </c>
      <c r="X282" s="187" t="s">
        <v>689</v>
      </c>
      <c r="Y282" s="180">
        <v>216704</v>
      </c>
      <c r="Z282" s="181">
        <v>0</v>
      </c>
      <c r="AA282" s="128">
        <v>0</v>
      </c>
      <c r="AB282" s="133">
        <v>324192</v>
      </c>
      <c r="AC282" s="180">
        <v>299515.21999999997</v>
      </c>
      <c r="AD282" s="342">
        <f t="shared" ref="AD282:AD345" si="38">+Y282-AC282</f>
        <v>-82811.219999999972</v>
      </c>
      <c r="AE282" s="352">
        <f t="shared" si="32"/>
        <v>1.3821397851447135</v>
      </c>
      <c r="AF282" s="135">
        <f t="shared" si="33"/>
        <v>1.3821397851447135</v>
      </c>
      <c r="AG282" s="135" t="s">
        <v>2544</v>
      </c>
      <c r="AH282" s="202"/>
      <c r="AI282" s="189"/>
      <c r="AJ282" s="178"/>
      <c r="AK282" s="178"/>
      <c r="AL282" s="178"/>
      <c r="AM282" s="178"/>
      <c r="AN282" s="178"/>
      <c r="AO282" s="178"/>
      <c r="AP282" s="178"/>
      <c r="AQ282" s="188" t="s">
        <v>1291</v>
      </c>
    </row>
    <row r="283" spans="1:43" ht="36.6" x14ac:dyDescent="0.3">
      <c r="A283" s="193" t="s">
        <v>897</v>
      </c>
      <c r="B283" s="129">
        <v>280</v>
      </c>
      <c r="C283" s="198" t="s">
        <v>1299</v>
      </c>
      <c r="D283" s="239">
        <v>44739</v>
      </c>
      <c r="E283" s="245" t="s">
        <v>2375</v>
      </c>
      <c r="F283" s="280" t="s">
        <v>2530</v>
      </c>
      <c r="G283" s="175" t="s">
        <v>1132</v>
      </c>
      <c r="H283" s="187">
        <v>2010</v>
      </c>
      <c r="I283" s="130">
        <v>39507</v>
      </c>
      <c r="J283" s="186">
        <v>2008</v>
      </c>
      <c r="K283" s="130" t="s">
        <v>1165</v>
      </c>
      <c r="L283" s="130" t="s">
        <v>1110</v>
      </c>
      <c r="M283" s="248">
        <v>150</v>
      </c>
      <c r="N283" s="136">
        <v>39722</v>
      </c>
      <c r="O283" s="136">
        <v>41122</v>
      </c>
      <c r="P283" s="136">
        <v>42844</v>
      </c>
      <c r="Q283" s="145">
        <f t="shared" si="36"/>
        <v>8.5534246575342472</v>
      </c>
      <c r="R283" s="145" t="s">
        <v>2518</v>
      </c>
      <c r="S283" s="145">
        <f t="shared" si="37"/>
        <v>4.7178082191780826</v>
      </c>
      <c r="T283" s="145" t="s">
        <v>2514</v>
      </c>
      <c r="U283" s="145" t="s">
        <v>2540</v>
      </c>
      <c r="V283" s="145" t="s">
        <v>689</v>
      </c>
      <c r="W283" s="145" t="s">
        <v>689</v>
      </c>
      <c r="X283" s="187" t="s">
        <v>689</v>
      </c>
      <c r="Y283" s="180">
        <v>194634</v>
      </c>
      <c r="Z283" s="181">
        <v>0</v>
      </c>
      <c r="AA283" s="128">
        <v>0</v>
      </c>
      <c r="AB283" s="133">
        <v>331420</v>
      </c>
      <c r="AC283" s="180">
        <v>197400.45</v>
      </c>
      <c r="AD283" s="342">
        <f t="shared" si="38"/>
        <v>-2766.4500000000116</v>
      </c>
      <c r="AE283" s="352">
        <f t="shared" si="32"/>
        <v>1.014213600912482</v>
      </c>
      <c r="AF283" s="135">
        <f t="shared" si="33"/>
        <v>1.014213600912482</v>
      </c>
      <c r="AG283" s="135" t="s">
        <v>2544</v>
      </c>
      <c r="AH283" s="202"/>
      <c r="AI283" s="189"/>
      <c r="AJ283" s="178"/>
      <c r="AK283" s="178"/>
      <c r="AL283" s="178"/>
      <c r="AM283" s="178"/>
      <c r="AN283" s="178"/>
      <c r="AO283" s="178"/>
      <c r="AP283" s="178"/>
      <c r="AQ283" s="188" t="s">
        <v>1300</v>
      </c>
    </row>
    <row r="284" spans="1:43" ht="48.6" x14ac:dyDescent="0.3">
      <c r="A284" s="193" t="s">
        <v>897</v>
      </c>
      <c r="B284" s="129">
        <v>281</v>
      </c>
      <c r="C284" s="198" t="s">
        <v>1311</v>
      </c>
      <c r="D284" s="239">
        <v>70950</v>
      </c>
      <c r="E284" s="245" t="s">
        <v>1166</v>
      </c>
      <c r="F284" s="280" t="s">
        <v>2530</v>
      </c>
      <c r="G284" s="175" t="s">
        <v>1799</v>
      </c>
      <c r="H284" s="187">
        <v>2010</v>
      </c>
      <c r="I284" s="130">
        <v>39903</v>
      </c>
      <c r="J284" s="187">
        <v>2009</v>
      </c>
      <c r="K284" s="130" t="s">
        <v>2255</v>
      </c>
      <c r="L284" s="130" t="s">
        <v>1104</v>
      </c>
      <c r="M284" s="248">
        <v>540</v>
      </c>
      <c r="N284" s="136" t="s">
        <v>698</v>
      </c>
      <c r="O284" s="136" t="s">
        <v>698</v>
      </c>
      <c r="P284" s="136">
        <v>42844</v>
      </c>
      <c r="Q284" s="128" t="s">
        <v>698</v>
      </c>
      <c r="R284" s="128" t="s">
        <v>698</v>
      </c>
      <c r="S284" s="128" t="s">
        <v>698</v>
      </c>
      <c r="T284" s="128" t="s">
        <v>698</v>
      </c>
      <c r="U284" s="128" t="s">
        <v>698</v>
      </c>
      <c r="V284" s="145" t="s">
        <v>689</v>
      </c>
      <c r="W284" s="145" t="s">
        <v>689</v>
      </c>
      <c r="X284" s="187" t="s">
        <v>689</v>
      </c>
      <c r="Y284" s="180">
        <v>5278475</v>
      </c>
      <c r="Z284" s="181">
        <v>0</v>
      </c>
      <c r="AA284" s="128">
        <v>0</v>
      </c>
      <c r="AB284" s="150" t="s">
        <v>698</v>
      </c>
      <c r="AC284" s="194" t="s">
        <v>698</v>
      </c>
      <c r="AD284" s="353" t="s">
        <v>698</v>
      </c>
      <c r="AE284" s="128" t="s">
        <v>698</v>
      </c>
      <c r="AF284" s="128" t="s">
        <v>698</v>
      </c>
      <c r="AG284" s="128" t="s">
        <v>698</v>
      </c>
      <c r="AH284" s="202"/>
      <c r="AI284" s="189"/>
      <c r="AJ284" s="178"/>
      <c r="AK284" s="178"/>
      <c r="AL284" s="178"/>
      <c r="AM284" s="178"/>
      <c r="AN284" s="178"/>
      <c r="AO284" s="178"/>
      <c r="AP284" s="178"/>
      <c r="AQ284" s="188" t="s">
        <v>1312</v>
      </c>
    </row>
    <row r="285" spans="1:43" ht="72.599999999999994" x14ac:dyDescent="0.3">
      <c r="A285" s="193" t="s">
        <v>897</v>
      </c>
      <c r="B285" s="129">
        <v>282</v>
      </c>
      <c r="C285" s="198" t="s">
        <v>1321</v>
      </c>
      <c r="D285" s="239">
        <v>86564</v>
      </c>
      <c r="E285" s="245" t="s">
        <v>2375</v>
      </c>
      <c r="F285" s="280" t="s">
        <v>2530</v>
      </c>
      <c r="G285" s="175" t="s">
        <v>1169</v>
      </c>
      <c r="H285" s="187">
        <v>2010</v>
      </c>
      <c r="I285" s="130">
        <v>39602</v>
      </c>
      <c r="J285" s="186">
        <v>2008</v>
      </c>
      <c r="K285" s="130" t="s">
        <v>1165</v>
      </c>
      <c r="L285" s="130" t="s">
        <v>1110</v>
      </c>
      <c r="M285" s="248">
        <v>120</v>
      </c>
      <c r="N285" s="136">
        <v>39722</v>
      </c>
      <c r="O285" s="136">
        <v>40787</v>
      </c>
      <c r="P285" s="136">
        <v>42844</v>
      </c>
      <c r="Q285" s="145">
        <f t="shared" ref="Q285:Q307" si="39">+(P285-N285)/365</f>
        <v>8.5534246575342472</v>
      </c>
      <c r="R285" s="145" t="s">
        <v>2518</v>
      </c>
      <c r="S285" s="145">
        <f t="shared" ref="S285:S307" si="40">+(P285-O285)/365</f>
        <v>5.6356164383561644</v>
      </c>
      <c r="T285" s="145" t="s">
        <v>2515</v>
      </c>
      <c r="U285" s="145" t="s">
        <v>2540</v>
      </c>
      <c r="V285" s="145" t="s">
        <v>689</v>
      </c>
      <c r="W285" s="145" t="s">
        <v>689</v>
      </c>
      <c r="X285" s="187" t="s">
        <v>689</v>
      </c>
      <c r="Y285" s="180">
        <v>298600</v>
      </c>
      <c r="Z285" s="181">
        <v>0</v>
      </c>
      <c r="AA285" s="128">
        <v>0</v>
      </c>
      <c r="AB285" s="133">
        <v>327232</v>
      </c>
      <c r="AC285" s="180">
        <v>310786.84999999998</v>
      </c>
      <c r="AD285" s="342">
        <f t="shared" si="38"/>
        <v>-12186.849999999977</v>
      </c>
      <c r="AE285" s="352">
        <f t="shared" ref="AE285:AE316" si="41">+AC285/Y285</f>
        <v>1.0408132953784326</v>
      </c>
      <c r="AF285" s="135">
        <f t="shared" ref="AF285:AF316" si="42">+AC285/Y285</f>
        <v>1.0408132953784326</v>
      </c>
      <c r="AG285" s="135" t="s">
        <v>2544</v>
      </c>
      <c r="AH285" s="202"/>
      <c r="AI285" s="189"/>
      <c r="AJ285" s="178"/>
      <c r="AK285" s="178"/>
      <c r="AL285" s="178"/>
      <c r="AM285" s="178"/>
      <c r="AN285" s="178"/>
      <c r="AO285" s="178"/>
      <c r="AP285" s="178"/>
      <c r="AQ285" s="188" t="s">
        <v>1325</v>
      </c>
    </row>
    <row r="286" spans="1:43" ht="48.6" x14ac:dyDescent="0.3">
      <c r="A286" s="193" t="s">
        <v>897</v>
      </c>
      <c r="B286" s="129">
        <v>283</v>
      </c>
      <c r="C286" s="198" t="s">
        <v>1322</v>
      </c>
      <c r="D286" s="239">
        <v>86580</v>
      </c>
      <c r="E286" s="245" t="s">
        <v>2375</v>
      </c>
      <c r="F286" s="280" t="s">
        <v>2530</v>
      </c>
      <c r="G286" s="175" t="s">
        <v>1169</v>
      </c>
      <c r="H286" s="187">
        <v>2010</v>
      </c>
      <c r="I286" s="130">
        <v>39602</v>
      </c>
      <c r="J286" s="186">
        <v>2008</v>
      </c>
      <c r="K286" s="130" t="s">
        <v>1165</v>
      </c>
      <c r="L286" s="130" t="s">
        <v>1110</v>
      </c>
      <c r="M286" s="248">
        <v>150</v>
      </c>
      <c r="N286" s="136">
        <v>39722</v>
      </c>
      <c r="O286" s="136">
        <v>41974</v>
      </c>
      <c r="P286" s="136">
        <v>42844</v>
      </c>
      <c r="Q286" s="145">
        <f t="shared" si="39"/>
        <v>8.5534246575342472</v>
      </c>
      <c r="R286" s="145" t="s">
        <v>2518</v>
      </c>
      <c r="S286" s="145">
        <f t="shared" si="40"/>
        <v>2.3835616438356166</v>
      </c>
      <c r="T286" s="145" t="s">
        <v>2512</v>
      </c>
      <c r="U286" s="145" t="s">
        <v>2540</v>
      </c>
      <c r="V286" s="145" t="s">
        <v>689</v>
      </c>
      <c r="W286" s="145" t="s">
        <v>689</v>
      </c>
      <c r="X286" s="187" t="s">
        <v>689</v>
      </c>
      <c r="Y286" s="180">
        <v>795500</v>
      </c>
      <c r="Z286" s="181">
        <v>0</v>
      </c>
      <c r="AA286" s="128">
        <v>0</v>
      </c>
      <c r="AB286" s="133">
        <v>908081</v>
      </c>
      <c r="AC286" s="180">
        <v>753792.57</v>
      </c>
      <c r="AD286" s="342">
        <f t="shared" si="38"/>
        <v>41707.430000000051</v>
      </c>
      <c r="AE286" s="352">
        <f t="shared" si="41"/>
        <v>0.94757079824010049</v>
      </c>
      <c r="AF286" s="135">
        <f t="shared" si="42"/>
        <v>0.94757079824010049</v>
      </c>
      <c r="AG286" s="135" t="s">
        <v>2544</v>
      </c>
      <c r="AH286" s="202"/>
      <c r="AI286" s="189"/>
      <c r="AJ286" s="178"/>
      <c r="AK286" s="178"/>
      <c r="AL286" s="178"/>
      <c r="AM286" s="178"/>
      <c r="AN286" s="178"/>
      <c r="AO286" s="178"/>
      <c r="AP286" s="178"/>
      <c r="AQ286" s="188" t="s">
        <v>1326</v>
      </c>
    </row>
    <row r="287" spans="1:43" ht="60.6" x14ac:dyDescent="0.3">
      <c r="A287" s="193" t="s">
        <v>897</v>
      </c>
      <c r="B287" s="129">
        <v>284</v>
      </c>
      <c r="C287" s="198" t="s">
        <v>1323</v>
      </c>
      <c r="D287" s="239">
        <v>86604</v>
      </c>
      <c r="E287" s="245" t="s">
        <v>1166</v>
      </c>
      <c r="F287" s="280" t="s">
        <v>2530</v>
      </c>
      <c r="G287" s="175" t="s">
        <v>2185</v>
      </c>
      <c r="H287" s="187">
        <v>2010</v>
      </c>
      <c r="I287" s="130">
        <v>39604</v>
      </c>
      <c r="J287" s="186">
        <v>2008</v>
      </c>
      <c r="K287" s="130" t="s">
        <v>2255</v>
      </c>
      <c r="L287" s="130" t="s">
        <v>1104</v>
      </c>
      <c r="M287" s="248">
        <v>120</v>
      </c>
      <c r="N287" s="136">
        <v>40148</v>
      </c>
      <c r="O287" s="136">
        <v>40483</v>
      </c>
      <c r="P287" s="136">
        <v>42844</v>
      </c>
      <c r="Q287" s="145">
        <f t="shared" si="39"/>
        <v>7.3863013698630136</v>
      </c>
      <c r="R287" s="145" t="s">
        <v>2517</v>
      </c>
      <c r="S287" s="145">
        <f t="shared" si="40"/>
        <v>6.4684931506849317</v>
      </c>
      <c r="T287" s="145" t="s">
        <v>2516</v>
      </c>
      <c r="U287" s="145" t="s">
        <v>2540</v>
      </c>
      <c r="V287" s="145" t="s">
        <v>689</v>
      </c>
      <c r="W287" s="145" t="s">
        <v>689</v>
      </c>
      <c r="X287" s="187" t="s">
        <v>689</v>
      </c>
      <c r="Y287" s="180">
        <v>472091</v>
      </c>
      <c r="Z287" s="181">
        <v>0</v>
      </c>
      <c r="AA287" s="128">
        <v>0</v>
      </c>
      <c r="AB287" s="133">
        <v>225327</v>
      </c>
      <c r="AC287" s="180">
        <v>218326.31</v>
      </c>
      <c r="AD287" s="342">
        <f t="shared" si="38"/>
        <v>253764.69</v>
      </c>
      <c r="AE287" s="352">
        <f t="shared" si="41"/>
        <v>0.46246657953657239</v>
      </c>
      <c r="AF287" s="135">
        <f t="shared" si="42"/>
        <v>0.46246657953657239</v>
      </c>
      <c r="AG287" s="135" t="s">
        <v>2542</v>
      </c>
      <c r="AH287" s="202"/>
      <c r="AI287" s="189"/>
      <c r="AJ287" s="178"/>
      <c r="AK287" s="178"/>
      <c r="AL287" s="178"/>
      <c r="AM287" s="178"/>
      <c r="AN287" s="178"/>
      <c r="AO287" s="178"/>
      <c r="AP287" s="178"/>
      <c r="AQ287" s="188" t="s">
        <v>1327</v>
      </c>
    </row>
    <row r="288" spans="1:43" ht="48.6" x14ac:dyDescent="0.3">
      <c r="A288" s="193" t="s">
        <v>897</v>
      </c>
      <c r="B288" s="129">
        <v>285</v>
      </c>
      <c r="C288" s="198" t="s">
        <v>1329</v>
      </c>
      <c r="D288" s="239">
        <v>88050</v>
      </c>
      <c r="E288" s="245" t="s">
        <v>1166</v>
      </c>
      <c r="F288" s="280" t="s">
        <v>2530</v>
      </c>
      <c r="G288" s="175" t="s">
        <v>2186</v>
      </c>
      <c r="H288" s="187">
        <v>2010</v>
      </c>
      <c r="I288" s="130">
        <v>39616</v>
      </c>
      <c r="J288" s="186">
        <v>2008</v>
      </c>
      <c r="K288" s="130" t="s">
        <v>2259</v>
      </c>
      <c r="L288" s="130" t="s">
        <v>1110</v>
      </c>
      <c r="M288" s="248">
        <v>120</v>
      </c>
      <c r="N288" s="136">
        <v>39753</v>
      </c>
      <c r="O288" s="136">
        <v>40148</v>
      </c>
      <c r="P288" s="136">
        <v>42844</v>
      </c>
      <c r="Q288" s="145">
        <f t="shared" si="39"/>
        <v>8.4684931506849317</v>
      </c>
      <c r="R288" s="145" t="s">
        <v>2518</v>
      </c>
      <c r="S288" s="145">
        <f t="shared" si="40"/>
        <v>7.3863013698630136</v>
      </c>
      <c r="T288" s="145" t="s">
        <v>2517</v>
      </c>
      <c r="U288" s="145" t="s">
        <v>2540</v>
      </c>
      <c r="V288" s="145" t="s">
        <v>689</v>
      </c>
      <c r="W288" s="136" t="s">
        <v>691</v>
      </c>
      <c r="X288" s="187" t="s">
        <v>689</v>
      </c>
      <c r="Y288" s="180">
        <v>300000</v>
      </c>
      <c r="Z288" s="181">
        <v>0</v>
      </c>
      <c r="AA288" s="128">
        <v>0</v>
      </c>
      <c r="AB288" s="133">
        <v>201327</v>
      </c>
      <c r="AC288" s="180">
        <v>186266.19</v>
      </c>
      <c r="AD288" s="342">
        <f t="shared" si="38"/>
        <v>113733.81</v>
      </c>
      <c r="AE288" s="352">
        <f t="shared" si="41"/>
        <v>0.62088730000000003</v>
      </c>
      <c r="AF288" s="135">
        <f t="shared" si="42"/>
        <v>0.62088730000000003</v>
      </c>
      <c r="AG288" s="135" t="s">
        <v>2542</v>
      </c>
      <c r="AH288" s="136" t="s">
        <v>925</v>
      </c>
      <c r="AI288" s="189"/>
      <c r="AJ288" s="178"/>
      <c r="AK288" s="178"/>
      <c r="AL288" s="178"/>
      <c r="AM288" s="178"/>
      <c r="AN288" s="178"/>
      <c r="AO288" s="178"/>
      <c r="AP288" s="178"/>
      <c r="AQ288" s="188" t="s">
        <v>1330</v>
      </c>
    </row>
    <row r="289" spans="1:43" ht="48.6" x14ac:dyDescent="0.3">
      <c r="A289" s="193" t="s">
        <v>897</v>
      </c>
      <c r="B289" s="129">
        <v>286</v>
      </c>
      <c r="C289" s="198" t="s">
        <v>1333</v>
      </c>
      <c r="D289" s="239">
        <v>92591</v>
      </c>
      <c r="E289" s="245" t="s">
        <v>2221</v>
      </c>
      <c r="F289" s="279" t="s">
        <v>2533</v>
      </c>
      <c r="G289" s="175" t="s">
        <v>1169</v>
      </c>
      <c r="H289" s="187">
        <v>2010</v>
      </c>
      <c r="I289" s="130">
        <v>39666</v>
      </c>
      <c r="J289" s="186">
        <v>2008</v>
      </c>
      <c r="K289" s="130" t="s">
        <v>1165</v>
      </c>
      <c r="L289" s="130" t="s">
        <v>1111</v>
      </c>
      <c r="M289" s="248">
        <v>240</v>
      </c>
      <c r="N289" s="136">
        <v>40148</v>
      </c>
      <c r="O289" s="136">
        <v>41153</v>
      </c>
      <c r="P289" s="136">
        <v>42844</v>
      </c>
      <c r="Q289" s="145">
        <f t="shared" si="39"/>
        <v>7.3863013698630136</v>
      </c>
      <c r="R289" s="145" t="s">
        <v>2517</v>
      </c>
      <c r="S289" s="145">
        <f t="shared" si="40"/>
        <v>4.6328767123287671</v>
      </c>
      <c r="T289" s="145" t="s">
        <v>2514</v>
      </c>
      <c r="U289" s="145" t="s">
        <v>2540</v>
      </c>
      <c r="V289" s="145" t="s">
        <v>689</v>
      </c>
      <c r="W289" s="136" t="s">
        <v>691</v>
      </c>
      <c r="X289" s="187" t="s">
        <v>689</v>
      </c>
      <c r="Y289" s="180">
        <v>867749.89</v>
      </c>
      <c r="Z289" s="181">
        <v>0</v>
      </c>
      <c r="AA289" s="128">
        <v>0</v>
      </c>
      <c r="AB289" s="133">
        <v>1971749</v>
      </c>
      <c r="AC289" s="180">
        <v>885256.99</v>
      </c>
      <c r="AD289" s="342">
        <f t="shared" si="38"/>
        <v>-17507.099999999977</v>
      </c>
      <c r="AE289" s="352">
        <f t="shared" si="41"/>
        <v>1.0201752834563886</v>
      </c>
      <c r="AF289" s="135">
        <f t="shared" si="42"/>
        <v>1.0201752834563886</v>
      </c>
      <c r="AG289" s="135" t="s">
        <v>2544</v>
      </c>
      <c r="AH289" s="136" t="s">
        <v>925</v>
      </c>
      <c r="AI289" s="190"/>
      <c r="AJ289" s="191"/>
      <c r="AK289" s="191"/>
      <c r="AL289" s="191"/>
      <c r="AM289" s="191"/>
      <c r="AN289" s="191"/>
      <c r="AO289" s="191"/>
      <c r="AP289" s="191"/>
      <c r="AQ289" s="188" t="s">
        <v>1335</v>
      </c>
    </row>
    <row r="290" spans="1:43" ht="72.599999999999994" x14ac:dyDescent="0.3">
      <c r="A290" s="193" t="s">
        <v>897</v>
      </c>
      <c r="B290" s="129">
        <v>287</v>
      </c>
      <c r="C290" s="198" t="s">
        <v>1339</v>
      </c>
      <c r="D290" s="239">
        <v>101379</v>
      </c>
      <c r="E290" s="245" t="s">
        <v>2221</v>
      </c>
      <c r="F290" s="279" t="s">
        <v>2533</v>
      </c>
      <c r="G290" s="175" t="s">
        <v>1622</v>
      </c>
      <c r="H290" s="187">
        <v>2010</v>
      </c>
      <c r="I290" s="130">
        <v>39974</v>
      </c>
      <c r="J290" s="187">
        <v>2009</v>
      </c>
      <c r="K290" s="130" t="s">
        <v>1165</v>
      </c>
      <c r="L290" s="130" t="s">
        <v>1104</v>
      </c>
      <c r="M290" s="248">
        <v>90</v>
      </c>
      <c r="N290" s="136">
        <v>40483</v>
      </c>
      <c r="O290" s="136">
        <v>42461</v>
      </c>
      <c r="P290" s="136">
        <v>42844</v>
      </c>
      <c r="Q290" s="145">
        <f t="shared" si="39"/>
        <v>6.4684931506849317</v>
      </c>
      <c r="R290" s="145" t="s">
        <v>2516</v>
      </c>
      <c r="S290" s="145">
        <f t="shared" si="40"/>
        <v>1.0493150684931507</v>
      </c>
      <c r="T290" s="145" t="s">
        <v>2524</v>
      </c>
      <c r="U290" s="145" t="s">
        <v>2540</v>
      </c>
      <c r="V290" s="145" t="s">
        <v>691</v>
      </c>
      <c r="W290" s="145" t="s">
        <v>689</v>
      </c>
      <c r="X290" s="187" t="s">
        <v>689</v>
      </c>
      <c r="Y290" s="180">
        <v>552402.93999999994</v>
      </c>
      <c r="Z290" s="181">
        <v>0</v>
      </c>
      <c r="AA290" s="128">
        <v>0</v>
      </c>
      <c r="AB290" s="133">
        <v>265686</v>
      </c>
      <c r="AC290" s="180">
        <v>197524</v>
      </c>
      <c r="AD290" s="342">
        <f t="shared" si="38"/>
        <v>354878.93999999994</v>
      </c>
      <c r="AE290" s="352">
        <f t="shared" si="41"/>
        <v>0.35757231849634979</v>
      </c>
      <c r="AF290" s="135">
        <f t="shared" si="42"/>
        <v>0.35757231849634979</v>
      </c>
      <c r="AG290" s="135" t="s">
        <v>2542</v>
      </c>
      <c r="AH290" s="202"/>
      <c r="AI290" s="190"/>
      <c r="AJ290" s="191"/>
      <c r="AK290" s="191"/>
      <c r="AL290" s="191"/>
      <c r="AM290" s="191"/>
      <c r="AN290" s="191"/>
      <c r="AO290" s="191"/>
      <c r="AP290" s="191"/>
      <c r="AQ290" s="188" t="s">
        <v>1340</v>
      </c>
    </row>
    <row r="291" spans="1:43" ht="48.6" x14ac:dyDescent="0.3">
      <c r="A291" s="193" t="s">
        <v>897</v>
      </c>
      <c r="B291" s="129">
        <v>288</v>
      </c>
      <c r="C291" s="198" t="s">
        <v>1346</v>
      </c>
      <c r="D291" s="239">
        <v>121402</v>
      </c>
      <c r="E291" s="245" t="s">
        <v>2221</v>
      </c>
      <c r="F291" s="279" t="s">
        <v>2533</v>
      </c>
      <c r="G291" s="175" t="s">
        <v>1169</v>
      </c>
      <c r="H291" s="187">
        <v>2010</v>
      </c>
      <c r="I291" s="130">
        <v>39980</v>
      </c>
      <c r="J291" s="187">
        <v>2009</v>
      </c>
      <c r="K291" s="130" t="s">
        <v>1165</v>
      </c>
      <c r="L291" s="130" t="s">
        <v>1110</v>
      </c>
      <c r="M291" s="248">
        <v>360</v>
      </c>
      <c r="N291" s="136">
        <v>40026</v>
      </c>
      <c r="O291" s="136">
        <v>42583</v>
      </c>
      <c r="P291" s="136">
        <v>42844</v>
      </c>
      <c r="Q291" s="145">
        <f t="shared" si="39"/>
        <v>7.720547945205479</v>
      </c>
      <c r="R291" s="145" t="s">
        <v>2517</v>
      </c>
      <c r="S291" s="145">
        <f t="shared" si="40"/>
        <v>0.71506849315068488</v>
      </c>
      <c r="T291" s="145" t="s">
        <v>2524</v>
      </c>
      <c r="U291" s="145" t="s">
        <v>2540</v>
      </c>
      <c r="V291" s="145" t="s">
        <v>689</v>
      </c>
      <c r="W291" s="145" t="s">
        <v>689</v>
      </c>
      <c r="X291" s="187" t="s">
        <v>689</v>
      </c>
      <c r="Y291" s="180">
        <v>298680</v>
      </c>
      <c r="Z291" s="181">
        <v>0</v>
      </c>
      <c r="AA291" s="128">
        <v>0</v>
      </c>
      <c r="AB291" s="133">
        <v>443299</v>
      </c>
      <c r="AC291" s="180">
        <v>295764.78999999998</v>
      </c>
      <c r="AD291" s="342">
        <f t="shared" si="38"/>
        <v>2915.210000000021</v>
      </c>
      <c r="AE291" s="352">
        <f t="shared" si="41"/>
        <v>0.99023968796035888</v>
      </c>
      <c r="AF291" s="135">
        <f t="shared" si="42"/>
        <v>0.99023968796035888</v>
      </c>
      <c r="AG291" s="135" t="s">
        <v>2544</v>
      </c>
      <c r="AH291" s="202"/>
      <c r="AI291" s="190"/>
      <c r="AJ291" s="191"/>
      <c r="AK291" s="191"/>
      <c r="AL291" s="191"/>
      <c r="AM291" s="191"/>
      <c r="AN291" s="191"/>
      <c r="AO291" s="191"/>
      <c r="AP291" s="191"/>
      <c r="AQ291" s="188" t="s">
        <v>1347</v>
      </c>
    </row>
    <row r="292" spans="1:43" ht="36" x14ac:dyDescent="0.3">
      <c r="A292" s="193" t="s">
        <v>897</v>
      </c>
      <c r="B292" s="129">
        <v>289</v>
      </c>
      <c r="C292" s="198" t="s">
        <v>1358</v>
      </c>
      <c r="D292" s="239">
        <v>133462</v>
      </c>
      <c r="E292" s="245" t="s">
        <v>1166</v>
      </c>
      <c r="F292" s="280" t="s">
        <v>2530</v>
      </c>
      <c r="G292" s="175" t="s">
        <v>2185</v>
      </c>
      <c r="H292" s="187">
        <v>2010</v>
      </c>
      <c r="I292" s="130">
        <v>40098</v>
      </c>
      <c r="J292" s="187">
        <v>2009</v>
      </c>
      <c r="K292" s="130" t="s">
        <v>2255</v>
      </c>
      <c r="L292" s="130" t="s">
        <v>1110</v>
      </c>
      <c r="M292" s="248">
        <v>120</v>
      </c>
      <c r="N292" s="136">
        <v>40148</v>
      </c>
      <c r="O292" s="136">
        <v>40391</v>
      </c>
      <c r="P292" s="136">
        <v>42844</v>
      </c>
      <c r="Q292" s="145">
        <f t="shared" si="39"/>
        <v>7.3863013698630136</v>
      </c>
      <c r="R292" s="145" t="s">
        <v>2517</v>
      </c>
      <c r="S292" s="145">
        <f t="shared" si="40"/>
        <v>6.720547945205479</v>
      </c>
      <c r="T292" s="145" t="s">
        <v>2516</v>
      </c>
      <c r="U292" s="145" t="s">
        <v>2540</v>
      </c>
      <c r="V292" s="145" t="s">
        <v>689</v>
      </c>
      <c r="W292" s="145" t="s">
        <v>689</v>
      </c>
      <c r="X292" s="187" t="s">
        <v>689</v>
      </c>
      <c r="Y292" s="180">
        <v>241955</v>
      </c>
      <c r="Z292" s="181">
        <v>0</v>
      </c>
      <c r="AA292" s="128">
        <v>0</v>
      </c>
      <c r="AB292" s="133">
        <v>245955</v>
      </c>
      <c r="AC292" s="180">
        <v>238417.5</v>
      </c>
      <c r="AD292" s="342">
        <f t="shared" si="38"/>
        <v>3537.5</v>
      </c>
      <c r="AE292" s="352">
        <f t="shared" si="41"/>
        <v>0.98537951271930735</v>
      </c>
      <c r="AF292" s="135">
        <f t="shared" si="42"/>
        <v>0.98537951271930735</v>
      </c>
      <c r="AG292" s="135" t="s">
        <v>2544</v>
      </c>
      <c r="AH292" s="202"/>
      <c r="AI292" s="190"/>
      <c r="AJ292" s="191"/>
      <c r="AK292" s="191"/>
      <c r="AL292" s="191"/>
      <c r="AM292" s="191"/>
      <c r="AN292" s="191"/>
      <c r="AO292" s="191"/>
      <c r="AP292" s="191"/>
      <c r="AQ292" s="188" t="s">
        <v>1359</v>
      </c>
    </row>
    <row r="293" spans="1:43" ht="48.6" x14ac:dyDescent="0.3">
      <c r="A293" s="193" t="s">
        <v>897</v>
      </c>
      <c r="B293" s="129">
        <v>290</v>
      </c>
      <c r="C293" s="198" t="s">
        <v>1360</v>
      </c>
      <c r="D293" s="239">
        <v>134682</v>
      </c>
      <c r="E293" s="245" t="s">
        <v>2231</v>
      </c>
      <c r="F293" s="280" t="s">
        <v>2535</v>
      </c>
      <c r="G293" s="175" t="s">
        <v>1622</v>
      </c>
      <c r="H293" s="187">
        <v>2010</v>
      </c>
      <c r="I293" s="130">
        <v>40137</v>
      </c>
      <c r="J293" s="187">
        <v>2009</v>
      </c>
      <c r="K293" s="130" t="s">
        <v>1166</v>
      </c>
      <c r="L293" s="130" t="s">
        <v>1099</v>
      </c>
      <c r="M293" s="248">
        <v>210</v>
      </c>
      <c r="N293" s="136">
        <v>40969</v>
      </c>
      <c r="O293" s="136">
        <v>41609</v>
      </c>
      <c r="P293" s="136">
        <v>42844</v>
      </c>
      <c r="Q293" s="145">
        <f t="shared" si="39"/>
        <v>5.1369863013698627</v>
      </c>
      <c r="R293" s="145" t="s">
        <v>2515</v>
      </c>
      <c r="S293" s="145">
        <f t="shared" si="40"/>
        <v>3.3835616438356166</v>
      </c>
      <c r="T293" s="145" t="s">
        <v>2513</v>
      </c>
      <c r="U293" s="145" t="s">
        <v>2540</v>
      </c>
      <c r="V293" s="145" t="s">
        <v>691</v>
      </c>
      <c r="W293" s="145" t="s">
        <v>689</v>
      </c>
      <c r="X293" s="187" t="s">
        <v>689</v>
      </c>
      <c r="Y293" s="180">
        <v>3550827.81</v>
      </c>
      <c r="Z293" s="181">
        <v>0</v>
      </c>
      <c r="AA293" s="128">
        <v>0</v>
      </c>
      <c r="AB293" s="133">
        <v>1621744</v>
      </c>
      <c r="AC293" s="180">
        <v>1270952.72</v>
      </c>
      <c r="AD293" s="342">
        <f t="shared" si="38"/>
        <v>2279875.09</v>
      </c>
      <c r="AE293" s="352">
        <f t="shared" si="41"/>
        <v>0.35793138614626319</v>
      </c>
      <c r="AF293" s="135">
        <f t="shared" si="42"/>
        <v>0.35793138614626319</v>
      </c>
      <c r="AG293" s="135" t="s">
        <v>2542</v>
      </c>
      <c r="AH293" s="202"/>
      <c r="AI293" s="190"/>
      <c r="AJ293" s="191"/>
      <c r="AK293" s="191"/>
      <c r="AL293" s="191"/>
      <c r="AM293" s="191"/>
      <c r="AN293" s="191"/>
      <c r="AO293" s="191"/>
      <c r="AP293" s="191"/>
      <c r="AQ293" s="188" t="s">
        <v>1361</v>
      </c>
    </row>
    <row r="294" spans="1:43" ht="48.6" x14ac:dyDescent="0.3">
      <c r="A294" s="193" t="s">
        <v>897</v>
      </c>
      <c r="B294" s="129">
        <v>291</v>
      </c>
      <c r="C294" s="198" t="s">
        <v>1362</v>
      </c>
      <c r="D294" s="239">
        <v>135861</v>
      </c>
      <c r="E294" s="245" t="s">
        <v>2221</v>
      </c>
      <c r="F294" s="279" t="s">
        <v>2533</v>
      </c>
      <c r="G294" s="175" t="s">
        <v>1169</v>
      </c>
      <c r="H294" s="187">
        <v>2010</v>
      </c>
      <c r="I294" s="130">
        <v>40129</v>
      </c>
      <c r="J294" s="187">
        <v>2009</v>
      </c>
      <c r="K294" s="130" t="s">
        <v>1165</v>
      </c>
      <c r="L294" s="130" t="s">
        <v>1104</v>
      </c>
      <c r="M294" s="248">
        <v>240</v>
      </c>
      <c r="N294" s="136">
        <v>40452</v>
      </c>
      <c r="O294" s="136">
        <v>42552</v>
      </c>
      <c r="P294" s="136">
        <v>42844</v>
      </c>
      <c r="Q294" s="145">
        <f t="shared" si="39"/>
        <v>6.5534246575342463</v>
      </c>
      <c r="R294" s="145" t="s">
        <v>2516</v>
      </c>
      <c r="S294" s="145">
        <f t="shared" si="40"/>
        <v>0.8</v>
      </c>
      <c r="T294" s="145" t="s">
        <v>2524</v>
      </c>
      <c r="U294" s="145" t="s">
        <v>2540</v>
      </c>
      <c r="V294" s="145" t="s">
        <v>689</v>
      </c>
      <c r="W294" s="145" t="s">
        <v>689</v>
      </c>
      <c r="X294" s="187" t="s">
        <v>689</v>
      </c>
      <c r="Y294" s="180">
        <v>2505977</v>
      </c>
      <c r="Z294" s="181">
        <v>0</v>
      </c>
      <c r="AA294" s="128">
        <v>0</v>
      </c>
      <c r="AB294" s="133">
        <v>4795978</v>
      </c>
      <c r="AC294" s="180">
        <v>1565622.93</v>
      </c>
      <c r="AD294" s="342">
        <f t="shared" si="38"/>
        <v>940354.07000000007</v>
      </c>
      <c r="AE294" s="352">
        <f t="shared" si="41"/>
        <v>0.62475550653497613</v>
      </c>
      <c r="AF294" s="135">
        <f t="shared" si="42"/>
        <v>0.62475550653497613</v>
      </c>
      <c r="AG294" s="135" t="s">
        <v>2542</v>
      </c>
      <c r="AH294" s="202"/>
      <c r="AI294" s="190"/>
      <c r="AJ294" s="191"/>
      <c r="AK294" s="191"/>
      <c r="AL294" s="191"/>
      <c r="AM294" s="191"/>
      <c r="AN294" s="191"/>
      <c r="AO294" s="191"/>
      <c r="AP294" s="191"/>
      <c r="AQ294" s="188" t="s">
        <v>1363</v>
      </c>
    </row>
    <row r="295" spans="1:43" ht="48" x14ac:dyDescent="0.3">
      <c r="A295" s="169" t="s">
        <v>903</v>
      </c>
      <c r="B295" s="129">
        <v>292</v>
      </c>
      <c r="C295" s="167" t="s">
        <v>1446</v>
      </c>
      <c r="D295" s="241">
        <v>24801</v>
      </c>
      <c r="E295" s="246" t="s">
        <v>2200</v>
      </c>
      <c r="F295" s="279" t="s">
        <v>2531</v>
      </c>
      <c r="G295" s="175" t="s">
        <v>1132</v>
      </c>
      <c r="H295" s="152">
        <v>2010</v>
      </c>
      <c r="I295" s="157">
        <v>39030</v>
      </c>
      <c r="J295" s="186">
        <v>2006</v>
      </c>
      <c r="K295" s="187" t="s">
        <v>1162</v>
      </c>
      <c r="L295" s="152" t="s">
        <v>1100</v>
      </c>
      <c r="M295" s="154">
        <v>120</v>
      </c>
      <c r="N295" s="136">
        <v>39753</v>
      </c>
      <c r="O295" s="136">
        <v>40118</v>
      </c>
      <c r="P295" s="136">
        <v>42844</v>
      </c>
      <c r="Q295" s="145">
        <f t="shared" si="39"/>
        <v>8.4684931506849317</v>
      </c>
      <c r="R295" s="145" t="s">
        <v>2518</v>
      </c>
      <c r="S295" s="145">
        <f t="shared" si="40"/>
        <v>7.4684931506849317</v>
      </c>
      <c r="T295" s="145" t="s">
        <v>2517</v>
      </c>
      <c r="U295" s="145" t="s">
        <v>2540</v>
      </c>
      <c r="V295" s="156" t="s">
        <v>689</v>
      </c>
      <c r="W295" s="145" t="s">
        <v>689</v>
      </c>
      <c r="X295" s="152" t="s">
        <v>689</v>
      </c>
      <c r="Y295" s="348">
        <v>87874</v>
      </c>
      <c r="Z295" s="160">
        <v>0</v>
      </c>
      <c r="AA295" s="128">
        <v>0</v>
      </c>
      <c r="AB295" s="133">
        <v>239939</v>
      </c>
      <c r="AC295" s="137">
        <v>115250.27</v>
      </c>
      <c r="AD295" s="342">
        <f t="shared" si="38"/>
        <v>-27376.270000000004</v>
      </c>
      <c r="AE295" s="352">
        <f t="shared" si="41"/>
        <v>1.3115400459749187</v>
      </c>
      <c r="AF295" s="135">
        <f t="shared" si="42"/>
        <v>1.3115400459749187</v>
      </c>
      <c r="AG295" s="135" t="s">
        <v>2544</v>
      </c>
      <c r="AH295" s="162"/>
      <c r="AI295" s="163"/>
      <c r="AJ295" s="164"/>
      <c r="AK295" s="164"/>
      <c r="AL295" s="164"/>
      <c r="AM295" s="164"/>
      <c r="AN295" s="164"/>
      <c r="AO295" s="164"/>
      <c r="AP295" s="164"/>
      <c r="AQ295" s="165" t="s">
        <v>1447</v>
      </c>
    </row>
    <row r="296" spans="1:43" ht="36" x14ac:dyDescent="0.3">
      <c r="A296" s="169" t="s">
        <v>903</v>
      </c>
      <c r="B296" s="129">
        <v>293</v>
      </c>
      <c r="C296" s="171" t="s">
        <v>1448</v>
      </c>
      <c r="D296" s="241">
        <v>24803</v>
      </c>
      <c r="E296" s="246" t="s">
        <v>2200</v>
      </c>
      <c r="F296" s="279" t="s">
        <v>2531</v>
      </c>
      <c r="G296" s="175" t="s">
        <v>1132</v>
      </c>
      <c r="H296" s="152">
        <v>2010</v>
      </c>
      <c r="I296" s="157">
        <v>38799</v>
      </c>
      <c r="J296" s="186">
        <v>2006</v>
      </c>
      <c r="K296" s="157" t="s">
        <v>1155</v>
      </c>
      <c r="L296" s="152" t="s">
        <v>1107</v>
      </c>
      <c r="M296" s="154">
        <v>150</v>
      </c>
      <c r="N296" s="136">
        <v>38869</v>
      </c>
      <c r="O296" s="136">
        <v>40148</v>
      </c>
      <c r="P296" s="136">
        <v>42844</v>
      </c>
      <c r="Q296" s="145">
        <f t="shared" si="39"/>
        <v>10.890410958904109</v>
      </c>
      <c r="R296" s="145" t="s">
        <v>2520</v>
      </c>
      <c r="S296" s="145">
        <f t="shared" si="40"/>
        <v>7.3863013698630136</v>
      </c>
      <c r="T296" s="145" t="s">
        <v>2517</v>
      </c>
      <c r="U296" s="145" t="s">
        <v>2540</v>
      </c>
      <c r="V296" s="156" t="s">
        <v>689</v>
      </c>
      <c r="W296" s="145" t="s">
        <v>689</v>
      </c>
      <c r="X296" s="152" t="s">
        <v>689</v>
      </c>
      <c r="Y296" s="348">
        <v>886477</v>
      </c>
      <c r="Z296" s="160">
        <v>0</v>
      </c>
      <c r="AA296" s="128">
        <v>0</v>
      </c>
      <c r="AB296" s="133">
        <v>2493637</v>
      </c>
      <c r="AC296" s="137">
        <v>831919.63</v>
      </c>
      <c r="AD296" s="342">
        <f t="shared" si="38"/>
        <v>54557.369999999995</v>
      </c>
      <c r="AE296" s="352">
        <f t="shared" si="41"/>
        <v>0.93845596670866815</v>
      </c>
      <c r="AF296" s="135">
        <f t="shared" si="42"/>
        <v>0.93845596670866815</v>
      </c>
      <c r="AG296" s="135" t="s">
        <v>2544</v>
      </c>
      <c r="AH296" s="162"/>
      <c r="AI296" s="163"/>
      <c r="AJ296" s="164"/>
      <c r="AK296" s="164"/>
      <c r="AL296" s="164"/>
      <c r="AM296" s="164"/>
      <c r="AN296" s="164"/>
      <c r="AO296" s="164"/>
      <c r="AP296" s="164"/>
      <c r="AQ296" s="165" t="s">
        <v>1449</v>
      </c>
    </row>
    <row r="297" spans="1:43" ht="60" x14ac:dyDescent="0.3">
      <c r="A297" s="169" t="s">
        <v>903</v>
      </c>
      <c r="B297" s="129">
        <v>294</v>
      </c>
      <c r="C297" s="171" t="s">
        <v>1450</v>
      </c>
      <c r="D297" s="241">
        <v>24932</v>
      </c>
      <c r="E297" s="245" t="s">
        <v>1988</v>
      </c>
      <c r="F297" s="280" t="s">
        <v>2534</v>
      </c>
      <c r="G297" s="175" t="s">
        <v>1451</v>
      </c>
      <c r="H297" s="152">
        <v>2010</v>
      </c>
      <c r="I297" s="157">
        <v>39409</v>
      </c>
      <c r="J297" s="186">
        <v>2007</v>
      </c>
      <c r="K297" s="187" t="s">
        <v>1094</v>
      </c>
      <c r="L297" s="152" t="s">
        <v>1100</v>
      </c>
      <c r="M297" s="154">
        <v>900</v>
      </c>
      <c r="N297" s="136">
        <v>39814</v>
      </c>
      <c r="O297" s="136">
        <v>42795</v>
      </c>
      <c r="P297" s="136">
        <v>42844</v>
      </c>
      <c r="Q297" s="145">
        <f t="shared" si="39"/>
        <v>8.3013698630136989</v>
      </c>
      <c r="R297" s="145" t="s">
        <v>2518</v>
      </c>
      <c r="S297" s="145">
        <f t="shared" si="40"/>
        <v>0.13424657534246576</v>
      </c>
      <c r="T297" s="145" t="s">
        <v>2510</v>
      </c>
      <c r="U297" s="145" t="s">
        <v>2539</v>
      </c>
      <c r="V297" s="156" t="s">
        <v>689</v>
      </c>
      <c r="W297" s="145" t="s">
        <v>689</v>
      </c>
      <c r="X297" s="152" t="s">
        <v>689</v>
      </c>
      <c r="Y297" s="348">
        <v>69453824</v>
      </c>
      <c r="Z297" s="160">
        <v>0</v>
      </c>
      <c r="AA297" s="128">
        <v>0</v>
      </c>
      <c r="AB297" s="133">
        <v>70518151</v>
      </c>
      <c r="AC297" s="137">
        <v>54099531.810000002</v>
      </c>
      <c r="AD297" s="342">
        <f t="shared" si="38"/>
        <v>15354292.189999998</v>
      </c>
      <c r="AE297" s="352">
        <f t="shared" si="41"/>
        <v>0.77892805167934309</v>
      </c>
      <c r="AF297" s="135">
        <f t="shared" si="42"/>
        <v>0.77892805167934309</v>
      </c>
      <c r="AG297" s="135" t="s">
        <v>2544</v>
      </c>
      <c r="AH297" s="162"/>
      <c r="AI297" s="163"/>
      <c r="AJ297" s="164"/>
      <c r="AK297" s="164"/>
      <c r="AL297" s="164"/>
      <c r="AM297" s="164"/>
      <c r="AN297" s="164"/>
      <c r="AO297" s="164"/>
      <c r="AP297" s="164"/>
      <c r="AQ297" s="165" t="s">
        <v>1452</v>
      </c>
    </row>
    <row r="298" spans="1:43" ht="60" x14ac:dyDescent="0.3">
      <c r="A298" s="169" t="s">
        <v>903</v>
      </c>
      <c r="B298" s="129">
        <v>295</v>
      </c>
      <c r="C298" s="167" t="s">
        <v>1457</v>
      </c>
      <c r="D298" s="241">
        <v>25491</v>
      </c>
      <c r="E298" s="246" t="s">
        <v>2200</v>
      </c>
      <c r="F298" s="279" t="s">
        <v>2531</v>
      </c>
      <c r="G298" s="175" t="s">
        <v>1132</v>
      </c>
      <c r="H298" s="152">
        <v>2010</v>
      </c>
      <c r="I298" s="157">
        <v>38700</v>
      </c>
      <c r="J298" s="186">
        <v>2005</v>
      </c>
      <c r="K298" s="157" t="s">
        <v>1150</v>
      </c>
      <c r="L298" s="152" t="s">
        <v>1100</v>
      </c>
      <c r="M298" s="154">
        <v>210</v>
      </c>
      <c r="N298" s="136">
        <v>39203</v>
      </c>
      <c r="O298" s="136">
        <v>40513</v>
      </c>
      <c r="P298" s="136">
        <v>42844</v>
      </c>
      <c r="Q298" s="145">
        <f t="shared" si="39"/>
        <v>9.9753424657534246</v>
      </c>
      <c r="R298" s="145" t="s">
        <v>2520</v>
      </c>
      <c r="S298" s="145">
        <f t="shared" si="40"/>
        <v>6.3863013698630136</v>
      </c>
      <c r="T298" s="145" t="s">
        <v>2516</v>
      </c>
      <c r="U298" s="145" t="s">
        <v>2540</v>
      </c>
      <c r="V298" s="156" t="s">
        <v>689</v>
      </c>
      <c r="W298" s="145" t="s">
        <v>689</v>
      </c>
      <c r="X298" s="152" t="s">
        <v>689</v>
      </c>
      <c r="Y298" s="347">
        <v>2127783.2999999998</v>
      </c>
      <c r="Z298" s="160">
        <v>0</v>
      </c>
      <c r="AA298" s="128">
        <v>0</v>
      </c>
      <c r="AB298" s="133">
        <v>2632660</v>
      </c>
      <c r="AC298" s="137">
        <v>464066.46</v>
      </c>
      <c r="AD298" s="342">
        <f t="shared" si="38"/>
        <v>1663716.8399999999</v>
      </c>
      <c r="AE298" s="352">
        <f t="shared" si="41"/>
        <v>0.21809855355101249</v>
      </c>
      <c r="AF298" s="135">
        <f t="shared" si="42"/>
        <v>0.21809855355101249</v>
      </c>
      <c r="AG298" s="135" t="s">
        <v>2543</v>
      </c>
      <c r="AH298" s="162"/>
      <c r="AI298" s="163"/>
      <c r="AJ298" s="164"/>
      <c r="AK298" s="164"/>
      <c r="AL298" s="164"/>
      <c r="AM298" s="164"/>
      <c r="AN298" s="164"/>
      <c r="AO298" s="164"/>
      <c r="AP298" s="164"/>
      <c r="AQ298" s="165" t="s">
        <v>1458</v>
      </c>
    </row>
    <row r="299" spans="1:43" ht="36" x14ac:dyDescent="0.3">
      <c r="A299" s="169" t="s">
        <v>903</v>
      </c>
      <c r="B299" s="129">
        <v>296</v>
      </c>
      <c r="C299" s="171" t="s">
        <v>1464</v>
      </c>
      <c r="D299" s="241">
        <v>28065</v>
      </c>
      <c r="E299" s="246" t="s">
        <v>2200</v>
      </c>
      <c r="F299" s="279" t="s">
        <v>2531</v>
      </c>
      <c r="G299" s="175" t="s">
        <v>1132</v>
      </c>
      <c r="H299" s="152">
        <v>2010</v>
      </c>
      <c r="I299" s="157">
        <v>39507</v>
      </c>
      <c r="J299" s="186">
        <v>2008</v>
      </c>
      <c r="K299" s="187" t="s">
        <v>1158</v>
      </c>
      <c r="L299" s="152" t="s">
        <v>1109</v>
      </c>
      <c r="M299" s="154">
        <v>360</v>
      </c>
      <c r="N299" s="136">
        <v>40026</v>
      </c>
      <c r="O299" s="136">
        <v>40422</v>
      </c>
      <c r="P299" s="136">
        <v>42844</v>
      </c>
      <c r="Q299" s="145">
        <f t="shared" si="39"/>
        <v>7.720547945205479</v>
      </c>
      <c r="R299" s="145" t="s">
        <v>2517</v>
      </c>
      <c r="S299" s="145">
        <f t="shared" si="40"/>
        <v>6.6356164383561644</v>
      </c>
      <c r="T299" s="145" t="s">
        <v>2516</v>
      </c>
      <c r="U299" s="145" t="s">
        <v>2540</v>
      </c>
      <c r="V299" s="156" t="s">
        <v>689</v>
      </c>
      <c r="W299" s="145" t="s">
        <v>689</v>
      </c>
      <c r="X299" s="152" t="s">
        <v>689</v>
      </c>
      <c r="Y299" s="348">
        <v>2529511</v>
      </c>
      <c r="Z299" s="168">
        <v>0</v>
      </c>
      <c r="AA299" s="128">
        <v>0</v>
      </c>
      <c r="AB299" s="133">
        <v>3153649</v>
      </c>
      <c r="AC299" s="137">
        <v>153649</v>
      </c>
      <c r="AD299" s="342">
        <f t="shared" si="38"/>
        <v>2375862</v>
      </c>
      <c r="AE299" s="352">
        <f t="shared" si="41"/>
        <v>6.0742570401947256E-2</v>
      </c>
      <c r="AF299" s="135">
        <f t="shared" si="42"/>
        <v>6.0742570401947256E-2</v>
      </c>
      <c r="AG299" s="135" t="s">
        <v>2543</v>
      </c>
      <c r="AH299" s="162"/>
      <c r="AI299" s="163"/>
      <c r="AJ299" s="164"/>
      <c r="AK299" s="164"/>
      <c r="AL299" s="164"/>
      <c r="AM299" s="164"/>
      <c r="AN299" s="164"/>
      <c r="AO299" s="164"/>
      <c r="AP299" s="164"/>
      <c r="AQ299" s="165" t="s">
        <v>1465</v>
      </c>
    </row>
    <row r="300" spans="1:43" ht="48" x14ac:dyDescent="0.3">
      <c r="A300" s="169" t="s">
        <v>903</v>
      </c>
      <c r="B300" s="129">
        <v>297</v>
      </c>
      <c r="C300" s="171" t="s">
        <v>1466</v>
      </c>
      <c r="D300" s="241">
        <v>28066</v>
      </c>
      <c r="E300" s="246" t="s">
        <v>2200</v>
      </c>
      <c r="F300" s="279" t="s">
        <v>2531</v>
      </c>
      <c r="G300" s="175" t="s">
        <v>1132</v>
      </c>
      <c r="H300" s="152">
        <v>2010</v>
      </c>
      <c r="I300" s="157">
        <v>39094</v>
      </c>
      <c r="J300" s="186">
        <v>2007</v>
      </c>
      <c r="K300" s="157" t="s">
        <v>1182</v>
      </c>
      <c r="L300" s="152" t="s">
        <v>1109</v>
      </c>
      <c r="M300" s="154">
        <v>300</v>
      </c>
      <c r="N300" s="136">
        <v>39142</v>
      </c>
      <c r="O300" s="136">
        <v>40148</v>
      </c>
      <c r="P300" s="136">
        <v>42844</v>
      </c>
      <c r="Q300" s="145">
        <f t="shared" si="39"/>
        <v>10.142465753424657</v>
      </c>
      <c r="R300" s="145" t="s">
        <v>2520</v>
      </c>
      <c r="S300" s="145">
        <f t="shared" si="40"/>
        <v>7.3863013698630136</v>
      </c>
      <c r="T300" s="145" t="s">
        <v>2517</v>
      </c>
      <c r="U300" s="145" t="s">
        <v>2540</v>
      </c>
      <c r="V300" s="156" t="s">
        <v>689</v>
      </c>
      <c r="W300" s="158" t="s">
        <v>691</v>
      </c>
      <c r="X300" s="152" t="s">
        <v>689</v>
      </c>
      <c r="Y300" s="346">
        <v>2458871.7799999998</v>
      </c>
      <c r="Z300" s="160">
        <v>0</v>
      </c>
      <c r="AA300" s="128">
        <v>0</v>
      </c>
      <c r="AB300" s="133">
        <v>8083653</v>
      </c>
      <c r="AC300" s="170">
        <v>2458875.16</v>
      </c>
      <c r="AD300" s="342">
        <f t="shared" si="38"/>
        <v>-3.3800000003539026</v>
      </c>
      <c r="AE300" s="352">
        <f t="shared" si="41"/>
        <v>1.0000013746141738</v>
      </c>
      <c r="AF300" s="135">
        <f t="shared" si="42"/>
        <v>1.0000013746141738</v>
      </c>
      <c r="AG300" s="135" t="s">
        <v>2544</v>
      </c>
      <c r="AH300" s="136" t="s">
        <v>925</v>
      </c>
      <c r="AI300" s="170"/>
      <c r="AJ300" s="168"/>
      <c r="AK300" s="168"/>
      <c r="AL300" s="168"/>
      <c r="AM300" s="168"/>
      <c r="AN300" s="168"/>
      <c r="AO300" s="168"/>
      <c r="AP300" s="168"/>
      <c r="AQ300" s="165" t="s">
        <v>1467</v>
      </c>
    </row>
    <row r="301" spans="1:43" ht="60" x14ac:dyDescent="0.3">
      <c r="A301" s="173" t="s">
        <v>903</v>
      </c>
      <c r="B301" s="129">
        <v>298</v>
      </c>
      <c r="C301" s="171" t="s">
        <v>1472</v>
      </c>
      <c r="D301" s="241">
        <v>33912</v>
      </c>
      <c r="E301" s="245" t="s">
        <v>2218</v>
      </c>
      <c r="F301" s="279" t="s">
        <v>2531</v>
      </c>
      <c r="G301" s="175" t="s">
        <v>1603</v>
      </c>
      <c r="H301" s="152">
        <v>2010</v>
      </c>
      <c r="I301" s="157">
        <v>38957</v>
      </c>
      <c r="J301" s="186">
        <v>2006</v>
      </c>
      <c r="K301" s="157" t="s">
        <v>916</v>
      </c>
      <c r="L301" s="152" t="s">
        <v>1110</v>
      </c>
      <c r="M301" s="154">
        <v>210</v>
      </c>
      <c r="N301" s="136">
        <v>41122</v>
      </c>
      <c r="O301" s="136">
        <v>41518</v>
      </c>
      <c r="P301" s="136">
        <v>42844</v>
      </c>
      <c r="Q301" s="145">
        <f t="shared" si="39"/>
        <v>4.7178082191780826</v>
      </c>
      <c r="R301" s="145" t="s">
        <v>2514</v>
      </c>
      <c r="S301" s="145">
        <f t="shared" si="40"/>
        <v>3.6328767123287671</v>
      </c>
      <c r="T301" s="145" t="s">
        <v>2513</v>
      </c>
      <c r="U301" s="145" t="s">
        <v>2540</v>
      </c>
      <c r="V301" s="156" t="s">
        <v>689</v>
      </c>
      <c r="W301" s="145" t="s">
        <v>689</v>
      </c>
      <c r="X301" s="152" t="s">
        <v>691</v>
      </c>
      <c r="Y301" s="347">
        <v>432841.13</v>
      </c>
      <c r="Z301" s="160">
        <v>0</v>
      </c>
      <c r="AA301" s="128">
        <v>0</v>
      </c>
      <c r="AB301" s="133">
        <v>1188641</v>
      </c>
      <c r="AC301" s="161">
        <v>433515.09</v>
      </c>
      <c r="AD301" s="342">
        <f t="shared" si="38"/>
        <v>-673.96000000002095</v>
      </c>
      <c r="AE301" s="352">
        <f t="shared" si="41"/>
        <v>1.0015570609013058</v>
      </c>
      <c r="AF301" s="135">
        <f t="shared" si="42"/>
        <v>1.0015570609013058</v>
      </c>
      <c r="AG301" s="135" t="s">
        <v>2544</v>
      </c>
      <c r="AH301" s="155"/>
      <c r="AI301" s="170"/>
      <c r="AJ301" s="168"/>
      <c r="AK301" s="168"/>
      <c r="AL301" s="168"/>
      <c r="AM301" s="168"/>
      <c r="AN301" s="168"/>
      <c r="AO301" s="168"/>
      <c r="AP301" s="168"/>
      <c r="AQ301" s="165" t="s">
        <v>1473</v>
      </c>
    </row>
    <row r="302" spans="1:43" ht="48" x14ac:dyDescent="0.3">
      <c r="A302" s="173" t="s">
        <v>903</v>
      </c>
      <c r="B302" s="129">
        <v>299</v>
      </c>
      <c r="C302" s="171" t="s">
        <v>1482</v>
      </c>
      <c r="D302" s="241">
        <v>35263</v>
      </c>
      <c r="E302" s="246" t="s">
        <v>2200</v>
      </c>
      <c r="F302" s="279" t="s">
        <v>2531</v>
      </c>
      <c r="G302" s="175" t="s">
        <v>1132</v>
      </c>
      <c r="H302" s="152">
        <v>2010</v>
      </c>
      <c r="I302" s="157">
        <v>38930</v>
      </c>
      <c r="J302" s="186">
        <v>2006</v>
      </c>
      <c r="K302" s="130" t="s">
        <v>905</v>
      </c>
      <c r="L302" s="152" t="s">
        <v>1100</v>
      </c>
      <c r="M302" s="154">
        <v>150</v>
      </c>
      <c r="N302" s="136">
        <v>39203</v>
      </c>
      <c r="O302" s="136">
        <v>40148</v>
      </c>
      <c r="P302" s="136">
        <v>42844</v>
      </c>
      <c r="Q302" s="145">
        <f t="shared" si="39"/>
        <v>9.9753424657534246</v>
      </c>
      <c r="R302" s="145" t="s">
        <v>2520</v>
      </c>
      <c r="S302" s="145">
        <f t="shared" si="40"/>
        <v>7.3863013698630136</v>
      </c>
      <c r="T302" s="145" t="s">
        <v>2517</v>
      </c>
      <c r="U302" s="145" t="s">
        <v>2540</v>
      </c>
      <c r="V302" s="156" t="s">
        <v>689</v>
      </c>
      <c r="W302" s="145" t="s">
        <v>689</v>
      </c>
      <c r="X302" s="152" t="s">
        <v>689</v>
      </c>
      <c r="Y302" s="348">
        <v>1376113</v>
      </c>
      <c r="Z302" s="160">
        <v>0</v>
      </c>
      <c r="AA302" s="128">
        <v>0</v>
      </c>
      <c r="AB302" s="133">
        <v>2792537</v>
      </c>
      <c r="AC302" s="161">
        <v>1683345.65</v>
      </c>
      <c r="AD302" s="342">
        <f t="shared" si="38"/>
        <v>-307232.64999999991</v>
      </c>
      <c r="AE302" s="352">
        <f t="shared" si="41"/>
        <v>1.2232612074735141</v>
      </c>
      <c r="AF302" s="135">
        <f t="shared" si="42"/>
        <v>1.2232612074735141</v>
      </c>
      <c r="AG302" s="135" t="s">
        <v>2544</v>
      </c>
      <c r="AH302" s="155"/>
      <c r="AI302" s="170"/>
      <c r="AJ302" s="168"/>
      <c r="AK302" s="168"/>
      <c r="AL302" s="168"/>
      <c r="AM302" s="168"/>
      <c r="AN302" s="168"/>
      <c r="AO302" s="168"/>
      <c r="AP302" s="168"/>
      <c r="AQ302" s="174" t="s">
        <v>1483</v>
      </c>
    </row>
    <row r="303" spans="1:43" ht="36" x14ac:dyDescent="0.3">
      <c r="A303" s="173" t="s">
        <v>903</v>
      </c>
      <c r="B303" s="129">
        <v>300</v>
      </c>
      <c r="C303" s="171" t="s">
        <v>1491</v>
      </c>
      <c r="D303" s="241">
        <v>37326</v>
      </c>
      <c r="E303" s="246" t="s">
        <v>2200</v>
      </c>
      <c r="F303" s="279" t="s">
        <v>2531</v>
      </c>
      <c r="G303" s="175" t="s">
        <v>1132</v>
      </c>
      <c r="H303" s="152">
        <v>2010</v>
      </c>
      <c r="I303" s="157">
        <v>38985</v>
      </c>
      <c r="J303" s="186">
        <v>2006</v>
      </c>
      <c r="K303" s="157" t="s">
        <v>1459</v>
      </c>
      <c r="L303" s="152" t="s">
        <v>1110</v>
      </c>
      <c r="M303" s="154">
        <v>120</v>
      </c>
      <c r="N303" s="136">
        <v>39295</v>
      </c>
      <c r="O303" s="136">
        <v>39904</v>
      </c>
      <c r="P303" s="136">
        <v>42844</v>
      </c>
      <c r="Q303" s="145">
        <f t="shared" si="39"/>
        <v>9.7232876712328764</v>
      </c>
      <c r="R303" s="145" t="s">
        <v>2519</v>
      </c>
      <c r="S303" s="145">
        <f t="shared" si="40"/>
        <v>8.0547945205479454</v>
      </c>
      <c r="T303" s="145" t="s">
        <v>2518</v>
      </c>
      <c r="U303" s="145" t="s">
        <v>2540</v>
      </c>
      <c r="V303" s="156" t="s">
        <v>689</v>
      </c>
      <c r="W303" s="158" t="s">
        <v>691</v>
      </c>
      <c r="X303" s="152" t="s">
        <v>689</v>
      </c>
      <c r="Y303" s="347">
        <v>684788.17</v>
      </c>
      <c r="Z303" s="160">
        <v>0</v>
      </c>
      <c r="AA303" s="128">
        <v>0</v>
      </c>
      <c r="AB303" s="133">
        <v>1336759</v>
      </c>
      <c r="AC303" s="159">
        <v>684788.17</v>
      </c>
      <c r="AD303" s="342">
        <f t="shared" si="38"/>
        <v>0</v>
      </c>
      <c r="AE303" s="352">
        <f t="shared" si="41"/>
        <v>1</v>
      </c>
      <c r="AF303" s="135">
        <f t="shared" si="42"/>
        <v>1</v>
      </c>
      <c r="AG303" s="135" t="s">
        <v>2544</v>
      </c>
      <c r="AH303" s="136" t="s">
        <v>925</v>
      </c>
      <c r="AI303" s="170"/>
      <c r="AJ303" s="168"/>
      <c r="AK303" s="168"/>
      <c r="AL303" s="168"/>
      <c r="AM303" s="168"/>
      <c r="AN303" s="168"/>
      <c r="AO303" s="168"/>
      <c r="AP303" s="168"/>
      <c r="AQ303" s="165" t="s">
        <v>1492</v>
      </c>
    </row>
    <row r="304" spans="1:43" ht="36" x14ac:dyDescent="0.3">
      <c r="A304" s="173" t="s">
        <v>903</v>
      </c>
      <c r="B304" s="129">
        <v>301</v>
      </c>
      <c r="C304" s="171" t="s">
        <v>1493</v>
      </c>
      <c r="D304" s="241">
        <v>38019</v>
      </c>
      <c r="E304" s="245" t="s">
        <v>2222</v>
      </c>
      <c r="F304" s="279" t="s">
        <v>2533</v>
      </c>
      <c r="G304" s="175" t="s">
        <v>1494</v>
      </c>
      <c r="H304" s="152">
        <v>2010</v>
      </c>
      <c r="I304" s="157">
        <v>38966</v>
      </c>
      <c r="J304" s="186">
        <v>2006</v>
      </c>
      <c r="K304" s="157" t="s">
        <v>1149</v>
      </c>
      <c r="L304" s="152" t="s">
        <v>1102</v>
      </c>
      <c r="M304" s="154">
        <v>360</v>
      </c>
      <c r="N304" s="136">
        <v>39600</v>
      </c>
      <c r="O304" s="136">
        <v>40725</v>
      </c>
      <c r="P304" s="136">
        <v>42844</v>
      </c>
      <c r="Q304" s="145">
        <f t="shared" si="39"/>
        <v>8.8876712328767127</v>
      </c>
      <c r="R304" s="145" t="s">
        <v>2518</v>
      </c>
      <c r="S304" s="145">
        <f t="shared" si="40"/>
        <v>5.8054794520547945</v>
      </c>
      <c r="T304" s="145" t="s">
        <v>2515</v>
      </c>
      <c r="U304" s="145" t="s">
        <v>2540</v>
      </c>
      <c r="V304" s="156" t="s">
        <v>689</v>
      </c>
      <c r="W304" s="158" t="s">
        <v>691</v>
      </c>
      <c r="X304" s="152" t="s">
        <v>689</v>
      </c>
      <c r="Y304" s="347">
        <v>317359.09999999998</v>
      </c>
      <c r="Z304" s="160">
        <v>0</v>
      </c>
      <c r="AA304" s="128">
        <v>0</v>
      </c>
      <c r="AB304" s="133">
        <v>1160821</v>
      </c>
      <c r="AC304" s="159">
        <v>317359.09999999998</v>
      </c>
      <c r="AD304" s="342">
        <f t="shared" si="38"/>
        <v>0</v>
      </c>
      <c r="AE304" s="352">
        <f t="shared" si="41"/>
        <v>1</v>
      </c>
      <c r="AF304" s="135">
        <f t="shared" si="42"/>
        <v>1</v>
      </c>
      <c r="AG304" s="135" t="s">
        <v>2544</v>
      </c>
      <c r="AH304" s="136" t="s">
        <v>925</v>
      </c>
      <c r="AI304" s="170"/>
      <c r="AJ304" s="168"/>
      <c r="AK304" s="168"/>
      <c r="AL304" s="168"/>
      <c r="AM304" s="168"/>
      <c r="AN304" s="168"/>
      <c r="AO304" s="168"/>
      <c r="AP304" s="168"/>
      <c r="AQ304" s="165" t="s">
        <v>1495</v>
      </c>
    </row>
    <row r="305" spans="1:43" ht="36" x14ac:dyDescent="0.3">
      <c r="A305" s="173" t="s">
        <v>903</v>
      </c>
      <c r="B305" s="129">
        <v>302</v>
      </c>
      <c r="C305" s="171" t="s">
        <v>1499</v>
      </c>
      <c r="D305" s="241">
        <v>40983</v>
      </c>
      <c r="E305" s="246" t="s">
        <v>2200</v>
      </c>
      <c r="F305" s="279" t="s">
        <v>2531</v>
      </c>
      <c r="G305" s="175" t="s">
        <v>1132</v>
      </c>
      <c r="H305" s="152">
        <v>2010</v>
      </c>
      <c r="I305" s="157">
        <v>39027</v>
      </c>
      <c r="J305" s="186">
        <v>2006</v>
      </c>
      <c r="K305" s="157" t="s">
        <v>1500</v>
      </c>
      <c r="L305" s="152" t="s">
        <v>1110</v>
      </c>
      <c r="M305" s="154">
        <v>90</v>
      </c>
      <c r="N305" s="136">
        <v>39203</v>
      </c>
      <c r="O305" s="136">
        <v>39965</v>
      </c>
      <c r="P305" s="136">
        <v>42844</v>
      </c>
      <c r="Q305" s="145">
        <f t="shared" si="39"/>
        <v>9.9753424657534246</v>
      </c>
      <c r="R305" s="145" t="s">
        <v>2520</v>
      </c>
      <c r="S305" s="145">
        <f t="shared" si="40"/>
        <v>7.8876712328767127</v>
      </c>
      <c r="T305" s="145" t="s">
        <v>2517</v>
      </c>
      <c r="U305" s="145" t="s">
        <v>2540</v>
      </c>
      <c r="V305" s="156" t="s">
        <v>689</v>
      </c>
      <c r="W305" s="158" t="s">
        <v>691</v>
      </c>
      <c r="X305" s="152" t="s">
        <v>689</v>
      </c>
      <c r="Y305" s="347">
        <v>160825.60000000001</v>
      </c>
      <c r="Z305" s="160">
        <v>0</v>
      </c>
      <c r="AA305" s="128">
        <v>0</v>
      </c>
      <c r="AB305" s="133">
        <v>500409</v>
      </c>
      <c r="AC305" s="159">
        <v>160825.60000000001</v>
      </c>
      <c r="AD305" s="342">
        <f t="shared" si="38"/>
        <v>0</v>
      </c>
      <c r="AE305" s="352">
        <f t="shared" si="41"/>
        <v>1</v>
      </c>
      <c r="AF305" s="135">
        <f t="shared" si="42"/>
        <v>1</v>
      </c>
      <c r="AG305" s="135" t="s">
        <v>2544</v>
      </c>
      <c r="AH305" s="136" t="s">
        <v>925</v>
      </c>
      <c r="AI305" s="170"/>
      <c r="AJ305" s="168"/>
      <c r="AK305" s="168"/>
      <c r="AL305" s="168"/>
      <c r="AM305" s="168"/>
      <c r="AN305" s="168"/>
      <c r="AO305" s="168"/>
      <c r="AP305" s="168"/>
      <c r="AQ305" s="174" t="s">
        <v>1496</v>
      </c>
    </row>
    <row r="306" spans="1:43" ht="96" x14ac:dyDescent="0.3">
      <c r="A306" s="173" t="s">
        <v>903</v>
      </c>
      <c r="B306" s="129">
        <v>303</v>
      </c>
      <c r="C306" s="171" t="s">
        <v>1508</v>
      </c>
      <c r="D306" s="241">
        <v>42567</v>
      </c>
      <c r="E306" s="246" t="s">
        <v>2200</v>
      </c>
      <c r="F306" s="279" t="s">
        <v>2531</v>
      </c>
      <c r="G306" s="175" t="s">
        <v>1132</v>
      </c>
      <c r="H306" s="152">
        <v>2010</v>
      </c>
      <c r="I306" s="157">
        <v>39125</v>
      </c>
      <c r="J306" s="186">
        <v>2007</v>
      </c>
      <c r="K306" s="130" t="s">
        <v>1930</v>
      </c>
      <c r="L306" s="152" t="s">
        <v>1110</v>
      </c>
      <c r="M306" s="154">
        <v>120</v>
      </c>
      <c r="N306" s="136">
        <v>40269</v>
      </c>
      <c r="O306" s="136">
        <v>40269</v>
      </c>
      <c r="P306" s="136">
        <v>42844</v>
      </c>
      <c r="Q306" s="145">
        <f t="shared" si="39"/>
        <v>7.0547945205479454</v>
      </c>
      <c r="R306" s="145" t="s">
        <v>2517</v>
      </c>
      <c r="S306" s="145">
        <f t="shared" si="40"/>
        <v>7.0547945205479454</v>
      </c>
      <c r="T306" s="145" t="s">
        <v>2517</v>
      </c>
      <c r="U306" s="145" t="s">
        <v>2540</v>
      </c>
      <c r="V306" s="156" t="s">
        <v>689</v>
      </c>
      <c r="W306" s="145" t="s">
        <v>689</v>
      </c>
      <c r="X306" s="152" t="s">
        <v>689</v>
      </c>
      <c r="Y306" s="348">
        <v>352148</v>
      </c>
      <c r="Z306" s="160">
        <v>0</v>
      </c>
      <c r="AA306" s="128">
        <v>0</v>
      </c>
      <c r="AB306" s="133">
        <v>230</v>
      </c>
      <c r="AC306" s="160">
        <v>230</v>
      </c>
      <c r="AD306" s="342">
        <f t="shared" si="38"/>
        <v>351918</v>
      </c>
      <c r="AE306" s="352">
        <f t="shared" si="41"/>
        <v>6.5313447754921229E-4</v>
      </c>
      <c r="AF306" s="135">
        <f t="shared" si="42"/>
        <v>6.5313447754921229E-4</v>
      </c>
      <c r="AG306" s="135" t="s">
        <v>2543</v>
      </c>
      <c r="AH306" s="155"/>
      <c r="AI306" s="170"/>
      <c r="AJ306" s="168"/>
      <c r="AK306" s="168"/>
      <c r="AL306" s="168"/>
      <c r="AM306" s="168"/>
      <c r="AN306" s="168"/>
      <c r="AO306" s="168"/>
      <c r="AP306" s="168"/>
      <c r="AQ306" s="174" t="s">
        <v>1509</v>
      </c>
    </row>
    <row r="307" spans="1:43" ht="36" x14ac:dyDescent="0.3">
      <c r="A307" s="173" t="s">
        <v>903</v>
      </c>
      <c r="B307" s="129">
        <v>304</v>
      </c>
      <c r="C307" s="171" t="s">
        <v>1510</v>
      </c>
      <c r="D307" s="241">
        <v>42831</v>
      </c>
      <c r="E307" s="246" t="s">
        <v>2200</v>
      </c>
      <c r="F307" s="279" t="s">
        <v>2531</v>
      </c>
      <c r="G307" s="175" t="s">
        <v>1132</v>
      </c>
      <c r="H307" s="152">
        <v>2010</v>
      </c>
      <c r="I307" s="157">
        <v>39125</v>
      </c>
      <c r="J307" s="186">
        <v>2007</v>
      </c>
      <c r="K307" s="157" t="s">
        <v>1148</v>
      </c>
      <c r="L307" s="152" t="s">
        <v>1110</v>
      </c>
      <c r="M307" s="154">
        <v>660</v>
      </c>
      <c r="N307" s="136">
        <v>39326</v>
      </c>
      <c r="O307" s="136">
        <v>40513</v>
      </c>
      <c r="P307" s="136">
        <v>42844</v>
      </c>
      <c r="Q307" s="145">
        <f t="shared" si="39"/>
        <v>9.6383561643835609</v>
      </c>
      <c r="R307" s="145" t="s">
        <v>2519</v>
      </c>
      <c r="S307" s="145">
        <f t="shared" si="40"/>
        <v>6.3863013698630136</v>
      </c>
      <c r="T307" s="145" t="s">
        <v>2516</v>
      </c>
      <c r="U307" s="145" t="s">
        <v>2540</v>
      </c>
      <c r="V307" s="156" t="s">
        <v>689</v>
      </c>
      <c r="W307" s="158" t="s">
        <v>691</v>
      </c>
      <c r="X307" s="152" t="s">
        <v>689</v>
      </c>
      <c r="Y307" s="347">
        <v>1144975.46</v>
      </c>
      <c r="Z307" s="160">
        <v>0</v>
      </c>
      <c r="AA307" s="128">
        <v>0</v>
      </c>
      <c r="AB307" s="133">
        <v>2045613</v>
      </c>
      <c r="AC307" s="159">
        <v>1144975.46</v>
      </c>
      <c r="AD307" s="342">
        <f t="shared" si="38"/>
        <v>0</v>
      </c>
      <c r="AE307" s="352">
        <f t="shared" si="41"/>
        <v>1</v>
      </c>
      <c r="AF307" s="135">
        <f t="shared" si="42"/>
        <v>1</v>
      </c>
      <c r="AG307" s="135" t="s">
        <v>2544</v>
      </c>
      <c r="AH307" s="136" t="s">
        <v>925</v>
      </c>
      <c r="AI307" s="170"/>
      <c r="AJ307" s="168"/>
      <c r="AK307" s="168"/>
      <c r="AL307" s="168"/>
      <c r="AM307" s="168"/>
      <c r="AN307" s="168"/>
      <c r="AO307" s="168"/>
      <c r="AP307" s="168"/>
      <c r="AQ307" s="174" t="s">
        <v>2027</v>
      </c>
    </row>
    <row r="308" spans="1:43" ht="72" x14ac:dyDescent="0.3">
      <c r="A308" s="173" t="s">
        <v>903</v>
      </c>
      <c r="B308" s="129">
        <v>305</v>
      </c>
      <c r="C308" s="171" t="s">
        <v>1513</v>
      </c>
      <c r="D308" s="241">
        <v>43147</v>
      </c>
      <c r="E308" s="246" t="s">
        <v>2200</v>
      </c>
      <c r="F308" s="279" t="s">
        <v>2531</v>
      </c>
      <c r="G308" s="175" t="s">
        <v>1132</v>
      </c>
      <c r="H308" s="152">
        <v>2010</v>
      </c>
      <c r="I308" s="157">
        <v>39094</v>
      </c>
      <c r="J308" s="186">
        <v>2007</v>
      </c>
      <c r="K308" s="187" t="s">
        <v>1161</v>
      </c>
      <c r="L308" s="152" t="s">
        <v>1109</v>
      </c>
      <c r="M308" s="154">
        <v>360</v>
      </c>
      <c r="N308" s="136" t="s">
        <v>698</v>
      </c>
      <c r="O308" s="136" t="s">
        <v>698</v>
      </c>
      <c r="P308" s="136">
        <v>42844</v>
      </c>
      <c r="Q308" s="128" t="s">
        <v>698</v>
      </c>
      <c r="R308" s="128" t="s">
        <v>698</v>
      </c>
      <c r="S308" s="128" t="s">
        <v>698</v>
      </c>
      <c r="T308" s="128" t="s">
        <v>698</v>
      </c>
      <c r="U308" s="128" t="s">
        <v>698</v>
      </c>
      <c r="V308" s="156" t="s">
        <v>689</v>
      </c>
      <c r="W308" s="145" t="s">
        <v>689</v>
      </c>
      <c r="X308" s="152" t="s">
        <v>689</v>
      </c>
      <c r="Y308" s="348">
        <v>566851</v>
      </c>
      <c r="Z308" s="160">
        <v>0</v>
      </c>
      <c r="AA308" s="128">
        <v>0</v>
      </c>
      <c r="AB308" s="133">
        <v>3</v>
      </c>
      <c r="AC308" s="160">
        <v>0</v>
      </c>
      <c r="AD308" s="342">
        <f t="shared" si="38"/>
        <v>566851</v>
      </c>
      <c r="AE308" s="352">
        <f t="shared" si="41"/>
        <v>0</v>
      </c>
      <c r="AF308" s="135">
        <f t="shared" si="42"/>
        <v>0</v>
      </c>
      <c r="AG308" s="135" t="s">
        <v>2543</v>
      </c>
      <c r="AH308" s="155"/>
      <c r="AI308" s="170"/>
      <c r="AJ308" s="168"/>
      <c r="AK308" s="168"/>
      <c r="AL308" s="168"/>
      <c r="AM308" s="168"/>
      <c r="AN308" s="168"/>
      <c r="AO308" s="168"/>
      <c r="AP308" s="168"/>
      <c r="AQ308" s="174" t="s">
        <v>2029</v>
      </c>
    </row>
    <row r="309" spans="1:43" ht="48" x14ac:dyDescent="0.3">
      <c r="A309" s="173" t="s">
        <v>903</v>
      </c>
      <c r="B309" s="129">
        <v>306</v>
      </c>
      <c r="C309" s="171" t="s">
        <v>1529</v>
      </c>
      <c r="D309" s="241">
        <v>46465</v>
      </c>
      <c r="E309" s="246" t="s">
        <v>2200</v>
      </c>
      <c r="F309" s="279" t="s">
        <v>2531</v>
      </c>
      <c r="G309" s="175" t="s">
        <v>1132</v>
      </c>
      <c r="H309" s="152">
        <v>2010</v>
      </c>
      <c r="I309" s="157">
        <v>39185</v>
      </c>
      <c r="J309" s="186">
        <v>2007</v>
      </c>
      <c r="K309" s="157" t="s">
        <v>1155</v>
      </c>
      <c r="L309" s="152" t="s">
        <v>1104</v>
      </c>
      <c r="M309" s="154">
        <v>180</v>
      </c>
      <c r="N309" s="136">
        <v>39387</v>
      </c>
      <c r="O309" s="136">
        <v>40391</v>
      </c>
      <c r="P309" s="136">
        <v>42844</v>
      </c>
      <c r="Q309" s="145">
        <f t="shared" ref="Q309:Q321" si="43">+(P309-N309)/365</f>
        <v>9.4712328767123282</v>
      </c>
      <c r="R309" s="145" t="s">
        <v>2519</v>
      </c>
      <c r="S309" s="145">
        <f t="shared" ref="S309:S321" si="44">+(P309-O309)/365</f>
        <v>6.720547945205479</v>
      </c>
      <c r="T309" s="145" t="s">
        <v>2516</v>
      </c>
      <c r="U309" s="145" t="s">
        <v>2540</v>
      </c>
      <c r="V309" s="156" t="s">
        <v>689</v>
      </c>
      <c r="W309" s="145" t="s">
        <v>689</v>
      </c>
      <c r="X309" s="152" t="s">
        <v>689</v>
      </c>
      <c r="Y309" s="347">
        <v>1463363</v>
      </c>
      <c r="Z309" s="160">
        <v>0</v>
      </c>
      <c r="AA309" s="128">
        <v>0</v>
      </c>
      <c r="AB309" s="133">
        <v>1972502</v>
      </c>
      <c r="AC309" s="159">
        <v>888178.52</v>
      </c>
      <c r="AD309" s="342">
        <f t="shared" si="38"/>
        <v>575184.48</v>
      </c>
      <c r="AE309" s="352">
        <f t="shared" si="41"/>
        <v>0.60694340365309218</v>
      </c>
      <c r="AF309" s="135">
        <f t="shared" si="42"/>
        <v>0.60694340365309218</v>
      </c>
      <c r="AG309" s="135" t="s">
        <v>2542</v>
      </c>
      <c r="AH309" s="155"/>
      <c r="AI309" s="170"/>
      <c r="AJ309" s="168"/>
      <c r="AK309" s="168"/>
      <c r="AL309" s="168"/>
      <c r="AM309" s="168"/>
      <c r="AN309" s="168"/>
      <c r="AO309" s="168"/>
      <c r="AP309" s="168"/>
      <c r="AQ309" s="174" t="s">
        <v>1530</v>
      </c>
    </row>
    <row r="310" spans="1:43" ht="36" x14ac:dyDescent="0.3">
      <c r="A310" s="173" t="s">
        <v>903</v>
      </c>
      <c r="B310" s="129">
        <v>307</v>
      </c>
      <c r="C310" s="171" t="s">
        <v>1533</v>
      </c>
      <c r="D310" s="241">
        <v>47975</v>
      </c>
      <c r="E310" s="246" t="s">
        <v>2200</v>
      </c>
      <c r="F310" s="279" t="s">
        <v>2531</v>
      </c>
      <c r="G310" s="175" t="s">
        <v>1603</v>
      </c>
      <c r="H310" s="152">
        <v>2010</v>
      </c>
      <c r="I310" s="157">
        <v>39366</v>
      </c>
      <c r="J310" s="186">
        <v>2007</v>
      </c>
      <c r="K310" s="157" t="s">
        <v>916</v>
      </c>
      <c r="L310" s="152" t="s">
        <v>1107</v>
      </c>
      <c r="M310" s="154">
        <v>120</v>
      </c>
      <c r="N310" s="136">
        <v>40360</v>
      </c>
      <c r="O310" s="136">
        <v>40360</v>
      </c>
      <c r="P310" s="136">
        <v>42844</v>
      </c>
      <c r="Q310" s="145">
        <f t="shared" si="43"/>
        <v>6.8054794520547945</v>
      </c>
      <c r="R310" s="145" t="s">
        <v>2516</v>
      </c>
      <c r="S310" s="145">
        <f t="shared" si="44"/>
        <v>6.8054794520547945</v>
      </c>
      <c r="T310" s="145" t="s">
        <v>2516</v>
      </c>
      <c r="U310" s="145" t="s">
        <v>2540</v>
      </c>
      <c r="V310" s="156" t="s">
        <v>689</v>
      </c>
      <c r="W310" s="145" t="s">
        <v>689</v>
      </c>
      <c r="X310" s="152" t="s">
        <v>689</v>
      </c>
      <c r="Y310" s="347">
        <v>114859</v>
      </c>
      <c r="Z310" s="160">
        <v>0</v>
      </c>
      <c r="AA310" s="128">
        <v>0</v>
      </c>
      <c r="AB310" s="133">
        <v>129015</v>
      </c>
      <c r="AC310" s="159">
        <v>3900</v>
      </c>
      <c r="AD310" s="342">
        <f t="shared" si="38"/>
        <v>110959</v>
      </c>
      <c r="AE310" s="352">
        <f t="shared" si="41"/>
        <v>3.3954674862222374E-2</v>
      </c>
      <c r="AF310" s="135">
        <f t="shared" si="42"/>
        <v>3.3954674862222374E-2</v>
      </c>
      <c r="AG310" s="135" t="s">
        <v>2543</v>
      </c>
      <c r="AH310" s="155"/>
      <c r="AI310" s="170"/>
      <c r="AJ310" s="168"/>
      <c r="AK310" s="168"/>
      <c r="AL310" s="168"/>
      <c r="AM310" s="168"/>
      <c r="AN310" s="168"/>
      <c r="AO310" s="168"/>
      <c r="AP310" s="168"/>
      <c r="AQ310" s="165" t="s">
        <v>1534</v>
      </c>
    </row>
    <row r="311" spans="1:43" ht="36" x14ac:dyDescent="0.3">
      <c r="A311" s="173" t="s">
        <v>903</v>
      </c>
      <c r="B311" s="129">
        <v>308</v>
      </c>
      <c r="C311" s="171" t="s">
        <v>1535</v>
      </c>
      <c r="D311" s="241">
        <v>48507</v>
      </c>
      <c r="E311" s="246" t="s">
        <v>2200</v>
      </c>
      <c r="F311" s="279" t="s">
        <v>2531</v>
      </c>
      <c r="G311" s="175" t="s">
        <v>1132</v>
      </c>
      <c r="H311" s="152">
        <v>2010</v>
      </c>
      <c r="I311" s="157">
        <v>39170</v>
      </c>
      <c r="J311" s="186">
        <v>2007</v>
      </c>
      <c r="K311" s="157" t="s">
        <v>918</v>
      </c>
      <c r="L311" s="152" t="s">
        <v>1110</v>
      </c>
      <c r="M311" s="154">
        <v>160</v>
      </c>
      <c r="N311" s="136">
        <v>39539</v>
      </c>
      <c r="O311" s="136">
        <v>39873</v>
      </c>
      <c r="P311" s="136">
        <v>42844</v>
      </c>
      <c r="Q311" s="145">
        <f t="shared" si="43"/>
        <v>9.0547945205479454</v>
      </c>
      <c r="R311" s="145" t="s">
        <v>2519</v>
      </c>
      <c r="S311" s="145">
        <f t="shared" si="44"/>
        <v>8.1397260273972609</v>
      </c>
      <c r="T311" s="145" t="s">
        <v>2518</v>
      </c>
      <c r="U311" s="145" t="s">
        <v>2540</v>
      </c>
      <c r="V311" s="156" t="s">
        <v>689</v>
      </c>
      <c r="W311" s="158" t="s">
        <v>691</v>
      </c>
      <c r="X311" s="152" t="s">
        <v>689</v>
      </c>
      <c r="Y311" s="347">
        <v>186625.96</v>
      </c>
      <c r="Z311" s="160">
        <v>0</v>
      </c>
      <c r="AA311" s="128">
        <v>0</v>
      </c>
      <c r="AB311" s="133">
        <v>325000</v>
      </c>
      <c r="AC311" s="159">
        <v>186625.96</v>
      </c>
      <c r="AD311" s="342">
        <f t="shared" si="38"/>
        <v>0</v>
      </c>
      <c r="AE311" s="352">
        <f t="shared" si="41"/>
        <v>1</v>
      </c>
      <c r="AF311" s="135">
        <f t="shared" si="42"/>
        <v>1</v>
      </c>
      <c r="AG311" s="135" t="s">
        <v>2544</v>
      </c>
      <c r="AH311" s="136" t="s">
        <v>925</v>
      </c>
      <c r="AI311" s="170"/>
      <c r="AJ311" s="168"/>
      <c r="AK311" s="168"/>
      <c r="AL311" s="168"/>
      <c r="AM311" s="168"/>
      <c r="AN311" s="168"/>
      <c r="AO311" s="168"/>
      <c r="AP311" s="168"/>
      <c r="AQ311" s="174" t="s">
        <v>1536</v>
      </c>
    </row>
    <row r="312" spans="1:43" ht="48" x14ac:dyDescent="0.3">
      <c r="A312" s="173" t="s">
        <v>903</v>
      </c>
      <c r="B312" s="129">
        <v>309</v>
      </c>
      <c r="C312" s="171" t="s">
        <v>1537</v>
      </c>
      <c r="D312" s="241">
        <v>48604</v>
      </c>
      <c r="E312" s="246" t="s">
        <v>2200</v>
      </c>
      <c r="F312" s="279" t="s">
        <v>2531</v>
      </c>
      <c r="G312" s="175" t="s">
        <v>1132</v>
      </c>
      <c r="H312" s="152">
        <v>2010</v>
      </c>
      <c r="I312" s="157">
        <v>39170</v>
      </c>
      <c r="J312" s="186">
        <v>2007</v>
      </c>
      <c r="K312" s="187" t="s">
        <v>1164</v>
      </c>
      <c r="L312" s="152" t="s">
        <v>1110</v>
      </c>
      <c r="M312" s="154">
        <v>210</v>
      </c>
      <c r="N312" s="136">
        <v>39569</v>
      </c>
      <c r="O312" s="136">
        <v>42675</v>
      </c>
      <c r="P312" s="136">
        <v>42844</v>
      </c>
      <c r="Q312" s="145">
        <f t="shared" si="43"/>
        <v>8.9726027397260282</v>
      </c>
      <c r="R312" s="145" t="s">
        <v>2519</v>
      </c>
      <c r="S312" s="145">
        <f t="shared" si="44"/>
        <v>0.46301369863013697</v>
      </c>
      <c r="T312" s="145" t="s">
        <v>2510</v>
      </c>
      <c r="U312" s="145" t="s">
        <v>2539</v>
      </c>
      <c r="V312" s="156" t="s">
        <v>689</v>
      </c>
      <c r="W312" s="145" t="s">
        <v>689</v>
      </c>
      <c r="X312" s="152" t="s">
        <v>689</v>
      </c>
      <c r="Y312" s="347">
        <v>1840995</v>
      </c>
      <c r="Z312" s="160">
        <v>0</v>
      </c>
      <c r="AA312" s="128">
        <v>0</v>
      </c>
      <c r="AB312" s="133">
        <v>2652129</v>
      </c>
      <c r="AC312" s="161">
        <v>1420493.23</v>
      </c>
      <c r="AD312" s="342">
        <f t="shared" si="38"/>
        <v>420501.77</v>
      </c>
      <c r="AE312" s="352">
        <f t="shared" si="41"/>
        <v>0.77158994456801888</v>
      </c>
      <c r="AF312" s="135">
        <f t="shared" si="42"/>
        <v>0.77158994456801888</v>
      </c>
      <c r="AG312" s="135" t="s">
        <v>2544</v>
      </c>
      <c r="AH312" s="155"/>
      <c r="AI312" s="170"/>
      <c r="AJ312" s="168"/>
      <c r="AK312" s="168"/>
      <c r="AL312" s="168"/>
      <c r="AM312" s="168"/>
      <c r="AN312" s="168"/>
      <c r="AO312" s="168"/>
      <c r="AP312" s="168"/>
      <c r="AQ312" s="165" t="s">
        <v>1538</v>
      </c>
    </row>
    <row r="313" spans="1:43" ht="36" x14ac:dyDescent="0.3">
      <c r="A313" s="173" t="s">
        <v>903</v>
      </c>
      <c r="B313" s="129">
        <v>310</v>
      </c>
      <c r="C313" s="171" t="s">
        <v>1539</v>
      </c>
      <c r="D313" s="241">
        <v>48628</v>
      </c>
      <c r="E313" s="246" t="s">
        <v>2200</v>
      </c>
      <c r="F313" s="279" t="s">
        <v>2531</v>
      </c>
      <c r="G313" s="175" t="s">
        <v>1132</v>
      </c>
      <c r="H313" s="152">
        <v>2010</v>
      </c>
      <c r="I313" s="157">
        <v>39170</v>
      </c>
      <c r="J313" s="186">
        <v>2007</v>
      </c>
      <c r="K313" s="157" t="s">
        <v>1182</v>
      </c>
      <c r="L313" s="152" t="s">
        <v>1110</v>
      </c>
      <c r="M313" s="154">
        <v>280</v>
      </c>
      <c r="N313" s="136">
        <v>39326</v>
      </c>
      <c r="O313" s="136">
        <v>39965</v>
      </c>
      <c r="P313" s="136">
        <v>42844</v>
      </c>
      <c r="Q313" s="145">
        <f t="shared" si="43"/>
        <v>9.6383561643835609</v>
      </c>
      <c r="R313" s="145" t="s">
        <v>2519</v>
      </c>
      <c r="S313" s="145">
        <f t="shared" si="44"/>
        <v>7.8876712328767127</v>
      </c>
      <c r="T313" s="145" t="s">
        <v>2517</v>
      </c>
      <c r="U313" s="145" t="s">
        <v>2540</v>
      </c>
      <c r="V313" s="156" t="s">
        <v>689</v>
      </c>
      <c r="W313" s="158" t="s">
        <v>691</v>
      </c>
      <c r="X313" s="152" t="s">
        <v>689</v>
      </c>
      <c r="Y313" s="347">
        <v>221998.05</v>
      </c>
      <c r="Z313" s="160">
        <v>0</v>
      </c>
      <c r="AA313" s="128">
        <v>0</v>
      </c>
      <c r="AB313" s="133">
        <v>273044</v>
      </c>
      <c r="AC313" s="159">
        <v>221998.05</v>
      </c>
      <c r="AD313" s="342">
        <f t="shared" si="38"/>
        <v>0</v>
      </c>
      <c r="AE313" s="352">
        <f t="shared" si="41"/>
        <v>1</v>
      </c>
      <c r="AF313" s="135">
        <f t="shared" si="42"/>
        <v>1</v>
      </c>
      <c r="AG313" s="135" t="s">
        <v>2544</v>
      </c>
      <c r="AH313" s="136" t="s">
        <v>925</v>
      </c>
      <c r="AI313" s="170"/>
      <c r="AJ313" s="168"/>
      <c r="AK313" s="168"/>
      <c r="AL313" s="168"/>
      <c r="AM313" s="168"/>
      <c r="AN313" s="168"/>
      <c r="AO313" s="168"/>
      <c r="AP313" s="168"/>
      <c r="AQ313" s="165" t="s">
        <v>1536</v>
      </c>
    </row>
    <row r="314" spans="1:43" ht="36" x14ac:dyDescent="0.3">
      <c r="A314" s="173" t="s">
        <v>903</v>
      </c>
      <c r="B314" s="129">
        <v>311</v>
      </c>
      <c r="C314" s="171" t="s">
        <v>1540</v>
      </c>
      <c r="D314" s="241">
        <v>48792</v>
      </c>
      <c r="E314" s="246" t="s">
        <v>2200</v>
      </c>
      <c r="F314" s="279" t="s">
        <v>2531</v>
      </c>
      <c r="G314" s="175" t="s">
        <v>1132</v>
      </c>
      <c r="H314" s="152">
        <v>2010</v>
      </c>
      <c r="I314" s="157">
        <v>39168</v>
      </c>
      <c r="J314" s="186">
        <v>2007</v>
      </c>
      <c r="K314" s="130" t="s">
        <v>1167</v>
      </c>
      <c r="L314" s="152" t="s">
        <v>1100</v>
      </c>
      <c r="M314" s="154">
        <v>640</v>
      </c>
      <c r="N314" s="136">
        <v>39356</v>
      </c>
      <c r="O314" s="136">
        <v>41091</v>
      </c>
      <c r="P314" s="136">
        <v>42844</v>
      </c>
      <c r="Q314" s="145">
        <f t="shared" si="43"/>
        <v>9.5561643835616437</v>
      </c>
      <c r="R314" s="145" t="s">
        <v>2519</v>
      </c>
      <c r="S314" s="145">
        <f t="shared" si="44"/>
        <v>4.8027397260273972</v>
      </c>
      <c r="T314" s="145" t="s">
        <v>2514</v>
      </c>
      <c r="U314" s="145" t="s">
        <v>2540</v>
      </c>
      <c r="V314" s="156" t="s">
        <v>689</v>
      </c>
      <c r="W314" s="158" t="s">
        <v>691</v>
      </c>
      <c r="X314" s="152" t="s">
        <v>689</v>
      </c>
      <c r="Y314" s="347">
        <v>501951.28</v>
      </c>
      <c r="Z314" s="160">
        <v>0</v>
      </c>
      <c r="AA314" s="128">
        <v>0</v>
      </c>
      <c r="AB314" s="133">
        <v>873962</v>
      </c>
      <c r="AC314" s="159">
        <v>501951.28</v>
      </c>
      <c r="AD314" s="342">
        <f t="shared" si="38"/>
        <v>0</v>
      </c>
      <c r="AE314" s="352">
        <f t="shared" si="41"/>
        <v>1</v>
      </c>
      <c r="AF314" s="135">
        <f t="shared" si="42"/>
        <v>1</v>
      </c>
      <c r="AG314" s="135" t="s">
        <v>2544</v>
      </c>
      <c r="AH314" s="136" t="s">
        <v>925</v>
      </c>
      <c r="AI314" s="170"/>
      <c r="AJ314" s="168"/>
      <c r="AK314" s="168"/>
      <c r="AL314" s="168"/>
      <c r="AM314" s="168"/>
      <c r="AN314" s="168"/>
      <c r="AO314" s="168"/>
      <c r="AP314" s="168"/>
      <c r="AQ314" s="174" t="s">
        <v>1536</v>
      </c>
    </row>
    <row r="315" spans="1:43" ht="72" x14ac:dyDescent="0.3">
      <c r="A315" s="173" t="s">
        <v>903</v>
      </c>
      <c r="B315" s="129">
        <v>312</v>
      </c>
      <c r="C315" s="171" t="s">
        <v>1548</v>
      </c>
      <c r="D315" s="241">
        <v>52031</v>
      </c>
      <c r="E315" s="246" t="s">
        <v>2200</v>
      </c>
      <c r="F315" s="279" t="s">
        <v>2531</v>
      </c>
      <c r="G315" s="175" t="s">
        <v>1132</v>
      </c>
      <c r="H315" s="152">
        <v>2010</v>
      </c>
      <c r="I315" s="157">
        <v>39241</v>
      </c>
      <c r="J315" s="186">
        <v>2007</v>
      </c>
      <c r="K315" s="157" t="s">
        <v>1459</v>
      </c>
      <c r="L315" s="152" t="s">
        <v>1102</v>
      </c>
      <c r="M315" s="154">
        <v>240</v>
      </c>
      <c r="N315" s="136">
        <v>40210</v>
      </c>
      <c r="O315" s="136">
        <v>42461</v>
      </c>
      <c r="P315" s="136">
        <v>42844</v>
      </c>
      <c r="Q315" s="145">
        <f t="shared" si="43"/>
        <v>7.2164383561643834</v>
      </c>
      <c r="R315" s="145" t="s">
        <v>2517</v>
      </c>
      <c r="S315" s="145">
        <f t="shared" si="44"/>
        <v>1.0493150684931507</v>
      </c>
      <c r="T315" s="145" t="s">
        <v>2524</v>
      </c>
      <c r="U315" s="145" t="s">
        <v>2540</v>
      </c>
      <c r="V315" s="156" t="s">
        <v>689</v>
      </c>
      <c r="W315" s="145" t="s">
        <v>689</v>
      </c>
      <c r="X315" s="152" t="s">
        <v>691</v>
      </c>
      <c r="Y315" s="347">
        <v>3479604</v>
      </c>
      <c r="Z315" s="160">
        <v>0</v>
      </c>
      <c r="AA315" s="128">
        <v>0</v>
      </c>
      <c r="AB315" s="133">
        <v>5527653</v>
      </c>
      <c r="AC315" s="159">
        <v>4024571.37</v>
      </c>
      <c r="AD315" s="342">
        <f t="shared" si="38"/>
        <v>-544967.37000000011</v>
      </c>
      <c r="AE315" s="352">
        <f t="shared" si="41"/>
        <v>1.1566176409729383</v>
      </c>
      <c r="AF315" s="135">
        <f t="shared" si="42"/>
        <v>1.1566176409729383</v>
      </c>
      <c r="AG315" s="135" t="s">
        <v>2544</v>
      </c>
      <c r="AH315" s="155"/>
      <c r="AI315" s="170"/>
      <c r="AJ315" s="168"/>
      <c r="AK315" s="168"/>
      <c r="AL315" s="168"/>
      <c r="AM315" s="168"/>
      <c r="AN315" s="168"/>
      <c r="AO315" s="168"/>
      <c r="AP315" s="168"/>
      <c r="AQ315" s="165" t="s">
        <v>1549</v>
      </c>
    </row>
    <row r="316" spans="1:43" ht="36" x14ac:dyDescent="0.3">
      <c r="A316" s="173" t="s">
        <v>903</v>
      </c>
      <c r="B316" s="129">
        <v>313</v>
      </c>
      <c r="C316" s="171" t="s">
        <v>1554</v>
      </c>
      <c r="D316" s="241">
        <v>53546</v>
      </c>
      <c r="E316" s="246" t="s">
        <v>2200</v>
      </c>
      <c r="F316" s="279" t="s">
        <v>2531</v>
      </c>
      <c r="G316" s="175" t="s">
        <v>1132</v>
      </c>
      <c r="H316" s="152">
        <v>2010</v>
      </c>
      <c r="I316" s="157">
        <v>39265</v>
      </c>
      <c r="J316" s="186">
        <v>2007</v>
      </c>
      <c r="K316" s="157" t="s">
        <v>1148</v>
      </c>
      <c r="L316" s="152" t="s">
        <v>1110</v>
      </c>
      <c r="M316" s="154">
        <v>270</v>
      </c>
      <c r="N316" s="136">
        <v>39783</v>
      </c>
      <c r="O316" s="136">
        <v>40513</v>
      </c>
      <c r="P316" s="136">
        <v>42844</v>
      </c>
      <c r="Q316" s="145">
        <f t="shared" si="43"/>
        <v>8.3863013698630144</v>
      </c>
      <c r="R316" s="145" t="s">
        <v>2518</v>
      </c>
      <c r="S316" s="145">
        <f t="shared" si="44"/>
        <v>6.3863013698630136</v>
      </c>
      <c r="T316" s="145" t="s">
        <v>2516</v>
      </c>
      <c r="U316" s="145" t="s">
        <v>2540</v>
      </c>
      <c r="V316" s="156" t="s">
        <v>689</v>
      </c>
      <c r="W316" s="158" t="s">
        <v>691</v>
      </c>
      <c r="X316" s="152" t="s">
        <v>689</v>
      </c>
      <c r="Y316" s="350">
        <v>1467201.8</v>
      </c>
      <c r="Z316" s="160">
        <v>0</v>
      </c>
      <c r="AA316" s="128">
        <v>0</v>
      </c>
      <c r="AB316" s="133">
        <v>3135581</v>
      </c>
      <c r="AC316" s="159">
        <v>1467201.8</v>
      </c>
      <c r="AD316" s="342">
        <f t="shared" si="38"/>
        <v>0</v>
      </c>
      <c r="AE316" s="352">
        <f t="shared" si="41"/>
        <v>1</v>
      </c>
      <c r="AF316" s="135">
        <f t="shared" si="42"/>
        <v>1</v>
      </c>
      <c r="AG316" s="135" t="s">
        <v>2544</v>
      </c>
      <c r="AH316" s="136" t="s">
        <v>925</v>
      </c>
      <c r="AI316" s="170"/>
      <c r="AJ316" s="168"/>
      <c r="AK316" s="168"/>
      <c r="AL316" s="168"/>
      <c r="AM316" s="168"/>
      <c r="AN316" s="168"/>
      <c r="AO316" s="168"/>
      <c r="AP316" s="168"/>
      <c r="AQ316" s="165" t="s">
        <v>1536</v>
      </c>
    </row>
    <row r="317" spans="1:43" ht="36" x14ac:dyDescent="0.3">
      <c r="A317" s="173" t="s">
        <v>903</v>
      </c>
      <c r="B317" s="129">
        <v>314</v>
      </c>
      <c r="C317" s="171" t="s">
        <v>1555</v>
      </c>
      <c r="D317" s="241">
        <v>53637</v>
      </c>
      <c r="E317" s="246" t="s">
        <v>2200</v>
      </c>
      <c r="F317" s="279" t="s">
        <v>2531</v>
      </c>
      <c r="G317" s="175" t="s">
        <v>1132</v>
      </c>
      <c r="H317" s="152">
        <v>2010</v>
      </c>
      <c r="I317" s="157">
        <v>39259</v>
      </c>
      <c r="J317" s="186">
        <v>2007</v>
      </c>
      <c r="K317" s="157" t="s">
        <v>1194</v>
      </c>
      <c r="L317" s="152" t="s">
        <v>1110</v>
      </c>
      <c r="M317" s="154">
        <v>210</v>
      </c>
      <c r="N317" s="136">
        <v>39753</v>
      </c>
      <c r="O317" s="136">
        <v>40330</v>
      </c>
      <c r="P317" s="136">
        <v>42844</v>
      </c>
      <c r="Q317" s="145">
        <f t="shared" si="43"/>
        <v>8.4684931506849317</v>
      </c>
      <c r="R317" s="145" t="s">
        <v>2518</v>
      </c>
      <c r="S317" s="145">
        <f t="shared" si="44"/>
        <v>6.8876712328767127</v>
      </c>
      <c r="T317" s="145" t="s">
        <v>2516</v>
      </c>
      <c r="U317" s="145" t="s">
        <v>2540</v>
      </c>
      <c r="V317" s="145" t="s">
        <v>691</v>
      </c>
      <c r="W317" s="158" t="s">
        <v>691</v>
      </c>
      <c r="X317" s="152" t="s">
        <v>689</v>
      </c>
      <c r="Y317" s="347">
        <v>1307613.25</v>
      </c>
      <c r="Z317" s="160">
        <v>0</v>
      </c>
      <c r="AA317" s="128">
        <v>0</v>
      </c>
      <c r="AB317" s="133">
        <v>2246191</v>
      </c>
      <c r="AC317" s="159">
        <v>1331648.69</v>
      </c>
      <c r="AD317" s="342">
        <f t="shared" si="38"/>
        <v>-24035.439999999944</v>
      </c>
      <c r="AE317" s="352">
        <f t="shared" ref="AE317:AE348" si="45">+AC317/Y317</f>
        <v>1.0183811536018008</v>
      </c>
      <c r="AF317" s="135">
        <f t="shared" ref="AF317:AF348" si="46">+AC317/Y317</f>
        <v>1.0183811536018008</v>
      </c>
      <c r="AG317" s="135" t="s">
        <v>2544</v>
      </c>
      <c r="AH317" s="136" t="s">
        <v>925</v>
      </c>
      <c r="AI317" s="170"/>
      <c r="AJ317" s="168"/>
      <c r="AK317" s="168"/>
      <c r="AL317" s="168"/>
      <c r="AM317" s="168"/>
      <c r="AN317" s="168"/>
      <c r="AO317" s="168"/>
      <c r="AP317" s="168"/>
      <c r="AQ317" s="165" t="s">
        <v>1556</v>
      </c>
    </row>
    <row r="318" spans="1:43" ht="48" x14ac:dyDescent="0.3">
      <c r="A318" s="173" t="s">
        <v>903</v>
      </c>
      <c r="B318" s="129">
        <v>315</v>
      </c>
      <c r="C318" s="171" t="s">
        <v>1557</v>
      </c>
      <c r="D318" s="241">
        <v>55191</v>
      </c>
      <c r="E318" s="246" t="s">
        <v>2200</v>
      </c>
      <c r="F318" s="279" t="s">
        <v>2531</v>
      </c>
      <c r="G318" s="175" t="s">
        <v>1132</v>
      </c>
      <c r="H318" s="152">
        <v>2010</v>
      </c>
      <c r="I318" s="157">
        <v>39279</v>
      </c>
      <c r="J318" s="186">
        <v>2007</v>
      </c>
      <c r="K318" s="157" t="s">
        <v>1558</v>
      </c>
      <c r="L318" s="152" t="s">
        <v>1104</v>
      </c>
      <c r="M318" s="154">
        <v>360</v>
      </c>
      <c r="N318" s="136">
        <v>39295</v>
      </c>
      <c r="O318" s="136">
        <v>40210</v>
      </c>
      <c r="P318" s="136">
        <v>42844</v>
      </c>
      <c r="Q318" s="145">
        <f t="shared" si="43"/>
        <v>9.7232876712328764</v>
      </c>
      <c r="R318" s="145" t="s">
        <v>2519</v>
      </c>
      <c r="S318" s="145">
        <f t="shared" si="44"/>
        <v>7.2164383561643834</v>
      </c>
      <c r="T318" s="145" t="s">
        <v>2517</v>
      </c>
      <c r="U318" s="145" t="s">
        <v>2540</v>
      </c>
      <c r="V318" s="156" t="s">
        <v>689</v>
      </c>
      <c r="W318" s="145" t="s">
        <v>689</v>
      </c>
      <c r="X318" s="152" t="s">
        <v>689</v>
      </c>
      <c r="Y318" s="347">
        <v>2477562</v>
      </c>
      <c r="Z318" s="160">
        <v>0</v>
      </c>
      <c r="AA318" s="128">
        <v>0</v>
      </c>
      <c r="AB318" s="133">
        <v>3008554</v>
      </c>
      <c r="AC318" s="159">
        <v>1796485.8</v>
      </c>
      <c r="AD318" s="342">
        <f t="shared" si="38"/>
        <v>681076.2</v>
      </c>
      <c r="AE318" s="352">
        <f t="shared" si="45"/>
        <v>0.72510225778406356</v>
      </c>
      <c r="AF318" s="135">
        <f t="shared" si="46"/>
        <v>0.72510225778406356</v>
      </c>
      <c r="AG318" s="135" t="s">
        <v>2542</v>
      </c>
      <c r="AH318" s="155"/>
      <c r="AI318" s="170"/>
      <c r="AJ318" s="168"/>
      <c r="AK318" s="168"/>
      <c r="AL318" s="168"/>
      <c r="AM318" s="168"/>
      <c r="AN318" s="168"/>
      <c r="AO318" s="168"/>
      <c r="AP318" s="168"/>
      <c r="AQ318" s="174" t="s">
        <v>1559</v>
      </c>
    </row>
    <row r="319" spans="1:43" ht="36" x14ac:dyDescent="0.3">
      <c r="A319" s="173" t="s">
        <v>903</v>
      </c>
      <c r="B319" s="129">
        <v>316</v>
      </c>
      <c r="C319" s="171" t="s">
        <v>1560</v>
      </c>
      <c r="D319" s="241">
        <v>56799</v>
      </c>
      <c r="E319" s="246" t="s">
        <v>2200</v>
      </c>
      <c r="F319" s="279" t="s">
        <v>2531</v>
      </c>
      <c r="G319" s="175" t="s">
        <v>1132</v>
      </c>
      <c r="H319" s="152">
        <v>2010</v>
      </c>
      <c r="I319" s="157">
        <v>39290</v>
      </c>
      <c r="J319" s="186">
        <v>2007</v>
      </c>
      <c r="K319" s="157" t="s">
        <v>1474</v>
      </c>
      <c r="L319" s="152" t="s">
        <v>1110</v>
      </c>
      <c r="M319" s="154">
        <v>260</v>
      </c>
      <c r="N319" s="136">
        <v>39569</v>
      </c>
      <c r="O319" s="136">
        <v>40087</v>
      </c>
      <c r="P319" s="136">
        <v>42844</v>
      </c>
      <c r="Q319" s="145">
        <f t="shared" si="43"/>
        <v>8.9726027397260282</v>
      </c>
      <c r="R319" s="145" t="s">
        <v>2519</v>
      </c>
      <c r="S319" s="145">
        <f t="shared" si="44"/>
        <v>7.5534246575342463</v>
      </c>
      <c r="T319" s="145" t="s">
        <v>2517</v>
      </c>
      <c r="U319" s="145" t="s">
        <v>2540</v>
      </c>
      <c r="V319" s="156" t="s">
        <v>689</v>
      </c>
      <c r="W319" s="158" t="s">
        <v>691</v>
      </c>
      <c r="X319" s="152" t="s">
        <v>689</v>
      </c>
      <c r="Y319" s="347">
        <v>552805.81999999995</v>
      </c>
      <c r="Z319" s="160">
        <v>0</v>
      </c>
      <c r="AA319" s="128">
        <v>0</v>
      </c>
      <c r="AB319" s="133">
        <v>1072000</v>
      </c>
      <c r="AC319" s="159">
        <v>552805.81999999995</v>
      </c>
      <c r="AD319" s="342">
        <f t="shared" si="38"/>
        <v>0</v>
      </c>
      <c r="AE319" s="352">
        <f t="shared" si="45"/>
        <v>1</v>
      </c>
      <c r="AF319" s="135">
        <f t="shared" si="46"/>
        <v>1</v>
      </c>
      <c r="AG319" s="135" t="s">
        <v>2544</v>
      </c>
      <c r="AH319" s="136" t="s">
        <v>925</v>
      </c>
      <c r="AI319" s="170"/>
      <c r="AJ319" s="168"/>
      <c r="AK319" s="168"/>
      <c r="AL319" s="168"/>
      <c r="AM319" s="168"/>
      <c r="AN319" s="168"/>
      <c r="AO319" s="168"/>
      <c r="AP319" s="168"/>
      <c r="AQ319" s="174" t="s">
        <v>1536</v>
      </c>
    </row>
    <row r="320" spans="1:43" ht="48" x14ac:dyDescent="0.3">
      <c r="A320" s="173" t="s">
        <v>903</v>
      </c>
      <c r="B320" s="129">
        <v>317</v>
      </c>
      <c r="C320" s="171" t="s">
        <v>1562</v>
      </c>
      <c r="D320" s="241">
        <v>58874</v>
      </c>
      <c r="E320" s="245" t="s">
        <v>2230</v>
      </c>
      <c r="F320" s="280" t="s">
        <v>2535</v>
      </c>
      <c r="G320" s="175" t="s">
        <v>1563</v>
      </c>
      <c r="H320" s="152">
        <v>2010</v>
      </c>
      <c r="I320" s="157">
        <v>41234</v>
      </c>
      <c r="J320" s="152">
        <v>2012</v>
      </c>
      <c r="K320" s="157" t="s">
        <v>916</v>
      </c>
      <c r="L320" s="152" t="s">
        <v>1110</v>
      </c>
      <c r="M320" s="154">
        <v>420</v>
      </c>
      <c r="N320" s="136">
        <v>39630</v>
      </c>
      <c r="O320" s="136">
        <v>42461</v>
      </c>
      <c r="P320" s="136">
        <v>42844</v>
      </c>
      <c r="Q320" s="145">
        <f t="shared" si="43"/>
        <v>8.8054794520547937</v>
      </c>
      <c r="R320" s="145" t="s">
        <v>2518</v>
      </c>
      <c r="S320" s="145">
        <f t="shared" si="44"/>
        <v>1.0493150684931507</v>
      </c>
      <c r="T320" s="145" t="s">
        <v>2524</v>
      </c>
      <c r="U320" s="145" t="s">
        <v>2540</v>
      </c>
      <c r="V320" s="145" t="s">
        <v>691</v>
      </c>
      <c r="W320" s="145" t="s">
        <v>689</v>
      </c>
      <c r="X320" s="152" t="s">
        <v>691</v>
      </c>
      <c r="Y320" s="347">
        <v>30895234</v>
      </c>
      <c r="Z320" s="160">
        <v>0</v>
      </c>
      <c r="AA320" s="128">
        <v>0</v>
      </c>
      <c r="AB320" s="133">
        <v>39046101</v>
      </c>
      <c r="AC320" s="159">
        <v>20358893.329999998</v>
      </c>
      <c r="AD320" s="342">
        <f t="shared" si="38"/>
        <v>10536340.670000002</v>
      </c>
      <c r="AE320" s="352">
        <f t="shared" si="45"/>
        <v>0.65896550030985357</v>
      </c>
      <c r="AF320" s="135">
        <f t="shared" si="46"/>
        <v>0.65896550030985357</v>
      </c>
      <c r="AG320" s="135" t="s">
        <v>2542</v>
      </c>
      <c r="AH320" s="155"/>
      <c r="AI320" s="170"/>
      <c r="AJ320" s="168"/>
      <c r="AK320" s="168"/>
      <c r="AL320" s="168"/>
      <c r="AM320" s="168"/>
      <c r="AN320" s="168"/>
      <c r="AO320" s="168"/>
      <c r="AP320" s="168"/>
      <c r="AQ320" s="165" t="s">
        <v>1564</v>
      </c>
    </row>
    <row r="321" spans="1:43" ht="36" x14ac:dyDescent="0.3">
      <c r="A321" s="173" t="s">
        <v>903</v>
      </c>
      <c r="B321" s="129">
        <v>318</v>
      </c>
      <c r="C321" s="171" t="s">
        <v>1565</v>
      </c>
      <c r="D321" s="241">
        <v>58928</v>
      </c>
      <c r="E321" s="246" t="s">
        <v>2200</v>
      </c>
      <c r="F321" s="279" t="s">
        <v>2531</v>
      </c>
      <c r="G321" s="175" t="s">
        <v>1132</v>
      </c>
      <c r="H321" s="152">
        <v>2010</v>
      </c>
      <c r="I321" s="157">
        <v>39311</v>
      </c>
      <c r="J321" s="186">
        <v>2007</v>
      </c>
      <c r="K321" s="157" t="s">
        <v>1148</v>
      </c>
      <c r="L321" s="152" t="s">
        <v>1110</v>
      </c>
      <c r="M321" s="154">
        <v>590</v>
      </c>
      <c r="N321" s="136">
        <v>39569</v>
      </c>
      <c r="O321" s="136">
        <v>40513</v>
      </c>
      <c r="P321" s="136">
        <v>42844</v>
      </c>
      <c r="Q321" s="145">
        <f t="shared" si="43"/>
        <v>8.9726027397260282</v>
      </c>
      <c r="R321" s="145" t="s">
        <v>2519</v>
      </c>
      <c r="S321" s="145">
        <f t="shared" si="44"/>
        <v>6.3863013698630136</v>
      </c>
      <c r="T321" s="145" t="s">
        <v>2516</v>
      </c>
      <c r="U321" s="145" t="s">
        <v>2540</v>
      </c>
      <c r="V321" s="156" t="s">
        <v>689</v>
      </c>
      <c r="W321" s="158" t="s">
        <v>691</v>
      </c>
      <c r="X321" s="152" t="s">
        <v>689</v>
      </c>
      <c r="Y321" s="347">
        <v>1869491.05</v>
      </c>
      <c r="Z321" s="160">
        <v>0</v>
      </c>
      <c r="AA321" s="128">
        <v>0</v>
      </c>
      <c r="AB321" s="133">
        <v>4175001</v>
      </c>
      <c r="AC321" s="159">
        <v>1869491.05</v>
      </c>
      <c r="AD321" s="342">
        <f t="shared" si="38"/>
        <v>0</v>
      </c>
      <c r="AE321" s="352">
        <f t="shared" si="45"/>
        <v>1</v>
      </c>
      <c r="AF321" s="135">
        <f t="shared" si="46"/>
        <v>1</v>
      </c>
      <c r="AG321" s="135" t="s">
        <v>2544</v>
      </c>
      <c r="AH321" s="136" t="s">
        <v>925</v>
      </c>
      <c r="AI321" s="170"/>
      <c r="AJ321" s="168"/>
      <c r="AK321" s="168"/>
      <c r="AL321" s="168"/>
      <c r="AM321" s="168"/>
      <c r="AN321" s="168"/>
      <c r="AO321" s="168"/>
      <c r="AP321" s="168"/>
      <c r="AQ321" s="165" t="s">
        <v>1536</v>
      </c>
    </row>
    <row r="322" spans="1:43" ht="48" x14ac:dyDescent="0.3">
      <c r="A322" s="173" t="s">
        <v>903</v>
      </c>
      <c r="B322" s="129">
        <v>319</v>
      </c>
      <c r="C322" s="171" t="s">
        <v>1571</v>
      </c>
      <c r="D322" s="241">
        <v>63054</v>
      </c>
      <c r="E322" s="245" t="s">
        <v>2200</v>
      </c>
      <c r="F322" s="279" t="s">
        <v>2531</v>
      </c>
      <c r="G322" s="175" t="s">
        <v>1595</v>
      </c>
      <c r="H322" s="152">
        <v>2010</v>
      </c>
      <c r="I322" s="157">
        <v>39751</v>
      </c>
      <c r="J322" s="186">
        <v>2008</v>
      </c>
      <c r="K322" s="157" t="s">
        <v>1572</v>
      </c>
      <c r="L322" s="152" t="s">
        <v>1104</v>
      </c>
      <c r="M322" s="154">
        <v>105</v>
      </c>
      <c r="N322" s="136" t="s">
        <v>698</v>
      </c>
      <c r="O322" s="136" t="s">
        <v>698</v>
      </c>
      <c r="P322" s="136">
        <v>42844</v>
      </c>
      <c r="Q322" s="128" t="s">
        <v>698</v>
      </c>
      <c r="R322" s="128" t="s">
        <v>698</v>
      </c>
      <c r="S322" s="128" t="s">
        <v>698</v>
      </c>
      <c r="T322" s="128" t="s">
        <v>698</v>
      </c>
      <c r="U322" s="128" t="s">
        <v>698</v>
      </c>
      <c r="V322" s="145" t="s">
        <v>691</v>
      </c>
      <c r="W322" s="145" t="s">
        <v>689</v>
      </c>
      <c r="X322" s="152" t="s">
        <v>689</v>
      </c>
      <c r="Y322" s="347">
        <v>2085000</v>
      </c>
      <c r="Z322" s="160">
        <v>0</v>
      </c>
      <c r="AA322" s="128">
        <v>0</v>
      </c>
      <c r="AB322" s="133">
        <v>0</v>
      </c>
      <c r="AC322" s="159">
        <v>0</v>
      </c>
      <c r="AD322" s="342">
        <f t="shared" si="38"/>
        <v>2085000</v>
      </c>
      <c r="AE322" s="352">
        <f t="shared" si="45"/>
        <v>0</v>
      </c>
      <c r="AF322" s="135">
        <f t="shared" si="46"/>
        <v>0</v>
      </c>
      <c r="AG322" s="135" t="s">
        <v>2543</v>
      </c>
      <c r="AH322" s="155"/>
      <c r="AI322" s="170"/>
      <c r="AJ322" s="168"/>
      <c r="AK322" s="168"/>
      <c r="AL322" s="168"/>
      <c r="AM322" s="168"/>
      <c r="AN322" s="168"/>
      <c r="AO322" s="168"/>
      <c r="AP322" s="168"/>
      <c r="AQ322" s="174" t="s">
        <v>1573</v>
      </c>
    </row>
    <row r="323" spans="1:43" ht="36" x14ac:dyDescent="0.3">
      <c r="A323" s="173" t="s">
        <v>903</v>
      </c>
      <c r="B323" s="129">
        <v>320</v>
      </c>
      <c r="C323" s="171" t="s">
        <v>1576</v>
      </c>
      <c r="D323" s="241">
        <v>63378</v>
      </c>
      <c r="E323" s="246" t="s">
        <v>2200</v>
      </c>
      <c r="F323" s="279" t="s">
        <v>2531</v>
      </c>
      <c r="G323" s="175" t="s">
        <v>1132</v>
      </c>
      <c r="H323" s="152">
        <v>2010</v>
      </c>
      <c r="I323" s="157">
        <v>39385</v>
      </c>
      <c r="J323" s="186">
        <v>2007</v>
      </c>
      <c r="K323" s="130" t="s">
        <v>905</v>
      </c>
      <c r="L323" s="152" t="s">
        <v>1110</v>
      </c>
      <c r="M323" s="154">
        <v>130</v>
      </c>
      <c r="N323" s="136">
        <v>39569</v>
      </c>
      <c r="O323" s="136">
        <v>40422</v>
      </c>
      <c r="P323" s="136">
        <v>42844</v>
      </c>
      <c r="Q323" s="145">
        <f t="shared" ref="Q323:Q328" si="47">+(P323-N323)/365</f>
        <v>8.9726027397260282</v>
      </c>
      <c r="R323" s="145" t="s">
        <v>2519</v>
      </c>
      <c r="S323" s="145">
        <f t="shared" ref="S323:S328" si="48">+(P323-O323)/365</f>
        <v>6.6356164383561644</v>
      </c>
      <c r="T323" s="145" t="s">
        <v>2516</v>
      </c>
      <c r="U323" s="145" t="s">
        <v>2540</v>
      </c>
      <c r="V323" s="156" t="s">
        <v>689</v>
      </c>
      <c r="W323" s="173" t="s">
        <v>691</v>
      </c>
      <c r="X323" s="173" t="s">
        <v>689</v>
      </c>
      <c r="Y323" s="347">
        <v>473146.46</v>
      </c>
      <c r="Z323" s="160">
        <v>0</v>
      </c>
      <c r="AA323" s="128">
        <v>0</v>
      </c>
      <c r="AB323" s="133">
        <v>785422</v>
      </c>
      <c r="AC323" s="159">
        <v>483177.06</v>
      </c>
      <c r="AD323" s="342">
        <f t="shared" si="38"/>
        <v>-10030.599999999977</v>
      </c>
      <c r="AE323" s="352">
        <f t="shared" si="45"/>
        <v>1.0211997781828484</v>
      </c>
      <c r="AF323" s="135">
        <f t="shared" si="46"/>
        <v>1.0211997781828484</v>
      </c>
      <c r="AG323" s="135" t="s">
        <v>2544</v>
      </c>
      <c r="AH323" s="136" t="s">
        <v>925</v>
      </c>
      <c r="AI323" s="170"/>
      <c r="AJ323" s="168"/>
      <c r="AK323" s="168"/>
      <c r="AL323" s="168"/>
      <c r="AM323" s="168"/>
      <c r="AN323" s="168"/>
      <c r="AO323" s="168"/>
      <c r="AP323" s="168"/>
      <c r="AQ323" s="174" t="s">
        <v>1577</v>
      </c>
    </row>
    <row r="324" spans="1:43" ht="36" x14ac:dyDescent="0.3">
      <c r="A324" s="173" t="s">
        <v>903</v>
      </c>
      <c r="B324" s="129">
        <v>321</v>
      </c>
      <c r="C324" s="171" t="s">
        <v>1578</v>
      </c>
      <c r="D324" s="241">
        <v>63394</v>
      </c>
      <c r="E324" s="246" t="s">
        <v>2200</v>
      </c>
      <c r="F324" s="279" t="s">
        <v>2531</v>
      </c>
      <c r="G324" s="175" t="s">
        <v>1132</v>
      </c>
      <c r="H324" s="152">
        <v>2010</v>
      </c>
      <c r="I324" s="157">
        <v>39407</v>
      </c>
      <c r="J324" s="186">
        <v>2007</v>
      </c>
      <c r="K324" s="157" t="s">
        <v>1148</v>
      </c>
      <c r="L324" s="152" t="s">
        <v>1110</v>
      </c>
      <c r="M324" s="154">
        <v>425</v>
      </c>
      <c r="N324" s="136">
        <v>39783</v>
      </c>
      <c r="O324" s="136">
        <v>40513</v>
      </c>
      <c r="P324" s="136">
        <v>42844</v>
      </c>
      <c r="Q324" s="145">
        <f t="shared" si="47"/>
        <v>8.3863013698630144</v>
      </c>
      <c r="R324" s="145" t="s">
        <v>2518</v>
      </c>
      <c r="S324" s="145">
        <f t="shared" si="48"/>
        <v>6.3863013698630136</v>
      </c>
      <c r="T324" s="145" t="s">
        <v>2516</v>
      </c>
      <c r="U324" s="145" t="s">
        <v>2540</v>
      </c>
      <c r="V324" s="156" t="s">
        <v>689</v>
      </c>
      <c r="W324" s="173" t="s">
        <v>691</v>
      </c>
      <c r="X324" s="173" t="s">
        <v>689</v>
      </c>
      <c r="Y324" s="347">
        <v>1485836.1</v>
      </c>
      <c r="Z324" s="160">
        <v>0</v>
      </c>
      <c r="AA324" s="128">
        <v>0</v>
      </c>
      <c r="AB324" s="133">
        <v>2990449</v>
      </c>
      <c r="AC324" s="159">
        <v>1534196.54</v>
      </c>
      <c r="AD324" s="342">
        <f t="shared" si="38"/>
        <v>-48360.439999999944</v>
      </c>
      <c r="AE324" s="352">
        <f t="shared" si="45"/>
        <v>1.0325476275613441</v>
      </c>
      <c r="AF324" s="135">
        <f t="shared" si="46"/>
        <v>1.0325476275613441</v>
      </c>
      <c r="AG324" s="135" t="s">
        <v>2544</v>
      </c>
      <c r="AH324" s="136" t="s">
        <v>925</v>
      </c>
      <c r="AI324" s="170"/>
      <c r="AJ324" s="168"/>
      <c r="AK324" s="168"/>
      <c r="AL324" s="168"/>
      <c r="AM324" s="168"/>
      <c r="AN324" s="168"/>
      <c r="AO324" s="168"/>
      <c r="AP324" s="168"/>
      <c r="AQ324" s="165" t="s">
        <v>1579</v>
      </c>
    </row>
    <row r="325" spans="1:43" ht="84" x14ac:dyDescent="0.3">
      <c r="A325" s="173" t="s">
        <v>903</v>
      </c>
      <c r="B325" s="129">
        <v>322</v>
      </c>
      <c r="C325" s="171" t="s">
        <v>2036</v>
      </c>
      <c r="D325" s="241">
        <v>68738</v>
      </c>
      <c r="E325" s="245" t="s">
        <v>2230</v>
      </c>
      <c r="F325" s="280" t="s">
        <v>2535</v>
      </c>
      <c r="G325" s="175" t="s">
        <v>1603</v>
      </c>
      <c r="H325" s="152">
        <v>2010</v>
      </c>
      <c r="I325" s="157">
        <v>39517</v>
      </c>
      <c r="J325" s="186">
        <v>2008</v>
      </c>
      <c r="K325" s="157" t="s">
        <v>916</v>
      </c>
      <c r="L325" s="152" t="s">
        <v>1110</v>
      </c>
      <c r="M325" s="154">
        <v>180</v>
      </c>
      <c r="N325" s="136">
        <v>40148</v>
      </c>
      <c r="O325" s="136">
        <v>41244</v>
      </c>
      <c r="P325" s="136">
        <v>42844</v>
      </c>
      <c r="Q325" s="145">
        <f t="shared" si="47"/>
        <v>7.3863013698630136</v>
      </c>
      <c r="R325" s="145" t="s">
        <v>2517</v>
      </c>
      <c r="S325" s="145">
        <f t="shared" si="48"/>
        <v>4.3835616438356162</v>
      </c>
      <c r="T325" s="145" t="s">
        <v>2514</v>
      </c>
      <c r="U325" s="145" t="s">
        <v>2540</v>
      </c>
      <c r="V325" s="156" t="s">
        <v>689</v>
      </c>
      <c r="W325" s="158" t="s">
        <v>691</v>
      </c>
      <c r="X325" s="152" t="s">
        <v>689</v>
      </c>
      <c r="Y325" s="347">
        <v>17285</v>
      </c>
      <c r="Z325" s="160">
        <v>0</v>
      </c>
      <c r="AA325" s="128">
        <v>0</v>
      </c>
      <c r="AB325" s="133">
        <v>1254553</v>
      </c>
      <c r="AC325" s="159">
        <v>512251.2</v>
      </c>
      <c r="AD325" s="342">
        <f t="shared" si="38"/>
        <v>-494966.2</v>
      </c>
      <c r="AE325" s="352">
        <f t="shared" si="45"/>
        <v>29.635591553369974</v>
      </c>
      <c r="AF325" s="135">
        <f t="shared" si="46"/>
        <v>29.635591553369974</v>
      </c>
      <c r="AG325" s="135" t="s">
        <v>2544</v>
      </c>
      <c r="AH325" s="136" t="s">
        <v>925</v>
      </c>
      <c r="AI325" s="170"/>
      <c r="AJ325" s="168"/>
      <c r="AK325" s="168"/>
      <c r="AL325" s="168"/>
      <c r="AM325" s="168"/>
      <c r="AN325" s="168"/>
      <c r="AO325" s="168"/>
      <c r="AP325" s="168"/>
      <c r="AQ325" s="165" t="s">
        <v>2037</v>
      </c>
    </row>
    <row r="326" spans="1:43" ht="36" x14ac:dyDescent="0.3">
      <c r="A326" s="173" t="s">
        <v>903</v>
      </c>
      <c r="B326" s="129">
        <v>323</v>
      </c>
      <c r="C326" s="171" t="s">
        <v>2038</v>
      </c>
      <c r="D326" s="241">
        <v>69195</v>
      </c>
      <c r="E326" s="246" t="s">
        <v>2200</v>
      </c>
      <c r="F326" s="279" t="s">
        <v>2531</v>
      </c>
      <c r="G326" s="175" t="s">
        <v>1132</v>
      </c>
      <c r="H326" s="152">
        <v>2010</v>
      </c>
      <c r="I326" s="157">
        <v>39483</v>
      </c>
      <c r="J326" s="186">
        <v>2008</v>
      </c>
      <c r="K326" s="187" t="s">
        <v>1191</v>
      </c>
      <c r="L326" s="152" t="s">
        <v>1100</v>
      </c>
      <c r="M326" s="154">
        <v>180</v>
      </c>
      <c r="N326" s="136">
        <v>39722</v>
      </c>
      <c r="O326" s="136">
        <v>40210</v>
      </c>
      <c r="P326" s="136">
        <v>42844</v>
      </c>
      <c r="Q326" s="145">
        <f t="shared" si="47"/>
        <v>8.5534246575342472</v>
      </c>
      <c r="R326" s="145" t="s">
        <v>2518</v>
      </c>
      <c r="S326" s="145">
        <f t="shared" si="48"/>
        <v>7.2164383561643834</v>
      </c>
      <c r="T326" s="145" t="s">
        <v>2517</v>
      </c>
      <c r="U326" s="145" t="s">
        <v>2540</v>
      </c>
      <c r="V326" s="156" t="s">
        <v>689</v>
      </c>
      <c r="W326" s="145" t="s">
        <v>689</v>
      </c>
      <c r="X326" s="152" t="s">
        <v>689</v>
      </c>
      <c r="Y326" s="347">
        <v>377624</v>
      </c>
      <c r="Z326" s="160">
        <v>0</v>
      </c>
      <c r="AA326" s="128">
        <v>0</v>
      </c>
      <c r="AB326" s="133">
        <v>655435</v>
      </c>
      <c r="AC326" s="159">
        <v>249209.83</v>
      </c>
      <c r="AD326" s="342">
        <f t="shared" si="38"/>
        <v>128414.17000000001</v>
      </c>
      <c r="AE326" s="352">
        <f t="shared" si="45"/>
        <v>0.65994171450967098</v>
      </c>
      <c r="AF326" s="135">
        <f t="shared" si="46"/>
        <v>0.65994171450967098</v>
      </c>
      <c r="AG326" s="135" t="s">
        <v>2542</v>
      </c>
      <c r="AH326" s="155"/>
      <c r="AI326" s="170"/>
      <c r="AJ326" s="168"/>
      <c r="AK326" s="168"/>
      <c r="AL326" s="168"/>
      <c r="AM326" s="168"/>
      <c r="AN326" s="168"/>
      <c r="AO326" s="168"/>
      <c r="AP326" s="168"/>
      <c r="AQ326" s="174" t="s">
        <v>2039</v>
      </c>
    </row>
    <row r="327" spans="1:43" ht="48" x14ac:dyDescent="0.3">
      <c r="A327" s="173" t="s">
        <v>903</v>
      </c>
      <c r="B327" s="129">
        <v>324</v>
      </c>
      <c r="C327" s="171" t="s">
        <v>2040</v>
      </c>
      <c r="D327" s="241">
        <v>69940</v>
      </c>
      <c r="E327" s="245" t="s">
        <v>2200</v>
      </c>
      <c r="F327" s="280" t="s">
        <v>2531</v>
      </c>
      <c r="G327" s="175" t="s">
        <v>2192</v>
      </c>
      <c r="H327" s="152">
        <v>2010</v>
      </c>
      <c r="I327" s="157">
        <v>39443</v>
      </c>
      <c r="J327" s="186">
        <v>2007</v>
      </c>
      <c r="K327" s="157" t="s">
        <v>2041</v>
      </c>
      <c r="L327" s="152" t="s">
        <v>1110</v>
      </c>
      <c r="M327" s="154">
        <v>180</v>
      </c>
      <c r="N327" s="136">
        <v>39934</v>
      </c>
      <c r="O327" s="136">
        <v>40238</v>
      </c>
      <c r="P327" s="136">
        <v>42844</v>
      </c>
      <c r="Q327" s="145">
        <f t="shared" si="47"/>
        <v>7.9726027397260273</v>
      </c>
      <c r="R327" s="145" t="s">
        <v>2518</v>
      </c>
      <c r="S327" s="145">
        <f t="shared" si="48"/>
        <v>7.13972602739726</v>
      </c>
      <c r="T327" s="145" t="s">
        <v>2517</v>
      </c>
      <c r="U327" s="145" t="s">
        <v>2540</v>
      </c>
      <c r="V327" s="156" t="s">
        <v>689</v>
      </c>
      <c r="W327" s="145" t="s">
        <v>689</v>
      </c>
      <c r="X327" s="152" t="s">
        <v>689</v>
      </c>
      <c r="Y327" s="347">
        <v>1180710</v>
      </c>
      <c r="Z327" s="160">
        <v>0</v>
      </c>
      <c r="AA327" s="128">
        <v>0</v>
      </c>
      <c r="AB327" s="133">
        <v>1355874</v>
      </c>
      <c r="AC327" s="159">
        <v>694230.64</v>
      </c>
      <c r="AD327" s="342">
        <f t="shared" si="38"/>
        <v>486479.35999999999</v>
      </c>
      <c r="AE327" s="352">
        <f t="shared" si="45"/>
        <v>0.5879772679150681</v>
      </c>
      <c r="AF327" s="135">
        <f t="shared" si="46"/>
        <v>0.5879772679150681</v>
      </c>
      <c r="AG327" s="135" t="s">
        <v>2542</v>
      </c>
      <c r="AH327" s="155"/>
      <c r="AI327" s="170"/>
      <c r="AJ327" s="168"/>
      <c r="AK327" s="168"/>
      <c r="AL327" s="168"/>
      <c r="AM327" s="168"/>
      <c r="AN327" s="168"/>
      <c r="AO327" s="168"/>
      <c r="AP327" s="168"/>
      <c r="AQ327" s="174" t="s">
        <v>2042</v>
      </c>
    </row>
    <row r="328" spans="1:43" ht="72" x14ac:dyDescent="0.3">
      <c r="A328" s="173" t="s">
        <v>903</v>
      </c>
      <c r="B328" s="129">
        <v>325</v>
      </c>
      <c r="C328" s="171" t="s">
        <v>2043</v>
      </c>
      <c r="D328" s="241">
        <v>69994</v>
      </c>
      <c r="E328" s="245" t="s">
        <v>2224</v>
      </c>
      <c r="F328" s="279" t="s">
        <v>2533</v>
      </c>
      <c r="G328" s="175" t="s">
        <v>2193</v>
      </c>
      <c r="H328" s="152">
        <v>2010</v>
      </c>
      <c r="I328" s="157">
        <v>39463</v>
      </c>
      <c r="J328" s="186">
        <v>2008</v>
      </c>
      <c r="K328" s="157" t="s">
        <v>1192</v>
      </c>
      <c r="L328" s="152" t="s">
        <v>1110</v>
      </c>
      <c r="M328" s="154">
        <v>180</v>
      </c>
      <c r="N328" s="136">
        <v>40513</v>
      </c>
      <c r="O328" s="136">
        <v>40940</v>
      </c>
      <c r="P328" s="136">
        <v>42844</v>
      </c>
      <c r="Q328" s="145">
        <f t="shared" si="47"/>
        <v>6.3863013698630136</v>
      </c>
      <c r="R328" s="145" t="s">
        <v>2516</v>
      </c>
      <c r="S328" s="145">
        <f t="shared" si="48"/>
        <v>5.2164383561643834</v>
      </c>
      <c r="T328" s="145" t="s">
        <v>2515</v>
      </c>
      <c r="U328" s="145" t="s">
        <v>2540</v>
      </c>
      <c r="V328" s="156" t="s">
        <v>689</v>
      </c>
      <c r="W328" s="145" t="s">
        <v>689</v>
      </c>
      <c r="X328" s="152" t="s">
        <v>689</v>
      </c>
      <c r="Y328" s="347">
        <v>382034</v>
      </c>
      <c r="Z328" s="160">
        <v>0</v>
      </c>
      <c r="AA328" s="128">
        <v>0</v>
      </c>
      <c r="AB328" s="133">
        <v>744203</v>
      </c>
      <c r="AC328" s="159">
        <v>383802.49</v>
      </c>
      <c r="AD328" s="342">
        <f t="shared" si="38"/>
        <v>-1768.4899999999907</v>
      </c>
      <c r="AE328" s="352">
        <f t="shared" si="45"/>
        <v>1.0046291429558625</v>
      </c>
      <c r="AF328" s="135">
        <f t="shared" si="46"/>
        <v>1.0046291429558625</v>
      </c>
      <c r="AG328" s="135" t="s">
        <v>2544</v>
      </c>
      <c r="AH328" s="155"/>
      <c r="AI328" s="170"/>
      <c r="AJ328" s="168"/>
      <c r="AK328" s="168"/>
      <c r="AL328" s="168"/>
      <c r="AM328" s="168"/>
      <c r="AN328" s="168"/>
      <c r="AO328" s="168"/>
      <c r="AP328" s="168"/>
      <c r="AQ328" s="174" t="s">
        <v>2044</v>
      </c>
    </row>
    <row r="329" spans="1:43" ht="36" x14ac:dyDescent="0.3">
      <c r="A329" s="173" t="s">
        <v>903</v>
      </c>
      <c r="B329" s="129">
        <v>326</v>
      </c>
      <c r="C329" s="171" t="s">
        <v>2051</v>
      </c>
      <c r="D329" s="241">
        <v>71723</v>
      </c>
      <c r="E329" s="245" t="s">
        <v>2200</v>
      </c>
      <c r="F329" s="279" t="s">
        <v>2531</v>
      </c>
      <c r="G329" s="175" t="s">
        <v>2194</v>
      </c>
      <c r="H329" s="152">
        <v>2010</v>
      </c>
      <c r="I329" s="157">
        <v>39458</v>
      </c>
      <c r="J329" s="186">
        <v>2008</v>
      </c>
      <c r="K329" s="157" t="s">
        <v>1805</v>
      </c>
      <c r="L329" s="152" t="s">
        <v>1104</v>
      </c>
      <c r="M329" s="154">
        <v>90</v>
      </c>
      <c r="N329" s="136" t="s">
        <v>698</v>
      </c>
      <c r="O329" s="136" t="s">
        <v>698</v>
      </c>
      <c r="P329" s="136">
        <v>42844</v>
      </c>
      <c r="Q329" s="128" t="s">
        <v>698</v>
      </c>
      <c r="R329" s="128" t="s">
        <v>698</v>
      </c>
      <c r="S329" s="128" t="s">
        <v>698</v>
      </c>
      <c r="T329" s="128" t="s">
        <v>698</v>
      </c>
      <c r="U329" s="128" t="s">
        <v>698</v>
      </c>
      <c r="V329" s="156" t="s">
        <v>689</v>
      </c>
      <c r="W329" s="145" t="s">
        <v>689</v>
      </c>
      <c r="X329" s="152" t="s">
        <v>689</v>
      </c>
      <c r="Y329" s="347">
        <v>146429</v>
      </c>
      <c r="Z329" s="160">
        <v>0</v>
      </c>
      <c r="AA329" s="128">
        <v>0</v>
      </c>
      <c r="AB329" s="133">
        <v>0</v>
      </c>
      <c r="AC329" s="159">
        <v>0</v>
      </c>
      <c r="AD329" s="342">
        <f t="shared" si="38"/>
        <v>146429</v>
      </c>
      <c r="AE329" s="352">
        <f t="shared" si="45"/>
        <v>0</v>
      </c>
      <c r="AF329" s="135">
        <f t="shared" si="46"/>
        <v>0</v>
      </c>
      <c r="AG329" s="135" t="s">
        <v>2543</v>
      </c>
      <c r="AH329" s="155"/>
      <c r="AI329" s="170"/>
      <c r="AJ329" s="168"/>
      <c r="AK329" s="168"/>
      <c r="AL329" s="168"/>
      <c r="AM329" s="168"/>
      <c r="AN329" s="168"/>
      <c r="AO329" s="168"/>
      <c r="AP329" s="168"/>
      <c r="AQ329" s="174" t="s">
        <v>2052</v>
      </c>
    </row>
    <row r="330" spans="1:43" ht="48" x14ac:dyDescent="0.3">
      <c r="A330" s="173" t="s">
        <v>903</v>
      </c>
      <c r="B330" s="129">
        <v>327</v>
      </c>
      <c r="C330" s="171" t="s">
        <v>2064</v>
      </c>
      <c r="D330" s="241">
        <v>74987</v>
      </c>
      <c r="E330" s="245" t="s">
        <v>906</v>
      </c>
      <c r="F330" s="280" t="s">
        <v>2532</v>
      </c>
      <c r="G330" s="175" t="s">
        <v>1744</v>
      </c>
      <c r="H330" s="152">
        <v>2010</v>
      </c>
      <c r="I330" s="157">
        <v>39601</v>
      </c>
      <c r="J330" s="186">
        <v>2008</v>
      </c>
      <c r="K330" s="157" t="s">
        <v>1745</v>
      </c>
      <c r="L330" s="152" t="s">
        <v>1110</v>
      </c>
      <c r="M330" s="154">
        <v>180</v>
      </c>
      <c r="N330" s="136" t="s">
        <v>698</v>
      </c>
      <c r="O330" s="136" t="s">
        <v>698</v>
      </c>
      <c r="P330" s="136">
        <v>42844</v>
      </c>
      <c r="Q330" s="128" t="s">
        <v>698</v>
      </c>
      <c r="R330" s="128" t="s">
        <v>698</v>
      </c>
      <c r="S330" s="128" t="s">
        <v>698</v>
      </c>
      <c r="T330" s="128" t="s">
        <v>698</v>
      </c>
      <c r="U330" s="128" t="s">
        <v>698</v>
      </c>
      <c r="V330" s="156" t="s">
        <v>689</v>
      </c>
      <c r="W330" s="145" t="s">
        <v>689</v>
      </c>
      <c r="X330" s="152" t="s">
        <v>689</v>
      </c>
      <c r="Y330" s="347">
        <v>546224</v>
      </c>
      <c r="Z330" s="160">
        <v>0</v>
      </c>
      <c r="AA330" s="128">
        <v>0</v>
      </c>
      <c r="AB330" s="133">
        <v>200000</v>
      </c>
      <c r="AC330" s="159">
        <v>0</v>
      </c>
      <c r="AD330" s="342">
        <f t="shared" si="38"/>
        <v>546224</v>
      </c>
      <c r="AE330" s="352">
        <f t="shared" si="45"/>
        <v>0</v>
      </c>
      <c r="AF330" s="135">
        <f t="shared" si="46"/>
        <v>0</v>
      </c>
      <c r="AG330" s="135" t="s">
        <v>2543</v>
      </c>
      <c r="AH330" s="155"/>
      <c r="AI330" s="170"/>
      <c r="AJ330" s="168"/>
      <c r="AK330" s="168"/>
      <c r="AL330" s="168"/>
      <c r="AM330" s="168"/>
      <c r="AN330" s="168"/>
      <c r="AO330" s="168"/>
      <c r="AP330" s="168"/>
      <c r="AQ330" s="174" t="s">
        <v>2065</v>
      </c>
    </row>
    <row r="331" spans="1:43" ht="36" x14ac:dyDescent="0.3">
      <c r="A331" s="173" t="s">
        <v>903</v>
      </c>
      <c r="B331" s="129">
        <v>328</v>
      </c>
      <c r="C331" s="171" t="s">
        <v>2066</v>
      </c>
      <c r="D331" s="241">
        <v>75171</v>
      </c>
      <c r="E331" s="245" t="s">
        <v>2217</v>
      </c>
      <c r="F331" s="279" t="s">
        <v>2531</v>
      </c>
      <c r="G331" s="175" t="s">
        <v>1132</v>
      </c>
      <c r="H331" s="152">
        <v>2010</v>
      </c>
      <c r="I331" s="157">
        <v>39507</v>
      </c>
      <c r="J331" s="186">
        <v>2008</v>
      </c>
      <c r="K331" s="187" t="s">
        <v>1094</v>
      </c>
      <c r="L331" s="152" t="s">
        <v>1110</v>
      </c>
      <c r="M331" s="154">
        <v>865</v>
      </c>
      <c r="N331" s="136">
        <v>39508</v>
      </c>
      <c r="O331" s="136">
        <v>40483</v>
      </c>
      <c r="P331" s="136">
        <v>42844</v>
      </c>
      <c r="Q331" s="145">
        <f t="shared" ref="Q331:Q342" si="49">+(P331-N331)/365</f>
        <v>9.1397260273972609</v>
      </c>
      <c r="R331" s="145" t="s">
        <v>2519</v>
      </c>
      <c r="S331" s="145">
        <f t="shared" ref="S331:S342" si="50">+(P331-O331)/365</f>
        <v>6.4684931506849317</v>
      </c>
      <c r="T331" s="145" t="s">
        <v>2516</v>
      </c>
      <c r="U331" s="145" t="s">
        <v>2540</v>
      </c>
      <c r="V331" s="156" t="s">
        <v>689</v>
      </c>
      <c r="W331" s="158" t="s">
        <v>691</v>
      </c>
      <c r="X331" s="152" t="s">
        <v>689</v>
      </c>
      <c r="Y331" s="347">
        <v>1142057.8600000001</v>
      </c>
      <c r="Z331" s="160">
        <v>0</v>
      </c>
      <c r="AA331" s="128">
        <v>0</v>
      </c>
      <c r="AB331" s="133">
        <v>1926331</v>
      </c>
      <c r="AC331" s="159">
        <v>1142504.53</v>
      </c>
      <c r="AD331" s="342">
        <f t="shared" si="38"/>
        <v>-446.66999999992549</v>
      </c>
      <c r="AE331" s="352">
        <f t="shared" si="45"/>
        <v>1.0003911097814255</v>
      </c>
      <c r="AF331" s="135">
        <f t="shared" si="46"/>
        <v>1.0003911097814255</v>
      </c>
      <c r="AG331" s="135" t="s">
        <v>2544</v>
      </c>
      <c r="AH331" s="136" t="s">
        <v>925</v>
      </c>
      <c r="AI331" s="170"/>
      <c r="AJ331" s="168"/>
      <c r="AK331" s="168"/>
      <c r="AL331" s="168"/>
      <c r="AM331" s="168"/>
      <c r="AN331" s="168"/>
      <c r="AO331" s="168"/>
      <c r="AP331" s="168"/>
      <c r="AQ331" s="174" t="s">
        <v>2067</v>
      </c>
    </row>
    <row r="332" spans="1:43" ht="36" x14ac:dyDescent="0.3">
      <c r="A332" s="173" t="s">
        <v>903</v>
      </c>
      <c r="B332" s="129">
        <v>329</v>
      </c>
      <c r="C332" s="171" t="s">
        <v>2068</v>
      </c>
      <c r="D332" s="241">
        <v>75178</v>
      </c>
      <c r="E332" s="246" t="s">
        <v>2200</v>
      </c>
      <c r="F332" s="279" t="s">
        <v>2531</v>
      </c>
      <c r="G332" s="175" t="s">
        <v>1132</v>
      </c>
      <c r="H332" s="152">
        <v>2010</v>
      </c>
      <c r="I332" s="157">
        <v>39518</v>
      </c>
      <c r="J332" s="186">
        <v>2008</v>
      </c>
      <c r="K332" s="157" t="s">
        <v>916</v>
      </c>
      <c r="L332" s="152" t="s">
        <v>1108</v>
      </c>
      <c r="M332" s="154">
        <v>230</v>
      </c>
      <c r="N332" s="136">
        <v>39600</v>
      </c>
      <c r="O332" s="136">
        <v>40452</v>
      </c>
      <c r="P332" s="136">
        <v>42844</v>
      </c>
      <c r="Q332" s="145">
        <f t="shared" si="49"/>
        <v>8.8876712328767127</v>
      </c>
      <c r="R332" s="145" t="s">
        <v>2518</v>
      </c>
      <c r="S332" s="145">
        <f t="shared" si="50"/>
        <v>6.5534246575342463</v>
      </c>
      <c r="T332" s="145" t="s">
        <v>2516</v>
      </c>
      <c r="U332" s="145" t="s">
        <v>2540</v>
      </c>
      <c r="V332" s="156" t="s">
        <v>689</v>
      </c>
      <c r="W332" s="158" t="s">
        <v>691</v>
      </c>
      <c r="X332" s="152" t="s">
        <v>689</v>
      </c>
      <c r="Y332" s="347">
        <v>486587.27</v>
      </c>
      <c r="Z332" s="160">
        <v>0</v>
      </c>
      <c r="AA332" s="128">
        <v>0</v>
      </c>
      <c r="AB332" s="133">
        <v>1317895</v>
      </c>
      <c r="AC332" s="159">
        <v>504004.88</v>
      </c>
      <c r="AD332" s="342">
        <f t="shared" si="38"/>
        <v>-17417.609999999986</v>
      </c>
      <c r="AE332" s="352">
        <f t="shared" si="45"/>
        <v>1.0357954493959531</v>
      </c>
      <c r="AF332" s="135">
        <f t="shared" si="46"/>
        <v>1.0357954493959531</v>
      </c>
      <c r="AG332" s="135" t="s">
        <v>2544</v>
      </c>
      <c r="AH332" s="136" t="s">
        <v>925</v>
      </c>
      <c r="AI332" s="170"/>
      <c r="AJ332" s="168"/>
      <c r="AK332" s="168"/>
      <c r="AL332" s="168"/>
      <c r="AM332" s="168"/>
      <c r="AN332" s="168"/>
      <c r="AO332" s="168"/>
      <c r="AP332" s="168"/>
      <c r="AQ332" s="174" t="s">
        <v>2069</v>
      </c>
    </row>
    <row r="333" spans="1:43" ht="48" x14ac:dyDescent="0.3">
      <c r="A333" s="173" t="s">
        <v>903</v>
      </c>
      <c r="B333" s="129">
        <v>330</v>
      </c>
      <c r="C333" s="171" t="s">
        <v>2073</v>
      </c>
      <c r="D333" s="241">
        <v>75623</v>
      </c>
      <c r="E333" s="246" t="s">
        <v>2205</v>
      </c>
      <c r="F333" s="279" t="s">
        <v>2531</v>
      </c>
      <c r="G333" s="175" t="s">
        <v>1132</v>
      </c>
      <c r="H333" s="152">
        <v>2010</v>
      </c>
      <c r="I333" s="157">
        <v>39594</v>
      </c>
      <c r="J333" s="186">
        <v>2008</v>
      </c>
      <c r="K333" s="187" t="s">
        <v>1094</v>
      </c>
      <c r="L333" s="152" t="s">
        <v>1100</v>
      </c>
      <c r="M333" s="154">
        <v>1095</v>
      </c>
      <c r="N333" s="136">
        <v>39753</v>
      </c>
      <c r="O333" s="136">
        <v>40513</v>
      </c>
      <c r="P333" s="136">
        <v>42844</v>
      </c>
      <c r="Q333" s="145">
        <f t="shared" si="49"/>
        <v>8.4684931506849317</v>
      </c>
      <c r="R333" s="145" t="s">
        <v>2518</v>
      </c>
      <c r="S333" s="145">
        <f t="shared" si="50"/>
        <v>6.3863013698630136</v>
      </c>
      <c r="T333" s="145" t="s">
        <v>2516</v>
      </c>
      <c r="U333" s="145" t="s">
        <v>2540</v>
      </c>
      <c r="V333" s="156" t="s">
        <v>689</v>
      </c>
      <c r="W333" s="145" t="s">
        <v>689</v>
      </c>
      <c r="X333" s="152" t="s">
        <v>689</v>
      </c>
      <c r="Y333" s="347">
        <v>1034965</v>
      </c>
      <c r="Z333" s="160">
        <v>0</v>
      </c>
      <c r="AA333" s="128">
        <v>0</v>
      </c>
      <c r="AB333" s="133">
        <v>940118</v>
      </c>
      <c r="AC333" s="159">
        <v>658430.27</v>
      </c>
      <c r="AD333" s="342">
        <f t="shared" si="38"/>
        <v>376534.73</v>
      </c>
      <c r="AE333" s="352">
        <f t="shared" si="45"/>
        <v>0.63618602561439275</v>
      </c>
      <c r="AF333" s="135">
        <f t="shared" si="46"/>
        <v>0.63618602561439275</v>
      </c>
      <c r="AG333" s="135" t="s">
        <v>2542</v>
      </c>
      <c r="AH333" s="155"/>
      <c r="AI333" s="170"/>
      <c r="AJ333" s="168"/>
      <c r="AK333" s="168"/>
      <c r="AL333" s="168"/>
      <c r="AM333" s="168"/>
      <c r="AN333" s="168"/>
      <c r="AO333" s="168"/>
      <c r="AP333" s="168"/>
      <c r="AQ333" s="144" t="s">
        <v>2074</v>
      </c>
    </row>
    <row r="334" spans="1:43" ht="36" x14ac:dyDescent="0.3">
      <c r="A334" s="173" t="s">
        <v>903</v>
      </c>
      <c r="B334" s="129">
        <v>331</v>
      </c>
      <c r="C334" s="171" t="s">
        <v>2075</v>
      </c>
      <c r="D334" s="241">
        <v>75785</v>
      </c>
      <c r="E334" s="246" t="s">
        <v>2200</v>
      </c>
      <c r="F334" s="279" t="s">
        <v>2531</v>
      </c>
      <c r="G334" s="175" t="s">
        <v>1132</v>
      </c>
      <c r="H334" s="152">
        <v>2010</v>
      </c>
      <c r="I334" s="157">
        <v>39608</v>
      </c>
      <c r="J334" s="186">
        <v>2008</v>
      </c>
      <c r="K334" s="157" t="s">
        <v>1181</v>
      </c>
      <c r="L334" s="152" t="s">
        <v>1110</v>
      </c>
      <c r="M334" s="154">
        <v>210</v>
      </c>
      <c r="N334" s="136">
        <v>39783</v>
      </c>
      <c r="O334" s="136">
        <v>40483</v>
      </c>
      <c r="P334" s="136">
        <v>42844</v>
      </c>
      <c r="Q334" s="145">
        <f t="shared" si="49"/>
        <v>8.3863013698630144</v>
      </c>
      <c r="R334" s="145" t="s">
        <v>2518</v>
      </c>
      <c r="S334" s="145">
        <f t="shared" si="50"/>
        <v>6.4684931506849317</v>
      </c>
      <c r="T334" s="145" t="s">
        <v>2516</v>
      </c>
      <c r="U334" s="145" t="s">
        <v>2540</v>
      </c>
      <c r="V334" s="156" t="s">
        <v>689</v>
      </c>
      <c r="W334" s="158" t="s">
        <v>691</v>
      </c>
      <c r="X334" s="152" t="s">
        <v>689</v>
      </c>
      <c r="Y334" s="347">
        <v>1302707.3400000001</v>
      </c>
      <c r="Z334" s="160">
        <v>0</v>
      </c>
      <c r="AA334" s="128">
        <v>0</v>
      </c>
      <c r="AB334" s="133">
        <v>2191532</v>
      </c>
      <c r="AC334" s="159">
        <v>1302707.3400000001</v>
      </c>
      <c r="AD334" s="342">
        <f t="shared" si="38"/>
        <v>0</v>
      </c>
      <c r="AE334" s="352">
        <f t="shared" si="45"/>
        <v>1</v>
      </c>
      <c r="AF334" s="135">
        <f t="shared" si="46"/>
        <v>1</v>
      </c>
      <c r="AG334" s="135" t="s">
        <v>2544</v>
      </c>
      <c r="AH334" s="136" t="s">
        <v>925</v>
      </c>
      <c r="AI334" s="170"/>
      <c r="AJ334" s="168"/>
      <c r="AK334" s="168"/>
      <c r="AL334" s="168"/>
      <c r="AM334" s="168"/>
      <c r="AN334" s="168"/>
      <c r="AO334" s="168"/>
      <c r="AP334" s="168"/>
      <c r="AQ334" s="174" t="s">
        <v>2071</v>
      </c>
    </row>
    <row r="335" spans="1:43" ht="72" x14ac:dyDescent="0.3">
      <c r="A335" s="173" t="s">
        <v>903</v>
      </c>
      <c r="B335" s="129">
        <v>332</v>
      </c>
      <c r="C335" s="171" t="s">
        <v>2076</v>
      </c>
      <c r="D335" s="241">
        <v>75981</v>
      </c>
      <c r="E335" s="246" t="s">
        <v>2200</v>
      </c>
      <c r="F335" s="279" t="s">
        <v>2531</v>
      </c>
      <c r="G335" s="175" t="s">
        <v>1132</v>
      </c>
      <c r="H335" s="152">
        <v>2010</v>
      </c>
      <c r="I335" s="157">
        <v>39615</v>
      </c>
      <c r="J335" s="186">
        <v>2008</v>
      </c>
      <c r="K335" s="187" t="s">
        <v>1094</v>
      </c>
      <c r="L335" s="152" t="s">
        <v>1100</v>
      </c>
      <c r="M335" s="154">
        <v>1095</v>
      </c>
      <c r="N335" s="136">
        <v>39661</v>
      </c>
      <c r="O335" s="136">
        <v>41944</v>
      </c>
      <c r="P335" s="136">
        <v>42844</v>
      </c>
      <c r="Q335" s="145">
        <f t="shared" si="49"/>
        <v>8.7205479452054799</v>
      </c>
      <c r="R335" s="145" t="s">
        <v>2518</v>
      </c>
      <c r="S335" s="145">
        <f t="shared" si="50"/>
        <v>2.4657534246575343</v>
      </c>
      <c r="T335" s="145" t="s">
        <v>2512</v>
      </c>
      <c r="U335" s="145" t="s">
        <v>2540</v>
      </c>
      <c r="V335" s="156" t="s">
        <v>689</v>
      </c>
      <c r="W335" s="145" t="s">
        <v>689</v>
      </c>
      <c r="X335" s="152" t="s">
        <v>691</v>
      </c>
      <c r="Y335" s="347">
        <v>5798305</v>
      </c>
      <c r="Z335" s="160">
        <v>0</v>
      </c>
      <c r="AA335" s="128">
        <v>0</v>
      </c>
      <c r="AB335" s="133">
        <v>4502993</v>
      </c>
      <c r="AC335" s="159">
        <v>2814514.99</v>
      </c>
      <c r="AD335" s="342">
        <f t="shared" si="38"/>
        <v>2983790.01</v>
      </c>
      <c r="AE335" s="352">
        <f t="shared" si="45"/>
        <v>0.48540306003219913</v>
      </c>
      <c r="AF335" s="135">
        <f t="shared" si="46"/>
        <v>0.48540306003219913</v>
      </c>
      <c r="AG335" s="135" t="s">
        <v>2542</v>
      </c>
      <c r="AH335" s="155"/>
      <c r="AI335" s="170"/>
      <c r="AJ335" s="168"/>
      <c r="AK335" s="168"/>
      <c r="AL335" s="168"/>
      <c r="AM335" s="168"/>
      <c r="AN335" s="168"/>
      <c r="AO335" s="168"/>
      <c r="AP335" s="168"/>
      <c r="AQ335" s="144" t="s">
        <v>2077</v>
      </c>
    </row>
    <row r="336" spans="1:43" ht="48" x14ac:dyDescent="0.3">
      <c r="A336" s="173" t="s">
        <v>903</v>
      </c>
      <c r="B336" s="129">
        <v>333</v>
      </c>
      <c r="C336" s="171" t="s">
        <v>2078</v>
      </c>
      <c r="D336" s="241">
        <v>76127</v>
      </c>
      <c r="E336" s="246" t="s">
        <v>2200</v>
      </c>
      <c r="F336" s="279" t="s">
        <v>2531</v>
      </c>
      <c r="G336" s="175" t="s">
        <v>1132</v>
      </c>
      <c r="H336" s="152">
        <v>2010</v>
      </c>
      <c r="I336" s="157">
        <v>39510</v>
      </c>
      <c r="J336" s="186">
        <v>2008</v>
      </c>
      <c r="K336" s="157" t="s">
        <v>1435</v>
      </c>
      <c r="L336" s="152" t="s">
        <v>1110</v>
      </c>
      <c r="M336" s="154">
        <v>90</v>
      </c>
      <c r="N336" s="136">
        <v>39753</v>
      </c>
      <c r="O336" s="136">
        <v>40238</v>
      </c>
      <c r="P336" s="136">
        <v>42844</v>
      </c>
      <c r="Q336" s="145">
        <f t="shared" si="49"/>
        <v>8.4684931506849317</v>
      </c>
      <c r="R336" s="145" t="s">
        <v>2518</v>
      </c>
      <c r="S336" s="145">
        <f t="shared" si="50"/>
        <v>7.13972602739726</v>
      </c>
      <c r="T336" s="145" t="s">
        <v>2517</v>
      </c>
      <c r="U336" s="145" t="s">
        <v>2540</v>
      </c>
      <c r="V336" s="156" t="s">
        <v>689</v>
      </c>
      <c r="W336" s="145" t="s">
        <v>689</v>
      </c>
      <c r="X336" s="152" t="s">
        <v>689</v>
      </c>
      <c r="Y336" s="347">
        <v>254241</v>
      </c>
      <c r="Z336" s="160">
        <v>0</v>
      </c>
      <c r="AA336" s="128">
        <v>0</v>
      </c>
      <c r="AB336" s="133">
        <v>353000</v>
      </c>
      <c r="AC336" s="159">
        <v>242912.04</v>
      </c>
      <c r="AD336" s="342">
        <f t="shared" si="38"/>
        <v>11328.959999999992</v>
      </c>
      <c r="AE336" s="352">
        <f t="shared" si="45"/>
        <v>0.9554400745749112</v>
      </c>
      <c r="AF336" s="135">
        <f t="shared" si="46"/>
        <v>0.9554400745749112</v>
      </c>
      <c r="AG336" s="135" t="s">
        <v>2544</v>
      </c>
      <c r="AH336" s="155"/>
      <c r="AI336" s="170"/>
      <c r="AJ336" s="168"/>
      <c r="AK336" s="168"/>
      <c r="AL336" s="168"/>
      <c r="AM336" s="168"/>
      <c r="AN336" s="168"/>
      <c r="AO336" s="168"/>
      <c r="AP336" s="168"/>
      <c r="AQ336" s="165" t="s">
        <v>2079</v>
      </c>
    </row>
    <row r="337" spans="1:43" ht="60" x14ac:dyDescent="0.3">
      <c r="A337" s="173" t="s">
        <v>903</v>
      </c>
      <c r="B337" s="129">
        <v>334</v>
      </c>
      <c r="C337" s="171" t="s">
        <v>2088</v>
      </c>
      <c r="D337" s="241">
        <v>76466</v>
      </c>
      <c r="E337" s="246" t="s">
        <v>2200</v>
      </c>
      <c r="F337" s="279" t="s">
        <v>2531</v>
      </c>
      <c r="G337" s="175" t="s">
        <v>1132</v>
      </c>
      <c r="H337" s="152">
        <v>2010</v>
      </c>
      <c r="I337" s="157">
        <v>39548</v>
      </c>
      <c r="J337" s="186">
        <v>2008</v>
      </c>
      <c r="K337" s="157" t="s">
        <v>2121</v>
      </c>
      <c r="L337" s="152" t="s">
        <v>1100</v>
      </c>
      <c r="M337" s="154">
        <v>1460</v>
      </c>
      <c r="N337" s="136">
        <v>39630</v>
      </c>
      <c r="O337" s="136">
        <v>40513</v>
      </c>
      <c r="P337" s="136">
        <v>42844</v>
      </c>
      <c r="Q337" s="145">
        <f t="shared" si="49"/>
        <v>8.8054794520547937</v>
      </c>
      <c r="R337" s="145" t="s">
        <v>2518</v>
      </c>
      <c r="S337" s="145">
        <f t="shared" si="50"/>
        <v>6.3863013698630136</v>
      </c>
      <c r="T337" s="145" t="s">
        <v>2516</v>
      </c>
      <c r="U337" s="145" t="s">
        <v>2540</v>
      </c>
      <c r="V337" s="156" t="s">
        <v>689</v>
      </c>
      <c r="W337" s="145" t="s">
        <v>689</v>
      </c>
      <c r="X337" s="152" t="s">
        <v>689</v>
      </c>
      <c r="Y337" s="347">
        <v>1745749</v>
      </c>
      <c r="Z337" s="160">
        <v>0</v>
      </c>
      <c r="AA337" s="128">
        <v>0</v>
      </c>
      <c r="AB337" s="133">
        <v>1536942</v>
      </c>
      <c r="AC337" s="159">
        <v>1054823.72</v>
      </c>
      <c r="AD337" s="342">
        <f t="shared" si="38"/>
        <v>690925.28</v>
      </c>
      <c r="AE337" s="352">
        <f t="shared" si="45"/>
        <v>0.60422415822664077</v>
      </c>
      <c r="AF337" s="135">
        <f t="shared" si="46"/>
        <v>0.60422415822664077</v>
      </c>
      <c r="AG337" s="135" t="s">
        <v>2542</v>
      </c>
      <c r="AH337" s="155"/>
      <c r="AI337" s="170"/>
      <c r="AJ337" s="168"/>
      <c r="AK337" s="168"/>
      <c r="AL337" s="168"/>
      <c r="AM337" s="168"/>
      <c r="AN337" s="168"/>
      <c r="AO337" s="168"/>
      <c r="AP337" s="168"/>
      <c r="AQ337" s="174" t="s">
        <v>2089</v>
      </c>
    </row>
    <row r="338" spans="1:43" ht="36" x14ac:dyDescent="0.3">
      <c r="A338" s="173" t="s">
        <v>903</v>
      </c>
      <c r="B338" s="129">
        <v>335</v>
      </c>
      <c r="C338" s="171" t="s">
        <v>2090</v>
      </c>
      <c r="D338" s="241">
        <v>76505</v>
      </c>
      <c r="E338" s="246" t="s">
        <v>2205</v>
      </c>
      <c r="F338" s="279" t="s">
        <v>2531</v>
      </c>
      <c r="G338" s="175" t="s">
        <v>1132</v>
      </c>
      <c r="H338" s="152">
        <v>2010</v>
      </c>
      <c r="I338" s="157">
        <v>39575</v>
      </c>
      <c r="J338" s="186">
        <v>2008</v>
      </c>
      <c r="K338" s="187" t="s">
        <v>1094</v>
      </c>
      <c r="L338" s="152" t="s">
        <v>1100</v>
      </c>
      <c r="M338" s="154">
        <v>970</v>
      </c>
      <c r="N338" s="136">
        <v>39753</v>
      </c>
      <c r="O338" s="136">
        <v>40787</v>
      </c>
      <c r="P338" s="136">
        <v>42844</v>
      </c>
      <c r="Q338" s="145">
        <f t="shared" si="49"/>
        <v>8.4684931506849317</v>
      </c>
      <c r="R338" s="145" t="s">
        <v>2518</v>
      </c>
      <c r="S338" s="145">
        <f t="shared" si="50"/>
        <v>5.6356164383561644</v>
      </c>
      <c r="T338" s="145" t="s">
        <v>2515</v>
      </c>
      <c r="U338" s="145" t="s">
        <v>2540</v>
      </c>
      <c r="V338" s="156" t="s">
        <v>689</v>
      </c>
      <c r="W338" s="158" t="s">
        <v>691</v>
      </c>
      <c r="X338" s="152" t="s">
        <v>689</v>
      </c>
      <c r="Y338" s="347">
        <v>739003</v>
      </c>
      <c r="Z338" s="160">
        <v>0</v>
      </c>
      <c r="AA338" s="128">
        <v>0</v>
      </c>
      <c r="AB338" s="133">
        <v>1137000</v>
      </c>
      <c r="AC338" s="159">
        <v>739003</v>
      </c>
      <c r="AD338" s="342">
        <f t="shared" si="38"/>
        <v>0</v>
      </c>
      <c r="AE338" s="352">
        <f t="shared" si="45"/>
        <v>1</v>
      </c>
      <c r="AF338" s="135">
        <f t="shared" si="46"/>
        <v>1</v>
      </c>
      <c r="AG338" s="135" t="s">
        <v>2544</v>
      </c>
      <c r="AH338" s="136" t="s">
        <v>925</v>
      </c>
      <c r="AI338" s="170"/>
      <c r="AJ338" s="168"/>
      <c r="AK338" s="168"/>
      <c r="AL338" s="168"/>
      <c r="AM338" s="168"/>
      <c r="AN338" s="168"/>
      <c r="AO338" s="168"/>
      <c r="AP338" s="168"/>
      <c r="AQ338" s="174" t="s">
        <v>2091</v>
      </c>
    </row>
    <row r="339" spans="1:43" ht="60" x14ac:dyDescent="0.3">
      <c r="A339" s="173" t="s">
        <v>903</v>
      </c>
      <c r="B339" s="129">
        <v>336</v>
      </c>
      <c r="C339" s="171" t="s">
        <v>2092</v>
      </c>
      <c r="D339" s="241">
        <v>77033</v>
      </c>
      <c r="E339" s="246" t="s">
        <v>2205</v>
      </c>
      <c r="F339" s="279" t="s">
        <v>2531</v>
      </c>
      <c r="G339" s="175" t="s">
        <v>1132</v>
      </c>
      <c r="H339" s="152">
        <v>2010</v>
      </c>
      <c r="I339" s="157">
        <v>39552</v>
      </c>
      <c r="J339" s="186">
        <v>2008</v>
      </c>
      <c r="K339" s="187" t="s">
        <v>1094</v>
      </c>
      <c r="L339" s="152" t="s">
        <v>1100</v>
      </c>
      <c r="M339" s="154">
        <v>300</v>
      </c>
      <c r="N339" s="136">
        <v>39753</v>
      </c>
      <c r="O339" s="136">
        <v>40513</v>
      </c>
      <c r="P339" s="136">
        <v>42844</v>
      </c>
      <c r="Q339" s="145">
        <f t="shared" si="49"/>
        <v>8.4684931506849317</v>
      </c>
      <c r="R339" s="145" t="s">
        <v>2518</v>
      </c>
      <c r="S339" s="145">
        <f t="shared" si="50"/>
        <v>6.3863013698630136</v>
      </c>
      <c r="T339" s="145" t="s">
        <v>2516</v>
      </c>
      <c r="U339" s="145" t="s">
        <v>2540</v>
      </c>
      <c r="V339" s="156" t="s">
        <v>689</v>
      </c>
      <c r="W339" s="145" t="s">
        <v>689</v>
      </c>
      <c r="X339" s="152" t="s">
        <v>689</v>
      </c>
      <c r="Y339" s="347">
        <v>347142</v>
      </c>
      <c r="Z339" s="159">
        <v>0</v>
      </c>
      <c r="AA339" s="128">
        <v>0</v>
      </c>
      <c r="AB339" s="133">
        <v>241148</v>
      </c>
      <c r="AC339" s="159">
        <v>168751.02</v>
      </c>
      <c r="AD339" s="342">
        <f t="shared" si="38"/>
        <v>178390.98</v>
      </c>
      <c r="AE339" s="352">
        <f t="shared" si="45"/>
        <v>0.48611524966728309</v>
      </c>
      <c r="AF339" s="135">
        <f t="shared" si="46"/>
        <v>0.48611524966728309</v>
      </c>
      <c r="AG339" s="135" t="s">
        <v>2542</v>
      </c>
      <c r="AH339" s="155"/>
      <c r="AI339" s="170"/>
      <c r="AJ339" s="168"/>
      <c r="AK339" s="168"/>
      <c r="AL339" s="168"/>
      <c r="AM339" s="168"/>
      <c r="AN339" s="168"/>
      <c r="AO339" s="168"/>
      <c r="AP339" s="168"/>
      <c r="AQ339" s="174" t="s">
        <v>2093</v>
      </c>
    </row>
    <row r="340" spans="1:43" ht="36" x14ac:dyDescent="0.3">
      <c r="A340" s="173" t="s">
        <v>903</v>
      </c>
      <c r="B340" s="129">
        <v>337</v>
      </c>
      <c r="C340" s="171" t="s">
        <v>2094</v>
      </c>
      <c r="D340" s="241">
        <v>77127</v>
      </c>
      <c r="E340" s="246" t="s">
        <v>2200</v>
      </c>
      <c r="F340" s="279" t="s">
        <v>2531</v>
      </c>
      <c r="G340" s="175" t="s">
        <v>1132</v>
      </c>
      <c r="H340" s="152">
        <v>2010</v>
      </c>
      <c r="I340" s="157">
        <v>39755</v>
      </c>
      <c r="J340" s="186">
        <v>2008</v>
      </c>
      <c r="K340" s="157" t="s">
        <v>1459</v>
      </c>
      <c r="L340" s="152" t="s">
        <v>1100</v>
      </c>
      <c r="M340" s="154">
        <v>200</v>
      </c>
      <c r="N340" s="136">
        <v>40360</v>
      </c>
      <c r="O340" s="136">
        <v>40513</v>
      </c>
      <c r="P340" s="136">
        <v>42844</v>
      </c>
      <c r="Q340" s="145">
        <f t="shared" si="49"/>
        <v>6.8054794520547945</v>
      </c>
      <c r="R340" s="145" t="s">
        <v>2516</v>
      </c>
      <c r="S340" s="145">
        <f t="shared" si="50"/>
        <v>6.3863013698630136</v>
      </c>
      <c r="T340" s="145" t="s">
        <v>2516</v>
      </c>
      <c r="U340" s="145" t="s">
        <v>2540</v>
      </c>
      <c r="V340" s="145" t="s">
        <v>691</v>
      </c>
      <c r="W340" s="158" t="s">
        <v>691</v>
      </c>
      <c r="X340" s="152" t="s">
        <v>689</v>
      </c>
      <c r="Y340" s="347">
        <v>250000</v>
      </c>
      <c r="Z340" s="160">
        <v>0</v>
      </c>
      <c r="AA340" s="128">
        <v>0</v>
      </c>
      <c r="AB340" s="133">
        <v>500000</v>
      </c>
      <c r="AC340" s="159">
        <v>249999.34</v>
      </c>
      <c r="AD340" s="342">
        <f t="shared" si="38"/>
        <v>0.66000000000349246</v>
      </c>
      <c r="AE340" s="352">
        <f t="shared" si="45"/>
        <v>0.99999735999999995</v>
      </c>
      <c r="AF340" s="135">
        <f t="shared" si="46"/>
        <v>0.99999735999999995</v>
      </c>
      <c r="AG340" s="135" t="s">
        <v>2544</v>
      </c>
      <c r="AH340" s="136" t="s">
        <v>925</v>
      </c>
      <c r="AI340" s="170"/>
      <c r="AJ340" s="168"/>
      <c r="AK340" s="168"/>
      <c r="AL340" s="168"/>
      <c r="AM340" s="168"/>
      <c r="AN340" s="168"/>
      <c r="AO340" s="168"/>
      <c r="AP340" s="168"/>
      <c r="AQ340" s="165" t="s">
        <v>2095</v>
      </c>
    </row>
    <row r="341" spans="1:43" ht="60" x14ac:dyDescent="0.3">
      <c r="A341" s="173" t="s">
        <v>903</v>
      </c>
      <c r="B341" s="129">
        <v>338</v>
      </c>
      <c r="C341" s="171" t="s">
        <v>2098</v>
      </c>
      <c r="D341" s="241">
        <v>77429</v>
      </c>
      <c r="E341" s="246" t="s">
        <v>2205</v>
      </c>
      <c r="F341" s="279" t="s">
        <v>2531</v>
      </c>
      <c r="G341" s="175" t="s">
        <v>1132</v>
      </c>
      <c r="H341" s="152">
        <v>2010</v>
      </c>
      <c r="I341" s="157">
        <v>39604</v>
      </c>
      <c r="J341" s="186">
        <v>2008</v>
      </c>
      <c r="K341" s="187" t="s">
        <v>1094</v>
      </c>
      <c r="L341" s="152" t="s">
        <v>1100</v>
      </c>
      <c r="M341" s="154">
        <v>1095</v>
      </c>
      <c r="N341" s="136">
        <v>39722</v>
      </c>
      <c r="O341" s="136">
        <v>40513</v>
      </c>
      <c r="P341" s="136">
        <v>42844</v>
      </c>
      <c r="Q341" s="145">
        <f t="shared" si="49"/>
        <v>8.5534246575342472</v>
      </c>
      <c r="R341" s="145" t="s">
        <v>2518</v>
      </c>
      <c r="S341" s="145">
        <f t="shared" si="50"/>
        <v>6.3863013698630136</v>
      </c>
      <c r="T341" s="145" t="s">
        <v>2516</v>
      </c>
      <c r="U341" s="145" t="s">
        <v>2540</v>
      </c>
      <c r="V341" s="156" t="s">
        <v>689</v>
      </c>
      <c r="W341" s="145" t="s">
        <v>689</v>
      </c>
      <c r="X341" s="152" t="s">
        <v>689</v>
      </c>
      <c r="Y341" s="347">
        <v>1526250</v>
      </c>
      <c r="Z341" s="160">
        <v>0</v>
      </c>
      <c r="AA341" s="128">
        <v>0</v>
      </c>
      <c r="AB341" s="133">
        <v>504940</v>
      </c>
      <c r="AC341" s="159">
        <v>233558.63</v>
      </c>
      <c r="AD341" s="342">
        <f t="shared" si="38"/>
        <v>1292691.3700000001</v>
      </c>
      <c r="AE341" s="352">
        <f t="shared" si="45"/>
        <v>0.15302776740376742</v>
      </c>
      <c r="AF341" s="135">
        <f t="shared" si="46"/>
        <v>0.15302776740376742</v>
      </c>
      <c r="AG341" s="135" t="s">
        <v>2543</v>
      </c>
      <c r="AH341" s="155"/>
      <c r="AI341" s="170"/>
      <c r="AJ341" s="168"/>
      <c r="AK341" s="168"/>
      <c r="AL341" s="168"/>
      <c r="AM341" s="168"/>
      <c r="AN341" s="168"/>
      <c r="AO341" s="168"/>
      <c r="AP341" s="168"/>
      <c r="AQ341" s="174" t="s">
        <v>2099</v>
      </c>
    </row>
    <row r="342" spans="1:43" ht="36" x14ac:dyDescent="0.3">
      <c r="A342" s="173" t="s">
        <v>903</v>
      </c>
      <c r="B342" s="129">
        <v>339</v>
      </c>
      <c r="C342" s="211" t="s">
        <v>2100</v>
      </c>
      <c r="D342" s="241">
        <v>77865</v>
      </c>
      <c r="E342" s="246" t="s">
        <v>2205</v>
      </c>
      <c r="F342" s="279" t="s">
        <v>2531</v>
      </c>
      <c r="G342" s="175" t="s">
        <v>1132</v>
      </c>
      <c r="H342" s="152">
        <v>2010</v>
      </c>
      <c r="I342" s="157">
        <v>39594</v>
      </c>
      <c r="J342" s="186">
        <v>2008</v>
      </c>
      <c r="K342" s="187" t="s">
        <v>1094</v>
      </c>
      <c r="L342" s="152" t="s">
        <v>1099</v>
      </c>
      <c r="M342" s="154">
        <v>1095</v>
      </c>
      <c r="N342" s="136">
        <v>39783</v>
      </c>
      <c r="O342" s="136">
        <v>40148</v>
      </c>
      <c r="P342" s="136">
        <v>42844</v>
      </c>
      <c r="Q342" s="145">
        <f t="shared" si="49"/>
        <v>8.3863013698630144</v>
      </c>
      <c r="R342" s="145" t="s">
        <v>2518</v>
      </c>
      <c r="S342" s="145">
        <f t="shared" si="50"/>
        <v>7.3863013698630136</v>
      </c>
      <c r="T342" s="145" t="s">
        <v>2517</v>
      </c>
      <c r="U342" s="145" t="s">
        <v>2540</v>
      </c>
      <c r="V342" s="156" t="s">
        <v>689</v>
      </c>
      <c r="W342" s="145" t="s">
        <v>689</v>
      </c>
      <c r="X342" s="152" t="s">
        <v>689</v>
      </c>
      <c r="Y342" s="347">
        <v>1500000</v>
      </c>
      <c r="Z342" s="152">
        <v>0</v>
      </c>
      <c r="AA342" s="128">
        <v>0</v>
      </c>
      <c r="AB342" s="133">
        <v>600409</v>
      </c>
      <c r="AC342" s="159">
        <v>304174.90000000002</v>
      </c>
      <c r="AD342" s="342">
        <f t="shared" si="38"/>
        <v>1195825.1000000001</v>
      </c>
      <c r="AE342" s="352">
        <f t="shared" si="45"/>
        <v>0.20278326666666668</v>
      </c>
      <c r="AF342" s="135">
        <f t="shared" si="46"/>
        <v>0.20278326666666668</v>
      </c>
      <c r="AG342" s="135" t="s">
        <v>2543</v>
      </c>
      <c r="AH342" s="158"/>
      <c r="AI342" s="200"/>
      <c r="AJ342" s="173"/>
      <c r="AK342" s="173"/>
      <c r="AL342" s="173"/>
      <c r="AM342" s="173"/>
      <c r="AN342" s="173"/>
      <c r="AO342" s="173"/>
      <c r="AP342" s="173"/>
      <c r="AQ342" s="199" t="s">
        <v>2101</v>
      </c>
    </row>
    <row r="343" spans="1:43" ht="24" x14ac:dyDescent="0.3">
      <c r="A343" s="173" t="s">
        <v>903</v>
      </c>
      <c r="B343" s="129">
        <v>340</v>
      </c>
      <c r="C343" s="171" t="s">
        <v>2112</v>
      </c>
      <c r="D343" s="241">
        <v>82941</v>
      </c>
      <c r="E343" s="246" t="s">
        <v>2200</v>
      </c>
      <c r="F343" s="279" t="s">
        <v>2531</v>
      </c>
      <c r="G343" s="175" t="s">
        <v>1132</v>
      </c>
      <c r="H343" s="152">
        <v>2010</v>
      </c>
      <c r="I343" s="157">
        <v>39623</v>
      </c>
      <c r="J343" s="186">
        <v>2008</v>
      </c>
      <c r="K343" s="157" t="s">
        <v>1477</v>
      </c>
      <c r="L343" s="152" t="s">
        <v>1110</v>
      </c>
      <c r="M343" s="154">
        <v>180</v>
      </c>
      <c r="N343" s="136" t="s">
        <v>698</v>
      </c>
      <c r="O343" s="136" t="s">
        <v>698</v>
      </c>
      <c r="P343" s="136">
        <v>42844</v>
      </c>
      <c r="Q343" s="128" t="s">
        <v>698</v>
      </c>
      <c r="R343" s="128" t="s">
        <v>698</v>
      </c>
      <c r="S343" s="128" t="s">
        <v>698</v>
      </c>
      <c r="T343" s="128" t="s">
        <v>698</v>
      </c>
      <c r="U343" s="128" t="s">
        <v>698</v>
      </c>
      <c r="V343" s="156" t="s">
        <v>689</v>
      </c>
      <c r="W343" s="145" t="s">
        <v>689</v>
      </c>
      <c r="X343" s="152" t="s">
        <v>689</v>
      </c>
      <c r="Y343" s="347">
        <v>682162</v>
      </c>
      <c r="Z343" s="160">
        <v>0</v>
      </c>
      <c r="AA343" s="128">
        <v>0</v>
      </c>
      <c r="AB343" s="133">
        <v>402162</v>
      </c>
      <c r="AC343" s="159">
        <v>0</v>
      </c>
      <c r="AD343" s="342">
        <f t="shared" si="38"/>
        <v>682162</v>
      </c>
      <c r="AE343" s="352">
        <f t="shared" si="45"/>
        <v>0</v>
      </c>
      <c r="AF343" s="135">
        <f t="shared" si="46"/>
        <v>0</v>
      </c>
      <c r="AG343" s="135" t="s">
        <v>2543</v>
      </c>
      <c r="AH343" s="155"/>
      <c r="AI343" s="170"/>
      <c r="AJ343" s="168"/>
      <c r="AK343" s="168"/>
      <c r="AL343" s="168"/>
      <c r="AM343" s="168"/>
      <c r="AN343" s="168"/>
      <c r="AO343" s="168"/>
      <c r="AP343" s="168"/>
      <c r="AQ343" s="174" t="s">
        <v>2113</v>
      </c>
    </row>
    <row r="344" spans="1:43" ht="48" x14ac:dyDescent="0.3">
      <c r="A344" s="173" t="s">
        <v>903</v>
      </c>
      <c r="B344" s="129">
        <v>341</v>
      </c>
      <c r="C344" s="171" t="s">
        <v>2116</v>
      </c>
      <c r="D344" s="241">
        <v>83789</v>
      </c>
      <c r="E344" s="246" t="s">
        <v>2200</v>
      </c>
      <c r="F344" s="279" t="s">
        <v>2531</v>
      </c>
      <c r="G344" s="175" t="s">
        <v>1132</v>
      </c>
      <c r="H344" s="152">
        <v>2010</v>
      </c>
      <c r="I344" s="157">
        <v>39688</v>
      </c>
      <c r="J344" s="186">
        <v>2008</v>
      </c>
      <c r="K344" s="187" t="s">
        <v>1094</v>
      </c>
      <c r="L344" s="130" t="s">
        <v>1101</v>
      </c>
      <c r="M344" s="154">
        <v>1095</v>
      </c>
      <c r="N344" s="136">
        <v>39783</v>
      </c>
      <c r="O344" s="136">
        <v>40148</v>
      </c>
      <c r="P344" s="136">
        <v>42844</v>
      </c>
      <c r="Q344" s="145">
        <f>+(P344-N344)/365</f>
        <v>8.3863013698630144</v>
      </c>
      <c r="R344" s="145" t="s">
        <v>2518</v>
      </c>
      <c r="S344" s="145">
        <f>+(P344-O344)/365</f>
        <v>7.3863013698630136</v>
      </c>
      <c r="T344" s="145" t="s">
        <v>2517</v>
      </c>
      <c r="U344" s="145" t="s">
        <v>2540</v>
      </c>
      <c r="V344" s="156" t="s">
        <v>689</v>
      </c>
      <c r="W344" s="145" t="s">
        <v>689</v>
      </c>
      <c r="X344" s="152" t="s">
        <v>689</v>
      </c>
      <c r="Y344" s="347">
        <v>670181</v>
      </c>
      <c r="Z344" s="160">
        <v>0</v>
      </c>
      <c r="AA344" s="128">
        <v>0</v>
      </c>
      <c r="AB344" s="133">
        <v>702990</v>
      </c>
      <c r="AC344" s="159">
        <v>389767.07</v>
      </c>
      <c r="AD344" s="342">
        <f t="shared" si="38"/>
        <v>280413.93</v>
      </c>
      <c r="AE344" s="352">
        <f t="shared" si="45"/>
        <v>0.58158478082786591</v>
      </c>
      <c r="AF344" s="135">
        <f t="shared" si="46"/>
        <v>0.58158478082786591</v>
      </c>
      <c r="AG344" s="135" t="s">
        <v>2542</v>
      </c>
      <c r="AH344" s="155"/>
      <c r="AI344" s="170"/>
      <c r="AJ344" s="168"/>
      <c r="AK344" s="168"/>
      <c r="AL344" s="168"/>
      <c r="AM344" s="168"/>
      <c r="AN344" s="168"/>
      <c r="AO344" s="168"/>
      <c r="AP344" s="168"/>
      <c r="AQ344" s="174" t="s">
        <v>2117</v>
      </c>
    </row>
    <row r="345" spans="1:43" ht="48" x14ac:dyDescent="0.3">
      <c r="A345" s="173" t="s">
        <v>903</v>
      </c>
      <c r="B345" s="129">
        <v>342</v>
      </c>
      <c r="C345" s="171" t="s">
        <v>2120</v>
      </c>
      <c r="D345" s="241">
        <v>86712</v>
      </c>
      <c r="E345" s="246" t="s">
        <v>2200</v>
      </c>
      <c r="F345" s="279" t="s">
        <v>2531</v>
      </c>
      <c r="G345" s="175" t="s">
        <v>1132</v>
      </c>
      <c r="H345" s="152">
        <v>2010</v>
      </c>
      <c r="I345" s="157">
        <v>40109</v>
      </c>
      <c r="J345" s="187">
        <v>2009</v>
      </c>
      <c r="K345" s="157" t="s">
        <v>2121</v>
      </c>
      <c r="L345" s="152" t="s">
        <v>1110</v>
      </c>
      <c r="M345" s="154">
        <v>90</v>
      </c>
      <c r="N345" s="136" t="s">
        <v>698</v>
      </c>
      <c r="O345" s="136" t="s">
        <v>698</v>
      </c>
      <c r="P345" s="136">
        <v>42844</v>
      </c>
      <c r="Q345" s="128" t="s">
        <v>698</v>
      </c>
      <c r="R345" s="128" t="s">
        <v>698</v>
      </c>
      <c r="S345" s="128" t="s">
        <v>698</v>
      </c>
      <c r="T345" s="128" t="s">
        <v>698</v>
      </c>
      <c r="U345" s="128" t="s">
        <v>698</v>
      </c>
      <c r="V345" s="156" t="s">
        <v>689</v>
      </c>
      <c r="W345" s="145" t="s">
        <v>689</v>
      </c>
      <c r="X345" s="152" t="s">
        <v>689</v>
      </c>
      <c r="Y345" s="347">
        <v>298673</v>
      </c>
      <c r="Z345" s="160">
        <v>0</v>
      </c>
      <c r="AA345" s="128">
        <v>0</v>
      </c>
      <c r="AB345" s="133">
        <v>21424</v>
      </c>
      <c r="AC345" s="159">
        <v>0</v>
      </c>
      <c r="AD345" s="342">
        <f t="shared" si="38"/>
        <v>298673</v>
      </c>
      <c r="AE345" s="352">
        <f t="shared" si="45"/>
        <v>0</v>
      </c>
      <c r="AF345" s="135">
        <f t="shared" si="46"/>
        <v>0</v>
      </c>
      <c r="AG345" s="135" t="s">
        <v>2543</v>
      </c>
      <c r="AH345" s="155"/>
      <c r="AI345" s="170"/>
      <c r="AJ345" s="168"/>
      <c r="AK345" s="168"/>
      <c r="AL345" s="168"/>
      <c r="AM345" s="168"/>
      <c r="AN345" s="168"/>
      <c r="AO345" s="168"/>
      <c r="AP345" s="168"/>
      <c r="AQ345" s="174" t="s">
        <v>2122</v>
      </c>
    </row>
    <row r="346" spans="1:43" ht="48" x14ac:dyDescent="0.3">
      <c r="A346" s="193" t="s">
        <v>902</v>
      </c>
      <c r="B346" s="129">
        <v>343</v>
      </c>
      <c r="C346" s="198" t="s">
        <v>1594</v>
      </c>
      <c r="D346" s="239">
        <v>94764</v>
      </c>
      <c r="E346" s="245" t="s">
        <v>2200</v>
      </c>
      <c r="F346" s="279" t="s">
        <v>2531</v>
      </c>
      <c r="G346" s="175" t="s">
        <v>1595</v>
      </c>
      <c r="H346" s="187">
        <v>2010</v>
      </c>
      <c r="I346" s="130">
        <v>39684</v>
      </c>
      <c r="J346" s="186">
        <v>2008</v>
      </c>
      <c r="K346" s="130" t="s">
        <v>1596</v>
      </c>
      <c r="L346" s="130" t="s">
        <v>1102</v>
      </c>
      <c r="M346" s="131">
        <v>120</v>
      </c>
      <c r="N346" s="136" t="s">
        <v>698</v>
      </c>
      <c r="O346" s="136" t="s">
        <v>698</v>
      </c>
      <c r="P346" s="136">
        <v>42844</v>
      </c>
      <c r="Q346" s="128" t="s">
        <v>698</v>
      </c>
      <c r="R346" s="128" t="s">
        <v>698</v>
      </c>
      <c r="S346" s="128" t="s">
        <v>698</v>
      </c>
      <c r="T346" s="128" t="s">
        <v>698</v>
      </c>
      <c r="U346" s="128" t="s">
        <v>698</v>
      </c>
      <c r="V346" s="145" t="s">
        <v>689</v>
      </c>
      <c r="W346" s="145" t="s">
        <v>689</v>
      </c>
      <c r="X346" s="187" t="s">
        <v>689</v>
      </c>
      <c r="Y346" s="180">
        <v>910204</v>
      </c>
      <c r="Z346" s="181">
        <v>0</v>
      </c>
      <c r="AA346" s="128">
        <v>0</v>
      </c>
      <c r="AB346" s="133">
        <v>910204</v>
      </c>
      <c r="AC346" s="181">
        <v>0</v>
      </c>
      <c r="AD346" s="342">
        <f t="shared" ref="AD346:AD409" si="51">+Y346-AC346</f>
        <v>910204</v>
      </c>
      <c r="AE346" s="352">
        <f t="shared" si="45"/>
        <v>0</v>
      </c>
      <c r="AF346" s="135">
        <f t="shared" si="46"/>
        <v>0</v>
      </c>
      <c r="AG346" s="135" t="s">
        <v>2543</v>
      </c>
      <c r="AH346" s="202"/>
      <c r="AI346" s="190"/>
      <c r="AJ346" s="191"/>
      <c r="AK346" s="191"/>
      <c r="AL346" s="191"/>
      <c r="AM346" s="191"/>
      <c r="AN346" s="191"/>
      <c r="AO346" s="191"/>
      <c r="AP346" s="191"/>
      <c r="AQ346" s="188"/>
    </row>
    <row r="347" spans="1:43" ht="36" x14ac:dyDescent="0.3">
      <c r="A347" s="193" t="s">
        <v>902</v>
      </c>
      <c r="B347" s="129">
        <v>344</v>
      </c>
      <c r="C347" s="198" t="s">
        <v>1598</v>
      </c>
      <c r="D347" s="239">
        <v>96260</v>
      </c>
      <c r="E347" s="245" t="s">
        <v>2219</v>
      </c>
      <c r="F347" s="280" t="s">
        <v>2528</v>
      </c>
      <c r="G347" s="175" t="s">
        <v>1132</v>
      </c>
      <c r="H347" s="187">
        <v>2010</v>
      </c>
      <c r="I347" s="130">
        <v>39787</v>
      </c>
      <c r="J347" s="186">
        <v>2008</v>
      </c>
      <c r="K347" s="187" t="s">
        <v>1094</v>
      </c>
      <c r="L347" s="130" t="s">
        <v>1100</v>
      </c>
      <c r="M347" s="131">
        <v>360</v>
      </c>
      <c r="N347" s="136">
        <v>40057</v>
      </c>
      <c r="O347" s="136">
        <v>40513</v>
      </c>
      <c r="P347" s="136">
        <v>42844</v>
      </c>
      <c r="Q347" s="145">
        <f>+(P347-N347)/365</f>
        <v>7.6356164383561644</v>
      </c>
      <c r="R347" s="145" t="s">
        <v>2517</v>
      </c>
      <c r="S347" s="145">
        <f>+(P347-O347)/365</f>
        <v>6.3863013698630136</v>
      </c>
      <c r="T347" s="145" t="s">
        <v>2516</v>
      </c>
      <c r="U347" s="145" t="s">
        <v>2540</v>
      </c>
      <c r="V347" s="145" t="s">
        <v>689</v>
      </c>
      <c r="W347" s="145" t="s">
        <v>689</v>
      </c>
      <c r="X347" s="187" t="s">
        <v>689</v>
      </c>
      <c r="Y347" s="180">
        <v>299333</v>
      </c>
      <c r="Z347" s="181">
        <v>0</v>
      </c>
      <c r="AA347" s="128">
        <v>0</v>
      </c>
      <c r="AB347" s="133">
        <v>272536</v>
      </c>
      <c r="AC347" s="180">
        <v>140568.20000000001</v>
      </c>
      <c r="AD347" s="342">
        <f t="shared" si="51"/>
        <v>158764.79999999999</v>
      </c>
      <c r="AE347" s="352">
        <f t="shared" si="45"/>
        <v>0.46960475457099621</v>
      </c>
      <c r="AF347" s="135">
        <f t="shared" si="46"/>
        <v>0.46960475457099621</v>
      </c>
      <c r="AG347" s="135" t="s">
        <v>2542</v>
      </c>
      <c r="AH347" s="202"/>
      <c r="AI347" s="190"/>
      <c r="AJ347" s="191"/>
      <c r="AK347" s="191"/>
      <c r="AL347" s="191"/>
      <c r="AM347" s="191"/>
      <c r="AN347" s="191"/>
      <c r="AO347" s="191"/>
      <c r="AP347" s="191"/>
      <c r="AQ347" s="177"/>
    </row>
    <row r="348" spans="1:43" ht="48" x14ac:dyDescent="0.3">
      <c r="A348" s="193" t="s">
        <v>902</v>
      </c>
      <c r="B348" s="129">
        <v>345</v>
      </c>
      <c r="C348" s="198" t="s">
        <v>1602</v>
      </c>
      <c r="D348" s="239">
        <v>98204</v>
      </c>
      <c r="E348" s="245" t="s">
        <v>2230</v>
      </c>
      <c r="F348" s="280" t="s">
        <v>2535</v>
      </c>
      <c r="G348" s="175" t="s">
        <v>1603</v>
      </c>
      <c r="H348" s="187">
        <v>2010</v>
      </c>
      <c r="I348" s="130">
        <v>39756</v>
      </c>
      <c r="J348" s="186">
        <v>2008</v>
      </c>
      <c r="K348" s="130" t="s">
        <v>1604</v>
      </c>
      <c r="L348" s="130" t="s">
        <v>1107</v>
      </c>
      <c r="M348" s="131">
        <v>180</v>
      </c>
      <c r="N348" s="136">
        <v>40909</v>
      </c>
      <c r="O348" s="136">
        <v>41579</v>
      </c>
      <c r="P348" s="136">
        <v>42844</v>
      </c>
      <c r="Q348" s="145">
        <f>+(P348-N348)/365</f>
        <v>5.3013698630136989</v>
      </c>
      <c r="R348" s="145" t="s">
        <v>2515</v>
      </c>
      <c r="S348" s="145">
        <f>+(P348-O348)/365</f>
        <v>3.4657534246575343</v>
      </c>
      <c r="T348" s="145" t="s">
        <v>2513</v>
      </c>
      <c r="U348" s="145" t="s">
        <v>2540</v>
      </c>
      <c r="V348" s="145" t="s">
        <v>691</v>
      </c>
      <c r="W348" s="145" t="s">
        <v>689</v>
      </c>
      <c r="X348" s="187" t="s">
        <v>689</v>
      </c>
      <c r="Y348" s="180">
        <v>997105.96</v>
      </c>
      <c r="Z348" s="181">
        <v>0</v>
      </c>
      <c r="AA348" s="128">
        <v>0</v>
      </c>
      <c r="AB348" s="133">
        <v>4368301</v>
      </c>
      <c r="AC348" s="180">
        <v>1139654.1299999999</v>
      </c>
      <c r="AD348" s="342">
        <f t="shared" si="51"/>
        <v>-142548.16999999993</v>
      </c>
      <c r="AE348" s="352">
        <f t="shared" si="45"/>
        <v>1.1429619074787196</v>
      </c>
      <c r="AF348" s="135">
        <f t="shared" si="46"/>
        <v>1.1429619074787196</v>
      </c>
      <c r="AG348" s="135" t="s">
        <v>2544</v>
      </c>
      <c r="AH348" s="202"/>
      <c r="AI348" s="190"/>
      <c r="AJ348" s="191"/>
      <c r="AK348" s="191"/>
      <c r="AL348" s="191"/>
      <c r="AM348" s="191"/>
      <c r="AN348" s="191"/>
      <c r="AO348" s="191"/>
      <c r="AP348" s="191"/>
      <c r="AQ348" s="177"/>
    </row>
    <row r="349" spans="1:43" ht="36" x14ac:dyDescent="0.3">
      <c r="A349" s="193" t="s">
        <v>902</v>
      </c>
      <c r="B349" s="129">
        <v>346</v>
      </c>
      <c r="C349" s="198" t="s">
        <v>1605</v>
      </c>
      <c r="D349" s="239">
        <v>100259</v>
      </c>
      <c r="E349" s="245" t="s">
        <v>1659</v>
      </c>
      <c r="F349" s="280" t="s">
        <v>2529</v>
      </c>
      <c r="G349" s="175" t="s">
        <v>1132</v>
      </c>
      <c r="H349" s="187">
        <v>2010</v>
      </c>
      <c r="I349" s="130">
        <v>39736</v>
      </c>
      <c r="J349" s="186">
        <v>2008</v>
      </c>
      <c r="K349" s="130" t="s">
        <v>915</v>
      </c>
      <c r="L349" s="130" t="s">
        <v>1111</v>
      </c>
      <c r="M349" s="131">
        <v>90</v>
      </c>
      <c r="N349" s="136">
        <v>39934</v>
      </c>
      <c r="O349" s="136">
        <v>40483</v>
      </c>
      <c r="P349" s="136">
        <v>42844</v>
      </c>
      <c r="Q349" s="145">
        <f>+(P349-N349)/365</f>
        <v>7.9726027397260273</v>
      </c>
      <c r="R349" s="145" t="s">
        <v>2518</v>
      </c>
      <c r="S349" s="145">
        <f>+(P349-O349)/365</f>
        <v>6.4684931506849317</v>
      </c>
      <c r="T349" s="145" t="s">
        <v>2516</v>
      </c>
      <c r="U349" s="145" t="s">
        <v>2540</v>
      </c>
      <c r="V349" s="136" t="s">
        <v>689</v>
      </c>
      <c r="W349" s="145" t="s">
        <v>689</v>
      </c>
      <c r="X349" s="187" t="s">
        <v>689</v>
      </c>
      <c r="Y349" s="180">
        <v>236502</v>
      </c>
      <c r="Z349" s="181">
        <v>0</v>
      </c>
      <c r="AA349" s="128">
        <v>0</v>
      </c>
      <c r="AB349" s="133">
        <v>390104</v>
      </c>
      <c r="AC349" s="192">
        <v>235553.51</v>
      </c>
      <c r="AD349" s="342">
        <f t="shared" si="51"/>
        <v>948.48999999999069</v>
      </c>
      <c r="AE349" s="352">
        <f t="shared" ref="AE349:AE380" si="52">+AC349/Y349</f>
        <v>0.99598950537416175</v>
      </c>
      <c r="AF349" s="135">
        <f t="shared" ref="AF349:AF380" si="53">+AC349/Y349</f>
        <v>0.99598950537416175</v>
      </c>
      <c r="AG349" s="135" t="s">
        <v>2544</v>
      </c>
      <c r="AH349" s="202"/>
      <c r="AI349" s="190"/>
      <c r="AJ349" s="191"/>
      <c r="AK349" s="191"/>
      <c r="AL349" s="191"/>
      <c r="AM349" s="191"/>
      <c r="AN349" s="191"/>
      <c r="AO349" s="191"/>
      <c r="AP349" s="191"/>
      <c r="AQ349" s="177"/>
    </row>
    <row r="350" spans="1:43" ht="36.6" x14ac:dyDescent="0.3">
      <c r="A350" s="193" t="s">
        <v>902</v>
      </c>
      <c r="B350" s="129">
        <v>347</v>
      </c>
      <c r="C350" s="198" t="s">
        <v>1624</v>
      </c>
      <c r="D350" s="239">
        <v>116167</v>
      </c>
      <c r="E350" s="246" t="s">
        <v>2200</v>
      </c>
      <c r="F350" s="279" t="s">
        <v>2531</v>
      </c>
      <c r="G350" s="175" t="s">
        <v>1132</v>
      </c>
      <c r="H350" s="187">
        <v>2010</v>
      </c>
      <c r="I350" s="130">
        <v>39987</v>
      </c>
      <c r="J350" s="187">
        <v>2009</v>
      </c>
      <c r="K350" s="130" t="s">
        <v>905</v>
      </c>
      <c r="L350" s="130" t="s">
        <v>1110</v>
      </c>
      <c r="M350" s="131">
        <v>360</v>
      </c>
      <c r="N350" s="136" t="s">
        <v>698</v>
      </c>
      <c r="O350" s="136" t="s">
        <v>698</v>
      </c>
      <c r="P350" s="136">
        <v>42844</v>
      </c>
      <c r="Q350" s="128" t="s">
        <v>698</v>
      </c>
      <c r="R350" s="128" t="s">
        <v>698</v>
      </c>
      <c r="S350" s="128" t="s">
        <v>698</v>
      </c>
      <c r="T350" s="128" t="s">
        <v>698</v>
      </c>
      <c r="U350" s="128" t="s">
        <v>698</v>
      </c>
      <c r="V350" s="145" t="s">
        <v>689</v>
      </c>
      <c r="W350" s="145" t="s">
        <v>689</v>
      </c>
      <c r="X350" s="187" t="s">
        <v>689</v>
      </c>
      <c r="Y350" s="180">
        <v>705039</v>
      </c>
      <c r="Z350" s="181">
        <v>0</v>
      </c>
      <c r="AA350" s="128">
        <v>0</v>
      </c>
      <c r="AB350" s="133">
        <v>705139</v>
      </c>
      <c r="AC350" s="181">
        <v>0</v>
      </c>
      <c r="AD350" s="342">
        <f t="shared" si="51"/>
        <v>705039</v>
      </c>
      <c r="AE350" s="352">
        <f t="shared" si="52"/>
        <v>0</v>
      </c>
      <c r="AF350" s="135">
        <f t="shared" si="53"/>
        <v>0</v>
      </c>
      <c r="AG350" s="135" t="s">
        <v>2543</v>
      </c>
      <c r="AH350" s="202"/>
      <c r="AI350" s="190"/>
      <c r="AJ350" s="191"/>
      <c r="AK350" s="191"/>
      <c r="AL350" s="191"/>
      <c r="AM350" s="191"/>
      <c r="AN350" s="191"/>
      <c r="AO350" s="191"/>
      <c r="AP350" s="191"/>
      <c r="AQ350" s="177" t="s">
        <v>795</v>
      </c>
    </row>
    <row r="351" spans="1:43" ht="48" x14ac:dyDescent="0.3">
      <c r="A351" s="193" t="s">
        <v>902</v>
      </c>
      <c r="B351" s="129">
        <v>348</v>
      </c>
      <c r="C351" s="198" t="s">
        <v>1626</v>
      </c>
      <c r="D351" s="239">
        <v>126742</v>
      </c>
      <c r="E351" s="246" t="s">
        <v>2200</v>
      </c>
      <c r="F351" s="279" t="s">
        <v>2531</v>
      </c>
      <c r="G351" s="175" t="s">
        <v>1627</v>
      </c>
      <c r="H351" s="187">
        <v>2010</v>
      </c>
      <c r="I351" s="130">
        <v>40108</v>
      </c>
      <c r="J351" s="187">
        <v>2009</v>
      </c>
      <c r="K351" s="187" t="s">
        <v>1158</v>
      </c>
      <c r="L351" s="130" t="s">
        <v>1107</v>
      </c>
      <c r="M351" s="131">
        <v>180</v>
      </c>
      <c r="N351" s="136">
        <v>41122</v>
      </c>
      <c r="O351" s="136">
        <v>41518</v>
      </c>
      <c r="P351" s="136">
        <v>42844</v>
      </c>
      <c r="Q351" s="145">
        <f>+(P351-N351)/365</f>
        <v>4.7178082191780826</v>
      </c>
      <c r="R351" s="145" t="s">
        <v>2514</v>
      </c>
      <c r="S351" s="145">
        <f>+(P351-O351)/365</f>
        <v>3.6328767123287671</v>
      </c>
      <c r="T351" s="145" t="s">
        <v>2513</v>
      </c>
      <c r="U351" s="145" t="s">
        <v>2540</v>
      </c>
      <c r="V351" s="145" t="s">
        <v>691</v>
      </c>
      <c r="W351" s="145" t="s">
        <v>689</v>
      </c>
      <c r="X351" s="187" t="s">
        <v>689</v>
      </c>
      <c r="Y351" s="180">
        <v>2530509.62</v>
      </c>
      <c r="Z351" s="181">
        <v>0</v>
      </c>
      <c r="AA351" s="128">
        <v>0</v>
      </c>
      <c r="AB351" s="133">
        <v>222937</v>
      </c>
      <c r="AC351" s="192">
        <v>115231.95</v>
      </c>
      <c r="AD351" s="342">
        <f t="shared" si="51"/>
        <v>2415277.67</v>
      </c>
      <c r="AE351" s="352">
        <f t="shared" si="52"/>
        <v>4.5537052730113707E-2</v>
      </c>
      <c r="AF351" s="135">
        <f t="shared" si="53"/>
        <v>4.5537052730113707E-2</v>
      </c>
      <c r="AG351" s="135" t="s">
        <v>2543</v>
      </c>
      <c r="AH351" s="202"/>
      <c r="AI351" s="190"/>
      <c r="AJ351" s="191"/>
      <c r="AK351" s="191"/>
      <c r="AL351" s="191"/>
      <c r="AM351" s="191"/>
      <c r="AN351" s="191"/>
      <c r="AO351" s="191"/>
      <c r="AP351" s="191"/>
      <c r="AQ351" s="177" t="s">
        <v>720</v>
      </c>
    </row>
    <row r="352" spans="1:43" ht="36.6" x14ac:dyDescent="0.3">
      <c r="A352" s="193" t="s">
        <v>902</v>
      </c>
      <c r="B352" s="129">
        <v>349</v>
      </c>
      <c r="C352" s="198" t="s">
        <v>1628</v>
      </c>
      <c r="D352" s="239">
        <v>129432</v>
      </c>
      <c r="E352" s="245" t="s">
        <v>2200</v>
      </c>
      <c r="F352" s="279" t="s">
        <v>2531</v>
      </c>
      <c r="G352" s="175" t="s">
        <v>1132</v>
      </c>
      <c r="H352" s="187">
        <v>2010</v>
      </c>
      <c r="I352" s="130">
        <v>40067</v>
      </c>
      <c r="J352" s="187">
        <v>2009</v>
      </c>
      <c r="K352" s="130" t="s">
        <v>1480</v>
      </c>
      <c r="L352" s="130" t="s">
        <v>1104</v>
      </c>
      <c r="M352" s="131">
        <v>270</v>
      </c>
      <c r="N352" s="136" t="s">
        <v>698</v>
      </c>
      <c r="O352" s="136" t="s">
        <v>698</v>
      </c>
      <c r="P352" s="136">
        <v>42844</v>
      </c>
      <c r="Q352" s="128" t="s">
        <v>698</v>
      </c>
      <c r="R352" s="128" t="s">
        <v>698</v>
      </c>
      <c r="S352" s="128" t="s">
        <v>698</v>
      </c>
      <c r="T352" s="128" t="s">
        <v>698</v>
      </c>
      <c r="U352" s="128" t="s">
        <v>698</v>
      </c>
      <c r="V352" s="145" t="s">
        <v>691</v>
      </c>
      <c r="W352" s="145" t="s">
        <v>689</v>
      </c>
      <c r="X352" s="187" t="s">
        <v>689</v>
      </c>
      <c r="Y352" s="180">
        <v>902617.8</v>
      </c>
      <c r="Z352" s="181">
        <v>0</v>
      </c>
      <c r="AA352" s="128">
        <v>0</v>
      </c>
      <c r="AB352" s="133">
        <v>0</v>
      </c>
      <c r="AC352" s="181">
        <v>0</v>
      </c>
      <c r="AD352" s="342">
        <f t="shared" si="51"/>
        <v>902617.8</v>
      </c>
      <c r="AE352" s="352">
        <f t="shared" si="52"/>
        <v>0</v>
      </c>
      <c r="AF352" s="135">
        <f t="shared" si="53"/>
        <v>0</v>
      </c>
      <c r="AG352" s="135" t="s">
        <v>2543</v>
      </c>
      <c r="AH352" s="202"/>
      <c r="AI352" s="190"/>
      <c r="AJ352" s="191"/>
      <c r="AK352" s="191"/>
      <c r="AL352" s="191"/>
      <c r="AM352" s="191"/>
      <c r="AN352" s="191"/>
      <c r="AO352" s="191"/>
      <c r="AP352" s="191"/>
      <c r="AQ352" s="177" t="s">
        <v>724</v>
      </c>
    </row>
    <row r="353" spans="1:43" ht="36" x14ac:dyDescent="0.3">
      <c r="A353" s="128" t="s">
        <v>903</v>
      </c>
      <c r="B353" s="129">
        <v>350</v>
      </c>
      <c r="C353" s="198" t="s">
        <v>1902</v>
      </c>
      <c r="D353" s="237">
        <v>137895</v>
      </c>
      <c r="E353" s="246" t="s">
        <v>2200</v>
      </c>
      <c r="F353" s="279" t="s">
        <v>2531</v>
      </c>
      <c r="G353" s="175" t="s">
        <v>2193</v>
      </c>
      <c r="H353" s="187">
        <v>2010</v>
      </c>
      <c r="I353" s="130">
        <v>40247</v>
      </c>
      <c r="J353" s="186">
        <v>2010</v>
      </c>
      <c r="K353" s="130" t="s">
        <v>1192</v>
      </c>
      <c r="L353" s="130" t="s">
        <v>1110</v>
      </c>
      <c r="M353" s="131">
        <v>180</v>
      </c>
      <c r="N353" s="136" t="s">
        <v>698</v>
      </c>
      <c r="O353" s="136" t="s">
        <v>698</v>
      </c>
      <c r="P353" s="136">
        <v>42844</v>
      </c>
      <c r="Q353" s="128" t="s">
        <v>698</v>
      </c>
      <c r="R353" s="128" t="s">
        <v>698</v>
      </c>
      <c r="S353" s="128" t="s">
        <v>698</v>
      </c>
      <c r="T353" s="128" t="s">
        <v>698</v>
      </c>
      <c r="U353" s="128" t="s">
        <v>698</v>
      </c>
      <c r="V353" s="145" t="s">
        <v>689</v>
      </c>
      <c r="W353" s="145" t="s">
        <v>689</v>
      </c>
      <c r="X353" s="187" t="s">
        <v>689</v>
      </c>
      <c r="Y353" s="192">
        <v>344440</v>
      </c>
      <c r="Z353" s="140">
        <v>0</v>
      </c>
      <c r="AA353" s="128">
        <v>0</v>
      </c>
      <c r="AB353" s="133">
        <v>0</v>
      </c>
      <c r="AC353" s="140">
        <v>0</v>
      </c>
      <c r="AD353" s="342">
        <f t="shared" si="51"/>
        <v>344440</v>
      </c>
      <c r="AE353" s="352">
        <f t="shared" si="52"/>
        <v>0</v>
      </c>
      <c r="AF353" s="135">
        <f t="shared" si="53"/>
        <v>0</v>
      </c>
      <c r="AG353" s="135" t="s">
        <v>2543</v>
      </c>
      <c r="AH353" s="132"/>
      <c r="AI353" s="137"/>
      <c r="AJ353" s="138"/>
      <c r="AK353" s="138"/>
      <c r="AL353" s="138"/>
      <c r="AM353" s="138"/>
      <c r="AN353" s="138"/>
      <c r="AO353" s="138"/>
      <c r="AP353" s="138"/>
      <c r="AQ353" s="144" t="s">
        <v>1903</v>
      </c>
    </row>
    <row r="354" spans="1:43" ht="36.6" x14ac:dyDescent="0.3">
      <c r="A354" s="193" t="s">
        <v>896</v>
      </c>
      <c r="B354" s="129">
        <v>351</v>
      </c>
      <c r="C354" s="198" t="s">
        <v>1747</v>
      </c>
      <c r="D354" s="239">
        <v>7416</v>
      </c>
      <c r="E354" s="246" t="s">
        <v>906</v>
      </c>
      <c r="F354" s="279" t="s">
        <v>2532</v>
      </c>
      <c r="G354" s="175" t="s">
        <v>1132</v>
      </c>
      <c r="H354" s="187">
        <v>2010</v>
      </c>
      <c r="I354" s="130">
        <v>38313</v>
      </c>
      <c r="J354" s="186">
        <v>2004</v>
      </c>
      <c r="K354" s="130" t="s">
        <v>1748</v>
      </c>
      <c r="L354" s="130" t="s">
        <v>1102</v>
      </c>
      <c r="M354" s="131">
        <v>120</v>
      </c>
      <c r="N354" s="136">
        <v>39934</v>
      </c>
      <c r="O354" s="136">
        <v>40057</v>
      </c>
      <c r="P354" s="136">
        <v>42844</v>
      </c>
      <c r="Q354" s="145">
        <f t="shared" ref="Q354:Q398" si="54">+(P354-N354)/365</f>
        <v>7.9726027397260273</v>
      </c>
      <c r="R354" s="145" t="s">
        <v>2518</v>
      </c>
      <c r="S354" s="145">
        <f t="shared" ref="S354:S398" si="55">+(P354-O354)/365</f>
        <v>7.6356164383561644</v>
      </c>
      <c r="T354" s="145" t="s">
        <v>2517</v>
      </c>
      <c r="U354" s="145" t="s">
        <v>2540</v>
      </c>
      <c r="V354" s="145" t="s">
        <v>689</v>
      </c>
      <c r="W354" s="145" t="s">
        <v>689</v>
      </c>
      <c r="X354" s="187" t="s">
        <v>689</v>
      </c>
      <c r="Y354" s="180">
        <v>652137</v>
      </c>
      <c r="Z354" s="181">
        <v>0</v>
      </c>
      <c r="AA354" s="128">
        <v>0</v>
      </c>
      <c r="AB354" s="220">
        <v>1470131</v>
      </c>
      <c r="AC354" s="196">
        <v>3240</v>
      </c>
      <c r="AD354" s="342">
        <f t="shared" si="51"/>
        <v>648897</v>
      </c>
      <c r="AE354" s="352">
        <f t="shared" si="52"/>
        <v>4.9682812047161873E-3</v>
      </c>
      <c r="AF354" s="135">
        <f t="shared" si="53"/>
        <v>4.9682812047161873E-3</v>
      </c>
      <c r="AG354" s="135" t="s">
        <v>2543</v>
      </c>
      <c r="AH354" s="202"/>
      <c r="AI354" s="189"/>
      <c r="AJ354" s="178"/>
      <c r="AK354" s="178"/>
      <c r="AL354" s="178"/>
      <c r="AM354" s="178"/>
      <c r="AN354" s="178"/>
      <c r="AO354" s="178"/>
      <c r="AP354" s="178"/>
      <c r="AQ354" s="177" t="s">
        <v>1749</v>
      </c>
    </row>
    <row r="355" spans="1:43" ht="36.6" x14ac:dyDescent="0.3">
      <c r="A355" s="193" t="s">
        <v>896</v>
      </c>
      <c r="B355" s="129">
        <v>352</v>
      </c>
      <c r="C355" s="198" t="s">
        <v>1750</v>
      </c>
      <c r="D355" s="239">
        <v>8574</v>
      </c>
      <c r="E355" s="246" t="s">
        <v>906</v>
      </c>
      <c r="F355" s="279" t="s">
        <v>2532</v>
      </c>
      <c r="G355" s="175" t="s">
        <v>1132</v>
      </c>
      <c r="H355" s="187">
        <v>2010</v>
      </c>
      <c r="I355" s="130">
        <v>38175</v>
      </c>
      <c r="J355" s="186">
        <v>2004</v>
      </c>
      <c r="K355" s="130" t="s">
        <v>1751</v>
      </c>
      <c r="L355" s="130" t="s">
        <v>1104</v>
      </c>
      <c r="M355" s="131">
        <v>150</v>
      </c>
      <c r="N355" s="136">
        <v>40422</v>
      </c>
      <c r="O355" s="136">
        <v>40513</v>
      </c>
      <c r="P355" s="136">
        <v>42844</v>
      </c>
      <c r="Q355" s="145">
        <f t="shared" si="54"/>
        <v>6.6356164383561644</v>
      </c>
      <c r="R355" s="145" t="s">
        <v>2516</v>
      </c>
      <c r="S355" s="145">
        <f t="shared" si="55"/>
        <v>6.3863013698630136</v>
      </c>
      <c r="T355" s="145" t="s">
        <v>2516</v>
      </c>
      <c r="U355" s="145" t="s">
        <v>2540</v>
      </c>
      <c r="V355" s="145" t="s">
        <v>689</v>
      </c>
      <c r="W355" s="145" t="s">
        <v>689</v>
      </c>
      <c r="X355" s="187" t="s">
        <v>689</v>
      </c>
      <c r="Y355" s="180">
        <v>1951055</v>
      </c>
      <c r="Z355" s="181">
        <v>0</v>
      </c>
      <c r="AA355" s="128">
        <v>0</v>
      </c>
      <c r="AB355" s="180">
        <v>2079346</v>
      </c>
      <c r="AC355" s="196">
        <v>488385.4</v>
      </c>
      <c r="AD355" s="342">
        <f t="shared" si="51"/>
        <v>1462669.6</v>
      </c>
      <c r="AE355" s="352">
        <f t="shared" si="52"/>
        <v>0.25031862248885861</v>
      </c>
      <c r="AF355" s="135">
        <f t="shared" si="53"/>
        <v>0.25031862248885861</v>
      </c>
      <c r="AG355" s="135" t="s">
        <v>2542</v>
      </c>
      <c r="AH355" s="202"/>
      <c r="AI355" s="189"/>
      <c r="AJ355" s="178"/>
      <c r="AK355" s="178"/>
      <c r="AL355" s="178"/>
      <c r="AM355" s="178"/>
      <c r="AN355" s="178"/>
      <c r="AO355" s="178"/>
      <c r="AP355" s="178"/>
      <c r="AQ355" s="177" t="s">
        <v>1752</v>
      </c>
    </row>
    <row r="356" spans="1:43" ht="36" x14ac:dyDescent="0.3">
      <c r="A356" s="193" t="s">
        <v>896</v>
      </c>
      <c r="B356" s="129">
        <v>353</v>
      </c>
      <c r="C356" s="198" t="s">
        <v>1755</v>
      </c>
      <c r="D356" s="239">
        <v>8985</v>
      </c>
      <c r="E356" s="246" t="s">
        <v>906</v>
      </c>
      <c r="F356" s="279" t="s">
        <v>2532</v>
      </c>
      <c r="G356" s="175" t="s">
        <v>1132</v>
      </c>
      <c r="H356" s="187">
        <v>2010</v>
      </c>
      <c r="I356" s="130">
        <v>38575</v>
      </c>
      <c r="J356" s="186">
        <v>2005</v>
      </c>
      <c r="K356" s="130" t="s">
        <v>1694</v>
      </c>
      <c r="L356" s="130" t="s">
        <v>1110</v>
      </c>
      <c r="M356" s="131">
        <v>210</v>
      </c>
      <c r="N356" s="136">
        <v>38718</v>
      </c>
      <c r="O356" s="136">
        <v>40269</v>
      </c>
      <c r="P356" s="136">
        <v>42844</v>
      </c>
      <c r="Q356" s="145">
        <f t="shared" si="54"/>
        <v>11.304109589041095</v>
      </c>
      <c r="R356" s="145" t="s">
        <v>2521</v>
      </c>
      <c r="S356" s="145">
        <f t="shared" si="55"/>
        <v>7.0547945205479454</v>
      </c>
      <c r="T356" s="145" t="s">
        <v>2517</v>
      </c>
      <c r="U356" s="145" t="s">
        <v>2540</v>
      </c>
      <c r="V356" s="145" t="s">
        <v>689</v>
      </c>
      <c r="W356" s="136" t="s">
        <v>691</v>
      </c>
      <c r="X356" s="187" t="s">
        <v>689</v>
      </c>
      <c r="Y356" s="180">
        <v>972880</v>
      </c>
      <c r="Z356" s="181">
        <v>0</v>
      </c>
      <c r="AA356" s="128">
        <v>0</v>
      </c>
      <c r="AB356" s="180">
        <v>523636</v>
      </c>
      <c r="AC356" s="192">
        <v>299225</v>
      </c>
      <c r="AD356" s="342">
        <f t="shared" si="51"/>
        <v>673655</v>
      </c>
      <c r="AE356" s="352">
        <f t="shared" si="52"/>
        <v>0.30756619521420936</v>
      </c>
      <c r="AF356" s="135">
        <f t="shared" si="53"/>
        <v>0.30756619521420936</v>
      </c>
      <c r="AG356" s="135" t="s">
        <v>2542</v>
      </c>
      <c r="AH356" s="136" t="s">
        <v>925</v>
      </c>
      <c r="AI356" s="189"/>
      <c r="AJ356" s="178"/>
      <c r="AK356" s="178"/>
      <c r="AL356" s="178"/>
      <c r="AM356" s="178"/>
      <c r="AN356" s="178"/>
      <c r="AO356" s="178"/>
      <c r="AP356" s="178"/>
      <c r="AQ356" s="177"/>
    </row>
    <row r="357" spans="1:43" ht="36" x14ac:dyDescent="0.3">
      <c r="A357" s="193" t="s">
        <v>896</v>
      </c>
      <c r="B357" s="129">
        <v>354</v>
      </c>
      <c r="C357" s="198" t="s">
        <v>1775</v>
      </c>
      <c r="D357" s="239">
        <v>14755</v>
      </c>
      <c r="E357" s="246" t="s">
        <v>906</v>
      </c>
      <c r="F357" s="279" t="s">
        <v>2532</v>
      </c>
      <c r="G357" s="175" t="s">
        <v>1132</v>
      </c>
      <c r="H357" s="187">
        <v>2010</v>
      </c>
      <c r="I357" s="130">
        <v>38392</v>
      </c>
      <c r="J357" s="186">
        <v>2005</v>
      </c>
      <c r="K357" s="130" t="s">
        <v>1647</v>
      </c>
      <c r="L357" s="130" t="s">
        <v>1100</v>
      </c>
      <c r="M357" s="131">
        <v>60</v>
      </c>
      <c r="N357" s="136">
        <v>38930</v>
      </c>
      <c r="O357" s="136">
        <v>40513</v>
      </c>
      <c r="P357" s="136">
        <v>42844</v>
      </c>
      <c r="Q357" s="145">
        <f t="shared" si="54"/>
        <v>10.723287671232876</v>
      </c>
      <c r="R357" s="145" t="s">
        <v>2520</v>
      </c>
      <c r="S357" s="145">
        <f t="shared" si="55"/>
        <v>6.3863013698630136</v>
      </c>
      <c r="T357" s="145" t="s">
        <v>2516</v>
      </c>
      <c r="U357" s="145" t="s">
        <v>2540</v>
      </c>
      <c r="V357" s="145" t="s">
        <v>689</v>
      </c>
      <c r="W357" s="145" t="s">
        <v>689</v>
      </c>
      <c r="X357" s="187" t="s">
        <v>689</v>
      </c>
      <c r="Y357" s="192">
        <v>2665772.7400000002</v>
      </c>
      <c r="Z357" s="181">
        <v>0</v>
      </c>
      <c r="AA357" s="128">
        <v>0</v>
      </c>
      <c r="AB357" s="180">
        <v>2433640</v>
      </c>
      <c r="AC357" s="196">
        <v>1989192.4</v>
      </c>
      <c r="AD357" s="342">
        <f t="shared" si="51"/>
        <v>676580.34000000032</v>
      </c>
      <c r="AE357" s="352">
        <f t="shared" si="52"/>
        <v>0.74619729212175823</v>
      </c>
      <c r="AF357" s="135">
        <f t="shared" si="53"/>
        <v>0.74619729212175823</v>
      </c>
      <c r="AG357" s="135" t="s">
        <v>2542</v>
      </c>
      <c r="AH357" s="202"/>
      <c r="AI357" s="189"/>
      <c r="AJ357" s="178"/>
      <c r="AK357" s="178"/>
      <c r="AL357" s="178"/>
      <c r="AM357" s="178"/>
      <c r="AN357" s="178"/>
      <c r="AO357" s="178"/>
      <c r="AP357" s="178"/>
      <c r="AQ357" s="177"/>
    </row>
    <row r="358" spans="1:43" ht="36" x14ac:dyDescent="0.3">
      <c r="A358" s="193" t="s">
        <v>896</v>
      </c>
      <c r="B358" s="129">
        <v>355</v>
      </c>
      <c r="C358" s="198" t="s">
        <v>1786</v>
      </c>
      <c r="D358" s="239">
        <v>18924</v>
      </c>
      <c r="E358" s="246" t="s">
        <v>906</v>
      </c>
      <c r="F358" s="279" t="s">
        <v>2532</v>
      </c>
      <c r="G358" s="175" t="s">
        <v>1132</v>
      </c>
      <c r="H358" s="187">
        <v>2010</v>
      </c>
      <c r="I358" s="130">
        <v>38600</v>
      </c>
      <c r="J358" s="186">
        <v>2005</v>
      </c>
      <c r="K358" s="130" t="s">
        <v>1188</v>
      </c>
      <c r="L358" s="130" t="s">
        <v>1100</v>
      </c>
      <c r="M358" s="131">
        <v>60</v>
      </c>
      <c r="N358" s="136">
        <v>39203</v>
      </c>
      <c r="O358" s="136">
        <v>40513</v>
      </c>
      <c r="P358" s="136">
        <v>42844</v>
      </c>
      <c r="Q358" s="145">
        <f t="shared" si="54"/>
        <v>9.9753424657534246</v>
      </c>
      <c r="R358" s="145" t="s">
        <v>2520</v>
      </c>
      <c r="S358" s="145">
        <f t="shared" si="55"/>
        <v>6.3863013698630136</v>
      </c>
      <c r="T358" s="145" t="s">
        <v>2516</v>
      </c>
      <c r="U358" s="145" t="s">
        <v>2540</v>
      </c>
      <c r="V358" s="145" t="s">
        <v>689</v>
      </c>
      <c r="W358" s="145" t="s">
        <v>689</v>
      </c>
      <c r="X358" s="187" t="s">
        <v>689</v>
      </c>
      <c r="Y358" s="180">
        <v>711716</v>
      </c>
      <c r="Z358" s="181">
        <v>0</v>
      </c>
      <c r="AA358" s="128">
        <v>0</v>
      </c>
      <c r="AB358" s="180">
        <v>995880</v>
      </c>
      <c r="AC358" s="196">
        <v>958647.03</v>
      </c>
      <c r="AD358" s="342">
        <f t="shared" si="51"/>
        <v>-246931.03000000003</v>
      </c>
      <c r="AE358" s="352">
        <f t="shared" si="52"/>
        <v>1.3469516352028057</v>
      </c>
      <c r="AF358" s="135">
        <f t="shared" si="53"/>
        <v>1.3469516352028057</v>
      </c>
      <c r="AG358" s="135" t="s">
        <v>2544</v>
      </c>
      <c r="AH358" s="202"/>
      <c r="AI358" s="189"/>
      <c r="AJ358" s="178"/>
      <c r="AK358" s="178"/>
      <c r="AL358" s="178"/>
      <c r="AM358" s="178"/>
      <c r="AN358" s="178"/>
      <c r="AO358" s="178"/>
      <c r="AP358" s="178"/>
      <c r="AQ358" s="177"/>
    </row>
    <row r="359" spans="1:43" ht="36" x14ac:dyDescent="0.3">
      <c r="A359" s="193" t="s">
        <v>896</v>
      </c>
      <c r="B359" s="129">
        <v>356</v>
      </c>
      <c r="C359" s="198" t="s">
        <v>1056</v>
      </c>
      <c r="D359" s="239">
        <v>21431</v>
      </c>
      <c r="E359" s="246" t="s">
        <v>906</v>
      </c>
      <c r="F359" s="279" t="s">
        <v>2532</v>
      </c>
      <c r="G359" s="175" t="s">
        <v>1132</v>
      </c>
      <c r="H359" s="187">
        <v>2010</v>
      </c>
      <c r="I359" s="130">
        <v>38629</v>
      </c>
      <c r="J359" s="186">
        <v>2005</v>
      </c>
      <c r="K359" s="130" t="s">
        <v>1792</v>
      </c>
      <c r="L359" s="130" t="s">
        <v>1100</v>
      </c>
      <c r="M359" s="131">
        <v>60</v>
      </c>
      <c r="N359" s="136">
        <v>40483</v>
      </c>
      <c r="O359" s="136">
        <v>40513</v>
      </c>
      <c r="P359" s="136">
        <v>42844</v>
      </c>
      <c r="Q359" s="145">
        <f t="shared" si="54"/>
        <v>6.4684931506849317</v>
      </c>
      <c r="R359" s="145" t="s">
        <v>2516</v>
      </c>
      <c r="S359" s="145">
        <f t="shared" si="55"/>
        <v>6.3863013698630136</v>
      </c>
      <c r="T359" s="145" t="s">
        <v>2516</v>
      </c>
      <c r="U359" s="145" t="s">
        <v>2540</v>
      </c>
      <c r="V359" s="145" t="s">
        <v>689</v>
      </c>
      <c r="W359" s="145" t="s">
        <v>689</v>
      </c>
      <c r="X359" s="187" t="s">
        <v>689</v>
      </c>
      <c r="Y359" s="180">
        <v>2151223</v>
      </c>
      <c r="Z359" s="181">
        <v>0</v>
      </c>
      <c r="AA359" s="128">
        <v>0</v>
      </c>
      <c r="AB359" s="180">
        <v>1153085</v>
      </c>
      <c r="AC359" s="196">
        <v>50500</v>
      </c>
      <c r="AD359" s="342">
        <f t="shared" si="51"/>
        <v>2100723</v>
      </c>
      <c r="AE359" s="352">
        <f t="shared" si="52"/>
        <v>2.3475018628938051E-2</v>
      </c>
      <c r="AF359" s="135">
        <f t="shared" si="53"/>
        <v>2.3475018628938051E-2</v>
      </c>
      <c r="AG359" s="135" t="s">
        <v>2543</v>
      </c>
      <c r="AH359" s="202"/>
      <c r="AI359" s="189"/>
      <c r="AJ359" s="178"/>
      <c r="AK359" s="178"/>
      <c r="AL359" s="178"/>
      <c r="AM359" s="178"/>
      <c r="AN359" s="178"/>
      <c r="AO359" s="178"/>
      <c r="AP359" s="178"/>
      <c r="AQ359" s="177"/>
    </row>
    <row r="360" spans="1:43" ht="36" x14ac:dyDescent="0.3">
      <c r="A360" s="193" t="s">
        <v>896</v>
      </c>
      <c r="B360" s="129">
        <v>357</v>
      </c>
      <c r="C360" s="198" t="s">
        <v>2142</v>
      </c>
      <c r="D360" s="239">
        <v>44073</v>
      </c>
      <c r="E360" s="246" t="s">
        <v>906</v>
      </c>
      <c r="F360" s="279" t="s">
        <v>2532</v>
      </c>
      <c r="G360" s="175" t="s">
        <v>1132</v>
      </c>
      <c r="H360" s="187">
        <v>2010</v>
      </c>
      <c r="I360" s="130">
        <v>39507</v>
      </c>
      <c r="J360" s="186">
        <v>2008</v>
      </c>
      <c r="K360" s="130" t="s">
        <v>1188</v>
      </c>
      <c r="L360" s="130" t="s">
        <v>1110</v>
      </c>
      <c r="M360" s="131">
        <v>120</v>
      </c>
      <c r="N360" s="136">
        <v>39722</v>
      </c>
      <c r="O360" s="136">
        <v>40391</v>
      </c>
      <c r="P360" s="136">
        <v>42844</v>
      </c>
      <c r="Q360" s="145">
        <f t="shared" si="54"/>
        <v>8.5534246575342472</v>
      </c>
      <c r="R360" s="145" t="s">
        <v>2518</v>
      </c>
      <c r="S360" s="145">
        <f t="shared" si="55"/>
        <v>6.720547945205479</v>
      </c>
      <c r="T360" s="145" t="s">
        <v>2516</v>
      </c>
      <c r="U360" s="145" t="s">
        <v>2540</v>
      </c>
      <c r="V360" s="145" t="s">
        <v>691</v>
      </c>
      <c r="W360" s="136" t="s">
        <v>691</v>
      </c>
      <c r="X360" s="187" t="s">
        <v>689</v>
      </c>
      <c r="Y360" s="192">
        <v>218649.72</v>
      </c>
      <c r="Z360" s="181">
        <v>0</v>
      </c>
      <c r="AA360" s="128">
        <v>0</v>
      </c>
      <c r="AB360" s="192">
        <v>453937</v>
      </c>
      <c r="AC360" s="196">
        <v>218649.72</v>
      </c>
      <c r="AD360" s="342">
        <f t="shared" si="51"/>
        <v>0</v>
      </c>
      <c r="AE360" s="352">
        <f t="shared" si="52"/>
        <v>1</v>
      </c>
      <c r="AF360" s="135">
        <f t="shared" si="53"/>
        <v>1</v>
      </c>
      <c r="AG360" s="135" t="s">
        <v>2544</v>
      </c>
      <c r="AH360" s="136" t="s">
        <v>925</v>
      </c>
      <c r="AI360" s="189"/>
      <c r="AJ360" s="178"/>
      <c r="AK360" s="178"/>
      <c r="AL360" s="178"/>
      <c r="AM360" s="178"/>
      <c r="AN360" s="178"/>
      <c r="AO360" s="178"/>
      <c r="AP360" s="178"/>
      <c r="AQ360" s="177"/>
    </row>
    <row r="361" spans="1:43" ht="36" x14ac:dyDescent="0.3">
      <c r="A361" s="193" t="s">
        <v>896</v>
      </c>
      <c r="B361" s="129">
        <v>358</v>
      </c>
      <c r="C361" s="198" t="s">
        <v>2143</v>
      </c>
      <c r="D361" s="239">
        <v>44080</v>
      </c>
      <c r="E361" s="246" t="s">
        <v>906</v>
      </c>
      <c r="F361" s="279" t="s">
        <v>2532</v>
      </c>
      <c r="G361" s="175" t="s">
        <v>1132</v>
      </c>
      <c r="H361" s="187">
        <v>2010</v>
      </c>
      <c r="I361" s="130">
        <v>39682</v>
      </c>
      <c r="J361" s="186">
        <v>2008</v>
      </c>
      <c r="K361" s="130" t="s">
        <v>1519</v>
      </c>
      <c r="L361" s="130" t="s">
        <v>1110</v>
      </c>
      <c r="M361" s="131">
        <v>150</v>
      </c>
      <c r="N361" s="136">
        <v>39965</v>
      </c>
      <c r="O361" s="136">
        <v>40422</v>
      </c>
      <c r="P361" s="136">
        <v>42844</v>
      </c>
      <c r="Q361" s="145">
        <f t="shared" si="54"/>
        <v>7.8876712328767127</v>
      </c>
      <c r="R361" s="145" t="s">
        <v>2517</v>
      </c>
      <c r="S361" s="145">
        <f t="shared" si="55"/>
        <v>6.6356164383561644</v>
      </c>
      <c r="T361" s="145" t="s">
        <v>2516</v>
      </c>
      <c r="U361" s="145" t="s">
        <v>2540</v>
      </c>
      <c r="V361" s="145" t="s">
        <v>691</v>
      </c>
      <c r="W361" s="136" t="s">
        <v>691</v>
      </c>
      <c r="X361" s="187" t="s">
        <v>689</v>
      </c>
      <c r="Y361" s="192">
        <v>507112.65</v>
      </c>
      <c r="Z361" s="181">
        <v>0</v>
      </c>
      <c r="AA361" s="128">
        <v>0</v>
      </c>
      <c r="AB361" s="180">
        <v>1086970</v>
      </c>
      <c r="AC361" s="196">
        <v>507112.65</v>
      </c>
      <c r="AD361" s="342">
        <f t="shared" si="51"/>
        <v>0</v>
      </c>
      <c r="AE361" s="352">
        <f t="shared" si="52"/>
        <v>1</v>
      </c>
      <c r="AF361" s="135">
        <f t="shared" si="53"/>
        <v>1</v>
      </c>
      <c r="AG361" s="135" t="s">
        <v>2544</v>
      </c>
      <c r="AH361" s="136" t="s">
        <v>925</v>
      </c>
      <c r="AI361" s="189"/>
      <c r="AJ361" s="178"/>
      <c r="AK361" s="178"/>
      <c r="AL361" s="178"/>
      <c r="AM361" s="178"/>
      <c r="AN361" s="178"/>
      <c r="AO361" s="178"/>
      <c r="AP361" s="178"/>
      <c r="AQ361" s="177"/>
    </row>
    <row r="362" spans="1:43" ht="36" x14ac:dyDescent="0.3">
      <c r="A362" s="193" t="s">
        <v>896</v>
      </c>
      <c r="B362" s="129">
        <v>359</v>
      </c>
      <c r="C362" s="198" t="s">
        <v>2148</v>
      </c>
      <c r="D362" s="239">
        <v>47822</v>
      </c>
      <c r="E362" s="245" t="s">
        <v>2383</v>
      </c>
      <c r="F362" s="279" t="s">
        <v>2532</v>
      </c>
      <c r="G362" s="175" t="s">
        <v>2149</v>
      </c>
      <c r="H362" s="187">
        <v>2010</v>
      </c>
      <c r="I362" s="130">
        <v>39217</v>
      </c>
      <c r="J362" s="186">
        <v>2007</v>
      </c>
      <c r="K362" s="130" t="s">
        <v>906</v>
      </c>
      <c r="L362" s="130" t="s">
        <v>1096</v>
      </c>
      <c r="M362" s="131">
        <v>240</v>
      </c>
      <c r="N362" s="136">
        <v>39295</v>
      </c>
      <c r="O362" s="136">
        <v>41244</v>
      </c>
      <c r="P362" s="136">
        <v>42844</v>
      </c>
      <c r="Q362" s="145">
        <f t="shared" si="54"/>
        <v>9.7232876712328764</v>
      </c>
      <c r="R362" s="145" t="s">
        <v>2519</v>
      </c>
      <c r="S362" s="145">
        <f t="shared" si="55"/>
        <v>4.3835616438356162</v>
      </c>
      <c r="T362" s="145" t="s">
        <v>2514</v>
      </c>
      <c r="U362" s="145" t="s">
        <v>2540</v>
      </c>
      <c r="V362" s="145" t="s">
        <v>689</v>
      </c>
      <c r="W362" s="145" t="s">
        <v>689</v>
      </c>
      <c r="X362" s="187" t="s">
        <v>689</v>
      </c>
      <c r="Y362" s="180">
        <v>1510311</v>
      </c>
      <c r="Z362" s="181">
        <v>0</v>
      </c>
      <c r="AA362" s="128">
        <v>0</v>
      </c>
      <c r="AB362" s="180">
        <v>2779675</v>
      </c>
      <c r="AC362" s="196">
        <v>1704481.34</v>
      </c>
      <c r="AD362" s="342">
        <f t="shared" si="51"/>
        <v>-194170.34000000008</v>
      </c>
      <c r="AE362" s="352">
        <f t="shared" si="52"/>
        <v>1.1285631502385933</v>
      </c>
      <c r="AF362" s="135">
        <f t="shared" si="53"/>
        <v>1.1285631502385933</v>
      </c>
      <c r="AG362" s="135" t="s">
        <v>2544</v>
      </c>
      <c r="AH362" s="202"/>
      <c r="AI362" s="189"/>
      <c r="AJ362" s="178"/>
      <c r="AK362" s="178"/>
      <c r="AL362" s="178"/>
      <c r="AM362" s="178"/>
      <c r="AN362" s="178"/>
      <c r="AO362" s="178"/>
      <c r="AP362" s="178"/>
      <c r="AQ362" s="177"/>
    </row>
    <row r="363" spans="1:43" ht="36" x14ac:dyDescent="0.3">
      <c r="A363" s="193" t="s">
        <v>896</v>
      </c>
      <c r="B363" s="129">
        <v>360</v>
      </c>
      <c r="C363" s="198" t="s">
        <v>1834</v>
      </c>
      <c r="D363" s="239">
        <v>55606</v>
      </c>
      <c r="E363" s="245" t="s">
        <v>2228</v>
      </c>
      <c r="F363" s="279" t="s">
        <v>2533</v>
      </c>
      <c r="G363" s="175" t="s">
        <v>1132</v>
      </c>
      <c r="H363" s="187">
        <v>2010</v>
      </c>
      <c r="I363" s="130">
        <v>39510</v>
      </c>
      <c r="J363" s="186">
        <v>2008</v>
      </c>
      <c r="K363" s="130" t="s">
        <v>1454</v>
      </c>
      <c r="L363" s="130" t="s">
        <v>1110</v>
      </c>
      <c r="M363" s="131">
        <v>150</v>
      </c>
      <c r="N363" s="136">
        <v>39873</v>
      </c>
      <c r="O363" s="136">
        <v>40148</v>
      </c>
      <c r="P363" s="136">
        <v>42844</v>
      </c>
      <c r="Q363" s="145">
        <f t="shared" si="54"/>
        <v>8.1397260273972609</v>
      </c>
      <c r="R363" s="145" t="s">
        <v>2518</v>
      </c>
      <c r="S363" s="145">
        <f t="shared" si="55"/>
        <v>7.3863013698630136</v>
      </c>
      <c r="T363" s="145" t="s">
        <v>2517</v>
      </c>
      <c r="U363" s="145" t="s">
        <v>2540</v>
      </c>
      <c r="V363" s="145" t="s">
        <v>689</v>
      </c>
      <c r="W363" s="145" t="s">
        <v>689</v>
      </c>
      <c r="X363" s="187" t="s">
        <v>689</v>
      </c>
      <c r="Y363" s="192">
        <v>679069.93</v>
      </c>
      <c r="Z363" s="181">
        <v>0</v>
      </c>
      <c r="AA363" s="128">
        <v>0</v>
      </c>
      <c r="AB363" s="196">
        <v>896233</v>
      </c>
      <c r="AC363" s="196">
        <v>482980.92</v>
      </c>
      <c r="AD363" s="342">
        <f t="shared" si="51"/>
        <v>196089.01000000007</v>
      </c>
      <c r="AE363" s="352">
        <f t="shared" si="52"/>
        <v>0.71123885576850676</v>
      </c>
      <c r="AF363" s="135">
        <f t="shared" si="53"/>
        <v>0.71123885576850676</v>
      </c>
      <c r="AG363" s="135" t="s">
        <v>2542</v>
      </c>
      <c r="AH363" s="202"/>
      <c r="AI363" s="189"/>
      <c r="AJ363" s="178"/>
      <c r="AK363" s="178"/>
      <c r="AL363" s="178"/>
      <c r="AM363" s="178"/>
      <c r="AN363" s="178"/>
      <c r="AO363" s="178"/>
      <c r="AP363" s="178"/>
      <c r="AQ363" s="177"/>
    </row>
    <row r="364" spans="1:43" ht="36" x14ac:dyDescent="0.3">
      <c r="A364" s="193" t="s">
        <v>896</v>
      </c>
      <c r="B364" s="129">
        <v>361</v>
      </c>
      <c r="C364" s="198" t="s">
        <v>1835</v>
      </c>
      <c r="D364" s="239">
        <v>59803</v>
      </c>
      <c r="E364" s="245" t="s">
        <v>1836</v>
      </c>
      <c r="F364" s="280" t="s">
        <v>2534</v>
      </c>
      <c r="G364" s="175" t="s">
        <v>1837</v>
      </c>
      <c r="H364" s="187">
        <v>2010</v>
      </c>
      <c r="I364" s="130">
        <v>39331</v>
      </c>
      <c r="J364" s="186">
        <v>2007</v>
      </c>
      <c r="K364" s="130" t="s">
        <v>1581</v>
      </c>
      <c r="L364" s="130" t="s">
        <v>1104</v>
      </c>
      <c r="M364" s="131">
        <v>120</v>
      </c>
      <c r="N364" s="136">
        <v>39356</v>
      </c>
      <c r="O364" s="136">
        <v>39356</v>
      </c>
      <c r="P364" s="136">
        <v>42844</v>
      </c>
      <c r="Q364" s="145">
        <f t="shared" si="54"/>
        <v>9.5561643835616437</v>
      </c>
      <c r="R364" s="145" t="s">
        <v>2519</v>
      </c>
      <c r="S364" s="145">
        <f t="shared" si="55"/>
        <v>9.5561643835616437</v>
      </c>
      <c r="T364" s="145" t="s">
        <v>2519</v>
      </c>
      <c r="U364" s="145" t="s">
        <v>2540</v>
      </c>
      <c r="V364" s="145" t="s">
        <v>689</v>
      </c>
      <c r="W364" s="145" t="s">
        <v>689</v>
      </c>
      <c r="X364" s="187" t="s">
        <v>689</v>
      </c>
      <c r="Y364" s="180">
        <v>501446</v>
      </c>
      <c r="Z364" s="181">
        <v>0</v>
      </c>
      <c r="AA364" s="128">
        <v>0</v>
      </c>
      <c r="AB364" s="196">
        <v>637690</v>
      </c>
      <c r="AC364" s="196">
        <v>347511</v>
      </c>
      <c r="AD364" s="342">
        <f t="shared" si="51"/>
        <v>153935</v>
      </c>
      <c r="AE364" s="352">
        <f t="shared" si="52"/>
        <v>0.6930177925439629</v>
      </c>
      <c r="AF364" s="135">
        <f t="shared" si="53"/>
        <v>0.6930177925439629</v>
      </c>
      <c r="AG364" s="135" t="s">
        <v>2542</v>
      </c>
      <c r="AH364" s="202"/>
      <c r="AI364" s="189"/>
      <c r="AJ364" s="178"/>
      <c r="AK364" s="178"/>
      <c r="AL364" s="178"/>
      <c r="AM364" s="178"/>
      <c r="AN364" s="178"/>
      <c r="AO364" s="178"/>
      <c r="AP364" s="178"/>
      <c r="AQ364" s="177"/>
    </row>
    <row r="365" spans="1:43" ht="48" x14ac:dyDescent="0.3">
      <c r="A365" s="193" t="s">
        <v>896</v>
      </c>
      <c r="B365" s="129">
        <v>362</v>
      </c>
      <c r="C365" s="198" t="s">
        <v>1843</v>
      </c>
      <c r="D365" s="239">
        <v>74543</v>
      </c>
      <c r="E365" s="246" t="s">
        <v>906</v>
      </c>
      <c r="F365" s="279" t="s">
        <v>2532</v>
      </c>
      <c r="G365" s="175" t="s">
        <v>1156</v>
      </c>
      <c r="H365" s="187">
        <v>2010</v>
      </c>
      <c r="I365" s="130">
        <v>39483</v>
      </c>
      <c r="J365" s="186">
        <v>2008</v>
      </c>
      <c r="K365" s="130" t="s">
        <v>1157</v>
      </c>
      <c r="L365" s="130" t="s">
        <v>1110</v>
      </c>
      <c r="M365" s="131">
        <v>210</v>
      </c>
      <c r="N365" s="136">
        <v>39783</v>
      </c>
      <c r="O365" s="136">
        <v>40452</v>
      </c>
      <c r="P365" s="136">
        <v>42844</v>
      </c>
      <c r="Q365" s="145">
        <f t="shared" si="54"/>
        <v>8.3863013698630144</v>
      </c>
      <c r="R365" s="145" t="s">
        <v>2518</v>
      </c>
      <c r="S365" s="145">
        <f t="shared" si="55"/>
        <v>6.5534246575342463</v>
      </c>
      <c r="T365" s="145" t="s">
        <v>2516</v>
      </c>
      <c r="U365" s="145" t="s">
        <v>2540</v>
      </c>
      <c r="V365" s="145" t="s">
        <v>689</v>
      </c>
      <c r="W365" s="145" t="s">
        <v>689</v>
      </c>
      <c r="X365" s="187" t="s">
        <v>689</v>
      </c>
      <c r="Y365" s="180">
        <v>528693</v>
      </c>
      <c r="Z365" s="181">
        <v>0</v>
      </c>
      <c r="AA365" s="128">
        <v>0</v>
      </c>
      <c r="AB365" s="180">
        <v>900987</v>
      </c>
      <c r="AC365" s="192">
        <v>16475.63</v>
      </c>
      <c r="AD365" s="342">
        <f t="shared" si="51"/>
        <v>512217.37</v>
      </c>
      <c r="AE365" s="352">
        <f t="shared" si="52"/>
        <v>3.1162943333844027E-2</v>
      </c>
      <c r="AF365" s="135">
        <f t="shared" si="53"/>
        <v>3.1162943333844027E-2</v>
      </c>
      <c r="AG365" s="135" t="s">
        <v>2543</v>
      </c>
      <c r="AH365" s="202"/>
      <c r="AI365" s="189"/>
      <c r="AJ365" s="178"/>
      <c r="AK365" s="178"/>
      <c r="AL365" s="178"/>
      <c r="AM365" s="178"/>
      <c r="AN365" s="178"/>
      <c r="AO365" s="178"/>
      <c r="AP365" s="178"/>
      <c r="AQ365" s="177"/>
    </row>
    <row r="366" spans="1:43" ht="36" x14ac:dyDescent="0.3">
      <c r="A366" s="193" t="s">
        <v>896</v>
      </c>
      <c r="B366" s="129">
        <v>363</v>
      </c>
      <c r="C366" s="198" t="s">
        <v>1847</v>
      </c>
      <c r="D366" s="239">
        <v>100329</v>
      </c>
      <c r="E366" s="245" t="s">
        <v>2229</v>
      </c>
      <c r="F366" s="279" t="s">
        <v>2533</v>
      </c>
      <c r="G366" s="175" t="s">
        <v>2196</v>
      </c>
      <c r="H366" s="187">
        <v>2010</v>
      </c>
      <c r="I366" s="130">
        <v>39764</v>
      </c>
      <c r="J366" s="186">
        <v>2008</v>
      </c>
      <c r="K366" s="130" t="s">
        <v>1803</v>
      </c>
      <c r="L366" s="130" t="s">
        <v>1102</v>
      </c>
      <c r="M366" s="131">
        <v>240</v>
      </c>
      <c r="N366" s="136">
        <v>39965</v>
      </c>
      <c r="O366" s="136">
        <v>41244</v>
      </c>
      <c r="P366" s="136">
        <v>42844</v>
      </c>
      <c r="Q366" s="145">
        <f t="shared" si="54"/>
        <v>7.8876712328767127</v>
      </c>
      <c r="R366" s="145" t="s">
        <v>2517</v>
      </c>
      <c r="S366" s="145">
        <f t="shared" si="55"/>
        <v>4.3835616438356162</v>
      </c>
      <c r="T366" s="145" t="s">
        <v>2514</v>
      </c>
      <c r="U366" s="145" t="s">
        <v>2540</v>
      </c>
      <c r="V366" s="145" t="s">
        <v>689</v>
      </c>
      <c r="W366" s="145" t="s">
        <v>689</v>
      </c>
      <c r="X366" s="187" t="s">
        <v>689</v>
      </c>
      <c r="Y366" s="180">
        <v>3216494</v>
      </c>
      <c r="Z366" s="181">
        <v>0</v>
      </c>
      <c r="AA366" s="128">
        <v>0</v>
      </c>
      <c r="AB366" s="180">
        <v>7972635</v>
      </c>
      <c r="AC366" s="196">
        <v>4048410.24</v>
      </c>
      <c r="AD366" s="342">
        <f t="shared" si="51"/>
        <v>-831916.24000000022</v>
      </c>
      <c r="AE366" s="352">
        <f t="shared" si="52"/>
        <v>1.2586406938735157</v>
      </c>
      <c r="AF366" s="135">
        <f t="shared" si="53"/>
        <v>1.2586406938735157</v>
      </c>
      <c r="AG366" s="135" t="s">
        <v>2544</v>
      </c>
      <c r="AH366" s="202"/>
      <c r="AI366" s="190"/>
      <c r="AJ366" s="191"/>
      <c r="AK366" s="191"/>
      <c r="AL366" s="191"/>
      <c r="AM366" s="191"/>
      <c r="AN366" s="191"/>
      <c r="AO366" s="191"/>
      <c r="AP366" s="191"/>
      <c r="AQ366" s="177" t="s">
        <v>2154</v>
      </c>
    </row>
    <row r="367" spans="1:43" ht="36" x14ac:dyDescent="0.3">
      <c r="A367" s="193" t="s">
        <v>899</v>
      </c>
      <c r="B367" s="129">
        <v>364</v>
      </c>
      <c r="C367" s="198" t="s">
        <v>1667</v>
      </c>
      <c r="D367" s="239">
        <v>85916</v>
      </c>
      <c r="E367" s="245" t="s">
        <v>1637</v>
      </c>
      <c r="F367" s="279" t="s">
        <v>2531</v>
      </c>
      <c r="G367" s="175" t="s">
        <v>1132</v>
      </c>
      <c r="H367" s="187">
        <v>2010</v>
      </c>
      <c r="I367" s="130">
        <v>39757</v>
      </c>
      <c r="J367" s="186">
        <v>2008</v>
      </c>
      <c r="K367" s="187" t="s">
        <v>1094</v>
      </c>
      <c r="L367" s="130" t="s">
        <v>1104</v>
      </c>
      <c r="M367" s="131">
        <v>270</v>
      </c>
      <c r="N367" s="136">
        <v>39814</v>
      </c>
      <c r="O367" s="136">
        <v>40513</v>
      </c>
      <c r="P367" s="136">
        <v>42844</v>
      </c>
      <c r="Q367" s="145">
        <f t="shared" si="54"/>
        <v>8.3013698630136989</v>
      </c>
      <c r="R367" s="145" t="s">
        <v>2518</v>
      </c>
      <c r="S367" s="145">
        <f t="shared" si="55"/>
        <v>6.3863013698630136</v>
      </c>
      <c r="T367" s="145" t="s">
        <v>2516</v>
      </c>
      <c r="U367" s="145" t="s">
        <v>2540</v>
      </c>
      <c r="V367" s="145" t="s">
        <v>691</v>
      </c>
      <c r="W367" s="145" t="s">
        <v>689</v>
      </c>
      <c r="X367" s="187" t="s">
        <v>689</v>
      </c>
      <c r="Y367" s="180">
        <v>27086274.670000002</v>
      </c>
      <c r="Z367" s="181">
        <v>0</v>
      </c>
      <c r="AA367" s="128">
        <v>0</v>
      </c>
      <c r="AB367" s="180">
        <v>29533914</v>
      </c>
      <c r="AC367" s="192">
        <v>29533908.989999998</v>
      </c>
      <c r="AD367" s="342">
        <f t="shared" si="51"/>
        <v>-2447634.3199999966</v>
      </c>
      <c r="AE367" s="352">
        <f t="shared" si="52"/>
        <v>1.0903643764164781</v>
      </c>
      <c r="AF367" s="135">
        <f t="shared" si="53"/>
        <v>1.0903643764164781</v>
      </c>
      <c r="AG367" s="135" t="s">
        <v>2544</v>
      </c>
      <c r="AH367" s="202"/>
      <c r="AI367" s="189"/>
      <c r="AJ367" s="178"/>
      <c r="AK367" s="178"/>
      <c r="AL367" s="178"/>
      <c r="AM367" s="178"/>
      <c r="AN367" s="178"/>
      <c r="AO367" s="178"/>
      <c r="AP367" s="178"/>
      <c r="AQ367" s="144" t="s">
        <v>1630</v>
      </c>
    </row>
    <row r="368" spans="1:43" ht="36" x14ac:dyDescent="0.3">
      <c r="A368" s="193" t="s">
        <v>900</v>
      </c>
      <c r="B368" s="129">
        <v>365</v>
      </c>
      <c r="C368" s="198" t="s">
        <v>2474</v>
      </c>
      <c r="D368" s="239">
        <v>11403</v>
      </c>
      <c r="E368" s="245" t="s">
        <v>2219</v>
      </c>
      <c r="F368" s="280" t="s">
        <v>2528</v>
      </c>
      <c r="G368" s="175" t="s">
        <v>1132</v>
      </c>
      <c r="H368" s="187">
        <v>2010</v>
      </c>
      <c r="I368" s="130">
        <v>38554</v>
      </c>
      <c r="J368" s="186">
        <v>2005</v>
      </c>
      <c r="K368" s="187" t="s">
        <v>1094</v>
      </c>
      <c r="L368" s="130" t="s">
        <v>1100</v>
      </c>
      <c r="M368" s="131">
        <v>270</v>
      </c>
      <c r="N368" s="136">
        <v>39295</v>
      </c>
      <c r="O368" s="136">
        <v>40513</v>
      </c>
      <c r="P368" s="136">
        <v>42844</v>
      </c>
      <c r="Q368" s="145">
        <f t="shared" si="54"/>
        <v>9.7232876712328764</v>
      </c>
      <c r="R368" s="145" t="s">
        <v>2519</v>
      </c>
      <c r="S368" s="145">
        <f t="shared" si="55"/>
        <v>6.3863013698630136</v>
      </c>
      <c r="T368" s="145" t="s">
        <v>2516</v>
      </c>
      <c r="U368" s="145" t="s">
        <v>2540</v>
      </c>
      <c r="V368" s="145" t="s">
        <v>689</v>
      </c>
      <c r="W368" s="136" t="s">
        <v>691</v>
      </c>
      <c r="X368" s="187" t="s">
        <v>689</v>
      </c>
      <c r="Y368" s="180">
        <v>1676454</v>
      </c>
      <c r="Z368" s="181">
        <v>0</v>
      </c>
      <c r="AA368" s="128">
        <v>0</v>
      </c>
      <c r="AB368" s="180">
        <v>2262198</v>
      </c>
      <c r="AC368" s="192">
        <v>879254</v>
      </c>
      <c r="AD368" s="342">
        <f t="shared" si="51"/>
        <v>797200</v>
      </c>
      <c r="AE368" s="352">
        <f t="shared" si="52"/>
        <v>0.52447248776286137</v>
      </c>
      <c r="AF368" s="135">
        <f t="shared" si="53"/>
        <v>0.52447248776286137</v>
      </c>
      <c r="AG368" s="135" t="s">
        <v>2542</v>
      </c>
      <c r="AH368" s="136" t="s">
        <v>925</v>
      </c>
      <c r="AI368" s="189"/>
      <c r="AJ368" s="178"/>
      <c r="AK368" s="178"/>
      <c r="AL368" s="178"/>
      <c r="AM368" s="178"/>
      <c r="AN368" s="178"/>
      <c r="AO368" s="178"/>
      <c r="AP368" s="178"/>
      <c r="AQ368" s="177" t="s">
        <v>1707</v>
      </c>
    </row>
    <row r="369" spans="1:43" ht="36" x14ac:dyDescent="0.3">
      <c r="A369" s="193" t="s">
        <v>900</v>
      </c>
      <c r="B369" s="129">
        <v>366</v>
      </c>
      <c r="C369" s="198" t="s">
        <v>2475</v>
      </c>
      <c r="D369" s="239">
        <v>28254</v>
      </c>
      <c r="E369" s="245" t="s">
        <v>1659</v>
      </c>
      <c r="F369" s="280" t="s">
        <v>2529</v>
      </c>
      <c r="G369" s="175" t="s">
        <v>1132</v>
      </c>
      <c r="H369" s="187">
        <v>2010</v>
      </c>
      <c r="I369" s="130">
        <v>38814</v>
      </c>
      <c r="J369" s="186">
        <v>2006</v>
      </c>
      <c r="K369" s="187" t="s">
        <v>1552</v>
      </c>
      <c r="L369" s="130" t="s">
        <v>1104</v>
      </c>
      <c r="M369" s="131">
        <v>300</v>
      </c>
      <c r="N369" s="136">
        <v>38869</v>
      </c>
      <c r="O369" s="136">
        <v>40330</v>
      </c>
      <c r="P369" s="136">
        <v>42844</v>
      </c>
      <c r="Q369" s="145">
        <f t="shared" si="54"/>
        <v>10.890410958904109</v>
      </c>
      <c r="R369" s="145" t="s">
        <v>2520</v>
      </c>
      <c r="S369" s="145">
        <f t="shared" si="55"/>
        <v>6.8876712328767127</v>
      </c>
      <c r="T369" s="145" t="s">
        <v>2516</v>
      </c>
      <c r="U369" s="145" t="s">
        <v>2540</v>
      </c>
      <c r="V369" s="145" t="s">
        <v>689</v>
      </c>
      <c r="W369" s="145" t="s">
        <v>689</v>
      </c>
      <c r="X369" s="187" t="s">
        <v>689</v>
      </c>
      <c r="Y369" s="180">
        <v>3689032.57</v>
      </c>
      <c r="Z369" s="181">
        <v>0</v>
      </c>
      <c r="AA369" s="128">
        <v>0</v>
      </c>
      <c r="AB369" s="180">
        <v>1479740</v>
      </c>
      <c r="AC369" s="180">
        <v>1140610</v>
      </c>
      <c r="AD369" s="342">
        <f t="shared" si="51"/>
        <v>2548422.5699999998</v>
      </c>
      <c r="AE369" s="352">
        <f t="shared" si="52"/>
        <v>0.30918946318763457</v>
      </c>
      <c r="AF369" s="135">
        <f t="shared" si="53"/>
        <v>0.30918946318763457</v>
      </c>
      <c r="AG369" s="135" t="s">
        <v>2542</v>
      </c>
      <c r="AH369" s="202"/>
      <c r="AI369" s="189"/>
      <c r="AJ369" s="178"/>
      <c r="AK369" s="178"/>
      <c r="AL369" s="178"/>
      <c r="AM369" s="178"/>
      <c r="AN369" s="178"/>
      <c r="AO369" s="178"/>
      <c r="AP369" s="178"/>
      <c r="AQ369" s="177" t="s">
        <v>1739</v>
      </c>
    </row>
    <row r="370" spans="1:43" ht="36" x14ac:dyDescent="0.3">
      <c r="A370" s="193" t="s">
        <v>900</v>
      </c>
      <c r="B370" s="129">
        <v>367</v>
      </c>
      <c r="C370" s="198" t="s">
        <v>2476</v>
      </c>
      <c r="D370" s="237">
        <v>45017</v>
      </c>
      <c r="E370" s="245" t="s">
        <v>1659</v>
      </c>
      <c r="F370" s="280" t="s">
        <v>2529</v>
      </c>
      <c r="G370" s="175" t="s">
        <v>1132</v>
      </c>
      <c r="H370" s="187">
        <v>2010</v>
      </c>
      <c r="I370" s="130">
        <v>39210</v>
      </c>
      <c r="J370" s="186">
        <v>2007</v>
      </c>
      <c r="K370" s="130" t="s">
        <v>2262</v>
      </c>
      <c r="L370" s="130" t="s">
        <v>1102</v>
      </c>
      <c r="M370" s="131">
        <v>90</v>
      </c>
      <c r="N370" s="136">
        <v>39326</v>
      </c>
      <c r="O370" s="136">
        <v>40391</v>
      </c>
      <c r="P370" s="136">
        <v>42844</v>
      </c>
      <c r="Q370" s="145">
        <f t="shared" si="54"/>
        <v>9.6383561643835609</v>
      </c>
      <c r="R370" s="145" t="s">
        <v>2519</v>
      </c>
      <c r="S370" s="145">
        <f t="shared" si="55"/>
        <v>6.720547945205479</v>
      </c>
      <c r="T370" s="145" t="s">
        <v>2516</v>
      </c>
      <c r="U370" s="145" t="s">
        <v>2540</v>
      </c>
      <c r="V370" s="145" t="s">
        <v>689</v>
      </c>
      <c r="W370" s="145" t="s">
        <v>689</v>
      </c>
      <c r="X370" s="187" t="s">
        <v>689</v>
      </c>
      <c r="Y370" s="180">
        <v>615268</v>
      </c>
      <c r="Z370" s="181">
        <v>0</v>
      </c>
      <c r="AA370" s="128">
        <v>0</v>
      </c>
      <c r="AB370" s="180">
        <v>1217239</v>
      </c>
      <c r="AC370" s="192">
        <v>996301.79</v>
      </c>
      <c r="AD370" s="342">
        <f t="shared" si="51"/>
        <v>-381033.79000000004</v>
      </c>
      <c r="AE370" s="352">
        <f t="shared" si="52"/>
        <v>1.6192972655818278</v>
      </c>
      <c r="AF370" s="135">
        <f t="shared" si="53"/>
        <v>1.6192972655818278</v>
      </c>
      <c r="AG370" s="135" t="s">
        <v>2544</v>
      </c>
      <c r="AH370" s="202"/>
      <c r="AI370" s="189"/>
      <c r="AJ370" s="178"/>
      <c r="AK370" s="178"/>
      <c r="AL370" s="178"/>
      <c r="AM370" s="178"/>
      <c r="AN370" s="178"/>
      <c r="AO370" s="178"/>
      <c r="AP370" s="178"/>
      <c r="AQ370" s="177" t="s">
        <v>2156</v>
      </c>
    </row>
    <row r="371" spans="1:43" ht="36" x14ac:dyDescent="0.3">
      <c r="A371" s="193" t="s">
        <v>900</v>
      </c>
      <c r="B371" s="129">
        <v>368</v>
      </c>
      <c r="C371" s="198" t="s">
        <v>2431</v>
      </c>
      <c r="D371" s="237">
        <v>49219</v>
      </c>
      <c r="E371" s="245" t="s">
        <v>1659</v>
      </c>
      <c r="F371" s="280" t="s">
        <v>2529</v>
      </c>
      <c r="G371" s="175" t="s">
        <v>1132</v>
      </c>
      <c r="H371" s="187">
        <v>2010</v>
      </c>
      <c r="I371" s="130">
        <v>39232</v>
      </c>
      <c r="J371" s="186">
        <v>2007</v>
      </c>
      <c r="K371" s="130" t="s">
        <v>1195</v>
      </c>
      <c r="L371" s="130" t="s">
        <v>1109</v>
      </c>
      <c r="M371" s="131">
        <v>120</v>
      </c>
      <c r="N371" s="136">
        <v>40026</v>
      </c>
      <c r="O371" s="136">
        <v>40391</v>
      </c>
      <c r="P371" s="136">
        <v>42844</v>
      </c>
      <c r="Q371" s="145">
        <f t="shared" si="54"/>
        <v>7.720547945205479</v>
      </c>
      <c r="R371" s="145" t="s">
        <v>2517</v>
      </c>
      <c r="S371" s="145">
        <f t="shared" si="55"/>
        <v>6.720547945205479</v>
      </c>
      <c r="T371" s="145" t="s">
        <v>2516</v>
      </c>
      <c r="U371" s="145" t="s">
        <v>2540</v>
      </c>
      <c r="V371" s="145" t="s">
        <v>691</v>
      </c>
      <c r="W371" s="136" t="s">
        <v>691</v>
      </c>
      <c r="X371" s="187" t="s">
        <v>689</v>
      </c>
      <c r="Y371" s="180">
        <v>675878.96</v>
      </c>
      <c r="Z371" s="181">
        <v>0</v>
      </c>
      <c r="AA371" s="128">
        <v>0</v>
      </c>
      <c r="AB371" s="180">
        <v>1151500</v>
      </c>
      <c r="AC371" s="180">
        <v>656257</v>
      </c>
      <c r="AD371" s="342">
        <f t="shared" si="51"/>
        <v>19621.959999999963</v>
      </c>
      <c r="AE371" s="352">
        <f t="shared" si="52"/>
        <v>0.97096823372042829</v>
      </c>
      <c r="AF371" s="135">
        <f t="shared" si="53"/>
        <v>0.97096823372042829</v>
      </c>
      <c r="AG371" s="135" t="s">
        <v>2544</v>
      </c>
      <c r="AH371" s="136" t="s">
        <v>925</v>
      </c>
      <c r="AI371" s="189"/>
      <c r="AJ371" s="178"/>
      <c r="AK371" s="178"/>
      <c r="AL371" s="178"/>
      <c r="AM371" s="178"/>
      <c r="AN371" s="178"/>
      <c r="AO371" s="178"/>
      <c r="AP371" s="178"/>
      <c r="AQ371" s="177" t="s">
        <v>2157</v>
      </c>
    </row>
    <row r="372" spans="1:43" ht="36.6" x14ac:dyDescent="0.3">
      <c r="A372" s="193" t="s">
        <v>900</v>
      </c>
      <c r="B372" s="129">
        <v>369</v>
      </c>
      <c r="C372" s="198" t="s">
        <v>2477</v>
      </c>
      <c r="D372" s="237">
        <v>75834</v>
      </c>
      <c r="E372" s="245" t="s">
        <v>2219</v>
      </c>
      <c r="F372" s="280" t="s">
        <v>2528</v>
      </c>
      <c r="G372" s="175" t="s">
        <v>1132</v>
      </c>
      <c r="H372" s="187">
        <v>2010</v>
      </c>
      <c r="I372" s="130">
        <v>39610</v>
      </c>
      <c r="J372" s="186">
        <v>2008</v>
      </c>
      <c r="K372" s="187" t="s">
        <v>1094</v>
      </c>
      <c r="L372" s="130" t="s">
        <v>1100</v>
      </c>
      <c r="M372" s="131">
        <v>1080</v>
      </c>
      <c r="N372" s="136">
        <v>39753</v>
      </c>
      <c r="O372" s="136">
        <v>41091</v>
      </c>
      <c r="P372" s="136">
        <v>42844</v>
      </c>
      <c r="Q372" s="145">
        <f t="shared" si="54"/>
        <v>8.4684931506849317</v>
      </c>
      <c r="R372" s="145" t="s">
        <v>2518</v>
      </c>
      <c r="S372" s="145">
        <f t="shared" si="55"/>
        <v>4.8027397260273972</v>
      </c>
      <c r="T372" s="145" t="s">
        <v>2514</v>
      </c>
      <c r="U372" s="145" t="s">
        <v>2540</v>
      </c>
      <c r="V372" s="145" t="s">
        <v>689</v>
      </c>
      <c r="W372" s="136" t="s">
        <v>691</v>
      </c>
      <c r="X372" s="187" t="s">
        <v>689</v>
      </c>
      <c r="Y372" s="180">
        <v>2475669.2000000002</v>
      </c>
      <c r="Z372" s="181">
        <v>0</v>
      </c>
      <c r="AA372" s="128">
        <v>0</v>
      </c>
      <c r="AB372" s="180">
        <v>2367126</v>
      </c>
      <c r="AC372" s="192">
        <v>1685867.94</v>
      </c>
      <c r="AD372" s="342">
        <f t="shared" si="51"/>
        <v>789801.26000000024</v>
      </c>
      <c r="AE372" s="352">
        <f t="shared" si="52"/>
        <v>0.68097463909960176</v>
      </c>
      <c r="AF372" s="135">
        <f t="shared" si="53"/>
        <v>0.68097463909960176</v>
      </c>
      <c r="AG372" s="135" t="s">
        <v>2542</v>
      </c>
      <c r="AH372" s="136" t="s">
        <v>925</v>
      </c>
      <c r="AI372" s="189"/>
      <c r="AJ372" s="178"/>
      <c r="AK372" s="178"/>
      <c r="AL372" s="178"/>
      <c r="AM372" s="178"/>
      <c r="AN372" s="178"/>
      <c r="AO372" s="178"/>
      <c r="AP372" s="178"/>
      <c r="AQ372" s="177" t="s">
        <v>781</v>
      </c>
    </row>
    <row r="373" spans="1:43" ht="36.6" x14ac:dyDescent="0.3">
      <c r="A373" s="193" t="s">
        <v>900</v>
      </c>
      <c r="B373" s="129">
        <v>370</v>
      </c>
      <c r="C373" s="198" t="s">
        <v>2478</v>
      </c>
      <c r="D373" s="237">
        <v>81906</v>
      </c>
      <c r="E373" s="245" t="s">
        <v>2219</v>
      </c>
      <c r="F373" s="280" t="s">
        <v>2528</v>
      </c>
      <c r="G373" s="175" t="s">
        <v>1132</v>
      </c>
      <c r="H373" s="187">
        <v>2010</v>
      </c>
      <c r="I373" s="130">
        <v>39563</v>
      </c>
      <c r="J373" s="186">
        <v>2008</v>
      </c>
      <c r="K373" s="187" t="s">
        <v>1094</v>
      </c>
      <c r="L373" s="130" t="s">
        <v>1100</v>
      </c>
      <c r="M373" s="131">
        <v>1080</v>
      </c>
      <c r="N373" s="136">
        <v>39753</v>
      </c>
      <c r="O373" s="136">
        <v>41122</v>
      </c>
      <c r="P373" s="136">
        <v>42844</v>
      </c>
      <c r="Q373" s="145">
        <f t="shared" si="54"/>
        <v>8.4684931506849317</v>
      </c>
      <c r="R373" s="145" t="s">
        <v>2518</v>
      </c>
      <c r="S373" s="145">
        <f t="shared" si="55"/>
        <v>4.7178082191780826</v>
      </c>
      <c r="T373" s="145" t="s">
        <v>2514</v>
      </c>
      <c r="U373" s="145" t="s">
        <v>2540</v>
      </c>
      <c r="V373" s="145" t="s">
        <v>689</v>
      </c>
      <c r="W373" s="136" t="s">
        <v>691</v>
      </c>
      <c r="X373" s="187" t="s">
        <v>689</v>
      </c>
      <c r="Y373" s="180">
        <v>1656025.5</v>
      </c>
      <c r="Z373" s="181">
        <v>0</v>
      </c>
      <c r="AA373" s="128">
        <v>0</v>
      </c>
      <c r="AB373" s="180">
        <v>1426547</v>
      </c>
      <c r="AC373" s="192">
        <v>1004419.52</v>
      </c>
      <c r="AD373" s="342">
        <f t="shared" si="51"/>
        <v>651605.98</v>
      </c>
      <c r="AE373" s="352">
        <f t="shared" si="52"/>
        <v>0.6065241869765895</v>
      </c>
      <c r="AF373" s="135">
        <f t="shared" si="53"/>
        <v>0.6065241869765895</v>
      </c>
      <c r="AG373" s="135" t="s">
        <v>2542</v>
      </c>
      <c r="AH373" s="136" t="s">
        <v>925</v>
      </c>
      <c r="AI373" s="189"/>
      <c r="AJ373" s="178"/>
      <c r="AK373" s="178"/>
      <c r="AL373" s="178"/>
      <c r="AM373" s="178"/>
      <c r="AN373" s="178"/>
      <c r="AO373" s="178"/>
      <c r="AP373" s="178"/>
      <c r="AQ373" s="177" t="s">
        <v>754</v>
      </c>
    </row>
    <row r="374" spans="1:43" ht="36" x14ac:dyDescent="0.3">
      <c r="A374" s="128" t="s">
        <v>901</v>
      </c>
      <c r="B374" s="129">
        <v>371</v>
      </c>
      <c r="C374" s="198" t="s">
        <v>1114</v>
      </c>
      <c r="D374" s="237">
        <v>9648</v>
      </c>
      <c r="E374" s="245" t="s">
        <v>2394</v>
      </c>
      <c r="F374" s="279" t="s">
        <v>2531</v>
      </c>
      <c r="G374" s="175" t="s">
        <v>1138</v>
      </c>
      <c r="H374" s="187">
        <v>2011</v>
      </c>
      <c r="I374" s="130">
        <v>39141</v>
      </c>
      <c r="J374" s="186">
        <v>2007</v>
      </c>
      <c r="K374" s="187" t="s">
        <v>1094</v>
      </c>
      <c r="L374" s="130" t="s">
        <v>1100</v>
      </c>
      <c r="M374" s="131">
        <v>150</v>
      </c>
      <c r="N374" s="136">
        <v>39173</v>
      </c>
      <c r="O374" s="136">
        <v>40725</v>
      </c>
      <c r="P374" s="136">
        <v>42844</v>
      </c>
      <c r="Q374" s="145">
        <f t="shared" si="54"/>
        <v>10.057534246575342</v>
      </c>
      <c r="R374" s="145" t="s">
        <v>2520</v>
      </c>
      <c r="S374" s="145">
        <f t="shared" si="55"/>
        <v>5.8054794520547945</v>
      </c>
      <c r="T374" s="145" t="s">
        <v>2515</v>
      </c>
      <c r="U374" s="145" t="s">
        <v>2540</v>
      </c>
      <c r="V374" s="145" t="s">
        <v>689</v>
      </c>
      <c r="W374" s="145" t="s">
        <v>689</v>
      </c>
      <c r="X374" s="187" t="s">
        <v>689</v>
      </c>
      <c r="Y374" s="180">
        <v>12826997</v>
      </c>
      <c r="Z374" s="140">
        <v>0</v>
      </c>
      <c r="AA374" s="128">
        <v>0</v>
      </c>
      <c r="AB374" s="133">
        <v>23834772</v>
      </c>
      <c r="AC374" s="134">
        <v>14148126.43</v>
      </c>
      <c r="AD374" s="342">
        <f t="shared" si="51"/>
        <v>-1321129.4299999997</v>
      </c>
      <c r="AE374" s="352">
        <f t="shared" si="52"/>
        <v>1.1029960036632112</v>
      </c>
      <c r="AF374" s="135">
        <f t="shared" si="53"/>
        <v>1.1029960036632112</v>
      </c>
      <c r="AG374" s="135" t="s">
        <v>2544</v>
      </c>
      <c r="AH374" s="136"/>
      <c r="AI374" s="137"/>
      <c r="AJ374" s="138"/>
      <c r="AK374" s="138"/>
      <c r="AL374" s="138"/>
      <c r="AM374" s="138"/>
      <c r="AN374" s="138"/>
      <c r="AO374" s="138"/>
      <c r="AP374" s="138"/>
      <c r="AQ374" s="144" t="s">
        <v>1139</v>
      </c>
    </row>
    <row r="375" spans="1:43" ht="36" x14ac:dyDescent="0.3">
      <c r="A375" s="128" t="s">
        <v>901</v>
      </c>
      <c r="B375" s="129">
        <v>372</v>
      </c>
      <c r="C375" s="198" t="s">
        <v>1140</v>
      </c>
      <c r="D375" s="237">
        <v>10149</v>
      </c>
      <c r="E375" s="246" t="s">
        <v>2200</v>
      </c>
      <c r="F375" s="279" t="s">
        <v>2531</v>
      </c>
      <c r="G375" s="175" t="s">
        <v>1132</v>
      </c>
      <c r="H375" s="187">
        <v>2011</v>
      </c>
      <c r="I375" s="130">
        <v>38169</v>
      </c>
      <c r="J375" s="186">
        <v>2004</v>
      </c>
      <c r="K375" s="187" t="s">
        <v>1141</v>
      </c>
      <c r="L375" s="130" t="s">
        <v>1110</v>
      </c>
      <c r="M375" s="131">
        <v>150</v>
      </c>
      <c r="N375" s="136">
        <v>38777</v>
      </c>
      <c r="O375" s="136">
        <v>39052</v>
      </c>
      <c r="P375" s="136">
        <v>42844</v>
      </c>
      <c r="Q375" s="145">
        <f t="shared" si="54"/>
        <v>11.142465753424657</v>
      </c>
      <c r="R375" s="145" t="s">
        <v>2521</v>
      </c>
      <c r="S375" s="145">
        <f t="shared" si="55"/>
        <v>10.389041095890411</v>
      </c>
      <c r="T375" s="145" t="s">
        <v>2525</v>
      </c>
      <c r="U375" s="145" t="s">
        <v>2540</v>
      </c>
      <c r="V375" s="145" t="s">
        <v>689</v>
      </c>
      <c r="W375" s="145" t="s">
        <v>689</v>
      </c>
      <c r="X375" s="187" t="s">
        <v>689</v>
      </c>
      <c r="Y375" s="180">
        <v>901492.26</v>
      </c>
      <c r="Z375" s="140">
        <v>0</v>
      </c>
      <c r="AA375" s="128">
        <v>0</v>
      </c>
      <c r="AB375" s="133">
        <v>1039470</v>
      </c>
      <c r="AC375" s="134">
        <v>294314</v>
      </c>
      <c r="AD375" s="342">
        <f t="shared" si="51"/>
        <v>607178.26</v>
      </c>
      <c r="AE375" s="352">
        <f t="shared" si="52"/>
        <v>0.32647423950151272</v>
      </c>
      <c r="AF375" s="135">
        <f t="shared" si="53"/>
        <v>0.32647423950151272</v>
      </c>
      <c r="AG375" s="135" t="s">
        <v>2542</v>
      </c>
      <c r="AH375" s="136"/>
      <c r="AI375" s="137"/>
      <c r="AJ375" s="138"/>
      <c r="AK375" s="138"/>
      <c r="AL375" s="138"/>
      <c r="AM375" s="138"/>
      <c r="AN375" s="138"/>
      <c r="AO375" s="138"/>
      <c r="AP375" s="138"/>
      <c r="AQ375" s="144"/>
    </row>
    <row r="376" spans="1:43" ht="36" x14ac:dyDescent="0.3">
      <c r="A376" s="128" t="s">
        <v>901</v>
      </c>
      <c r="B376" s="129">
        <v>373</v>
      </c>
      <c r="C376" s="198" t="s">
        <v>1152</v>
      </c>
      <c r="D376" s="237">
        <v>12818</v>
      </c>
      <c r="E376" s="245" t="s">
        <v>2390</v>
      </c>
      <c r="F376" s="279" t="s">
        <v>2531</v>
      </c>
      <c r="G376" s="175" t="s">
        <v>1451</v>
      </c>
      <c r="H376" s="187">
        <v>2011</v>
      </c>
      <c r="I376" s="130">
        <v>39122</v>
      </c>
      <c r="J376" s="186">
        <v>2007</v>
      </c>
      <c r="K376" s="187" t="s">
        <v>1094</v>
      </c>
      <c r="L376" s="130" t="s">
        <v>1104</v>
      </c>
      <c r="M376" s="131">
        <v>120</v>
      </c>
      <c r="N376" s="136">
        <v>39539</v>
      </c>
      <c r="O376" s="136">
        <v>41153</v>
      </c>
      <c r="P376" s="136">
        <v>42844</v>
      </c>
      <c r="Q376" s="145">
        <f t="shared" si="54"/>
        <v>9.0547945205479454</v>
      </c>
      <c r="R376" s="145" t="s">
        <v>2519</v>
      </c>
      <c r="S376" s="145">
        <f t="shared" si="55"/>
        <v>4.6328767123287671</v>
      </c>
      <c r="T376" s="145" t="s">
        <v>2514</v>
      </c>
      <c r="U376" s="145" t="s">
        <v>2540</v>
      </c>
      <c r="V376" s="145" t="s">
        <v>691</v>
      </c>
      <c r="W376" s="145" t="s">
        <v>689</v>
      </c>
      <c r="X376" s="187" t="s">
        <v>691</v>
      </c>
      <c r="Y376" s="180">
        <v>12977252.880000001</v>
      </c>
      <c r="Z376" s="140">
        <v>0</v>
      </c>
      <c r="AA376" s="128">
        <v>0</v>
      </c>
      <c r="AB376" s="133">
        <v>25007899</v>
      </c>
      <c r="AC376" s="133">
        <v>11749088</v>
      </c>
      <c r="AD376" s="342">
        <f t="shared" si="51"/>
        <v>1228164.8800000008</v>
      </c>
      <c r="AE376" s="352">
        <f t="shared" si="52"/>
        <v>0.90536017974244787</v>
      </c>
      <c r="AF376" s="135">
        <f t="shared" si="53"/>
        <v>0.90536017974244787</v>
      </c>
      <c r="AG376" s="135" t="s">
        <v>2544</v>
      </c>
      <c r="AH376" s="132"/>
      <c r="AI376" s="141"/>
      <c r="AJ376" s="142"/>
      <c r="AK376" s="142"/>
      <c r="AL376" s="142"/>
      <c r="AM376" s="142"/>
      <c r="AN376" s="142"/>
      <c r="AO376" s="142"/>
      <c r="AP376" s="142"/>
      <c r="AQ376" s="213" t="s">
        <v>769</v>
      </c>
    </row>
    <row r="377" spans="1:43" ht="36" x14ac:dyDescent="0.3">
      <c r="A377" s="128" t="s">
        <v>901</v>
      </c>
      <c r="B377" s="129">
        <v>374</v>
      </c>
      <c r="C377" s="198" t="s">
        <v>1200</v>
      </c>
      <c r="D377" s="237">
        <v>13815</v>
      </c>
      <c r="E377" s="246" t="s">
        <v>2200</v>
      </c>
      <c r="F377" s="279" t="s">
        <v>2531</v>
      </c>
      <c r="G377" s="175" t="s">
        <v>1132</v>
      </c>
      <c r="H377" s="187">
        <v>2011</v>
      </c>
      <c r="I377" s="130">
        <v>38362</v>
      </c>
      <c r="J377" s="186">
        <v>2005</v>
      </c>
      <c r="K377" s="187" t="s">
        <v>1094</v>
      </c>
      <c r="L377" s="130" t="s">
        <v>1104</v>
      </c>
      <c r="M377" s="131">
        <v>240</v>
      </c>
      <c r="N377" s="136">
        <v>39234</v>
      </c>
      <c r="O377" s="136">
        <v>40848</v>
      </c>
      <c r="P377" s="136">
        <v>42844</v>
      </c>
      <c r="Q377" s="145">
        <f t="shared" si="54"/>
        <v>9.8904109589041092</v>
      </c>
      <c r="R377" s="145" t="s">
        <v>2519</v>
      </c>
      <c r="S377" s="145">
        <f t="shared" si="55"/>
        <v>5.4684931506849317</v>
      </c>
      <c r="T377" s="145" t="s">
        <v>2515</v>
      </c>
      <c r="U377" s="145" t="s">
        <v>2540</v>
      </c>
      <c r="V377" s="145" t="s">
        <v>689</v>
      </c>
      <c r="W377" s="145" t="s">
        <v>689</v>
      </c>
      <c r="X377" s="187" t="s">
        <v>689</v>
      </c>
      <c r="Y377" s="180">
        <v>960848</v>
      </c>
      <c r="Z377" s="140">
        <v>0</v>
      </c>
      <c r="AA377" s="128">
        <v>0</v>
      </c>
      <c r="AB377" s="133">
        <v>2816569</v>
      </c>
      <c r="AC377" s="133">
        <v>1258639.26</v>
      </c>
      <c r="AD377" s="342">
        <f t="shared" si="51"/>
        <v>-297791.26</v>
      </c>
      <c r="AE377" s="352">
        <f t="shared" si="52"/>
        <v>1.30992546167552</v>
      </c>
      <c r="AF377" s="135">
        <f t="shared" si="53"/>
        <v>1.30992546167552</v>
      </c>
      <c r="AG377" s="135" t="s">
        <v>2544</v>
      </c>
      <c r="AH377" s="132"/>
      <c r="AI377" s="137"/>
      <c r="AJ377" s="138"/>
      <c r="AK377" s="138"/>
      <c r="AL377" s="138"/>
      <c r="AM377" s="138"/>
      <c r="AN377" s="138"/>
      <c r="AO377" s="138"/>
      <c r="AP377" s="138"/>
      <c r="AQ377" s="144"/>
    </row>
    <row r="378" spans="1:43" ht="36" x14ac:dyDescent="0.3">
      <c r="A378" s="128" t="s">
        <v>901</v>
      </c>
      <c r="B378" s="129">
        <v>375</v>
      </c>
      <c r="C378" s="198" t="s">
        <v>1231</v>
      </c>
      <c r="D378" s="237">
        <v>14126</v>
      </c>
      <c r="E378" s="246" t="s">
        <v>2200</v>
      </c>
      <c r="F378" s="279" t="s">
        <v>2531</v>
      </c>
      <c r="G378" s="175" t="s">
        <v>1132</v>
      </c>
      <c r="H378" s="187">
        <v>2011</v>
      </c>
      <c r="I378" s="130">
        <v>38366</v>
      </c>
      <c r="J378" s="186">
        <v>2005</v>
      </c>
      <c r="K378" s="130" t="s">
        <v>1640</v>
      </c>
      <c r="L378" s="130" t="s">
        <v>1104</v>
      </c>
      <c r="M378" s="131">
        <v>150</v>
      </c>
      <c r="N378" s="136">
        <v>38777</v>
      </c>
      <c r="O378" s="136">
        <v>40756</v>
      </c>
      <c r="P378" s="136">
        <v>42844</v>
      </c>
      <c r="Q378" s="145">
        <f t="shared" si="54"/>
        <v>11.142465753424657</v>
      </c>
      <c r="R378" s="145" t="s">
        <v>2521</v>
      </c>
      <c r="S378" s="145">
        <f t="shared" si="55"/>
        <v>5.720547945205479</v>
      </c>
      <c r="T378" s="145" t="s">
        <v>2515</v>
      </c>
      <c r="U378" s="145" t="s">
        <v>2540</v>
      </c>
      <c r="V378" s="145" t="s">
        <v>689</v>
      </c>
      <c r="W378" s="145" t="s">
        <v>689</v>
      </c>
      <c r="X378" s="187" t="s">
        <v>689</v>
      </c>
      <c r="Y378" s="180">
        <v>4051658</v>
      </c>
      <c r="Z378" s="140">
        <v>0</v>
      </c>
      <c r="AA378" s="128">
        <v>0</v>
      </c>
      <c r="AB378" s="133">
        <v>16135885</v>
      </c>
      <c r="AC378" s="137">
        <v>7263713.5199999996</v>
      </c>
      <c r="AD378" s="342">
        <f t="shared" si="51"/>
        <v>-3212055.5199999996</v>
      </c>
      <c r="AE378" s="352">
        <f t="shared" si="52"/>
        <v>1.7927755797749958</v>
      </c>
      <c r="AF378" s="135">
        <f t="shared" si="53"/>
        <v>1.7927755797749958</v>
      </c>
      <c r="AG378" s="135" t="s">
        <v>2544</v>
      </c>
      <c r="AH378" s="132"/>
      <c r="AI378" s="137"/>
      <c r="AJ378" s="138"/>
      <c r="AK378" s="138"/>
      <c r="AL378" s="138"/>
      <c r="AM378" s="138"/>
      <c r="AN378" s="138"/>
      <c r="AO378" s="138"/>
      <c r="AP378" s="138"/>
      <c r="AQ378" s="144"/>
    </row>
    <row r="379" spans="1:43" ht="36" x14ac:dyDescent="0.3">
      <c r="A379" s="128" t="s">
        <v>901</v>
      </c>
      <c r="B379" s="129">
        <v>376</v>
      </c>
      <c r="C379" s="198" t="s">
        <v>1202</v>
      </c>
      <c r="D379" s="237">
        <v>15177</v>
      </c>
      <c r="E379" s="246" t="s">
        <v>2200</v>
      </c>
      <c r="F379" s="279" t="s">
        <v>2531</v>
      </c>
      <c r="G379" s="175" t="s">
        <v>1132</v>
      </c>
      <c r="H379" s="187">
        <v>2011</v>
      </c>
      <c r="I379" s="130">
        <v>38386</v>
      </c>
      <c r="J379" s="186">
        <v>2005</v>
      </c>
      <c r="K379" s="130" t="s">
        <v>1160</v>
      </c>
      <c r="L379" s="130" t="s">
        <v>1102</v>
      </c>
      <c r="M379" s="131">
        <v>120</v>
      </c>
      <c r="N379" s="136">
        <v>39417</v>
      </c>
      <c r="O379" s="136">
        <v>40391</v>
      </c>
      <c r="P379" s="136">
        <v>42844</v>
      </c>
      <c r="Q379" s="145">
        <f t="shared" si="54"/>
        <v>9.3890410958904109</v>
      </c>
      <c r="R379" s="145" t="s">
        <v>2519</v>
      </c>
      <c r="S379" s="145">
        <f t="shared" si="55"/>
        <v>6.720547945205479</v>
      </c>
      <c r="T379" s="145" t="s">
        <v>2516</v>
      </c>
      <c r="U379" s="145" t="s">
        <v>2540</v>
      </c>
      <c r="V379" s="145" t="s">
        <v>689</v>
      </c>
      <c r="W379" s="136" t="s">
        <v>691</v>
      </c>
      <c r="X379" s="187" t="s">
        <v>689</v>
      </c>
      <c r="Y379" s="345">
        <v>1160480.28</v>
      </c>
      <c r="Z379" s="140">
        <v>0</v>
      </c>
      <c r="AA379" s="128">
        <v>0</v>
      </c>
      <c r="AB379" s="133">
        <v>3794256</v>
      </c>
      <c r="AC379" s="133">
        <v>47233.46</v>
      </c>
      <c r="AD379" s="342">
        <f t="shared" si="51"/>
        <v>1113246.82</v>
      </c>
      <c r="AE379" s="352">
        <f t="shared" si="52"/>
        <v>4.070164811417562E-2</v>
      </c>
      <c r="AF379" s="135">
        <f t="shared" si="53"/>
        <v>4.070164811417562E-2</v>
      </c>
      <c r="AG379" s="135" t="s">
        <v>2543</v>
      </c>
      <c r="AH379" s="136" t="s">
        <v>925</v>
      </c>
      <c r="AI379" s="148" t="s">
        <v>1237</v>
      </c>
      <c r="AJ379" s="138">
        <v>2010</v>
      </c>
      <c r="AK379" s="148" t="s">
        <v>1237</v>
      </c>
      <c r="AL379" s="148" t="s">
        <v>1237</v>
      </c>
      <c r="AM379" s="148" t="s">
        <v>1237</v>
      </c>
      <c r="AN379" s="138"/>
      <c r="AO379" s="138"/>
      <c r="AP379" s="138"/>
      <c r="AQ379" s="144" t="s">
        <v>1243</v>
      </c>
    </row>
    <row r="380" spans="1:43" ht="36" x14ac:dyDescent="0.3">
      <c r="A380" s="128" t="s">
        <v>901</v>
      </c>
      <c r="B380" s="129">
        <v>377</v>
      </c>
      <c r="C380" s="198" t="s">
        <v>1225</v>
      </c>
      <c r="D380" s="237">
        <v>23649</v>
      </c>
      <c r="E380" s="246" t="s">
        <v>2200</v>
      </c>
      <c r="F380" s="279" t="s">
        <v>2531</v>
      </c>
      <c r="G380" s="175" t="s">
        <v>1132</v>
      </c>
      <c r="H380" s="187">
        <v>2011</v>
      </c>
      <c r="I380" s="130">
        <v>38645</v>
      </c>
      <c r="J380" s="186">
        <v>2005</v>
      </c>
      <c r="K380" s="187" t="s">
        <v>1158</v>
      </c>
      <c r="L380" s="130" t="s">
        <v>1100</v>
      </c>
      <c r="M380" s="131">
        <v>90</v>
      </c>
      <c r="N380" s="136">
        <v>38777</v>
      </c>
      <c r="O380" s="136">
        <v>40878</v>
      </c>
      <c r="P380" s="136">
        <v>42844</v>
      </c>
      <c r="Q380" s="145">
        <f t="shared" si="54"/>
        <v>11.142465753424657</v>
      </c>
      <c r="R380" s="145" t="s">
        <v>2521</v>
      </c>
      <c r="S380" s="145">
        <f t="shared" si="55"/>
        <v>5.3863013698630136</v>
      </c>
      <c r="T380" s="145" t="s">
        <v>2515</v>
      </c>
      <c r="U380" s="145" t="s">
        <v>2540</v>
      </c>
      <c r="V380" s="145" t="s">
        <v>689</v>
      </c>
      <c r="W380" s="136" t="s">
        <v>691</v>
      </c>
      <c r="X380" s="187" t="s">
        <v>689</v>
      </c>
      <c r="Y380" s="345">
        <v>503395.65</v>
      </c>
      <c r="Z380" s="140">
        <v>0</v>
      </c>
      <c r="AA380" s="128">
        <v>0</v>
      </c>
      <c r="AB380" s="133">
        <v>1000847</v>
      </c>
      <c r="AC380" s="133">
        <v>522845.65</v>
      </c>
      <c r="AD380" s="342">
        <f t="shared" si="51"/>
        <v>-19450</v>
      </c>
      <c r="AE380" s="352">
        <f t="shared" si="52"/>
        <v>1.038637600463969</v>
      </c>
      <c r="AF380" s="135">
        <f t="shared" si="53"/>
        <v>1.038637600463969</v>
      </c>
      <c r="AG380" s="135" t="s">
        <v>2544</v>
      </c>
      <c r="AH380" s="136" t="s">
        <v>925</v>
      </c>
      <c r="AI380" s="148" t="s">
        <v>1237</v>
      </c>
      <c r="AJ380" s="138">
        <v>2007</v>
      </c>
      <c r="AK380" s="148" t="s">
        <v>1237</v>
      </c>
      <c r="AL380" s="148" t="s">
        <v>1237</v>
      </c>
      <c r="AM380" s="148" t="s">
        <v>1237</v>
      </c>
      <c r="AN380" s="138"/>
      <c r="AO380" s="138"/>
      <c r="AP380" s="138"/>
      <c r="AQ380" s="144"/>
    </row>
    <row r="381" spans="1:43" ht="36" x14ac:dyDescent="0.3">
      <c r="A381" s="193" t="s">
        <v>897</v>
      </c>
      <c r="B381" s="129">
        <v>378</v>
      </c>
      <c r="C381" s="198" t="s">
        <v>1254</v>
      </c>
      <c r="D381" s="239">
        <v>7618</v>
      </c>
      <c r="E381" s="245" t="s">
        <v>1166</v>
      </c>
      <c r="F381" s="280" t="s">
        <v>2530</v>
      </c>
      <c r="G381" s="175" t="s">
        <v>1132</v>
      </c>
      <c r="H381" s="187">
        <v>2011</v>
      </c>
      <c r="I381" s="130">
        <v>38035</v>
      </c>
      <c r="J381" s="186">
        <v>2004</v>
      </c>
      <c r="K381" s="187" t="s">
        <v>1094</v>
      </c>
      <c r="L381" s="130" t="s">
        <v>1104</v>
      </c>
      <c r="M381" s="248">
        <v>450</v>
      </c>
      <c r="N381" s="136">
        <v>40422</v>
      </c>
      <c r="O381" s="136">
        <v>40422</v>
      </c>
      <c r="P381" s="136">
        <v>42844</v>
      </c>
      <c r="Q381" s="145">
        <f t="shared" si="54"/>
        <v>6.6356164383561644</v>
      </c>
      <c r="R381" s="145" t="s">
        <v>2516</v>
      </c>
      <c r="S381" s="145">
        <f t="shared" si="55"/>
        <v>6.6356164383561644</v>
      </c>
      <c r="T381" s="145" t="s">
        <v>2516</v>
      </c>
      <c r="U381" s="145" t="s">
        <v>2540</v>
      </c>
      <c r="V381" s="145" t="s">
        <v>689</v>
      </c>
      <c r="W381" s="145" t="s">
        <v>689</v>
      </c>
      <c r="X381" s="187" t="s">
        <v>689</v>
      </c>
      <c r="Y381" s="180">
        <v>3487511.26</v>
      </c>
      <c r="Z381" s="181">
        <v>0</v>
      </c>
      <c r="AA381" s="128">
        <v>0</v>
      </c>
      <c r="AB381" s="133">
        <v>481882</v>
      </c>
      <c r="AC381" s="180">
        <v>845</v>
      </c>
      <c r="AD381" s="342">
        <f t="shared" si="51"/>
        <v>3486666.26</v>
      </c>
      <c r="AE381" s="352">
        <f t="shared" ref="AE381:AE412" si="56">+AC381/Y381</f>
        <v>2.4229312452456428E-4</v>
      </c>
      <c r="AF381" s="135">
        <f t="shared" ref="AF381:AF412" si="57">+AC381/Y381</f>
        <v>2.4229312452456428E-4</v>
      </c>
      <c r="AG381" s="135" t="s">
        <v>2543</v>
      </c>
      <c r="AH381" s="202"/>
      <c r="AI381" s="189"/>
      <c r="AJ381" s="178"/>
      <c r="AK381" s="178"/>
      <c r="AL381" s="178"/>
      <c r="AM381" s="178"/>
      <c r="AN381" s="178"/>
      <c r="AO381" s="178"/>
      <c r="AP381" s="178"/>
      <c r="AQ381" s="177" t="s">
        <v>1256</v>
      </c>
    </row>
    <row r="382" spans="1:43" ht="36" x14ac:dyDescent="0.3">
      <c r="A382" s="193" t="s">
        <v>897</v>
      </c>
      <c r="B382" s="129">
        <v>379</v>
      </c>
      <c r="C382" s="198" t="s">
        <v>1257</v>
      </c>
      <c r="D382" s="239">
        <v>16060</v>
      </c>
      <c r="E382" s="245" t="s">
        <v>1166</v>
      </c>
      <c r="F382" s="280" t="s">
        <v>2530</v>
      </c>
      <c r="G382" s="175" t="s">
        <v>1132</v>
      </c>
      <c r="H382" s="187">
        <v>2011</v>
      </c>
      <c r="I382" s="130">
        <v>38506</v>
      </c>
      <c r="J382" s="186">
        <v>2005</v>
      </c>
      <c r="K382" s="130" t="s">
        <v>1166</v>
      </c>
      <c r="L382" s="130" t="s">
        <v>1102</v>
      </c>
      <c r="M382" s="248">
        <v>240</v>
      </c>
      <c r="N382" s="136">
        <v>38718</v>
      </c>
      <c r="O382" s="136">
        <v>40878</v>
      </c>
      <c r="P382" s="136">
        <v>42844</v>
      </c>
      <c r="Q382" s="145">
        <f t="shared" si="54"/>
        <v>11.304109589041095</v>
      </c>
      <c r="R382" s="145" t="s">
        <v>2521</v>
      </c>
      <c r="S382" s="145">
        <f t="shared" si="55"/>
        <v>5.3863013698630136</v>
      </c>
      <c r="T382" s="145" t="s">
        <v>2515</v>
      </c>
      <c r="U382" s="145" t="s">
        <v>2540</v>
      </c>
      <c r="V382" s="145" t="s">
        <v>689</v>
      </c>
      <c r="W382" s="145" t="s">
        <v>689</v>
      </c>
      <c r="X382" s="187" t="s">
        <v>689</v>
      </c>
      <c r="Y382" s="180">
        <v>2513333</v>
      </c>
      <c r="Z382" s="181">
        <v>0</v>
      </c>
      <c r="AA382" s="128">
        <v>0</v>
      </c>
      <c r="AB382" s="133">
        <v>6583274</v>
      </c>
      <c r="AC382" s="180">
        <v>5619861.6799999997</v>
      </c>
      <c r="AD382" s="342">
        <f t="shared" si="51"/>
        <v>-3106528.6799999997</v>
      </c>
      <c r="AE382" s="352">
        <f t="shared" si="56"/>
        <v>2.236019532628585</v>
      </c>
      <c r="AF382" s="135">
        <f t="shared" si="57"/>
        <v>2.236019532628585</v>
      </c>
      <c r="AG382" s="135" t="s">
        <v>2544</v>
      </c>
      <c r="AH382" s="202"/>
      <c r="AI382" s="113"/>
      <c r="AJ382" s="177"/>
      <c r="AK382" s="177"/>
      <c r="AL382" s="177"/>
      <c r="AM382" s="177"/>
      <c r="AN382" s="177"/>
      <c r="AO382" s="177"/>
      <c r="AP382" s="177"/>
      <c r="AQ382" s="177" t="s">
        <v>1255</v>
      </c>
    </row>
    <row r="383" spans="1:43" ht="36" x14ac:dyDescent="0.3">
      <c r="A383" s="193" t="s">
        <v>897</v>
      </c>
      <c r="B383" s="129">
        <v>380</v>
      </c>
      <c r="C383" s="198" t="s">
        <v>1258</v>
      </c>
      <c r="D383" s="239">
        <v>23398</v>
      </c>
      <c r="E383" s="245" t="s">
        <v>1166</v>
      </c>
      <c r="F383" s="280" t="s">
        <v>2530</v>
      </c>
      <c r="G383" s="175" t="s">
        <v>1132</v>
      </c>
      <c r="H383" s="187">
        <v>2011</v>
      </c>
      <c r="I383" s="130">
        <v>38672</v>
      </c>
      <c r="J383" s="186">
        <v>2005</v>
      </c>
      <c r="K383" s="130" t="s">
        <v>1166</v>
      </c>
      <c r="L383" s="130" t="s">
        <v>1102</v>
      </c>
      <c r="M383" s="248">
        <v>240</v>
      </c>
      <c r="N383" s="136">
        <v>38838</v>
      </c>
      <c r="O383" s="136">
        <v>40878</v>
      </c>
      <c r="P383" s="136">
        <v>42844</v>
      </c>
      <c r="Q383" s="145">
        <f t="shared" si="54"/>
        <v>10.975342465753425</v>
      </c>
      <c r="R383" s="145" t="s">
        <v>2521</v>
      </c>
      <c r="S383" s="145">
        <f t="shared" si="55"/>
        <v>5.3863013698630136</v>
      </c>
      <c r="T383" s="145" t="s">
        <v>2515</v>
      </c>
      <c r="U383" s="145" t="s">
        <v>2540</v>
      </c>
      <c r="V383" s="145" t="s">
        <v>689</v>
      </c>
      <c r="W383" s="145" t="s">
        <v>689</v>
      </c>
      <c r="X383" s="187" t="s">
        <v>689</v>
      </c>
      <c r="Y383" s="180">
        <v>1411073</v>
      </c>
      <c r="Z383" s="181">
        <v>0</v>
      </c>
      <c r="AA383" s="128">
        <v>0</v>
      </c>
      <c r="AB383" s="133">
        <v>5636366</v>
      </c>
      <c r="AC383" s="180">
        <v>4254984.2300000004</v>
      </c>
      <c r="AD383" s="342">
        <f t="shared" si="51"/>
        <v>-2843911.2300000004</v>
      </c>
      <c r="AE383" s="352">
        <f t="shared" si="56"/>
        <v>3.0154245953256851</v>
      </c>
      <c r="AF383" s="135">
        <f t="shared" si="57"/>
        <v>3.0154245953256851</v>
      </c>
      <c r="AG383" s="135" t="s">
        <v>2544</v>
      </c>
      <c r="AH383" s="202"/>
      <c r="AI383" s="189"/>
      <c r="AJ383" s="178"/>
      <c r="AK383" s="178"/>
      <c r="AL383" s="178"/>
      <c r="AM383" s="178"/>
      <c r="AN383" s="178"/>
      <c r="AO383" s="178"/>
      <c r="AP383" s="178"/>
      <c r="AQ383" s="177" t="s">
        <v>1255</v>
      </c>
    </row>
    <row r="384" spans="1:43" ht="36" x14ac:dyDescent="0.3">
      <c r="A384" s="193" t="s">
        <v>897</v>
      </c>
      <c r="B384" s="129">
        <v>381</v>
      </c>
      <c r="C384" s="198" t="s">
        <v>1259</v>
      </c>
      <c r="D384" s="239">
        <v>23904</v>
      </c>
      <c r="E384" s="245" t="s">
        <v>1166</v>
      </c>
      <c r="F384" s="280" t="s">
        <v>2530</v>
      </c>
      <c r="G384" s="175" t="s">
        <v>1132</v>
      </c>
      <c r="H384" s="187">
        <v>2011</v>
      </c>
      <c r="I384" s="130">
        <v>38624</v>
      </c>
      <c r="J384" s="186">
        <v>2005</v>
      </c>
      <c r="K384" s="130" t="s">
        <v>2254</v>
      </c>
      <c r="L384" s="130" t="s">
        <v>1102</v>
      </c>
      <c r="M384" s="248">
        <v>120</v>
      </c>
      <c r="N384" s="136">
        <v>38961</v>
      </c>
      <c r="O384" s="136">
        <v>40878</v>
      </c>
      <c r="P384" s="136">
        <v>42844</v>
      </c>
      <c r="Q384" s="145">
        <f t="shared" si="54"/>
        <v>10.638356164383561</v>
      </c>
      <c r="R384" s="145" t="s">
        <v>2520</v>
      </c>
      <c r="S384" s="145">
        <f t="shared" si="55"/>
        <v>5.3863013698630136</v>
      </c>
      <c r="T384" s="145" t="s">
        <v>2515</v>
      </c>
      <c r="U384" s="145" t="s">
        <v>2540</v>
      </c>
      <c r="V384" s="145" t="s">
        <v>689</v>
      </c>
      <c r="W384" s="145" t="s">
        <v>689</v>
      </c>
      <c r="X384" s="187" t="s">
        <v>689</v>
      </c>
      <c r="Y384" s="180">
        <v>830252</v>
      </c>
      <c r="Z384" s="181">
        <v>0</v>
      </c>
      <c r="AA384" s="128">
        <v>0</v>
      </c>
      <c r="AB384" s="133">
        <v>1813498</v>
      </c>
      <c r="AC384" s="180">
        <v>1467584.14</v>
      </c>
      <c r="AD384" s="342">
        <f t="shared" si="51"/>
        <v>-637332.1399999999</v>
      </c>
      <c r="AE384" s="352">
        <f t="shared" si="56"/>
        <v>1.7676369825065159</v>
      </c>
      <c r="AF384" s="135">
        <f t="shared" si="57"/>
        <v>1.7676369825065159</v>
      </c>
      <c r="AG384" s="135" t="s">
        <v>2544</v>
      </c>
      <c r="AH384" s="202"/>
      <c r="AI384" s="189"/>
      <c r="AJ384" s="178"/>
      <c r="AK384" s="178"/>
      <c r="AL384" s="178"/>
      <c r="AM384" s="178"/>
      <c r="AN384" s="178"/>
      <c r="AO384" s="178"/>
      <c r="AP384" s="178"/>
      <c r="AQ384" s="177" t="s">
        <v>1255</v>
      </c>
    </row>
    <row r="385" spans="1:43" ht="36" x14ac:dyDescent="0.3">
      <c r="A385" s="193" t="s">
        <v>897</v>
      </c>
      <c r="B385" s="129">
        <v>382</v>
      </c>
      <c r="C385" s="198" t="s">
        <v>1260</v>
      </c>
      <c r="D385" s="239">
        <v>23934</v>
      </c>
      <c r="E385" s="245" t="s">
        <v>1166</v>
      </c>
      <c r="F385" s="280" t="s">
        <v>2530</v>
      </c>
      <c r="G385" s="175" t="s">
        <v>1132</v>
      </c>
      <c r="H385" s="187">
        <v>2011</v>
      </c>
      <c r="I385" s="130">
        <v>38749</v>
      </c>
      <c r="J385" s="186">
        <v>2006</v>
      </c>
      <c r="K385" s="130" t="s">
        <v>2236</v>
      </c>
      <c r="L385" s="130" t="s">
        <v>1110</v>
      </c>
      <c r="M385" s="248">
        <v>180</v>
      </c>
      <c r="N385" s="136">
        <v>38869</v>
      </c>
      <c r="O385" s="136">
        <v>39264</v>
      </c>
      <c r="P385" s="136">
        <v>42844</v>
      </c>
      <c r="Q385" s="145">
        <f t="shared" si="54"/>
        <v>10.890410958904109</v>
      </c>
      <c r="R385" s="145" t="s">
        <v>2520</v>
      </c>
      <c r="S385" s="145">
        <f t="shared" si="55"/>
        <v>9.8082191780821919</v>
      </c>
      <c r="T385" s="145" t="s">
        <v>2519</v>
      </c>
      <c r="U385" s="145" t="s">
        <v>2540</v>
      </c>
      <c r="V385" s="145" t="s">
        <v>689</v>
      </c>
      <c r="W385" s="145" t="s">
        <v>689</v>
      </c>
      <c r="X385" s="187" t="s">
        <v>689</v>
      </c>
      <c r="Y385" s="180">
        <v>384064</v>
      </c>
      <c r="Z385" s="181">
        <v>0</v>
      </c>
      <c r="AA385" s="128">
        <v>0</v>
      </c>
      <c r="AB385" s="133">
        <v>251700</v>
      </c>
      <c r="AC385" s="180">
        <v>251690</v>
      </c>
      <c r="AD385" s="342">
        <f t="shared" si="51"/>
        <v>132374</v>
      </c>
      <c r="AE385" s="352">
        <f t="shared" si="56"/>
        <v>0.65533348608565234</v>
      </c>
      <c r="AF385" s="135">
        <f t="shared" si="57"/>
        <v>0.65533348608565234</v>
      </c>
      <c r="AG385" s="135" t="s">
        <v>2542</v>
      </c>
      <c r="AH385" s="202"/>
      <c r="AI385" s="189"/>
      <c r="AJ385" s="178"/>
      <c r="AK385" s="178"/>
      <c r="AL385" s="178"/>
      <c r="AM385" s="178"/>
      <c r="AN385" s="178"/>
      <c r="AO385" s="178"/>
      <c r="AP385" s="178"/>
      <c r="AQ385" s="177" t="s">
        <v>1261</v>
      </c>
    </row>
    <row r="386" spans="1:43" ht="36.6" x14ac:dyDescent="0.3">
      <c r="A386" s="193" t="s">
        <v>897</v>
      </c>
      <c r="B386" s="129">
        <v>383</v>
      </c>
      <c r="C386" s="198" t="s">
        <v>1285</v>
      </c>
      <c r="D386" s="239">
        <v>38245</v>
      </c>
      <c r="E386" s="245" t="s">
        <v>1166</v>
      </c>
      <c r="F386" s="280" t="s">
        <v>2530</v>
      </c>
      <c r="G386" s="175" t="s">
        <v>1132</v>
      </c>
      <c r="H386" s="187">
        <v>2011</v>
      </c>
      <c r="I386" s="130">
        <v>39169</v>
      </c>
      <c r="J386" s="186">
        <v>2007</v>
      </c>
      <c r="K386" s="130" t="s">
        <v>1166</v>
      </c>
      <c r="L386" s="130" t="s">
        <v>1110</v>
      </c>
      <c r="M386" s="248">
        <v>210</v>
      </c>
      <c r="N386" s="136">
        <v>39326</v>
      </c>
      <c r="O386" s="136">
        <v>40878</v>
      </c>
      <c r="P386" s="136">
        <v>42844</v>
      </c>
      <c r="Q386" s="145">
        <f t="shared" si="54"/>
        <v>9.6383561643835609</v>
      </c>
      <c r="R386" s="145" t="s">
        <v>2519</v>
      </c>
      <c r="S386" s="145">
        <f t="shared" si="55"/>
        <v>5.3863013698630136</v>
      </c>
      <c r="T386" s="145" t="s">
        <v>2515</v>
      </c>
      <c r="U386" s="145" t="s">
        <v>2540</v>
      </c>
      <c r="V386" s="145" t="s">
        <v>689</v>
      </c>
      <c r="W386" s="145" t="s">
        <v>689</v>
      </c>
      <c r="X386" s="187" t="s">
        <v>689</v>
      </c>
      <c r="Y386" s="180">
        <v>327323</v>
      </c>
      <c r="Z386" s="181">
        <v>0</v>
      </c>
      <c r="AA386" s="128">
        <v>0</v>
      </c>
      <c r="AB386" s="133">
        <v>638802</v>
      </c>
      <c r="AC386" s="180">
        <v>525967.98</v>
      </c>
      <c r="AD386" s="342">
        <f t="shared" si="51"/>
        <v>-198644.97999999998</v>
      </c>
      <c r="AE386" s="352">
        <f t="shared" si="56"/>
        <v>1.6068775490875984</v>
      </c>
      <c r="AF386" s="135">
        <f t="shared" si="57"/>
        <v>1.6068775490875984</v>
      </c>
      <c r="AG386" s="135" t="s">
        <v>2544</v>
      </c>
      <c r="AH386" s="202"/>
      <c r="AI386" s="189"/>
      <c r="AJ386" s="178"/>
      <c r="AK386" s="178"/>
      <c r="AL386" s="178"/>
      <c r="AM386" s="178"/>
      <c r="AN386" s="178"/>
      <c r="AO386" s="178"/>
      <c r="AP386" s="178"/>
      <c r="AQ386" s="177" t="s">
        <v>1287</v>
      </c>
    </row>
    <row r="387" spans="1:43" ht="36.6" x14ac:dyDescent="0.3">
      <c r="A387" s="193" t="s">
        <v>897</v>
      </c>
      <c r="B387" s="129">
        <v>384</v>
      </c>
      <c r="C387" s="198" t="s">
        <v>1294</v>
      </c>
      <c r="D387" s="239">
        <v>42871</v>
      </c>
      <c r="E387" s="245" t="s">
        <v>1166</v>
      </c>
      <c r="F387" s="280" t="s">
        <v>2530</v>
      </c>
      <c r="G387" s="175" t="s">
        <v>1132</v>
      </c>
      <c r="H387" s="187">
        <v>2011</v>
      </c>
      <c r="I387" s="130">
        <v>39196</v>
      </c>
      <c r="J387" s="186">
        <v>2007</v>
      </c>
      <c r="K387" s="130" t="s">
        <v>1166</v>
      </c>
      <c r="L387" s="130" t="s">
        <v>1110</v>
      </c>
      <c r="M387" s="248">
        <v>150</v>
      </c>
      <c r="N387" s="136">
        <v>39387</v>
      </c>
      <c r="O387" s="136">
        <v>40878</v>
      </c>
      <c r="P387" s="136">
        <v>42844</v>
      </c>
      <c r="Q387" s="145">
        <f t="shared" si="54"/>
        <v>9.4712328767123282</v>
      </c>
      <c r="R387" s="145" t="s">
        <v>2519</v>
      </c>
      <c r="S387" s="145">
        <f t="shared" si="55"/>
        <v>5.3863013698630136</v>
      </c>
      <c r="T387" s="145" t="s">
        <v>2515</v>
      </c>
      <c r="U387" s="145" t="s">
        <v>2540</v>
      </c>
      <c r="V387" s="145" t="s">
        <v>689</v>
      </c>
      <c r="W387" s="145" t="s">
        <v>689</v>
      </c>
      <c r="X387" s="187" t="s">
        <v>689</v>
      </c>
      <c r="Y387" s="180">
        <v>261741</v>
      </c>
      <c r="Z387" s="181">
        <v>0</v>
      </c>
      <c r="AA387" s="128">
        <v>0</v>
      </c>
      <c r="AB387" s="133">
        <v>667447</v>
      </c>
      <c r="AC387" s="180">
        <v>664435.81000000006</v>
      </c>
      <c r="AD387" s="342">
        <f t="shared" si="51"/>
        <v>-402694.81000000006</v>
      </c>
      <c r="AE387" s="352">
        <f t="shared" si="56"/>
        <v>2.5385239989149579</v>
      </c>
      <c r="AF387" s="135">
        <f t="shared" si="57"/>
        <v>2.5385239989149579</v>
      </c>
      <c r="AG387" s="135" t="s">
        <v>2544</v>
      </c>
      <c r="AH387" s="202"/>
      <c r="AI387" s="189"/>
      <c r="AJ387" s="178"/>
      <c r="AK387" s="178"/>
      <c r="AL387" s="178"/>
      <c r="AM387" s="178"/>
      <c r="AN387" s="178"/>
      <c r="AO387" s="178"/>
      <c r="AP387" s="178"/>
      <c r="AQ387" s="177" t="s">
        <v>1295</v>
      </c>
    </row>
    <row r="388" spans="1:43" ht="60.6" x14ac:dyDescent="0.3">
      <c r="A388" s="193" t="s">
        <v>897</v>
      </c>
      <c r="B388" s="129">
        <v>385</v>
      </c>
      <c r="C388" s="198" t="s">
        <v>1301</v>
      </c>
      <c r="D388" s="239">
        <v>45335</v>
      </c>
      <c r="E388" s="245" t="s">
        <v>1166</v>
      </c>
      <c r="F388" s="280" t="s">
        <v>2530</v>
      </c>
      <c r="G388" s="175" t="s">
        <v>1132</v>
      </c>
      <c r="H388" s="187">
        <v>2011</v>
      </c>
      <c r="I388" s="130">
        <v>39182</v>
      </c>
      <c r="J388" s="186">
        <v>2007</v>
      </c>
      <c r="K388" s="130" t="s">
        <v>1166</v>
      </c>
      <c r="L388" s="130" t="s">
        <v>1104</v>
      </c>
      <c r="M388" s="248">
        <v>270</v>
      </c>
      <c r="N388" s="136">
        <v>39356</v>
      </c>
      <c r="O388" s="136">
        <v>40695</v>
      </c>
      <c r="P388" s="136">
        <v>42844</v>
      </c>
      <c r="Q388" s="145">
        <f t="shared" si="54"/>
        <v>9.5561643835616437</v>
      </c>
      <c r="R388" s="145" t="s">
        <v>2519</v>
      </c>
      <c r="S388" s="145">
        <f t="shared" si="55"/>
        <v>5.8876712328767127</v>
      </c>
      <c r="T388" s="145" t="s">
        <v>2515</v>
      </c>
      <c r="U388" s="145" t="s">
        <v>2540</v>
      </c>
      <c r="V388" s="145" t="s">
        <v>689</v>
      </c>
      <c r="W388" s="145" t="s">
        <v>689</v>
      </c>
      <c r="X388" s="187" t="s">
        <v>689</v>
      </c>
      <c r="Y388" s="180">
        <v>3473855</v>
      </c>
      <c r="Z388" s="181">
        <v>0</v>
      </c>
      <c r="AA388" s="128">
        <v>0</v>
      </c>
      <c r="AB388" s="133">
        <v>10092497</v>
      </c>
      <c r="AC388" s="180">
        <v>5572339.0199999996</v>
      </c>
      <c r="AD388" s="342">
        <f t="shared" si="51"/>
        <v>-2098484.0199999996</v>
      </c>
      <c r="AE388" s="352">
        <f t="shared" si="56"/>
        <v>1.6040793354932774</v>
      </c>
      <c r="AF388" s="135">
        <f t="shared" si="57"/>
        <v>1.6040793354932774</v>
      </c>
      <c r="AG388" s="135" t="s">
        <v>2544</v>
      </c>
      <c r="AH388" s="202"/>
      <c r="AI388" s="189"/>
      <c r="AJ388" s="178"/>
      <c r="AK388" s="178"/>
      <c r="AL388" s="178"/>
      <c r="AM388" s="178"/>
      <c r="AN388" s="178"/>
      <c r="AO388" s="178"/>
      <c r="AP388" s="178"/>
      <c r="AQ388" s="177" t="s">
        <v>1302</v>
      </c>
    </row>
    <row r="389" spans="1:43" ht="36.6" x14ac:dyDescent="0.3">
      <c r="A389" s="193" t="s">
        <v>897</v>
      </c>
      <c r="B389" s="129">
        <v>386</v>
      </c>
      <c r="C389" s="198" t="s">
        <v>1307</v>
      </c>
      <c r="D389" s="239">
        <v>48282</v>
      </c>
      <c r="E389" s="245" t="s">
        <v>1166</v>
      </c>
      <c r="F389" s="280" t="s">
        <v>2530</v>
      </c>
      <c r="G389" s="175" t="s">
        <v>1132</v>
      </c>
      <c r="H389" s="187">
        <v>2011</v>
      </c>
      <c r="I389" s="130">
        <v>39253</v>
      </c>
      <c r="J389" s="186">
        <v>2007</v>
      </c>
      <c r="K389" s="187" t="s">
        <v>2253</v>
      </c>
      <c r="L389" s="130" t="s">
        <v>1100</v>
      </c>
      <c r="M389" s="248">
        <v>1440</v>
      </c>
      <c r="N389" s="136">
        <v>39479</v>
      </c>
      <c r="O389" s="136">
        <v>40787</v>
      </c>
      <c r="P389" s="136">
        <v>42844</v>
      </c>
      <c r="Q389" s="145">
        <f t="shared" si="54"/>
        <v>9.2191780821917817</v>
      </c>
      <c r="R389" s="145" t="s">
        <v>2519</v>
      </c>
      <c r="S389" s="145">
        <f t="shared" si="55"/>
        <v>5.6356164383561644</v>
      </c>
      <c r="T389" s="145" t="s">
        <v>2515</v>
      </c>
      <c r="U389" s="145" t="s">
        <v>2540</v>
      </c>
      <c r="V389" s="145" t="s">
        <v>689</v>
      </c>
      <c r="W389" s="145" t="s">
        <v>689</v>
      </c>
      <c r="X389" s="187" t="s">
        <v>689</v>
      </c>
      <c r="Y389" s="180">
        <v>289539</v>
      </c>
      <c r="Z389" s="181">
        <v>0</v>
      </c>
      <c r="AA389" s="128">
        <v>0</v>
      </c>
      <c r="AB389" s="133">
        <v>618177</v>
      </c>
      <c r="AC389" s="180">
        <v>572710.15</v>
      </c>
      <c r="AD389" s="342">
        <f t="shared" si="51"/>
        <v>-283171.15000000002</v>
      </c>
      <c r="AE389" s="352">
        <f t="shared" si="56"/>
        <v>1.9780069351624481</v>
      </c>
      <c r="AF389" s="135">
        <f t="shared" si="57"/>
        <v>1.9780069351624481</v>
      </c>
      <c r="AG389" s="135" t="s">
        <v>2544</v>
      </c>
      <c r="AH389" s="202"/>
      <c r="AI389" s="189"/>
      <c r="AJ389" s="178"/>
      <c r="AK389" s="178"/>
      <c r="AL389" s="178"/>
      <c r="AM389" s="178"/>
      <c r="AN389" s="178"/>
      <c r="AO389" s="178"/>
      <c r="AP389" s="178"/>
      <c r="AQ389" s="177" t="s">
        <v>1308</v>
      </c>
    </row>
    <row r="390" spans="1:43" ht="48.6" x14ac:dyDescent="0.3">
      <c r="A390" s="193" t="s">
        <v>897</v>
      </c>
      <c r="B390" s="129">
        <v>387</v>
      </c>
      <c r="C390" s="198" t="s">
        <v>1309</v>
      </c>
      <c r="D390" s="239">
        <v>67663</v>
      </c>
      <c r="E390" s="245" t="s">
        <v>2384</v>
      </c>
      <c r="F390" s="280" t="s">
        <v>2530</v>
      </c>
      <c r="G390" s="175" t="s">
        <v>1622</v>
      </c>
      <c r="H390" s="187">
        <v>2011</v>
      </c>
      <c r="I390" s="130">
        <v>39535</v>
      </c>
      <c r="J390" s="186">
        <v>2008</v>
      </c>
      <c r="K390" s="130" t="s">
        <v>1166</v>
      </c>
      <c r="L390" s="130" t="s">
        <v>1110</v>
      </c>
      <c r="M390" s="248">
        <v>150</v>
      </c>
      <c r="N390" s="136">
        <v>40210</v>
      </c>
      <c r="O390" s="136">
        <v>40878</v>
      </c>
      <c r="P390" s="136">
        <v>42844</v>
      </c>
      <c r="Q390" s="145">
        <f t="shared" si="54"/>
        <v>7.2164383561643834</v>
      </c>
      <c r="R390" s="145" t="s">
        <v>2517</v>
      </c>
      <c r="S390" s="145">
        <f t="shared" si="55"/>
        <v>5.3863013698630136</v>
      </c>
      <c r="T390" s="145" t="s">
        <v>2515</v>
      </c>
      <c r="U390" s="145" t="s">
        <v>2540</v>
      </c>
      <c r="V390" s="145" t="s">
        <v>691</v>
      </c>
      <c r="W390" s="145" t="s">
        <v>689</v>
      </c>
      <c r="X390" s="187" t="s">
        <v>689</v>
      </c>
      <c r="Y390" s="180">
        <v>812635.9</v>
      </c>
      <c r="Z390" s="181">
        <v>0</v>
      </c>
      <c r="AA390" s="128">
        <v>0</v>
      </c>
      <c r="AB390" s="133">
        <v>1656499</v>
      </c>
      <c r="AC390" s="180">
        <v>872540.25</v>
      </c>
      <c r="AD390" s="342">
        <f t="shared" si="51"/>
        <v>-59904.349999999977</v>
      </c>
      <c r="AE390" s="352">
        <f t="shared" si="56"/>
        <v>1.0737161009007847</v>
      </c>
      <c r="AF390" s="135">
        <f t="shared" si="57"/>
        <v>1.0737161009007847</v>
      </c>
      <c r="AG390" s="135" t="s">
        <v>2544</v>
      </c>
      <c r="AH390" s="202"/>
      <c r="AI390" s="189"/>
      <c r="AJ390" s="178"/>
      <c r="AK390" s="178"/>
      <c r="AL390" s="178"/>
      <c r="AM390" s="178"/>
      <c r="AN390" s="178"/>
      <c r="AO390" s="178"/>
      <c r="AP390" s="178"/>
      <c r="AQ390" s="177" t="s">
        <v>1310</v>
      </c>
    </row>
    <row r="391" spans="1:43" ht="36.6" x14ac:dyDescent="0.3">
      <c r="A391" s="193" t="s">
        <v>897</v>
      </c>
      <c r="B391" s="129">
        <v>388</v>
      </c>
      <c r="C391" s="198" t="s">
        <v>1315</v>
      </c>
      <c r="D391" s="239">
        <v>77218</v>
      </c>
      <c r="E391" s="245" t="s">
        <v>1166</v>
      </c>
      <c r="F391" s="280" t="s">
        <v>2530</v>
      </c>
      <c r="G391" s="175" t="s">
        <v>1132</v>
      </c>
      <c r="H391" s="187">
        <v>2011</v>
      </c>
      <c r="I391" s="130">
        <v>39504</v>
      </c>
      <c r="J391" s="186">
        <v>2008</v>
      </c>
      <c r="K391" s="130" t="s">
        <v>1166</v>
      </c>
      <c r="L391" s="130" t="s">
        <v>1110</v>
      </c>
      <c r="M391" s="248">
        <v>120</v>
      </c>
      <c r="N391" s="136">
        <v>39692</v>
      </c>
      <c r="O391" s="136">
        <v>40878</v>
      </c>
      <c r="P391" s="136">
        <v>42844</v>
      </c>
      <c r="Q391" s="145">
        <f t="shared" si="54"/>
        <v>8.6356164383561644</v>
      </c>
      <c r="R391" s="145" t="s">
        <v>2518</v>
      </c>
      <c r="S391" s="145">
        <f t="shared" si="55"/>
        <v>5.3863013698630136</v>
      </c>
      <c r="T391" s="145" t="s">
        <v>2515</v>
      </c>
      <c r="U391" s="145" t="s">
        <v>2540</v>
      </c>
      <c r="V391" s="145" t="s">
        <v>689</v>
      </c>
      <c r="W391" s="145" t="s">
        <v>689</v>
      </c>
      <c r="X391" s="187" t="s">
        <v>689</v>
      </c>
      <c r="Y391" s="180">
        <v>183061</v>
      </c>
      <c r="Z391" s="181">
        <v>0</v>
      </c>
      <c r="AA391" s="128">
        <v>0</v>
      </c>
      <c r="AB391" s="133">
        <v>258330</v>
      </c>
      <c r="AC391" s="180">
        <v>243001.25</v>
      </c>
      <c r="AD391" s="342">
        <f t="shared" si="51"/>
        <v>-59940.25</v>
      </c>
      <c r="AE391" s="352">
        <f t="shared" si="56"/>
        <v>1.3274332053250009</v>
      </c>
      <c r="AF391" s="135">
        <f t="shared" si="57"/>
        <v>1.3274332053250009</v>
      </c>
      <c r="AG391" s="135" t="s">
        <v>2544</v>
      </c>
      <c r="AH391" s="202"/>
      <c r="AI391" s="189"/>
      <c r="AJ391" s="178"/>
      <c r="AK391" s="178"/>
      <c r="AL391" s="178"/>
      <c r="AM391" s="178"/>
      <c r="AN391" s="178"/>
      <c r="AO391" s="178"/>
      <c r="AP391" s="178"/>
      <c r="AQ391" s="177" t="s">
        <v>1316</v>
      </c>
    </row>
    <row r="392" spans="1:43" ht="72.599999999999994" x14ac:dyDescent="0.3">
      <c r="A392" s="193" t="s">
        <v>897</v>
      </c>
      <c r="B392" s="129">
        <v>389</v>
      </c>
      <c r="C392" s="198" t="s">
        <v>1319</v>
      </c>
      <c r="D392" s="239">
        <v>79630</v>
      </c>
      <c r="E392" s="245" t="s">
        <v>2384</v>
      </c>
      <c r="F392" s="280" t="s">
        <v>2530</v>
      </c>
      <c r="G392" s="175" t="s">
        <v>1622</v>
      </c>
      <c r="H392" s="187">
        <v>2011</v>
      </c>
      <c r="I392" s="130">
        <v>39549</v>
      </c>
      <c r="J392" s="186">
        <v>2008</v>
      </c>
      <c r="K392" s="130" t="s">
        <v>1166</v>
      </c>
      <c r="L392" s="130" t="s">
        <v>1102</v>
      </c>
      <c r="M392" s="248">
        <v>150</v>
      </c>
      <c r="N392" s="136">
        <v>39783</v>
      </c>
      <c r="O392" s="136">
        <v>40878</v>
      </c>
      <c r="P392" s="136">
        <v>42844</v>
      </c>
      <c r="Q392" s="145">
        <f t="shared" si="54"/>
        <v>8.3863013698630144</v>
      </c>
      <c r="R392" s="145" t="s">
        <v>2518</v>
      </c>
      <c r="S392" s="145">
        <f t="shared" si="55"/>
        <v>5.3863013698630136</v>
      </c>
      <c r="T392" s="145" t="s">
        <v>2515</v>
      </c>
      <c r="U392" s="145" t="s">
        <v>2540</v>
      </c>
      <c r="V392" s="145" t="s">
        <v>689</v>
      </c>
      <c r="W392" s="145" t="s">
        <v>689</v>
      </c>
      <c r="X392" s="187" t="s">
        <v>689</v>
      </c>
      <c r="Y392" s="180">
        <v>1046307</v>
      </c>
      <c r="Z392" s="181">
        <v>0</v>
      </c>
      <c r="AA392" s="128">
        <v>0</v>
      </c>
      <c r="AB392" s="133">
        <v>2089236</v>
      </c>
      <c r="AC392" s="180">
        <v>1665700.87</v>
      </c>
      <c r="AD392" s="342">
        <f t="shared" si="51"/>
        <v>-619393.87000000011</v>
      </c>
      <c r="AE392" s="352">
        <f t="shared" si="56"/>
        <v>1.5919810055748458</v>
      </c>
      <c r="AF392" s="135">
        <f t="shared" si="57"/>
        <v>1.5919810055748458</v>
      </c>
      <c r="AG392" s="135" t="s">
        <v>2544</v>
      </c>
      <c r="AH392" s="202"/>
      <c r="AI392" s="189"/>
      <c r="AJ392" s="178"/>
      <c r="AK392" s="178"/>
      <c r="AL392" s="178"/>
      <c r="AM392" s="178"/>
      <c r="AN392" s="178"/>
      <c r="AO392" s="178"/>
      <c r="AP392" s="178"/>
      <c r="AQ392" s="177" t="s">
        <v>1320</v>
      </c>
    </row>
    <row r="393" spans="1:43" ht="36" x14ac:dyDescent="0.3">
      <c r="A393" s="193" t="s">
        <v>897</v>
      </c>
      <c r="B393" s="129">
        <v>390</v>
      </c>
      <c r="C393" s="198" t="s">
        <v>1337</v>
      </c>
      <c r="D393" s="239">
        <v>94444</v>
      </c>
      <c r="E393" s="245" t="s">
        <v>1166</v>
      </c>
      <c r="F393" s="280" t="s">
        <v>2530</v>
      </c>
      <c r="G393" s="175" t="s">
        <v>2186</v>
      </c>
      <c r="H393" s="187">
        <v>2011</v>
      </c>
      <c r="I393" s="130">
        <v>39677</v>
      </c>
      <c r="J393" s="186">
        <v>2008</v>
      </c>
      <c r="K393" s="130" t="s">
        <v>2259</v>
      </c>
      <c r="L393" s="130" t="s">
        <v>1107</v>
      </c>
      <c r="M393" s="248">
        <v>120</v>
      </c>
      <c r="N393" s="136">
        <v>40848</v>
      </c>
      <c r="O393" s="136">
        <v>41365</v>
      </c>
      <c r="P393" s="136">
        <v>42844</v>
      </c>
      <c r="Q393" s="145">
        <f t="shared" si="54"/>
        <v>5.4684931506849317</v>
      </c>
      <c r="R393" s="145" t="s">
        <v>2515</v>
      </c>
      <c r="S393" s="145">
        <f t="shared" si="55"/>
        <v>4.0520547945205481</v>
      </c>
      <c r="T393" s="145" t="s">
        <v>2514</v>
      </c>
      <c r="U393" s="145" t="s">
        <v>2540</v>
      </c>
      <c r="V393" s="145" t="s">
        <v>691</v>
      </c>
      <c r="W393" s="136" t="s">
        <v>691</v>
      </c>
      <c r="X393" s="187" t="s">
        <v>691</v>
      </c>
      <c r="Y393" s="180">
        <v>743955.08</v>
      </c>
      <c r="Z393" s="181">
        <v>0</v>
      </c>
      <c r="AA393" s="128">
        <v>0</v>
      </c>
      <c r="AB393" s="133">
        <v>1324914</v>
      </c>
      <c r="AC393" s="180">
        <v>743955.08</v>
      </c>
      <c r="AD393" s="342">
        <f t="shared" si="51"/>
        <v>0</v>
      </c>
      <c r="AE393" s="352">
        <f t="shared" si="56"/>
        <v>1</v>
      </c>
      <c r="AF393" s="135">
        <f t="shared" si="57"/>
        <v>1</v>
      </c>
      <c r="AG393" s="135" t="s">
        <v>2544</v>
      </c>
      <c r="AH393" s="136" t="s">
        <v>925</v>
      </c>
      <c r="AI393" s="190"/>
      <c r="AJ393" s="191"/>
      <c r="AK393" s="191"/>
      <c r="AL393" s="191"/>
      <c r="AM393" s="191"/>
      <c r="AN393" s="191"/>
      <c r="AO393" s="191"/>
      <c r="AP393" s="191"/>
      <c r="AQ393" s="177" t="s">
        <v>1338</v>
      </c>
    </row>
    <row r="394" spans="1:43" ht="36" x14ac:dyDescent="0.3">
      <c r="A394" s="193" t="s">
        <v>897</v>
      </c>
      <c r="B394" s="129">
        <v>391</v>
      </c>
      <c r="C394" s="198" t="s">
        <v>1341</v>
      </c>
      <c r="D394" s="239">
        <v>105913</v>
      </c>
      <c r="E394" s="245" t="s">
        <v>1166</v>
      </c>
      <c r="F394" s="280" t="s">
        <v>2530</v>
      </c>
      <c r="G394" s="175" t="s">
        <v>1132</v>
      </c>
      <c r="H394" s="187">
        <v>2011</v>
      </c>
      <c r="I394" s="130">
        <v>39903</v>
      </c>
      <c r="J394" s="187">
        <v>2009</v>
      </c>
      <c r="K394" s="130" t="s">
        <v>2253</v>
      </c>
      <c r="L394" s="130" t="s">
        <v>1106</v>
      </c>
      <c r="M394" s="248">
        <v>1080</v>
      </c>
      <c r="N394" s="136">
        <v>39965</v>
      </c>
      <c r="O394" s="136">
        <v>40513</v>
      </c>
      <c r="P394" s="136">
        <v>42844</v>
      </c>
      <c r="Q394" s="145">
        <f t="shared" si="54"/>
        <v>7.8876712328767127</v>
      </c>
      <c r="R394" s="145" t="s">
        <v>2517</v>
      </c>
      <c r="S394" s="145">
        <f t="shared" si="55"/>
        <v>6.3863013698630136</v>
      </c>
      <c r="T394" s="145" t="s">
        <v>2516</v>
      </c>
      <c r="U394" s="145" t="s">
        <v>2540</v>
      </c>
      <c r="V394" s="145" t="s">
        <v>689</v>
      </c>
      <c r="W394" s="145" t="s">
        <v>689</v>
      </c>
      <c r="X394" s="187" t="s">
        <v>689</v>
      </c>
      <c r="Y394" s="180">
        <v>2508957</v>
      </c>
      <c r="Z394" s="181">
        <v>0</v>
      </c>
      <c r="AA394" s="128">
        <v>0</v>
      </c>
      <c r="AB394" s="133">
        <v>425682</v>
      </c>
      <c r="AC394" s="180">
        <v>425663.51</v>
      </c>
      <c r="AD394" s="342">
        <f t="shared" si="51"/>
        <v>2083293.49</v>
      </c>
      <c r="AE394" s="352">
        <f t="shared" si="56"/>
        <v>0.16965755491226037</v>
      </c>
      <c r="AF394" s="135">
        <f t="shared" si="57"/>
        <v>0.16965755491226037</v>
      </c>
      <c r="AG394" s="135" t="s">
        <v>2543</v>
      </c>
      <c r="AH394" s="202"/>
      <c r="AI394" s="190"/>
      <c r="AJ394" s="191"/>
      <c r="AK394" s="191"/>
      <c r="AL394" s="191"/>
      <c r="AM394" s="191"/>
      <c r="AN394" s="191"/>
      <c r="AO394" s="191"/>
      <c r="AP394" s="191"/>
      <c r="AQ394" s="177" t="s">
        <v>1342</v>
      </c>
    </row>
    <row r="395" spans="1:43" ht="60" x14ac:dyDescent="0.3">
      <c r="A395" s="193" t="s">
        <v>897</v>
      </c>
      <c r="B395" s="129">
        <v>392</v>
      </c>
      <c r="C395" s="198" t="s">
        <v>1345</v>
      </c>
      <c r="D395" s="239">
        <v>118039</v>
      </c>
      <c r="E395" s="245" t="s">
        <v>1166</v>
      </c>
      <c r="F395" s="280" t="s">
        <v>2530</v>
      </c>
      <c r="G395" s="175" t="s">
        <v>1622</v>
      </c>
      <c r="H395" s="187">
        <v>2011</v>
      </c>
      <c r="I395" s="130">
        <v>39958</v>
      </c>
      <c r="J395" s="187">
        <v>2009</v>
      </c>
      <c r="K395" s="130" t="s">
        <v>2255</v>
      </c>
      <c r="L395" s="130" t="s">
        <v>1102</v>
      </c>
      <c r="M395" s="248">
        <v>360</v>
      </c>
      <c r="N395" s="136">
        <v>40148</v>
      </c>
      <c r="O395" s="136">
        <v>40878</v>
      </c>
      <c r="P395" s="136">
        <v>42844</v>
      </c>
      <c r="Q395" s="145">
        <f t="shared" si="54"/>
        <v>7.3863013698630136</v>
      </c>
      <c r="R395" s="145" t="s">
        <v>2517</v>
      </c>
      <c r="S395" s="145">
        <f t="shared" si="55"/>
        <v>5.3863013698630136</v>
      </c>
      <c r="T395" s="145" t="s">
        <v>2515</v>
      </c>
      <c r="U395" s="145" t="s">
        <v>2540</v>
      </c>
      <c r="V395" s="145" t="s">
        <v>689</v>
      </c>
      <c r="W395" s="145" t="s">
        <v>689</v>
      </c>
      <c r="X395" s="187" t="s">
        <v>689</v>
      </c>
      <c r="Y395" s="180">
        <v>576653</v>
      </c>
      <c r="Z395" s="181">
        <v>0</v>
      </c>
      <c r="AA395" s="128">
        <v>0</v>
      </c>
      <c r="AB395" s="133">
        <v>1290907</v>
      </c>
      <c r="AC395" s="180">
        <v>715357.62</v>
      </c>
      <c r="AD395" s="342">
        <f t="shared" si="51"/>
        <v>-138704.62</v>
      </c>
      <c r="AE395" s="352">
        <f t="shared" si="56"/>
        <v>1.2405339432899856</v>
      </c>
      <c r="AF395" s="135">
        <f t="shared" si="57"/>
        <v>1.2405339432899856</v>
      </c>
      <c r="AG395" s="135" t="s">
        <v>2544</v>
      </c>
      <c r="AH395" s="202"/>
      <c r="AI395" s="190"/>
      <c r="AJ395" s="191"/>
      <c r="AK395" s="191"/>
      <c r="AL395" s="191"/>
      <c r="AM395" s="191"/>
      <c r="AN395" s="191"/>
      <c r="AO395" s="191"/>
      <c r="AP395" s="191"/>
      <c r="AQ395" s="177" t="s">
        <v>1316</v>
      </c>
    </row>
    <row r="396" spans="1:43" ht="48" x14ac:dyDescent="0.3">
      <c r="A396" s="169" t="s">
        <v>903</v>
      </c>
      <c r="B396" s="129">
        <v>393</v>
      </c>
      <c r="C396" s="171" t="s">
        <v>1468</v>
      </c>
      <c r="D396" s="241">
        <v>29708</v>
      </c>
      <c r="E396" s="246" t="s">
        <v>2200</v>
      </c>
      <c r="F396" s="279" t="s">
        <v>2531</v>
      </c>
      <c r="G396" s="175" t="s">
        <v>1132</v>
      </c>
      <c r="H396" s="152">
        <v>2011</v>
      </c>
      <c r="I396" s="157">
        <v>40116</v>
      </c>
      <c r="J396" s="187">
        <v>2009</v>
      </c>
      <c r="K396" s="130" t="s">
        <v>905</v>
      </c>
      <c r="L396" s="152" t="s">
        <v>1102</v>
      </c>
      <c r="M396" s="154">
        <v>60</v>
      </c>
      <c r="N396" s="136">
        <v>39630</v>
      </c>
      <c r="O396" s="136">
        <v>40848</v>
      </c>
      <c r="P396" s="136">
        <v>42844</v>
      </c>
      <c r="Q396" s="145">
        <f t="shared" si="54"/>
        <v>8.8054794520547937</v>
      </c>
      <c r="R396" s="145" t="s">
        <v>2518</v>
      </c>
      <c r="S396" s="145">
        <f t="shared" si="55"/>
        <v>5.4684931506849317</v>
      </c>
      <c r="T396" s="145" t="s">
        <v>2515</v>
      </c>
      <c r="U396" s="145" t="s">
        <v>2540</v>
      </c>
      <c r="V396" s="156" t="s">
        <v>689</v>
      </c>
      <c r="W396" s="158" t="s">
        <v>691</v>
      </c>
      <c r="X396" s="152" t="s">
        <v>689</v>
      </c>
      <c r="Y396" s="339">
        <v>216120</v>
      </c>
      <c r="Z396" s="160">
        <v>0</v>
      </c>
      <c r="AA396" s="128">
        <v>0</v>
      </c>
      <c r="AB396" s="133">
        <v>9947514</v>
      </c>
      <c r="AC396" s="166">
        <v>216120</v>
      </c>
      <c r="AD396" s="342">
        <f t="shared" si="51"/>
        <v>0</v>
      </c>
      <c r="AE396" s="352">
        <f t="shared" si="56"/>
        <v>1</v>
      </c>
      <c r="AF396" s="135">
        <f t="shared" si="57"/>
        <v>1</v>
      </c>
      <c r="AG396" s="135" t="s">
        <v>2544</v>
      </c>
      <c r="AH396" s="136" t="s">
        <v>925</v>
      </c>
      <c r="AI396" s="170"/>
      <c r="AJ396" s="168"/>
      <c r="AK396" s="168"/>
      <c r="AL396" s="168"/>
      <c r="AM396" s="168"/>
      <c r="AN396" s="168"/>
      <c r="AO396" s="168"/>
      <c r="AP396" s="168"/>
      <c r="AQ396" s="174" t="s">
        <v>1469</v>
      </c>
    </row>
    <row r="397" spans="1:43" ht="84" x14ac:dyDescent="0.3">
      <c r="A397" s="173" t="s">
        <v>903</v>
      </c>
      <c r="B397" s="129">
        <v>394</v>
      </c>
      <c r="C397" s="171" t="s">
        <v>1470</v>
      </c>
      <c r="D397" s="241">
        <v>32372</v>
      </c>
      <c r="E397" s="245" t="s">
        <v>2200</v>
      </c>
      <c r="F397" s="280" t="s">
        <v>2531</v>
      </c>
      <c r="G397" s="175" t="s">
        <v>1451</v>
      </c>
      <c r="H397" s="152">
        <v>2011</v>
      </c>
      <c r="I397" s="157">
        <v>40043</v>
      </c>
      <c r="J397" s="187">
        <v>2009</v>
      </c>
      <c r="K397" s="157" t="s">
        <v>1432</v>
      </c>
      <c r="L397" s="152" t="s">
        <v>1104</v>
      </c>
      <c r="M397" s="154">
        <v>180</v>
      </c>
      <c r="N397" s="136">
        <v>40238</v>
      </c>
      <c r="O397" s="136">
        <v>40634</v>
      </c>
      <c r="P397" s="136">
        <v>42844</v>
      </c>
      <c r="Q397" s="145">
        <f t="shared" si="54"/>
        <v>7.13972602739726</v>
      </c>
      <c r="R397" s="145" t="s">
        <v>2517</v>
      </c>
      <c r="S397" s="145">
        <f t="shared" si="55"/>
        <v>6.0547945205479454</v>
      </c>
      <c r="T397" s="145" t="s">
        <v>2516</v>
      </c>
      <c r="U397" s="145" t="s">
        <v>2540</v>
      </c>
      <c r="V397" s="156" t="s">
        <v>689</v>
      </c>
      <c r="W397" s="145" t="s">
        <v>689</v>
      </c>
      <c r="X397" s="152" t="s">
        <v>691</v>
      </c>
      <c r="Y397" s="348">
        <v>2141518</v>
      </c>
      <c r="Z397" s="160">
        <v>0</v>
      </c>
      <c r="AA397" s="128">
        <v>0</v>
      </c>
      <c r="AB397" s="133">
        <v>3617331</v>
      </c>
      <c r="AC397" s="166">
        <v>2090994.26</v>
      </c>
      <c r="AD397" s="342">
        <f t="shared" si="51"/>
        <v>50523.739999999991</v>
      </c>
      <c r="AE397" s="352">
        <f t="shared" si="56"/>
        <v>0.97640751093383293</v>
      </c>
      <c r="AF397" s="135">
        <f t="shared" si="57"/>
        <v>0.97640751093383293</v>
      </c>
      <c r="AG397" s="135" t="s">
        <v>2544</v>
      </c>
      <c r="AH397" s="155"/>
      <c r="AI397" s="170"/>
      <c r="AJ397" s="168"/>
      <c r="AK397" s="168"/>
      <c r="AL397" s="168"/>
      <c r="AM397" s="168"/>
      <c r="AN397" s="168"/>
      <c r="AO397" s="168"/>
      <c r="AP397" s="168"/>
      <c r="AQ397" s="174" t="s">
        <v>1471</v>
      </c>
    </row>
    <row r="398" spans="1:43" ht="36" x14ac:dyDescent="0.3">
      <c r="A398" s="173" t="s">
        <v>903</v>
      </c>
      <c r="B398" s="129">
        <v>395</v>
      </c>
      <c r="C398" s="171" t="s">
        <v>1489</v>
      </c>
      <c r="D398" s="241">
        <v>37191</v>
      </c>
      <c r="E398" s="246" t="s">
        <v>2200</v>
      </c>
      <c r="F398" s="279" t="s">
        <v>2531</v>
      </c>
      <c r="G398" s="175" t="s">
        <v>1132</v>
      </c>
      <c r="H398" s="152">
        <v>2011</v>
      </c>
      <c r="I398" s="157">
        <v>38973</v>
      </c>
      <c r="J398" s="186">
        <v>2006</v>
      </c>
      <c r="K398" s="187" t="s">
        <v>1164</v>
      </c>
      <c r="L398" s="152" t="s">
        <v>1110</v>
      </c>
      <c r="M398" s="154">
        <v>210</v>
      </c>
      <c r="N398" s="136">
        <v>39114</v>
      </c>
      <c r="O398" s="136">
        <v>40483</v>
      </c>
      <c r="P398" s="136">
        <v>42844</v>
      </c>
      <c r="Q398" s="145">
        <f t="shared" si="54"/>
        <v>10.219178082191782</v>
      </c>
      <c r="R398" s="145" t="s">
        <v>2520</v>
      </c>
      <c r="S398" s="145">
        <f t="shared" si="55"/>
        <v>6.4684931506849317</v>
      </c>
      <c r="T398" s="145" t="s">
        <v>2516</v>
      </c>
      <c r="U398" s="145" t="s">
        <v>2540</v>
      </c>
      <c r="V398" s="156" t="s">
        <v>689</v>
      </c>
      <c r="W398" s="145" t="s">
        <v>689</v>
      </c>
      <c r="X398" s="152" t="s">
        <v>689</v>
      </c>
      <c r="Y398" s="347">
        <v>508145.51</v>
      </c>
      <c r="Z398" s="160">
        <v>0</v>
      </c>
      <c r="AA398" s="128">
        <v>0</v>
      </c>
      <c r="AB398" s="133">
        <v>2121594</v>
      </c>
      <c r="AC398" s="161">
        <v>677378.88</v>
      </c>
      <c r="AD398" s="342">
        <f t="shared" si="51"/>
        <v>-169233.37</v>
      </c>
      <c r="AE398" s="352">
        <f t="shared" si="56"/>
        <v>1.3330411598047969</v>
      </c>
      <c r="AF398" s="135">
        <f t="shared" si="57"/>
        <v>1.3330411598047969</v>
      </c>
      <c r="AG398" s="135" t="s">
        <v>2544</v>
      </c>
      <c r="AH398" s="155"/>
      <c r="AI398" s="170"/>
      <c r="AJ398" s="168"/>
      <c r="AK398" s="168"/>
      <c r="AL398" s="168"/>
      <c r="AM398" s="168"/>
      <c r="AN398" s="168"/>
      <c r="AO398" s="168"/>
      <c r="AP398" s="168"/>
      <c r="AQ398" s="174" t="s">
        <v>1490</v>
      </c>
    </row>
    <row r="399" spans="1:43" ht="72" x14ac:dyDescent="0.3">
      <c r="A399" s="173" t="s">
        <v>903</v>
      </c>
      <c r="B399" s="129">
        <v>396</v>
      </c>
      <c r="C399" s="171" t="s">
        <v>1503</v>
      </c>
      <c r="D399" s="241">
        <v>42276</v>
      </c>
      <c r="E399" s="246" t="s">
        <v>2200</v>
      </c>
      <c r="F399" s="279" t="s">
        <v>2531</v>
      </c>
      <c r="G399" s="175" t="s">
        <v>1132</v>
      </c>
      <c r="H399" s="152">
        <v>2011</v>
      </c>
      <c r="I399" s="157">
        <v>39078</v>
      </c>
      <c r="J399" s="186">
        <v>2006</v>
      </c>
      <c r="K399" s="157" t="s">
        <v>1181</v>
      </c>
      <c r="L399" s="152" t="s">
        <v>1109</v>
      </c>
      <c r="M399" s="154">
        <v>360</v>
      </c>
      <c r="N399" s="136" t="s">
        <v>698</v>
      </c>
      <c r="O399" s="136" t="s">
        <v>698</v>
      </c>
      <c r="P399" s="136">
        <v>42844</v>
      </c>
      <c r="Q399" s="128" t="s">
        <v>698</v>
      </c>
      <c r="R399" s="128" t="s">
        <v>698</v>
      </c>
      <c r="S399" s="128" t="s">
        <v>698</v>
      </c>
      <c r="T399" s="128" t="s">
        <v>698</v>
      </c>
      <c r="U399" s="128" t="s">
        <v>698</v>
      </c>
      <c r="V399" s="156" t="s">
        <v>689</v>
      </c>
      <c r="W399" s="145" t="s">
        <v>689</v>
      </c>
      <c r="X399" s="152" t="s">
        <v>689</v>
      </c>
      <c r="Y399" s="348">
        <v>1768126</v>
      </c>
      <c r="Z399" s="160">
        <v>0</v>
      </c>
      <c r="AA399" s="128">
        <v>0</v>
      </c>
      <c r="AB399" s="133">
        <v>1268126</v>
      </c>
      <c r="AC399" s="160">
        <v>0</v>
      </c>
      <c r="AD399" s="342">
        <f t="shared" si="51"/>
        <v>1768126</v>
      </c>
      <c r="AE399" s="352">
        <f t="shared" si="56"/>
        <v>0</v>
      </c>
      <c r="AF399" s="135">
        <f t="shared" si="57"/>
        <v>0</v>
      </c>
      <c r="AG399" s="135" t="s">
        <v>2543</v>
      </c>
      <c r="AH399" s="155"/>
      <c r="AI399" s="170"/>
      <c r="AJ399" s="168"/>
      <c r="AK399" s="168"/>
      <c r="AL399" s="168"/>
      <c r="AM399" s="168"/>
      <c r="AN399" s="168"/>
      <c r="AO399" s="168"/>
      <c r="AP399" s="168"/>
      <c r="AQ399" s="174" t="s">
        <v>1504</v>
      </c>
    </row>
    <row r="400" spans="1:43" ht="84" x14ac:dyDescent="0.3">
      <c r="A400" s="173" t="s">
        <v>903</v>
      </c>
      <c r="B400" s="129">
        <v>397</v>
      </c>
      <c r="C400" s="171" t="s">
        <v>1511</v>
      </c>
      <c r="D400" s="241">
        <v>42999</v>
      </c>
      <c r="E400" s="246" t="s">
        <v>2200</v>
      </c>
      <c r="F400" s="279" t="s">
        <v>2531</v>
      </c>
      <c r="G400" s="175" t="s">
        <v>1132</v>
      </c>
      <c r="H400" s="152">
        <v>2011</v>
      </c>
      <c r="I400" s="157">
        <v>39196</v>
      </c>
      <c r="J400" s="186">
        <v>2007</v>
      </c>
      <c r="K400" s="157" t="s">
        <v>1512</v>
      </c>
      <c r="L400" s="152" t="s">
        <v>1109</v>
      </c>
      <c r="M400" s="154">
        <v>360</v>
      </c>
      <c r="N400" s="136">
        <v>39722</v>
      </c>
      <c r="O400" s="136">
        <v>40148</v>
      </c>
      <c r="P400" s="136">
        <v>42844</v>
      </c>
      <c r="Q400" s="145">
        <f>+(P400-N400)/365</f>
        <v>8.5534246575342472</v>
      </c>
      <c r="R400" s="145" t="s">
        <v>2518</v>
      </c>
      <c r="S400" s="145">
        <f>+(P400-O400)/365</f>
        <v>7.3863013698630136</v>
      </c>
      <c r="T400" s="145" t="s">
        <v>2517</v>
      </c>
      <c r="U400" s="145" t="s">
        <v>2540</v>
      </c>
      <c r="V400" s="156" t="s">
        <v>689</v>
      </c>
      <c r="W400" s="145" t="s">
        <v>689</v>
      </c>
      <c r="X400" s="152" t="s">
        <v>689</v>
      </c>
      <c r="Y400" s="347">
        <v>1683085</v>
      </c>
      <c r="Z400" s="160">
        <v>0</v>
      </c>
      <c r="AA400" s="128">
        <v>0</v>
      </c>
      <c r="AB400" s="133">
        <v>882800</v>
      </c>
      <c r="AC400" s="159">
        <v>882479.99</v>
      </c>
      <c r="AD400" s="342">
        <f t="shared" si="51"/>
        <v>800605.01</v>
      </c>
      <c r="AE400" s="352">
        <f t="shared" si="56"/>
        <v>0.52432288921831038</v>
      </c>
      <c r="AF400" s="135">
        <f t="shared" si="57"/>
        <v>0.52432288921831038</v>
      </c>
      <c r="AG400" s="135" t="s">
        <v>2542</v>
      </c>
      <c r="AH400" s="155"/>
      <c r="AI400" s="170"/>
      <c r="AJ400" s="168"/>
      <c r="AK400" s="168"/>
      <c r="AL400" s="168"/>
      <c r="AM400" s="168"/>
      <c r="AN400" s="168"/>
      <c r="AO400" s="168"/>
      <c r="AP400" s="168"/>
      <c r="AQ400" s="174" t="s">
        <v>2028</v>
      </c>
    </row>
    <row r="401" spans="1:43" ht="60" x14ac:dyDescent="0.3">
      <c r="A401" s="173" t="s">
        <v>903</v>
      </c>
      <c r="B401" s="129">
        <v>398</v>
      </c>
      <c r="C401" s="171" t="s">
        <v>1524</v>
      </c>
      <c r="D401" s="241">
        <v>45082</v>
      </c>
      <c r="E401" s="246" t="s">
        <v>2200</v>
      </c>
      <c r="F401" s="279" t="s">
        <v>2531</v>
      </c>
      <c r="G401" s="175" t="s">
        <v>1132</v>
      </c>
      <c r="H401" s="152">
        <v>2011</v>
      </c>
      <c r="I401" s="157">
        <v>39170</v>
      </c>
      <c r="J401" s="186">
        <v>2007</v>
      </c>
      <c r="K401" s="157" t="s">
        <v>1444</v>
      </c>
      <c r="L401" s="152" t="s">
        <v>1109</v>
      </c>
      <c r="M401" s="154">
        <v>360</v>
      </c>
      <c r="N401" s="136" t="s">
        <v>698</v>
      </c>
      <c r="O401" s="136" t="s">
        <v>698</v>
      </c>
      <c r="P401" s="136">
        <v>42844</v>
      </c>
      <c r="Q401" s="128" t="s">
        <v>698</v>
      </c>
      <c r="R401" s="128" t="s">
        <v>698</v>
      </c>
      <c r="S401" s="128" t="s">
        <v>698</v>
      </c>
      <c r="T401" s="128" t="s">
        <v>698</v>
      </c>
      <c r="U401" s="128" t="s">
        <v>698</v>
      </c>
      <c r="V401" s="156" t="s">
        <v>689</v>
      </c>
      <c r="W401" s="145" t="s">
        <v>689</v>
      </c>
      <c r="X401" s="152" t="s">
        <v>689</v>
      </c>
      <c r="Y401" s="347">
        <v>288115</v>
      </c>
      <c r="Z401" s="160">
        <v>0</v>
      </c>
      <c r="AA401" s="128">
        <v>0</v>
      </c>
      <c r="AB401" s="133">
        <v>0</v>
      </c>
      <c r="AC401" s="160">
        <v>0</v>
      </c>
      <c r="AD401" s="342">
        <f t="shared" si="51"/>
        <v>288115</v>
      </c>
      <c r="AE401" s="352">
        <f t="shared" si="56"/>
        <v>0</v>
      </c>
      <c r="AF401" s="135">
        <f t="shared" si="57"/>
        <v>0</v>
      </c>
      <c r="AG401" s="135" t="s">
        <v>2543</v>
      </c>
      <c r="AH401" s="155"/>
      <c r="AI401" s="170"/>
      <c r="AJ401" s="168"/>
      <c r="AK401" s="168"/>
      <c r="AL401" s="168"/>
      <c r="AM401" s="168"/>
      <c r="AN401" s="168"/>
      <c r="AO401" s="168"/>
      <c r="AP401" s="168"/>
      <c r="AQ401" s="174" t="s">
        <v>1525</v>
      </c>
    </row>
    <row r="402" spans="1:43" ht="72" x14ac:dyDescent="0.3">
      <c r="A402" s="173" t="s">
        <v>903</v>
      </c>
      <c r="B402" s="129">
        <v>399</v>
      </c>
      <c r="C402" s="171" t="s">
        <v>1526</v>
      </c>
      <c r="D402" s="241">
        <v>45125</v>
      </c>
      <c r="E402" s="246" t="s">
        <v>2200</v>
      </c>
      <c r="F402" s="279" t="s">
        <v>2531</v>
      </c>
      <c r="G402" s="175" t="s">
        <v>1132</v>
      </c>
      <c r="H402" s="152">
        <v>2011</v>
      </c>
      <c r="I402" s="157">
        <v>39141</v>
      </c>
      <c r="J402" s="186">
        <v>2007</v>
      </c>
      <c r="K402" s="157" t="s">
        <v>1480</v>
      </c>
      <c r="L402" s="152" t="s">
        <v>1109</v>
      </c>
      <c r="M402" s="154">
        <v>360</v>
      </c>
      <c r="N402" s="136" t="s">
        <v>698</v>
      </c>
      <c r="O402" s="136" t="s">
        <v>698</v>
      </c>
      <c r="P402" s="136">
        <v>42844</v>
      </c>
      <c r="Q402" s="128" t="s">
        <v>698</v>
      </c>
      <c r="R402" s="128" t="s">
        <v>698</v>
      </c>
      <c r="S402" s="128" t="s">
        <v>698</v>
      </c>
      <c r="T402" s="128" t="s">
        <v>698</v>
      </c>
      <c r="U402" s="128" t="s">
        <v>698</v>
      </c>
      <c r="V402" s="156" t="s">
        <v>689</v>
      </c>
      <c r="W402" s="145" t="s">
        <v>689</v>
      </c>
      <c r="X402" s="152" t="s">
        <v>689</v>
      </c>
      <c r="Y402" s="347">
        <v>566336</v>
      </c>
      <c r="Z402" s="160">
        <v>0</v>
      </c>
      <c r="AA402" s="128">
        <v>0</v>
      </c>
      <c r="AB402" s="133">
        <v>29681</v>
      </c>
      <c r="AC402" s="160">
        <v>0</v>
      </c>
      <c r="AD402" s="342">
        <f t="shared" si="51"/>
        <v>566336</v>
      </c>
      <c r="AE402" s="352">
        <f t="shared" si="56"/>
        <v>0</v>
      </c>
      <c r="AF402" s="135">
        <f t="shared" si="57"/>
        <v>0</v>
      </c>
      <c r="AG402" s="135" t="s">
        <v>2543</v>
      </c>
      <c r="AH402" s="155"/>
      <c r="AI402" s="170"/>
      <c r="AJ402" s="168"/>
      <c r="AK402" s="168"/>
      <c r="AL402" s="168"/>
      <c r="AM402" s="168"/>
      <c r="AN402" s="168"/>
      <c r="AO402" s="168"/>
      <c r="AP402" s="168"/>
      <c r="AQ402" s="174" t="s">
        <v>1523</v>
      </c>
    </row>
    <row r="403" spans="1:43" ht="48" x14ac:dyDescent="0.3">
      <c r="A403" s="173" t="s">
        <v>903</v>
      </c>
      <c r="B403" s="129">
        <v>400</v>
      </c>
      <c r="C403" s="171" t="s">
        <v>1531</v>
      </c>
      <c r="D403" s="241">
        <v>46478</v>
      </c>
      <c r="E403" s="246" t="s">
        <v>2200</v>
      </c>
      <c r="F403" s="279" t="s">
        <v>2531</v>
      </c>
      <c r="G403" s="175" t="s">
        <v>1132</v>
      </c>
      <c r="H403" s="152">
        <v>2011</v>
      </c>
      <c r="I403" s="157">
        <v>40014</v>
      </c>
      <c r="J403" s="187">
        <v>2009</v>
      </c>
      <c r="K403" s="157" t="s">
        <v>1178</v>
      </c>
      <c r="L403" s="152" t="s">
        <v>1104</v>
      </c>
      <c r="M403" s="154">
        <v>270</v>
      </c>
      <c r="N403" s="136">
        <v>40238</v>
      </c>
      <c r="O403" s="136">
        <v>40634</v>
      </c>
      <c r="P403" s="136">
        <v>42844</v>
      </c>
      <c r="Q403" s="145">
        <f>+(P403-N403)/365</f>
        <v>7.13972602739726</v>
      </c>
      <c r="R403" s="145" t="s">
        <v>2517</v>
      </c>
      <c r="S403" s="145">
        <f>+(P403-O403)/365</f>
        <v>6.0547945205479454</v>
      </c>
      <c r="T403" s="145" t="s">
        <v>2516</v>
      </c>
      <c r="U403" s="145" t="s">
        <v>2540</v>
      </c>
      <c r="V403" s="156" t="s">
        <v>689</v>
      </c>
      <c r="W403" s="158" t="s">
        <v>691</v>
      </c>
      <c r="X403" s="152" t="s">
        <v>691</v>
      </c>
      <c r="Y403" s="347">
        <v>2429352.2599999998</v>
      </c>
      <c r="Z403" s="160">
        <v>0</v>
      </c>
      <c r="AA403" s="128">
        <v>0</v>
      </c>
      <c r="AB403" s="133">
        <v>3321993</v>
      </c>
      <c r="AC403" s="159">
        <v>2429352.2599999998</v>
      </c>
      <c r="AD403" s="342">
        <f t="shared" si="51"/>
        <v>0</v>
      </c>
      <c r="AE403" s="352">
        <f t="shared" si="56"/>
        <v>1</v>
      </c>
      <c r="AF403" s="135">
        <f t="shared" si="57"/>
        <v>1</v>
      </c>
      <c r="AG403" s="135" t="s">
        <v>2544</v>
      </c>
      <c r="AH403" s="136" t="s">
        <v>925</v>
      </c>
      <c r="AI403" s="170"/>
      <c r="AJ403" s="168"/>
      <c r="AK403" s="168"/>
      <c r="AL403" s="168"/>
      <c r="AM403" s="168"/>
      <c r="AN403" s="168"/>
      <c r="AO403" s="168"/>
      <c r="AP403" s="168"/>
      <c r="AQ403" s="174" t="s">
        <v>1532</v>
      </c>
    </row>
    <row r="404" spans="1:43" ht="60" x14ac:dyDescent="0.3">
      <c r="A404" s="173" t="s">
        <v>903</v>
      </c>
      <c r="B404" s="129">
        <v>401</v>
      </c>
      <c r="C404" s="171" t="s">
        <v>1542</v>
      </c>
      <c r="D404" s="241">
        <v>49504</v>
      </c>
      <c r="E404" s="246" t="s">
        <v>2200</v>
      </c>
      <c r="F404" s="279" t="s">
        <v>2531</v>
      </c>
      <c r="G404" s="175" t="s">
        <v>1132</v>
      </c>
      <c r="H404" s="152">
        <v>2011</v>
      </c>
      <c r="I404" s="157">
        <v>39210</v>
      </c>
      <c r="J404" s="186">
        <v>2007</v>
      </c>
      <c r="K404" s="157" t="s">
        <v>1543</v>
      </c>
      <c r="L404" s="152" t="s">
        <v>1102</v>
      </c>
      <c r="M404" s="154">
        <v>180</v>
      </c>
      <c r="N404" s="136" t="s">
        <v>698</v>
      </c>
      <c r="O404" s="136" t="s">
        <v>698</v>
      </c>
      <c r="P404" s="136">
        <v>42844</v>
      </c>
      <c r="Q404" s="128" t="s">
        <v>698</v>
      </c>
      <c r="R404" s="128" t="s">
        <v>698</v>
      </c>
      <c r="S404" s="128" t="s">
        <v>698</v>
      </c>
      <c r="T404" s="128" t="s">
        <v>698</v>
      </c>
      <c r="U404" s="128" t="s">
        <v>698</v>
      </c>
      <c r="V404" s="156" t="s">
        <v>689</v>
      </c>
      <c r="W404" s="145" t="s">
        <v>689</v>
      </c>
      <c r="X404" s="173" t="s">
        <v>689</v>
      </c>
      <c r="Y404" s="347">
        <v>2028321</v>
      </c>
      <c r="Z404" s="160">
        <v>0</v>
      </c>
      <c r="AA404" s="128">
        <v>0</v>
      </c>
      <c r="AB404" s="133">
        <v>1000</v>
      </c>
      <c r="AC404" s="160">
        <v>0</v>
      </c>
      <c r="AD404" s="342">
        <f t="shared" si="51"/>
        <v>2028321</v>
      </c>
      <c r="AE404" s="352">
        <f t="shared" si="56"/>
        <v>0</v>
      </c>
      <c r="AF404" s="135">
        <f t="shared" si="57"/>
        <v>0</v>
      </c>
      <c r="AG404" s="135" t="s">
        <v>2543</v>
      </c>
      <c r="AH404" s="155"/>
      <c r="AI404" s="170"/>
      <c r="AJ404" s="168"/>
      <c r="AK404" s="168"/>
      <c r="AL404" s="168"/>
      <c r="AM404" s="168"/>
      <c r="AN404" s="168"/>
      <c r="AO404" s="168"/>
      <c r="AP404" s="168"/>
      <c r="AQ404" s="174" t="s">
        <v>1544</v>
      </c>
    </row>
    <row r="405" spans="1:43" ht="48" x14ac:dyDescent="0.3">
      <c r="A405" s="173" t="s">
        <v>903</v>
      </c>
      <c r="B405" s="129">
        <v>402</v>
      </c>
      <c r="C405" s="171" t="s">
        <v>1545</v>
      </c>
      <c r="D405" s="241">
        <v>50645</v>
      </c>
      <c r="E405" s="246" t="s">
        <v>2200</v>
      </c>
      <c r="F405" s="279" t="s">
        <v>2531</v>
      </c>
      <c r="G405" s="175" t="s">
        <v>1132</v>
      </c>
      <c r="H405" s="152">
        <v>2011</v>
      </c>
      <c r="I405" s="157">
        <v>39220</v>
      </c>
      <c r="J405" s="186">
        <v>2007</v>
      </c>
      <c r="K405" s="157" t="s">
        <v>1500</v>
      </c>
      <c r="L405" s="152" t="s">
        <v>1110</v>
      </c>
      <c r="M405" s="154">
        <v>100</v>
      </c>
      <c r="N405" s="136">
        <v>39417</v>
      </c>
      <c r="O405" s="136">
        <v>40603</v>
      </c>
      <c r="P405" s="136">
        <v>42844</v>
      </c>
      <c r="Q405" s="145">
        <f t="shared" ref="Q405:Q419" si="58">+(P405-N405)/365</f>
        <v>9.3890410958904109</v>
      </c>
      <c r="R405" s="145" t="s">
        <v>2519</v>
      </c>
      <c r="S405" s="145">
        <f t="shared" ref="S405:S419" si="59">+(P405-O405)/365</f>
        <v>6.13972602739726</v>
      </c>
      <c r="T405" s="145" t="s">
        <v>2516</v>
      </c>
      <c r="U405" s="145" t="s">
        <v>2540</v>
      </c>
      <c r="V405" s="156" t="s">
        <v>689</v>
      </c>
      <c r="W405" s="158" t="s">
        <v>691</v>
      </c>
      <c r="X405" s="152" t="s">
        <v>689</v>
      </c>
      <c r="Y405" s="347">
        <v>383717.74</v>
      </c>
      <c r="Z405" s="160">
        <v>0</v>
      </c>
      <c r="AA405" s="128">
        <v>0</v>
      </c>
      <c r="AB405" s="133">
        <v>1444015</v>
      </c>
      <c r="AC405" s="159">
        <v>383717.74</v>
      </c>
      <c r="AD405" s="342">
        <f t="shared" si="51"/>
        <v>0</v>
      </c>
      <c r="AE405" s="352">
        <f t="shared" si="56"/>
        <v>1</v>
      </c>
      <c r="AF405" s="135">
        <f t="shared" si="57"/>
        <v>1</v>
      </c>
      <c r="AG405" s="135" t="s">
        <v>2544</v>
      </c>
      <c r="AH405" s="136" t="s">
        <v>925</v>
      </c>
      <c r="AI405" s="170"/>
      <c r="AJ405" s="168"/>
      <c r="AK405" s="168"/>
      <c r="AL405" s="168"/>
      <c r="AM405" s="168"/>
      <c r="AN405" s="168"/>
      <c r="AO405" s="168"/>
      <c r="AP405" s="168"/>
      <c r="AQ405" s="174" t="s">
        <v>1546</v>
      </c>
    </row>
    <row r="406" spans="1:43" ht="48" x14ac:dyDescent="0.3">
      <c r="A406" s="173" t="s">
        <v>903</v>
      </c>
      <c r="B406" s="129">
        <v>403</v>
      </c>
      <c r="C406" s="171" t="s">
        <v>2034</v>
      </c>
      <c r="D406" s="241">
        <v>68027</v>
      </c>
      <c r="E406" s="246" t="s">
        <v>2200</v>
      </c>
      <c r="F406" s="279" t="s">
        <v>2531</v>
      </c>
      <c r="G406" s="175" t="s">
        <v>1132</v>
      </c>
      <c r="H406" s="152">
        <v>2011</v>
      </c>
      <c r="I406" s="157">
        <v>39409</v>
      </c>
      <c r="J406" s="186">
        <v>2007</v>
      </c>
      <c r="K406" s="187" t="s">
        <v>1094</v>
      </c>
      <c r="L406" s="152" t="s">
        <v>1095</v>
      </c>
      <c r="M406" s="154">
        <v>180</v>
      </c>
      <c r="N406" s="136">
        <v>39479</v>
      </c>
      <c r="O406" s="136">
        <v>40634</v>
      </c>
      <c r="P406" s="136">
        <v>42844</v>
      </c>
      <c r="Q406" s="145">
        <f t="shared" si="58"/>
        <v>9.2191780821917817</v>
      </c>
      <c r="R406" s="145" t="s">
        <v>2519</v>
      </c>
      <c r="S406" s="145">
        <f t="shared" si="59"/>
        <v>6.0547945205479454</v>
      </c>
      <c r="T406" s="145" t="s">
        <v>2516</v>
      </c>
      <c r="U406" s="145" t="s">
        <v>2540</v>
      </c>
      <c r="V406" s="156" t="s">
        <v>689</v>
      </c>
      <c r="W406" s="145" t="s">
        <v>689</v>
      </c>
      <c r="X406" s="152" t="s">
        <v>689</v>
      </c>
      <c r="Y406" s="347">
        <v>2005439</v>
      </c>
      <c r="Z406" s="160">
        <v>0</v>
      </c>
      <c r="AA406" s="128">
        <v>0</v>
      </c>
      <c r="AB406" s="133">
        <v>3153873</v>
      </c>
      <c r="AC406" s="159">
        <v>1526064.54</v>
      </c>
      <c r="AD406" s="342">
        <f t="shared" si="51"/>
        <v>479374.45999999996</v>
      </c>
      <c r="AE406" s="352">
        <f t="shared" si="56"/>
        <v>0.76096283157951949</v>
      </c>
      <c r="AF406" s="135">
        <f t="shared" si="57"/>
        <v>0.76096283157951949</v>
      </c>
      <c r="AG406" s="135" t="s">
        <v>2544</v>
      </c>
      <c r="AH406" s="155"/>
      <c r="AI406" s="170"/>
      <c r="AJ406" s="168"/>
      <c r="AK406" s="168"/>
      <c r="AL406" s="168"/>
      <c r="AM406" s="168"/>
      <c r="AN406" s="168"/>
      <c r="AO406" s="168"/>
      <c r="AP406" s="168"/>
      <c r="AQ406" s="174" t="s">
        <v>2035</v>
      </c>
    </row>
    <row r="407" spans="1:43" ht="36" x14ac:dyDescent="0.3">
      <c r="A407" s="173" t="s">
        <v>903</v>
      </c>
      <c r="B407" s="129">
        <v>404</v>
      </c>
      <c r="C407" s="171" t="s">
        <v>2045</v>
      </c>
      <c r="D407" s="241">
        <v>70880</v>
      </c>
      <c r="E407" s="246" t="s">
        <v>2200</v>
      </c>
      <c r="F407" s="279" t="s">
        <v>2531</v>
      </c>
      <c r="G407" s="175" t="s">
        <v>1132</v>
      </c>
      <c r="H407" s="152">
        <v>2011</v>
      </c>
      <c r="I407" s="157">
        <v>39484</v>
      </c>
      <c r="J407" s="186">
        <v>2008</v>
      </c>
      <c r="K407" s="130" t="s">
        <v>905</v>
      </c>
      <c r="L407" s="152" t="s">
        <v>1104</v>
      </c>
      <c r="M407" s="154">
        <v>120</v>
      </c>
      <c r="N407" s="136">
        <v>40238</v>
      </c>
      <c r="O407" s="136">
        <v>40603</v>
      </c>
      <c r="P407" s="136">
        <v>42844</v>
      </c>
      <c r="Q407" s="145">
        <f t="shared" si="58"/>
        <v>7.13972602739726</v>
      </c>
      <c r="R407" s="145" t="s">
        <v>2517</v>
      </c>
      <c r="S407" s="145">
        <f t="shared" si="59"/>
        <v>6.13972602739726</v>
      </c>
      <c r="T407" s="145" t="s">
        <v>2516</v>
      </c>
      <c r="U407" s="145" t="s">
        <v>2540</v>
      </c>
      <c r="V407" s="156" t="s">
        <v>689</v>
      </c>
      <c r="W407" s="158" t="s">
        <v>691</v>
      </c>
      <c r="X407" s="152" t="s">
        <v>689</v>
      </c>
      <c r="Y407" s="347">
        <v>839107.1</v>
      </c>
      <c r="Z407" s="160">
        <v>0</v>
      </c>
      <c r="AA407" s="128">
        <v>0</v>
      </c>
      <c r="AB407" s="133">
        <v>972122</v>
      </c>
      <c r="AC407" s="159">
        <v>839107.1</v>
      </c>
      <c r="AD407" s="342">
        <f t="shared" si="51"/>
        <v>0</v>
      </c>
      <c r="AE407" s="352">
        <f t="shared" si="56"/>
        <v>1</v>
      </c>
      <c r="AF407" s="135">
        <f t="shared" si="57"/>
        <v>1</v>
      </c>
      <c r="AG407" s="135" t="s">
        <v>2544</v>
      </c>
      <c r="AH407" s="136" t="s">
        <v>925</v>
      </c>
      <c r="AI407" s="170"/>
      <c r="AJ407" s="168"/>
      <c r="AK407" s="168"/>
      <c r="AL407" s="168"/>
      <c r="AM407" s="168"/>
      <c r="AN407" s="168"/>
      <c r="AO407" s="168"/>
      <c r="AP407" s="168"/>
      <c r="AQ407" s="174" t="s">
        <v>2046</v>
      </c>
    </row>
    <row r="408" spans="1:43" ht="36" x14ac:dyDescent="0.3">
      <c r="A408" s="173" t="s">
        <v>903</v>
      </c>
      <c r="B408" s="129">
        <v>405</v>
      </c>
      <c r="C408" s="171" t="s">
        <v>2047</v>
      </c>
      <c r="D408" s="241">
        <v>71113</v>
      </c>
      <c r="E408" s="245" t="s">
        <v>2225</v>
      </c>
      <c r="F408" s="280" t="s">
        <v>2533</v>
      </c>
      <c r="G408" s="175" t="s">
        <v>1132</v>
      </c>
      <c r="H408" s="152">
        <v>2011</v>
      </c>
      <c r="I408" s="157">
        <v>39496</v>
      </c>
      <c r="J408" s="186">
        <v>2008</v>
      </c>
      <c r="K408" s="157" t="s">
        <v>1194</v>
      </c>
      <c r="L408" s="152" t="s">
        <v>1108</v>
      </c>
      <c r="M408" s="154">
        <v>60</v>
      </c>
      <c r="N408" s="136">
        <v>40787</v>
      </c>
      <c r="O408" s="136">
        <v>41518</v>
      </c>
      <c r="P408" s="136">
        <v>42844</v>
      </c>
      <c r="Q408" s="145">
        <f t="shared" si="58"/>
        <v>5.6356164383561644</v>
      </c>
      <c r="R408" s="145" t="s">
        <v>2515</v>
      </c>
      <c r="S408" s="145">
        <f t="shared" si="59"/>
        <v>3.6328767123287671</v>
      </c>
      <c r="T408" s="145" t="s">
        <v>2513</v>
      </c>
      <c r="U408" s="145" t="s">
        <v>2540</v>
      </c>
      <c r="V408" s="145" t="s">
        <v>691</v>
      </c>
      <c r="W408" s="145" t="s">
        <v>689</v>
      </c>
      <c r="X408" s="152" t="s">
        <v>689</v>
      </c>
      <c r="Y408" s="347">
        <v>181017.84</v>
      </c>
      <c r="Z408" s="160">
        <v>0</v>
      </c>
      <c r="AA408" s="128">
        <v>0</v>
      </c>
      <c r="AB408" s="133">
        <v>369995</v>
      </c>
      <c r="AC408" s="159">
        <v>180771.81</v>
      </c>
      <c r="AD408" s="342">
        <f t="shared" si="51"/>
        <v>246.02999999999884</v>
      </c>
      <c r="AE408" s="352">
        <f t="shared" si="56"/>
        <v>0.99864085219445775</v>
      </c>
      <c r="AF408" s="135">
        <f t="shared" si="57"/>
        <v>0.99864085219445775</v>
      </c>
      <c r="AG408" s="135" t="s">
        <v>2544</v>
      </c>
      <c r="AH408" s="155"/>
      <c r="AI408" s="170"/>
      <c r="AJ408" s="168"/>
      <c r="AK408" s="168"/>
      <c r="AL408" s="168"/>
      <c r="AM408" s="168"/>
      <c r="AN408" s="168"/>
      <c r="AO408" s="168"/>
      <c r="AP408" s="168"/>
      <c r="AQ408" s="174" t="s">
        <v>2048</v>
      </c>
    </row>
    <row r="409" spans="1:43" ht="36" x14ac:dyDescent="0.3">
      <c r="A409" s="173" t="s">
        <v>903</v>
      </c>
      <c r="B409" s="129">
        <v>406</v>
      </c>
      <c r="C409" s="171" t="s">
        <v>2049</v>
      </c>
      <c r="D409" s="241">
        <v>71273</v>
      </c>
      <c r="E409" s="245" t="s">
        <v>2225</v>
      </c>
      <c r="F409" s="280" t="s">
        <v>2533</v>
      </c>
      <c r="G409" s="175" t="s">
        <v>1132</v>
      </c>
      <c r="H409" s="152">
        <v>2011</v>
      </c>
      <c r="I409" s="157">
        <v>39496</v>
      </c>
      <c r="J409" s="186">
        <v>2008</v>
      </c>
      <c r="K409" s="157" t="s">
        <v>1194</v>
      </c>
      <c r="L409" s="152" t="s">
        <v>1108</v>
      </c>
      <c r="M409" s="154">
        <v>60</v>
      </c>
      <c r="N409" s="136">
        <v>40787</v>
      </c>
      <c r="O409" s="136">
        <v>41518</v>
      </c>
      <c r="P409" s="136">
        <v>42844</v>
      </c>
      <c r="Q409" s="145">
        <f t="shared" si="58"/>
        <v>5.6356164383561644</v>
      </c>
      <c r="R409" s="145" t="s">
        <v>2515</v>
      </c>
      <c r="S409" s="145">
        <f t="shared" si="59"/>
        <v>3.6328767123287671</v>
      </c>
      <c r="T409" s="145" t="s">
        <v>2513</v>
      </c>
      <c r="U409" s="145" t="s">
        <v>2540</v>
      </c>
      <c r="V409" s="145" t="s">
        <v>691</v>
      </c>
      <c r="W409" s="145" t="s">
        <v>689</v>
      </c>
      <c r="X409" s="152" t="s">
        <v>689</v>
      </c>
      <c r="Y409" s="347">
        <v>198336.99</v>
      </c>
      <c r="Z409" s="160">
        <v>0</v>
      </c>
      <c r="AA409" s="128">
        <v>0</v>
      </c>
      <c r="AB409" s="133">
        <v>336576</v>
      </c>
      <c r="AC409" s="159">
        <v>198047.95</v>
      </c>
      <c r="AD409" s="342">
        <f t="shared" si="51"/>
        <v>289.03999999997905</v>
      </c>
      <c r="AE409" s="352">
        <f t="shared" si="56"/>
        <v>0.99854268233071408</v>
      </c>
      <c r="AF409" s="135">
        <f t="shared" si="57"/>
        <v>0.99854268233071408</v>
      </c>
      <c r="AG409" s="135" t="s">
        <v>2544</v>
      </c>
      <c r="AH409" s="155"/>
      <c r="AI409" s="170"/>
      <c r="AJ409" s="168"/>
      <c r="AK409" s="168"/>
      <c r="AL409" s="168"/>
      <c r="AM409" s="168"/>
      <c r="AN409" s="168"/>
      <c r="AO409" s="168"/>
      <c r="AP409" s="168"/>
      <c r="AQ409" s="174" t="s">
        <v>2050</v>
      </c>
    </row>
    <row r="410" spans="1:43" ht="36" x14ac:dyDescent="0.3">
      <c r="A410" s="173" t="s">
        <v>903</v>
      </c>
      <c r="B410" s="129">
        <v>407</v>
      </c>
      <c r="C410" s="171" t="s">
        <v>2053</v>
      </c>
      <c r="D410" s="241">
        <v>71889</v>
      </c>
      <c r="E410" s="246" t="s">
        <v>2200</v>
      </c>
      <c r="F410" s="279" t="s">
        <v>2531</v>
      </c>
      <c r="G410" s="175" t="s">
        <v>1132</v>
      </c>
      <c r="H410" s="152">
        <v>2011</v>
      </c>
      <c r="I410" s="157">
        <v>39492</v>
      </c>
      <c r="J410" s="186">
        <v>2008</v>
      </c>
      <c r="K410" s="157" t="s">
        <v>1459</v>
      </c>
      <c r="L410" s="152" t="s">
        <v>1110</v>
      </c>
      <c r="M410" s="154">
        <v>380</v>
      </c>
      <c r="N410" s="136">
        <v>39569</v>
      </c>
      <c r="O410" s="136">
        <v>40817</v>
      </c>
      <c r="P410" s="136">
        <v>42844</v>
      </c>
      <c r="Q410" s="145">
        <f t="shared" si="58"/>
        <v>8.9726027397260282</v>
      </c>
      <c r="R410" s="145" t="s">
        <v>2519</v>
      </c>
      <c r="S410" s="145">
        <f t="shared" si="59"/>
        <v>5.5534246575342463</v>
      </c>
      <c r="T410" s="145" t="s">
        <v>2515</v>
      </c>
      <c r="U410" s="145" t="s">
        <v>2540</v>
      </c>
      <c r="V410" s="156" t="s">
        <v>689</v>
      </c>
      <c r="W410" s="158" t="s">
        <v>691</v>
      </c>
      <c r="X410" s="152" t="s">
        <v>689</v>
      </c>
      <c r="Y410" s="347">
        <v>613975</v>
      </c>
      <c r="Z410" s="160">
        <v>0</v>
      </c>
      <c r="AA410" s="128">
        <v>0</v>
      </c>
      <c r="AB410" s="133">
        <v>952549</v>
      </c>
      <c r="AC410" s="159">
        <v>618625</v>
      </c>
      <c r="AD410" s="342">
        <f t="shared" ref="AD410:AD473" si="60">+Y410-AC410</f>
        <v>-4650</v>
      </c>
      <c r="AE410" s="352">
        <f t="shared" si="56"/>
        <v>1.0075735982735454</v>
      </c>
      <c r="AF410" s="135">
        <f t="shared" si="57"/>
        <v>1.0075735982735454</v>
      </c>
      <c r="AG410" s="135" t="s">
        <v>2544</v>
      </c>
      <c r="AH410" s="136" t="s">
        <v>925</v>
      </c>
      <c r="AI410" s="170"/>
      <c r="AJ410" s="168"/>
      <c r="AK410" s="168"/>
      <c r="AL410" s="168"/>
      <c r="AM410" s="168"/>
      <c r="AN410" s="168"/>
      <c r="AO410" s="168"/>
      <c r="AP410" s="168"/>
      <c r="AQ410" s="174" t="s">
        <v>2054</v>
      </c>
    </row>
    <row r="411" spans="1:43" ht="48" x14ac:dyDescent="0.3">
      <c r="A411" s="173" t="s">
        <v>903</v>
      </c>
      <c r="B411" s="129">
        <v>408</v>
      </c>
      <c r="C411" s="171" t="s">
        <v>2062</v>
      </c>
      <c r="D411" s="241">
        <v>74238</v>
      </c>
      <c r="E411" s="246" t="s">
        <v>2208</v>
      </c>
      <c r="F411" s="279" t="s">
        <v>2531</v>
      </c>
      <c r="G411" s="175" t="s">
        <v>1132</v>
      </c>
      <c r="H411" s="152">
        <v>2011</v>
      </c>
      <c r="I411" s="157">
        <v>39542</v>
      </c>
      <c r="J411" s="186">
        <v>2008</v>
      </c>
      <c r="K411" s="187" t="s">
        <v>1094</v>
      </c>
      <c r="L411" s="152" t="s">
        <v>1100</v>
      </c>
      <c r="M411" s="154">
        <v>1095</v>
      </c>
      <c r="N411" s="136">
        <v>39600</v>
      </c>
      <c r="O411" s="136">
        <v>40878</v>
      </c>
      <c r="P411" s="136">
        <v>42844</v>
      </c>
      <c r="Q411" s="145">
        <f t="shared" si="58"/>
        <v>8.8876712328767127</v>
      </c>
      <c r="R411" s="145" t="s">
        <v>2518</v>
      </c>
      <c r="S411" s="145">
        <f t="shared" si="59"/>
        <v>5.3863013698630136</v>
      </c>
      <c r="T411" s="145" t="s">
        <v>2515</v>
      </c>
      <c r="U411" s="145" t="s">
        <v>2540</v>
      </c>
      <c r="V411" s="156" t="s">
        <v>689</v>
      </c>
      <c r="W411" s="145" t="s">
        <v>689</v>
      </c>
      <c r="X411" s="152" t="s">
        <v>689</v>
      </c>
      <c r="Y411" s="347">
        <v>2524082</v>
      </c>
      <c r="Z411" s="160">
        <v>0</v>
      </c>
      <c r="AA411" s="128">
        <v>0</v>
      </c>
      <c r="AB411" s="133">
        <v>3484467</v>
      </c>
      <c r="AC411" s="159">
        <v>2646283.41</v>
      </c>
      <c r="AD411" s="342">
        <f t="shared" si="60"/>
        <v>-122201.41000000015</v>
      </c>
      <c r="AE411" s="352">
        <f t="shared" si="56"/>
        <v>1.0484141996971572</v>
      </c>
      <c r="AF411" s="135">
        <f t="shared" si="57"/>
        <v>1.0484141996971572</v>
      </c>
      <c r="AG411" s="135" t="s">
        <v>2544</v>
      </c>
      <c r="AH411" s="155"/>
      <c r="AI411" s="170"/>
      <c r="AJ411" s="168"/>
      <c r="AK411" s="168"/>
      <c r="AL411" s="168"/>
      <c r="AM411" s="168"/>
      <c r="AN411" s="168"/>
      <c r="AO411" s="168"/>
      <c r="AP411" s="168"/>
      <c r="AQ411" s="174" t="s">
        <v>2063</v>
      </c>
    </row>
    <row r="412" spans="1:43" ht="48" x14ac:dyDescent="0.3">
      <c r="A412" s="128" t="s">
        <v>896</v>
      </c>
      <c r="B412" s="129">
        <v>409</v>
      </c>
      <c r="C412" s="198" t="s">
        <v>1845</v>
      </c>
      <c r="D412" s="237">
        <v>75580</v>
      </c>
      <c r="E412" s="246" t="s">
        <v>906</v>
      </c>
      <c r="F412" s="279" t="s">
        <v>2532</v>
      </c>
      <c r="G412" s="175" t="s">
        <v>2195</v>
      </c>
      <c r="H412" s="187">
        <v>2011</v>
      </c>
      <c r="I412" s="130">
        <v>39486</v>
      </c>
      <c r="J412" s="186">
        <v>2008</v>
      </c>
      <c r="K412" s="130" t="s">
        <v>1647</v>
      </c>
      <c r="L412" s="187" t="s">
        <v>1109</v>
      </c>
      <c r="M412" s="131">
        <v>90</v>
      </c>
      <c r="N412" s="136">
        <v>40330</v>
      </c>
      <c r="O412" s="136">
        <v>40878</v>
      </c>
      <c r="P412" s="136">
        <v>42844</v>
      </c>
      <c r="Q412" s="145">
        <f t="shared" si="58"/>
        <v>6.8876712328767127</v>
      </c>
      <c r="R412" s="145" t="s">
        <v>2516</v>
      </c>
      <c r="S412" s="145">
        <f t="shared" si="59"/>
        <v>5.3863013698630136</v>
      </c>
      <c r="T412" s="145" t="s">
        <v>2515</v>
      </c>
      <c r="U412" s="145" t="s">
        <v>2540</v>
      </c>
      <c r="V412" s="145" t="s">
        <v>691</v>
      </c>
      <c r="W412" s="145" t="s">
        <v>689</v>
      </c>
      <c r="X412" s="187" t="s">
        <v>689</v>
      </c>
      <c r="Y412" s="347">
        <v>307931.99</v>
      </c>
      <c r="Z412" s="140">
        <v>0</v>
      </c>
      <c r="AA412" s="128">
        <v>0</v>
      </c>
      <c r="AB412" s="133">
        <v>383487</v>
      </c>
      <c r="AC412" s="159">
        <v>185014.01</v>
      </c>
      <c r="AD412" s="342">
        <f t="shared" si="60"/>
        <v>122917.97999999998</v>
      </c>
      <c r="AE412" s="352">
        <f t="shared" si="56"/>
        <v>0.60082750739863056</v>
      </c>
      <c r="AF412" s="135">
        <f t="shared" si="57"/>
        <v>0.60082750739863056</v>
      </c>
      <c r="AG412" s="135" t="s">
        <v>2542</v>
      </c>
      <c r="AH412" s="132"/>
      <c r="AI412" s="137"/>
      <c r="AJ412" s="138"/>
      <c r="AK412" s="138"/>
      <c r="AL412" s="138"/>
      <c r="AM412" s="138"/>
      <c r="AN412" s="138"/>
      <c r="AO412" s="138"/>
      <c r="AP412" s="138"/>
      <c r="AQ412" s="144" t="s">
        <v>2072</v>
      </c>
    </row>
    <row r="413" spans="1:43" ht="48" x14ac:dyDescent="0.3">
      <c r="A413" s="173" t="s">
        <v>903</v>
      </c>
      <c r="B413" s="129">
        <v>410</v>
      </c>
      <c r="C413" s="171" t="s">
        <v>2080</v>
      </c>
      <c r="D413" s="241">
        <v>76370</v>
      </c>
      <c r="E413" s="245" t="s">
        <v>2225</v>
      </c>
      <c r="F413" s="280" t="s">
        <v>2533</v>
      </c>
      <c r="G413" s="175" t="s">
        <v>1132</v>
      </c>
      <c r="H413" s="152">
        <v>2011</v>
      </c>
      <c r="I413" s="157">
        <v>39545</v>
      </c>
      <c r="J413" s="186">
        <v>2008</v>
      </c>
      <c r="K413" s="157" t="s">
        <v>1194</v>
      </c>
      <c r="L413" s="152" t="s">
        <v>1108</v>
      </c>
      <c r="M413" s="154">
        <v>60</v>
      </c>
      <c r="N413" s="136">
        <v>40787</v>
      </c>
      <c r="O413" s="136">
        <v>41518</v>
      </c>
      <c r="P413" s="136">
        <v>42844</v>
      </c>
      <c r="Q413" s="145">
        <f t="shared" si="58"/>
        <v>5.6356164383561644</v>
      </c>
      <c r="R413" s="145" t="s">
        <v>2515</v>
      </c>
      <c r="S413" s="145">
        <f t="shared" si="59"/>
        <v>3.6328767123287671</v>
      </c>
      <c r="T413" s="145" t="s">
        <v>2513</v>
      </c>
      <c r="U413" s="145" t="s">
        <v>2540</v>
      </c>
      <c r="V413" s="145" t="s">
        <v>691</v>
      </c>
      <c r="W413" s="145" t="s">
        <v>689</v>
      </c>
      <c r="X413" s="152" t="s">
        <v>689</v>
      </c>
      <c r="Y413" s="347">
        <v>299668.03999999998</v>
      </c>
      <c r="Z413" s="160">
        <v>0</v>
      </c>
      <c r="AA413" s="128">
        <v>0</v>
      </c>
      <c r="AB413" s="133">
        <v>612876</v>
      </c>
      <c r="AC413" s="159">
        <v>299487.99</v>
      </c>
      <c r="AD413" s="342">
        <f t="shared" si="60"/>
        <v>180.04999999998836</v>
      </c>
      <c r="AE413" s="352">
        <f t="shared" ref="AE413:AE444" si="61">+AC413/Y413</f>
        <v>0.99939916849324339</v>
      </c>
      <c r="AF413" s="135">
        <f t="shared" ref="AF413:AF444" si="62">+AC413/Y413</f>
        <v>0.99939916849324339</v>
      </c>
      <c r="AG413" s="135" t="s">
        <v>2544</v>
      </c>
      <c r="AH413" s="155"/>
      <c r="AI413" s="170"/>
      <c r="AJ413" s="168"/>
      <c r="AK413" s="168"/>
      <c r="AL413" s="168"/>
      <c r="AM413" s="168"/>
      <c r="AN413" s="168"/>
      <c r="AO413" s="168"/>
      <c r="AP413" s="168"/>
      <c r="AQ413" s="174" t="s">
        <v>2081</v>
      </c>
    </row>
    <row r="414" spans="1:43" ht="48" x14ac:dyDescent="0.3">
      <c r="A414" s="173" t="s">
        <v>903</v>
      </c>
      <c r="B414" s="129">
        <v>411</v>
      </c>
      <c r="C414" s="171" t="s">
        <v>2082</v>
      </c>
      <c r="D414" s="241">
        <v>76391</v>
      </c>
      <c r="E414" s="245" t="s">
        <v>2225</v>
      </c>
      <c r="F414" s="280" t="s">
        <v>2533</v>
      </c>
      <c r="G414" s="175" t="s">
        <v>1132</v>
      </c>
      <c r="H414" s="152">
        <v>2011</v>
      </c>
      <c r="I414" s="157">
        <v>39545</v>
      </c>
      <c r="J414" s="186">
        <v>2008</v>
      </c>
      <c r="K414" s="254" t="s">
        <v>1194</v>
      </c>
      <c r="L414" s="152" t="s">
        <v>1108</v>
      </c>
      <c r="M414" s="154">
        <v>60</v>
      </c>
      <c r="N414" s="136">
        <v>40787</v>
      </c>
      <c r="O414" s="136">
        <v>41518</v>
      </c>
      <c r="P414" s="136">
        <v>42844</v>
      </c>
      <c r="Q414" s="145">
        <f t="shared" si="58"/>
        <v>5.6356164383561644</v>
      </c>
      <c r="R414" s="145" t="s">
        <v>2515</v>
      </c>
      <c r="S414" s="145">
        <f t="shared" si="59"/>
        <v>3.6328767123287671</v>
      </c>
      <c r="T414" s="145" t="s">
        <v>2513</v>
      </c>
      <c r="U414" s="145" t="s">
        <v>2540</v>
      </c>
      <c r="V414" s="145" t="s">
        <v>691</v>
      </c>
      <c r="W414" s="145" t="s">
        <v>689</v>
      </c>
      <c r="X414" s="152" t="s">
        <v>689</v>
      </c>
      <c r="Y414" s="347">
        <v>299204.44</v>
      </c>
      <c r="Z414" s="160">
        <v>0</v>
      </c>
      <c r="AA414" s="128">
        <v>0</v>
      </c>
      <c r="AB414" s="133">
        <v>508964</v>
      </c>
      <c r="AC414" s="159">
        <v>298732.43</v>
      </c>
      <c r="AD414" s="342">
        <f t="shared" si="60"/>
        <v>472.01000000000931</v>
      </c>
      <c r="AE414" s="352">
        <f t="shared" si="61"/>
        <v>0.99842244988075712</v>
      </c>
      <c r="AF414" s="135">
        <f t="shared" si="62"/>
        <v>0.99842244988075712</v>
      </c>
      <c r="AG414" s="135" t="s">
        <v>2544</v>
      </c>
      <c r="AH414" s="155"/>
      <c r="AI414" s="170"/>
      <c r="AJ414" s="168"/>
      <c r="AK414" s="168"/>
      <c r="AL414" s="168"/>
      <c r="AM414" s="168"/>
      <c r="AN414" s="168"/>
      <c r="AO414" s="168"/>
      <c r="AP414" s="168"/>
      <c r="AQ414" s="174" t="s">
        <v>2083</v>
      </c>
    </row>
    <row r="415" spans="1:43" ht="48" x14ac:dyDescent="0.3">
      <c r="A415" s="173" t="s">
        <v>903</v>
      </c>
      <c r="B415" s="129">
        <v>412</v>
      </c>
      <c r="C415" s="171" t="s">
        <v>2084</v>
      </c>
      <c r="D415" s="241">
        <v>76398</v>
      </c>
      <c r="E415" s="245" t="s">
        <v>2225</v>
      </c>
      <c r="F415" s="280" t="s">
        <v>2533</v>
      </c>
      <c r="G415" s="175" t="s">
        <v>1132</v>
      </c>
      <c r="H415" s="152">
        <v>2011</v>
      </c>
      <c r="I415" s="157">
        <v>39545</v>
      </c>
      <c r="J415" s="186">
        <v>2008</v>
      </c>
      <c r="K415" s="157" t="s">
        <v>1194</v>
      </c>
      <c r="L415" s="152" t="s">
        <v>1108</v>
      </c>
      <c r="M415" s="154">
        <v>60</v>
      </c>
      <c r="N415" s="136">
        <v>40787</v>
      </c>
      <c r="O415" s="136">
        <v>41518</v>
      </c>
      <c r="P415" s="136">
        <v>42844</v>
      </c>
      <c r="Q415" s="145">
        <f t="shared" si="58"/>
        <v>5.6356164383561644</v>
      </c>
      <c r="R415" s="145" t="s">
        <v>2515</v>
      </c>
      <c r="S415" s="145">
        <f t="shared" si="59"/>
        <v>3.6328767123287671</v>
      </c>
      <c r="T415" s="145" t="s">
        <v>2513</v>
      </c>
      <c r="U415" s="145" t="s">
        <v>2540</v>
      </c>
      <c r="V415" s="145" t="s">
        <v>691</v>
      </c>
      <c r="W415" s="145" t="s">
        <v>689</v>
      </c>
      <c r="X415" s="152" t="s">
        <v>689</v>
      </c>
      <c r="Y415" s="347">
        <v>299789.46999999997</v>
      </c>
      <c r="Z415" s="160">
        <v>0</v>
      </c>
      <c r="AA415" s="128">
        <v>0</v>
      </c>
      <c r="AB415" s="133">
        <v>508473</v>
      </c>
      <c r="AC415" s="159">
        <v>299474.46999999997</v>
      </c>
      <c r="AD415" s="342">
        <f t="shared" si="60"/>
        <v>315</v>
      </c>
      <c r="AE415" s="352">
        <f t="shared" si="61"/>
        <v>0.99894926262753658</v>
      </c>
      <c r="AF415" s="135">
        <f t="shared" si="62"/>
        <v>0.99894926262753658</v>
      </c>
      <c r="AG415" s="135" t="s">
        <v>2544</v>
      </c>
      <c r="AH415" s="155"/>
      <c r="AI415" s="170"/>
      <c r="AJ415" s="168"/>
      <c r="AK415" s="168"/>
      <c r="AL415" s="168"/>
      <c r="AM415" s="168"/>
      <c r="AN415" s="168"/>
      <c r="AO415" s="168"/>
      <c r="AP415" s="168"/>
      <c r="AQ415" s="174" t="s">
        <v>2085</v>
      </c>
    </row>
    <row r="416" spans="1:43" ht="84" x14ac:dyDescent="0.3">
      <c r="A416" s="173" t="s">
        <v>903</v>
      </c>
      <c r="B416" s="129">
        <v>413</v>
      </c>
      <c r="C416" s="171" t="s">
        <v>2096</v>
      </c>
      <c r="D416" s="241">
        <v>77222</v>
      </c>
      <c r="E416" s="246" t="s">
        <v>2205</v>
      </c>
      <c r="F416" s="279" t="s">
        <v>2531</v>
      </c>
      <c r="G416" s="175" t="s">
        <v>1132</v>
      </c>
      <c r="H416" s="152">
        <v>2011</v>
      </c>
      <c r="I416" s="157">
        <v>39591</v>
      </c>
      <c r="J416" s="186">
        <v>2008</v>
      </c>
      <c r="K416" s="157" t="s">
        <v>1593</v>
      </c>
      <c r="L416" s="152" t="s">
        <v>1111</v>
      </c>
      <c r="M416" s="154">
        <v>365</v>
      </c>
      <c r="N416" s="136">
        <v>40118</v>
      </c>
      <c r="O416" s="136">
        <v>42064</v>
      </c>
      <c r="P416" s="136">
        <v>42844</v>
      </c>
      <c r="Q416" s="145">
        <f t="shared" si="58"/>
        <v>7.4684931506849317</v>
      </c>
      <c r="R416" s="145" t="s">
        <v>2517</v>
      </c>
      <c r="S416" s="145">
        <f t="shared" si="59"/>
        <v>2.1369863013698631</v>
      </c>
      <c r="T416" s="145" t="s">
        <v>2512</v>
      </c>
      <c r="U416" s="145" t="s">
        <v>2540</v>
      </c>
      <c r="V416" s="145" t="s">
        <v>691</v>
      </c>
      <c r="W416" s="145" t="s">
        <v>689</v>
      </c>
      <c r="X416" s="152" t="s">
        <v>691</v>
      </c>
      <c r="Y416" s="347">
        <v>48392.41</v>
      </c>
      <c r="Z416" s="160">
        <v>0</v>
      </c>
      <c r="AA416" s="128">
        <v>0</v>
      </c>
      <c r="AB416" s="133">
        <v>3745462</v>
      </c>
      <c r="AC416" s="159">
        <v>2543954.5099999998</v>
      </c>
      <c r="AD416" s="342">
        <f t="shared" si="60"/>
        <v>-2495562.0999999996</v>
      </c>
      <c r="AE416" s="352">
        <f t="shared" si="61"/>
        <v>52.56928741511323</v>
      </c>
      <c r="AF416" s="135">
        <f t="shared" si="62"/>
        <v>52.56928741511323</v>
      </c>
      <c r="AG416" s="135" t="s">
        <v>2544</v>
      </c>
      <c r="AH416" s="155"/>
      <c r="AI416" s="170"/>
      <c r="AJ416" s="168"/>
      <c r="AK416" s="168"/>
      <c r="AL416" s="168"/>
      <c r="AM416" s="168"/>
      <c r="AN416" s="168"/>
      <c r="AO416" s="168"/>
      <c r="AP416" s="168"/>
      <c r="AQ416" s="174" t="s">
        <v>2097</v>
      </c>
    </row>
    <row r="417" spans="1:43" ht="48" x14ac:dyDescent="0.3">
      <c r="A417" s="173" t="s">
        <v>903</v>
      </c>
      <c r="B417" s="129">
        <v>414</v>
      </c>
      <c r="C417" s="171" t="s">
        <v>2102</v>
      </c>
      <c r="D417" s="241">
        <v>78742</v>
      </c>
      <c r="E417" s="245" t="s">
        <v>2217</v>
      </c>
      <c r="F417" s="279" t="s">
        <v>2531</v>
      </c>
      <c r="G417" s="175" t="s">
        <v>1132</v>
      </c>
      <c r="H417" s="152">
        <v>2011</v>
      </c>
      <c r="I417" s="157">
        <v>39631</v>
      </c>
      <c r="J417" s="186">
        <v>2008</v>
      </c>
      <c r="K417" s="187" t="s">
        <v>1094</v>
      </c>
      <c r="L417" s="152" t="s">
        <v>1110</v>
      </c>
      <c r="M417" s="154">
        <v>1095</v>
      </c>
      <c r="N417" s="136">
        <v>39661</v>
      </c>
      <c r="O417" s="136">
        <v>40878</v>
      </c>
      <c r="P417" s="136">
        <v>42844</v>
      </c>
      <c r="Q417" s="145">
        <f t="shared" si="58"/>
        <v>8.7205479452054799</v>
      </c>
      <c r="R417" s="145" t="s">
        <v>2518</v>
      </c>
      <c r="S417" s="145">
        <f t="shared" si="59"/>
        <v>5.3863013698630136</v>
      </c>
      <c r="T417" s="145" t="s">
        <v>2515</v>
      </c>
      <c r="U417" s="145" t="s">
        <v>2540</v>
      </c>
      <c r="V417" s="156" t="s">
        <v>689</v>
      </c>
      <c r="W417" s="145" t="s">
        <v>689</v>
      </c>
      <c r="X417" s="152" t="s">
        <v>689</v>
      </c>
      <c r="Y417" s="347">
        <v>982982</v>
      </c>
      <c r="Z417" s="160">
        <v>0</v>
      </c>
      <c r="AA417" s="128">
        <v>0</v>
      </c>
      <c r="AB417" s="133">
        <v>1498432</v>
      </c>
      <c r="AC417" s="159">
        <v>973055.24</v>
      </c>
      <c r="AD417" s="342">
        <f t="shared" si="60"/>
        <v>9926.7600000000093</v>
      </c>
      <c r="AE417" s="352">
        <f t="shared" si="61"/>
        <v>0.98990138171400899</v>
      </c>
      <c r="AF417" s="135">
        <f t="shared" si="62"/>
        <v>0.98990138171400899</v>
      </c>
      <c r="AG417" s="135" t="s">
        <v>2544</v>
      </c>
      <c r="AH417" s="155"/>
      <c r="AI417" s="170"/>
      <c r="AJ417" s="168"/>
      <c r="AK417" s="168"/>
      <c r="AL417" s="168"/>
      <c r="AM417" s="168"/>
      <c r="AN417" s="168"/>
      <c r="AO417" s="168"/>
      <c r="AP417" s="168"/>
      <c r="AQ417" s="174" t="s">
        <v>2103</v>
      </c>
    </row>
    <row r="418" spans="1:43" ht="36" x14ac:dyDescent="0.3">
      <c r="A418" s="173" t="s">
        <v>903</v>
      </c>
      <c r="B418" s="129">
        <v>415</v>
      </c>
      <c r="C418" s="171" t="s">
        <v>2104</v>
      </c>
      <c r="D418" s="241">
        <v>79663</v>
      </c>
      <c r="E418" s="246" t="s">
        <v>2200</v>
      </c>
      <c r="F418" s="279" t="s">
        <v>2531</v>
      </c>
      <c r="G418" s="175" t="s">
        <v>1132</v>
      </c>
      <c r="H418" s="152">
        <v>2011</v>
      </c>
      <c r="I418" s="157">
        <v>39770</v>
      </c>
      <c r="J418" s="186">
        <v>2008</v>
      </c>
      <c r="K418" s="157" t="s">
        <v>2105</v>
      </c>
      <c r="L418" s="152" t="s">
        <v>1110</v>
      </c>
      <c r="M418" s="154">
        <v>100</v>
      </c>
      <c r="N418" s="136">
        <v>40210</v>
      </c>
      <c r="O418" s="136">
        <v>40513</v>
      </c>
      <c r="P418" s="136">
        <v>42844</v>
      </c>
      <c r="Q418" s="145">
        <f t="shared" si="58"/>
        <v>7.2164383561643834</v>
      </c>
      <c r="R418" s="145" t="s">
        <v>2517</v>
      </c>
      <c r="S418" s="145">
        <f t="shared" si="59"/>
        <v>6.3863013698630136</v>
      </c>
      <c r="T418" s="145" t="s">
        <v>2516</v>
      </c>
      <c r="U418" s="145" t="s">
        <v>2540</v>
      </c>
      <c r="V418" s="145" t="s">
        <v>691</v>
      </c>
      <c r="W418" s="158" t="s">
        <v>691</v>
      </c>
      <c r="X418" s="152" t="s">
        <v>689</v>
      </c>
      <c r="Y418" s="347">
        <v>272485.44</v>
      </c>
      <c r="Z418" s="160">
        <v>0</v>
      </c>
      <c r="AA418" s="128">
        <v>0</v>
      </c>
      <c r="AB418" s="133">
        <v>664887</v>
      </c>
      <c r="AC418" s="159">
        <v>277135.44</v>
      </c>
      <c r="AD418" s="342">
        <f t="shared" si="60"/>
        <v>-4650</v>
      </c>
      <c r="AE418" s="352">
        <f t="shared" si="61"/>
        <v>1.0170651319938415</v>
      </c>
      <c r="AF418" s="135">
        <f t="shared" si="62"/>
        <v>1.0170651319938415</v>
      </c>
      <c r="AG418" s="135" t="s">
        <v>2544</v>
      </c>
      <c r="AH418" s="136" t="s">
        <v>925</v>
      </c>
      <c r="AI418" s="170"/>
      <c r="AJ418" s="168"/>
      <c r="AK418" s="168"/>
      <c r="AL418" s="168"/>
      <c r="AM418" s="168"/>
      <c r="AN418" s="168"/>
      <c r="AO418" s="168"/>
      <c r="AP418" s="168"/>
      <c r="AQ418" s="174" t="s">
        <v>2106</v>
      </c>
    </row>
    <row r="419" spans="1:43" ht="36" x14ac:dyDescent="0.3">
      <c r="A419" s="173" t="s">
        <v>903</v>
      </c>
      <c r="B419" s="129">
        <v>416</v>
      </c>
      <c r="C419" s="171" t="s">
        <v>2107</v>
      </c>
      <c r="D419" s="241">
        <v>80669</v>
      </c>
      <c r="E419" s="245" t="s">
        <v>2225</v>
      </c>
      <c r="F419" s="280" t="s">
        <v>2533</v>
      </c>
      <c r="G419" s="175" t="s">
        <v>1132</v>
      </c>
      <c r="H419" s="152">
        <v>2011</v>
      </c>
      <c r="I419" s="157">
        <v>39552</v>
      </c>
      <c r="J419" s="186">
        <v>2008</v>
      </c>
      <c r="K419" s="157" t="s">
        <v>1194</v>
      </c>
      <c r="L419" s="152" t="s">
        <v>1108</v>
      </c>
      <c r="M419" s="154">
        <v>60</v>
      </c>
      <c r="N419" s="136">
        <v>40787</v>
      </c>
      <c r="O419" s="136">
        <v>41518</v>
      </c>
      <c r="P419" s="136">
        <v>42844</v>
      </c>
      <c r="Q419" s="145">
        <f t="shared" si="58"/>
        <v>5.6356164383561644</v>
      </c>
      <c r="R419" s="145" t="s">
        <v>2515</v>
      </c>
      <c r="S419" s="145">
        <f t="shared" si="59"/>
        <v>3.6328767123287671</v>
      </c>
      <c r="T419" s="145" t="s">
        <v>2513</v>
      </c>
      <c r="U419" s="145" t="s">
        <v>2540</v>
      </c>
      <c r="V419" s="145" t="s">
        <v>691</v>
      </c>
      <c r="W419" s="145" t="s">
        <v>689</v>
      </c>
      <c r="X419" s="152" t="s">
        <v>689</v>
      </c>
      <c r="Y419" s="347">
        <v>296055.13</v>
      </c>
      <c r="Z419" s="160">
        <v>0</v>
      </c>
      <c r="AA419" s="128">
        <v>0</v>
      </c>
      <c r="AB419" s="133">
        <v>608509</v>
      </c>
      <c r="AC419" s="159">
        <v>295743.13</v>
      </c>
      <c r="AD419" s="342">
        <f t="shared" si="60"/>
        <v>312</v>
      </c>
      <c r="AE419" s="352">
        <f t="shared" si="61"/>
        <v>0.99894614222695621</v>
      </c>
      <c r="AF419" s="135">
        <f t="shared" si="62"/>
        <v>0.99894614222695621</v>
      </c>
      <c r="AG419" s="135" t="s">
        <v>2544</v>
      </c>
      <c r="AH419" s="155"/>
      <c r="AI419" s="170"/>
      <c r="AJ419" s="168"/>
      <c r="AK419" s="168"/>
      <c r="AL419" s="168"/>
      <c r="AM419" s="168"/>
      <c r="AN419" s="168"/>
      <c r="AO419" s="168"/>
      <c r="AP419" s="168"/>
      <c r="AQ419" s="174" t="s">
        <v>2108</v>
      </c>
    </row>
    <row r="420" spans="1:43" ht="60" x14ac:dyDescent="0.3">
      <c r="A420" s="173" t="s">
        <v>903</v>
      </c>
      <c r="B420" s="129">
        <v>417</v>
      </c>
      <c r="C420" s="171" t="s">
        <v>2125</v>
      </c>
      <c r="D420" s="241">
        <v>88208</v>
      </c>
      <c r="E420" s="246" t="s">
        <v>2200</v>
      </c>
      <c r="F420" s="279" t="s">
        <v>2531</v>
      </c>
      <c r="G420" s="175" t="s">
        <v>1132</v>
      </c>
      <c r="H420" s="152">
        <v>2011</v>
      </c>
      <c r="I420" s="157">
        <v>39692</v>
      </c>
      <c r="J420" s="186">
        <v>2008</v>
      </c>
      <c r="K420" s="157" t="s">
        <v>2126</v>
      </c>
      <c r="L420" s="152" t="s">
        <v>1104</v>
      </c>
      <c r="M420" s="154">
        <v>270</v>
      </c>
      <c r="N420" s="136" t="s">
        <v>698</v>
      </c>
      <c r="O420" s="136" t="s">
        <v>698</v>
      </c>
      <c r="P420" s="136">
        <v>42844</v>
      </c>
      <c r="Q420" s="128" t="s">
        <v>698</v>
      </c>
      <c r="R420" s="128" t="s">
        <v>698</v>
      </c>
      <c r="S420" s="128" t="s">
        <v>698</v>
      </c>
      <c r="T420" s="128" t="s">
        <v>698</v>
      </c>
      <c r="U420" s="128" t="s">
        <v>698</v>
      </c>
      <c r="V420" s="145" t="s">
        <v>691</v>
      </c>
      <c r="W420" s="145" t="s">
        <v>689</v>
      </c>
      <c r="X420" s="152" t="s">
        <v>689</v>
      </c>
      <c r="Y420" s="347">
        <v>6986500.8899999997</v>
      </c>
      <c r="Z420" s="160">
        <v>0</v>
      </c>
      <c r="AA420" s="128">
        <v>0</v>
      </c>
      <c r="AB420" s="133">
        <v>0</v>
      </c>
      <c r="AC420" s="159">
        <v>0</v>
      </c>
      <c r="AD420" s="342">
        <f t="shared" si="60"/>
        <v>6986500.8899999997</v>
      </c>
      <c r="AE420" s="352">
        <f t="shared" si="61"/>
        <v>0</v>
      </c>
      <c r="AF420" s="135">
        <f t="shared" si="62"/>
        <v>0</v>
      </c>
      <c r="AG420" s="135" t="s">
        <v>2543</v>
      </c>
      <c r="AH420" s="155"/>
      <c r="AI420" s="170"/>
      <c r="AJ420" s="168"/>
      <c r="AK420" s="168"/>
      <c r="AL420" s="168"/>
      <c r="AM420" s="168"/>
      <c r="AN420" s="168"/>
      <c r="AO420" s="168"/>
      <c r="AP420" s="168"/>
      <c r="AQ420" s="174" t="s">
        <v>2127</v>
      </c>
    </row>
    <row r="421" spans="1:43" ht="36" x14ac:dyDescent="0.3">
      <c r="A421" s="193" t="s">
        <v>902</v>
      </c>
      <c r="B421" s="129">
        <v>418</v>
      </c>
      <c r="C421" s="198" t="s">
        <v>1613</v>
      </c>
      <c r="D421" s="239">
        <v>106159</v>
      </c>
      <c r="E421" s="246" t="s">
        <v>2200</v>
      </c>
      <c r="F421" s="279" t="s">
        <v>2531</v>
      </c>
      <c r="G421" s="175" t="s">
        <v>1132</v>
      </c>
      <c r="H421" s="187">
        <v>2011</v>
      </c>
      <c r="I421" s="130">
        <v>39801</v>
      </c>
      <c r="J421" s="186">
        <v>2008</v>
      </c>
      <c r="K421" s="130" t="s">
        <v>1614</v>
      </c>
      <c r="L421" s="130" t="s">
        <v>1110</v>
      </c>
      <c r="M421" s="131">
        <v>180</v>
      </c>
      <c r="N421" s="136">
        <v>40210</v>
      </c>
      <c r="O421" s="136">
        <v>40299</v>
      </c>
      <c r="P421" s="136">
        <v>42844</v>
      </c>
      <c r="Q421" s="145">
        <f>+(P421-N421)/365</f>
        <v>7.2164383561643834</v>
      </c>
      <c r="R421" s="145" t="s">
        <v>2517</v>
      </c>
      <c r="S421" s="145">
        <f>+(P421-O421)/365</f>
        <v>6.9726027397260273</v>
      </c>
      <c r="T421" s="145" t="s">
        <v>2517</v>
      </c>
      <c r="U421" s="145" t="s">
        <v>2540</v>
      </c>
      <c r="V421" s="136" t="s">
        <v>689</v>
      </c>
      <c r="W421" s="145" t="s">
        <v>689</v>
      </c>
      <c r="X421" s="187" t="s">
        <v>689</v>
      </c>
      <c r="Y421" s="180">
        <v>789385</v>
      </c>
      <c r="Z421" s="181">
        <v>0</v>
      </c>
      <c r="AA421" s="128">
        <v>0</v>
      </c>
      <c r="AB421" s="133">
        <v>718000</v>
      </c>
      <c r="AC421" s="180">
        <v>18000</v>
      </c>
      <c r="AD421" s="342">
        <f t="shared" si="60"/>
        <v>771385</v>
      </c>
      <c r="AE421" s="352">
        <f t="shared" si="61"/>
        <v>2.2802561487740455E-2</v>
      </c>
      <c r="AF421" s="135">
        <f t="shared" si="62"/>
        <v>2.2802561487740455E-2</v>
      </c>
      <c r="AG421" s="135" t="s">
        <v>2543</v>
      </c>
      <c r="AH421" s="202"/>
      <c r="AI421" s="190"/>
      <c r="AJ421" s="191"/>
      <c r="AK421" s="191"/>
      <c r="AL421" s="191"/>
      <c r="AM421" s="191"/>
      <c r="AN421" s="191"/>
      <c r="AO421" s="191"/>
      <c r="AP421" s="191"/>
      <c r="AQ421" s="177"/>
    </row>
    <row r="422" spans="1:43" ht="36" x14ac:dyDescent="0.3">
      <c r="A422" s="193" t="s">
        <v>902</v>
      </c>
      <c r="B422" s="129">
        <v>419</v>
      </c>
      <c r="C422" s="198" t="s">
        <v>1615</v>
      </c>
      <c r="D422" s="239">
        <v>106611</v>
      </c>
      <c r="E422" s="246" t="s">
        <v>2200</v>
      </c>
      <c r="F422" s="279" t="s">
        <v>2531</v>
      </c>
      <c r="G422" s="175" t="s">
        <v>1132</v>
      </c>
      <c r="H422" s="187">
        <v>2011</v>
      </c>
      <c r="I422" s="130">
        <v>39827</v>
      </c>
      <c r="J422" s="187">
        <v>2009</v>
      </c>
      <c r="K422" s="130" t="s">
        <v>1593</v>
      </c>
      <c r="L422" s="130" t="s">
        <v>1095</v>
      </c>
      <c r="M422" s="131">
        <v>90</v>
      </c>
      <c r="N422" s="136">
        <v>39904</v>
      </c>
      <c r="O422" s="136">
        <v>40787</v>
      </c>
      <c r="P422" s="136">
        <v>42844</v>
      </c>
      <c r="Q422" s="145">
        <f>+(P422-N422)/365</f>
        <v>8.0547945205479454</v>
      </c>
      <c r="R422" s="145" t="s">
        <v>2518</v>
      </c>
      <c r="S422" s="145">
        <f>+(P422-O422)/365</f>
        <v>5.6356164383561644</v>
      </c>
      <c r="T422" s="145" t="s">
        <v>2515</v>
      </c>
      <c r="U422" s="145" t="s">
        <v>2540</v>
      </c>
      <c r="V422" s="136" t="s">
        <v>689</v>
      </c>
      <c r="W422" s="145" t="s">
        <v>689</v>
      </c>
      <c r="X422" s="187" t="s">
        <v>689</v>
      </c>
      <c r="Y422" s="180">
        <v>297885</v>
      </c>
      <c r="Z422" s="181">
        <v>0</v>
      </c>
      <c r="AA422" s="128">
        <v>0</v>
      </c>
      <c r="AB422" s="133">
        <v>453690</v>
      </c>
      <c r="AC422" s="192">
        <v>415446.93</v>
      </c>
      <c r="AD422" s="342">
        <f t="shared" si="60"/>
        <v>-117561.93</v>
      </c>
      <c r="AE422" s="352">
        <f t="shared" si="61"/>
        <v>1.3946554207160482</v>
      </c>
      <c r="AF422" s="135">
        <f t="shared" si="62"/>
        <v>1.3946554207160482</v>
      </c>
      <c r="AG422" s="135" t="s">
        <v>2544</v>
      </c>
      <c r="AH422" s="202"/>
      <c r="AI422" s="190"/>
      <c r="AJ422" s="191"/>
      <c r="AK422" s="191"/>
      <c r="AL422" s="191"/>
      <c r="AM422" s="191"/>
      <c r="AN422" s="191"/>
      <c r="AO422" s="191"/>
      <c r="AP422" s="191"/>
      <c r="AQ422" s="177"/>
    </row>
    <row r="423" spans="1:43" ht="36" x14ac:dyDescent="0.3">
      <c r="A423" s="193" t="s">
        <v>902</v>
      </c>
      <c r="B423" s="129">
        <v>420</v>
      </c>
      <c r="C423" s="198" t="s">
        <v>1619</v>
      </c>
      <c r="D423" s="239">
        <v>110745</v>
      </c>
      <c r="E423" s="246" t="s">
        <v>2200</v>
      </c>
      <c r="F423" s="279" t="s">
        <v>2531</v>
      </c>
      <c r="G423" s="175" t="s">
        <v>1132</v>
      </c>
      <c r="H423" s="187">
        <v>2011</v>
      </c>
      <c r="I423" s="130">
        <v>40074</v>
      </c>
      <c r="J423" s="187">
        <v>2009</v>
      </c>
      <c r="K423" s="130" t="s">
        <v>1620</v>
      </c>
      <c r="L423" s="130" t="s">
        <v>1104</v>
      </c>
      <c r="M423" s="131">
        <v>330</v>
      </c>
      <c r="N423" s="136" t="s">
        <v>698</v>
      </c>
      <c r="O423" s="136" t="s">
        <v>698</v>
      </c>
      <c r="P423" s="136">
        <v>42844</v>
      </c>
      <c r="Q423" s="128" t="s">
        <v>698</v>
      </c>
      <c r="R423" s="128" t="s">
        <v>698</v>
      </c>
      <c r="S423" s="128" t="s">
        <v>698</v>
      </c>
      <c r="T423" s="128" t="s">
        <v>698</v>
      </c>
      <c r="U423" s="128" t="s">
        <v>698</v>
      </c>
      <c r="V423" s="136" t="s">
        <v>689</v>
      </c>
      <c r="W423" s="145" t="s">
        <v>689</v>
      </c>
      <c r="X423" s="187" t="s">
        <v>689</v>
      </c>
      <c r="Y423" s="180">
        <v>8880131</v>
      </c>
      <c r="Z423" s="181">
        <v>0</v>
      </c>
      <c r="AA423" s="128">
        <v>0</v>
      </c>
      <c r="AB423" s="133">
        <v>2000000</v>
      </c>
      <c r="AC423" s="181">
        <v>0</v>
      </c>
      <c r="AD423" s="342">
        <f t="shared" si="60"/>
        <v>8880131</v>
      </c>
      <c r="AE423" s="352">
        <f t="shared" si="61"/>
        <v>0</v>
      </c>
      <c r="AF423" s="135">
        <f t="shared" si="62"/>
        <v>0</v>
      </c>
      <c r="AG423" s="135" t="s">
        <v>2543</v>
      </c>
      <c r="AH423" s="202"/>
      <c r="AI423" s="190"/>
      <c r="AJ423" s="191"/>
      <c r="AK423" s="191"/>
      <c r="AL423" s="191"/>
      <c r="AM423" s="191"/>
      <c r="AN423" s="191"/>
      <c r="AO423" s="191"/>
      <c r="AP423" s="191"/>
      <c r="AQ423" s="177"/>
    </row>
    <row r="424" spans="1:43" ht="48" x14ac:dyDescent="0.3">
      <c r="A424" s="193" t="s">
        <v>902</v>
      </c>
      <c r="B424" s="129">
        <v>421</v>
      </c>
      <c r="C424" s="198" t="s">
        <v>1621</v>
      </c>
      <c r="D424" s="239">
        <v>111412</v>
      </c>
      <c r="E424" s="245" t="s">
        <v>2200</v>
      </c>
      <c r="F424" s="279" t="s">
        <v>2531</v>
      </c>
      <c r="G424" s="175" t="s">
        <v>1622</v>
      </c>
      <c r="H424" s="187">
        <v>2011</v>
      </c>
      <c r="I424" s="130">
        <v>39862</v>
      </c>
      <c r="J424" s="187">
        <v>2009</v>
      </c>
      <c r="K424" s="130" t="s">
        <v>1196</v>
      </c>
      <c r="L424" s="130" t="s">
        <v>1104</v>
      </c>
      <c r="M424" s="131">
        <v>180</v>
      </c>
      <c r="N424" s="136" t="s">
        <v>698</v>
      </c>
      <c r="O424" s="136" t="s">
        <v>698</v>
      </c>
      <c r="P424" s="136">
        <v>42844</v>
      </c>
      <c r="Q424" s="128" t="s">
        <v>698</v>
      </c>
      <c r="R424" s="128" t="s">
        <v>698</v>
      </c>
      <c r="S424" s="128" t="s">
        <v>698</v>
      </c>
      <c r="T424" s="128" t="s">
        <v>698</v>
      </c>
      <c r="U424" s="128" t="s">
        <v>698</v>
      </c>
      <c r="V424" s="145" t="s">
        <v>689</v>
      </c>
      <c r="W424" s="145" t="s">
        <v>689</v>
      </c>
      <c r="X424" s="187" t="s">
        <v>689</v>
      </c>
      <c r="Y424" s="180">
        <v>681448</v>
      </c>
      <c r="Z424" s="181">
        <v>0</v>
      </c>
      <c r="AA424" s="128">
        <v>0</v>
      </c>
      <c r="AB424" s="133">
        <v>0</v>
      </c>
      <c r="AC424" s="181">
        <v>0</v>
      </c>
      <c r="AD424" s="342">
        <f t="shared" si="60"/>
        <v>681448</v>
      </c>
      <c r="AE424" s="352">
        <f t="shared" si="61"/>
        <v>0</v>
      </c>
      <c r="AF424" s="135">
        <f t="shared" si="62"/>
        <v>0</v>
      </c>
      <c r="AG424" s="135" t="s">
        <v>2543</v>
      </c>
      <c r="AH424" s="202"/>
      <c r="AI424" s="190"/>
      <c r="AJ424" s="191"/>
      <c r="AK424" s="191"/>
      <c r="AL424" s="191"/>
      <c r="AM424" s="191"/>
      <c r="AN424" s="191"/>
      <c r="AO424" s="191"/>
      <c r="AP424" s="191"/>
      <c r="AQ424" s="177"/>
    </row>
    <row r="425" spans="1:43" ht="48" x14ac:dyDescent="0.3">
      <c r="A425" s="128" t="s">
        <v>903</v>
      </c>
      <c r="B425" s="129">
        <v>422</v>
      </c>
      <c r="C425" s="198" t="s">
        <v>1875</v>
      </c>
      <c r="D425" s="237">
        <v>132657</v>
      </c>
      <c r="E425" s="246" t="s">
        <v>2200</v>
      </c>
      <c r="F425" s="279" t="s">
        <v>2531</v>
      </c>
      <c r="G425" s="175" t="s">
        <v>1132</v>
      </c>
      <c r="H425" s="187">
        <v>2011</v>
      </c>
      <c r="I425" s="130">
        <v>40445</v>
      </c>
      <c r="J425" s="186">
        <v>2010</v>
      </c>
      <c r="K425" s="130" t="s">
        <v>1876</v>
      </c>
      <c r="L425" s="130" t="s">
        <v>1109</v>
      </c>
      <c r="M425" s="131">
        <v>365</v>
      </c>
      <c r="N425" s="136" t="s">
        <v>698</v>
      </c>
      <c r="O425" s="136" t="s">
        <v>698</v>
      </c>
      <c r="P425" s="136">
        <v>42844</v>
      </c>
      <c r="Q425" s="128" t="s">
        <v>698</v>
      </c>
      <c r="R425" s="128" t="s">
        <v>698</v>
      </c>
      <c r="S425" s="128" t="s">
        <v>698</v>
      </c>
      <c r="T425" s="128" t="s">
        <v>698</v>
      </c>
      <c r="U425" s="128" t="s">
        <v>698</v>
      </c>
      <c r="V425" s="145" t="s">
        <v>689</v>
      </c>
      <c r="W425" s="145" t="s">
        <v>689</v>
      </c>
      <c r="X425" s="187" t="s">
        <v>689</v>
      </c>
      <c r="Y425" s="192">
        <v>363799.28</v>
      </c>
      <c r="Z425" s="140">
        <v>0</v>
      </c>
      <c r="AA425" s="128">
        <v>0</v>
      </c>
      <c r="AB425" s="133">
        <v>7117</v>
      </c>
      <c r="AC425" s="134">
        <v>0</v>
      </c>
      <c r="AD425" s="342">
        <f t="shared" si="60"/>
        <v>363799.28</v>
      </c>
      <c r="AE425" s="352">
        <f t="shared" si="61"/>
        <v>0</v>
      </c>
      <c r="AF425" s="135">
        <f t="shared" si="62"/>
        <v>0</v>
      </c>
      <c r="AG425" s="135" t="s">
        <v>2543</v>
      </c>
      <c r="AH425" s="132"/>
      <c r="AI425" s="137"/>
      <c r="AJ425" s="138"/>
      <c r="AK425" s="138"/>
      <c r="AL425" s="138"/>
      <c r="AM425" s="138"/>
      <c r="AN425" s="138"/>
      <c r="AO425" s="138"/>
      <c r="AP425" s="138"/>
      <c r="AQ425" s="144" t="s">
        <v>1514</v>
      </c>
    </row>
    <row r="426" spans="1:43" ht="48" x14ac:dyDescent="0.3">
      <c r="A426" s="128" t="s">
        <v>903</v>
      </c>
      <c r="B426" s="129">
        <v>423</v>
      </c>
      <c r="C426" s="198" t="s">
        <v>1877</v>
      </c>
      <c r="D426" s="237">
        <v>132672</v>
      </c>
      <c r="E426" s="246" t="s">
        <v>2200</v>
      </c>
      <c r="F426" s="279" t="s">
        <v>2531</v>
      </c>
      <c r="G426" s="175" t="s">
        <v>1132</v>
      </c>
      <c r="H426" s="187">
        <v>2011</v>
      </c>
      <c r="I426" s="130">
        <v>40438</v>
      </c>
      <c r="J426" s="186">
        <v>2010</v>
      </c>
      <c r="K426" s="130" t="s">
        <v>1614</v>
      </c>
      <c r="L426" s="130" t="s">
        <v>1109</v>
      </c>
      <c r="M426" s="131">
        <v>365</v>
      </c>
      <c r="N426" s="136" t="s">
        <v>698</v>
      </c>
      <c r="O426" s="136" t="s">
        <v>698</v>
      </c>
      <c r="P426" s="136">
        <v>42844</v>
      </c>
      <c r="Q426" s="128" t="s">
        <v>698</v>
      </c>
      <c r="R426" s="128" t="s">
        <v>698</v>
      </c>
      <c r="S426" s="128" t="s">
        <v>698</v>
      </c>
      <c r="T426" s="128" t="s">
        <v>698</v>
      </c>
      <c r="U426" s="128" t="s">
        <v>698</v>
      </c>
      <c r="V426" s="145" t="s">
        <v>689</v>
      </c>
      <c r="W426" s="145" t="s">
        <v>689</v>
      </c>
      <c r="X426" s="187" t="s">
        <v>689</v>
      </c>
      <c r="Y426" s="192">
        <v>242289.37</v>
      </c>
      <c r="Z426" s="140">
        <v>0</v>
      </c>
      <c r="AA426" s="128">
        <v>0</v>
      </c>
      <c r="AB426" s="133">
        <v>201495</v>
      </c>
      <c r="AC426" s="140">
        <v>0</v>
      </c>
      <c r="AD426" s="342">
        <f t="shared" si="60"/>
        <v>242289.37</v>
      </c>
      <c r="AE426" s="352">
        <f t="shared" si="61"/>
        <v>0</v>
      </c>
      <c r="AF426" s="135">
        <f t="shared" si="62"/>
        <v>0</v>
      </c>
      <c r="AG426" s="135" t="s">
        <v>2543</v>
      </c>
      <c r="AH426" s="132"/>
      <c r="AI426" s="137"/>
      <c r="AJ426" s="138"/>
      <c r="AK426" s="138"/>
      <c r="AL426" s="138"/>
      <c r="AM426" s="138"/>
      <c r="AN426" s="138"/>
      <c r="AO426" s="138"/>
      <c r="AP426" s="138"/>
      <c r="AQ426" s="144" t="s">
        <v>1514</v>
      </c>
    </row>
    <row r="427" spans="1:43" ht="48" x14ac:dyDescent="0.3">
      <c r="A427" s="128" t="s">
        <v>903</v>
      </c>
      <c r="B427" s="129">
        <v>424</v>
      </c>
      <c r="C427" s="198" t="s">
        <v>1878</v>
      </c>
      <c r="D427" s="237">
        <v>132728</v>
      </c>
      <c r="E427" s="246" t="s">
        <v>2200</v>
      </c>
      <c r="F427" s="279" t="s">
        <v>2531</v>
      </c>
      <c r="G427" s="175" t="s">
        <v>1132</v>
      </c>
      <c r="H427" s="187">
        <v>2011</v>
      </c>
      <c r="I427" s="130">
        <v>40463</v>
      </c>
      <c r="J427" s="186">
        <v>2010</v>
      </c>
      <c r="K427" s="130" t="s">
        <v>1879</v>
      </c>
      <c r="L427" s="130" t="s">
        <v>1109</v>
      </c>
      <c r="M427" s="131">
        <v>365</v>
      </c>
      <c r="N427" s="136" t="s">
        <v>698</v>
      </c>
      <c r="O427" s="136" t="s">
        <v>698</v>
      </c>
      <c r="P427" s="136">
        <v>42844</v>
      </c>
      <c r="Q427" s="128" t="s">
        <v>698</v>
      </c>
      <c r="R427" s="128" t="s">
        <v>698</v>
      </c>
      <c r="S427" s="128" t="s">
        <v>698</v>
      </c>
      <c r="T427" s="128" t="s">
        <v>698</v>
      </c>
      <c r="U427" s="128" t="s">
        <v>698</v>
      </c>
      <c r="V427" s="145" t="s">
        <v>689</v>
      </c>
      <c r="W427" s="145" t="s">
        <v>689</v>
      </c>
      <c r="X427" s="187" t="s">
        <v>689</v>
      </c>
      <c r="Y427" s="192">
        <v>310998</v>
      </c>
      <c r="Z427" s="140">
        <v>0</v>
      </c>
      <c r="AA427" s="128">
        <v>0</v>
      </c>
      <c r="AB427" s="133">
        <v>310998</v>
      </c>
      <c r="AC427" s="134">
        <v>0</v>
      </c>
      <c r="AD427" s="342">
        <f t="shared" si="60"/>
        <v>310998</v>
      </c>
      <c r="AE427" s="352">
        <f t="shared" si="61"/>
        <v>0</v>
      </c>
      <c r="AF427" s="135">
        <f t="shared" si="62"/>
        <v>0</v>
      </c>
      <c r="AG427" s="135" t="s">
        <v>2543</v>
      </c>
      <c r="AH427" s="132"/>
      <c r="AI427" s="137"/>
      <c r="AJ427" s="138"/>
      <c r="AK427" s="138"/>
      <c r="AL427" s="138"/>
      <c r="AM427" s="138"/>
      <c r="AN427" s="138"/>
      <c r="AO427" s="138"/>
      <c r="AP427" s="138"/>
      <c r="AQ427" s="144" t="s">
        <v>1514</v>
      </c>
    </row>
    <row r="428" spans="1:43" ht="48" x14ac:dyDescent="0.3">
      <c r="A428" s="128" t="s">
        <v>903</v>
      </c>
      <c r="B428" s="129">
        <v>425</v>
      </c>
      <c r="C428" s="198" t="s">
        <v>1880</v>
      </c>
      <c r="D428" s="237">
        <v>132742</v>
      </c>
      <c r="E428" s="246" t="s">
        <v>2200</v>
      </c>
      <c r="F428" s="279" t="s">
        <v>2531</v>
      </c>
      <c r="G428" s="175" t="s">
        <v>1132</v>
      </c>
      <c r="H428" s="187">
        <v>2011</v>
      </c>
      <c r="I428" s="130">
        <v>40354</v>
      </c>
      <c r="J428" s="186">
        <v>2010</v>
      </c>
      <c r="K428" s="130" t="s">
        <v>1604</v>
      </c>
      <c r="L428" s="130" t="s">
        <v>1109</v>
      </c>
      <c r="M428" s="131">
        <v>365</v>
      </c>
      <c r="N428" s="136" t="s">
        <v>698</v>
      </c>
      <c r="O428" s="136" t="s">
        <v>698</v>
      </c>
      <c r="P428" s="136">
        <v>42844</v>
      </c>
      <c r="Q428" s="128" t="s">
        <v>698</v>
      </c>
      <c r="R428" s="128" t="s">
        <v>698</v>
      </c>
      <c r="S428" s="128" t="s">
        <v>698</v>
      </c>
      <c r="T428" s="128" t="s">
        <v>698</v>
      </c>
      <c r="U428" s="128" t="s">
        <v>698</v>
      </c>
      <c r="V428" s="145" t="s">
        <v>689</v>
      </c>
      <c r="W428" s="145" t="s">
        <v>689</v>
      </c>
      <c r="X428" s="187" t="s">
        <v>689</v>
      </c>
      <c r="Y428" s="192">
        <v>504485.4</v>
      </c>
      <c r="Z428" s="140">
        <v>0</v>
      </c>
      <c r="AA428" s="128">
        <v>0</v>
      </c>
      <c r="AB428" s="133">
        <v>9869</v>
      </c>
      <c r="AC428" s="140">
        <v>0</v>
      </c>
      <c r="AD428" s="342">
        <f t="shared" si="60"/>
        <v>504485.4</v>
      </c>
      <c r="AE428" s="352">
        <f t="shared" si="61"/>
        <v>0</v>
      </c>
      <c r="AF428" s="135">
        <f t="shared" si="62"/>
        <v>0</v>
      </c>
      <c r="AG428" s="135" t="s">
        <v>2543</v>
      </c>
      <c r="AH428" s="132"/>
      <c r="AI428" s="137"/>
      <c r="AJ428" s="138"/>
      <c r="AK428" s="138"/>
      <c r="AL428" s="138"/>
      <c r="AM428" s="138"/>
      <c r="AN428" s="138"/>
      <c r="AO428" s="138"/>
      <c r="AP428" s="138"/>
      <c r="AQ428" s="144" t="s">
        <v>1514</v>
      </c>
    </row>
    <row r="429" spans="1:43" ht="48" x14ac:dyDescent="0.3">
      <c r="A429" s="128" t="s">
        <v>903</v>
      </c>
      <c r="B429" s="129">
        <v>426</v>
      </c>
      <c r="C429" s="198" t="s">
        <v>1881</v>
      </c>
      <c r="D429" s="237">
        <v>132760</v>
      </c>
      <c r="E429" s="246" t="s">
        <v>2200</v>
      </c>
      <c r="F429" s="279" t="s">
        <v>2531</v>
      </c>
      <c r="G429" s="175" t="s">
        <v>1132</v>
      </c>
      <c r="H429" s="187">
        <v>2011</v>
      </c>
      <c r="I429" s="130">
        <v>40337</v>
      </c>
      <c r="J429" s="186">
        <v>2010</v>
      </c>
      <c r="K429" s="130" t="s">
        <v>1184</v>
      </c>
      <c r="L429" s="130" t="s">
        <v>1109</v>
      </c>
      <c r="M429" s="131">
        <v>365</v>
      </c>
      <c r="N429" s="136" t="s">
        <v>698</v>
      </c>
      <c r="O429" s="136" t="s">
        <v>698</v>
      </c>
      <c r="P429" s="136">
        <v>42844</v>
      </c>
      <c r="Q429" s="128" t="s">
        <v>698</v>
      </c>
      <c r="R429" s="128" t="s">
        <v>698</v>
      </c>
      <c r="S429" s="128" t="s">
        <v>698</v>
      </c>
      <c r="T429" s="128" t="s">
        <v>698</v>
      </c>
      <c r="U429" s="128" t="s">
        <v>698</v>
      </c>
      <c r="V429" s="145" t="s">
        <v>689</v>
      </c>
      <c r="W429" s="145" t="s">
        <v>689</v>
      </c>
      <c r="X429" s="187" t="s">
        <v>689</v>
      </c>
      <c r="Y429" s="192">
        <v>357160.7</v>
      </c>
      <c r="Z429" s="140">
        <v>0</v>
      </c>
      <c r="AA429" s="128">
        <v>0</v>
      </c>
      <c r="AB429" s="133">
        <v>6987</v>
      </c>
      <c r="AC429" s="134">
        <v>0</v>
      </c>
      <c r="AD429" s="342">
        <f t="shared" si="60"/>
        <v>357160.7</v>
      </c>
      <c r="AE429" s="352">
        <f t="shared" si="61"/>
        <v>0</v>
      </c>
      <c r="AF429" s="135">
        <f t="shared" si="62"/>
        <v>0</v>
      </c>
      <c r="AG429" s="135" t="s">
        <v>2543</v>
      </c>
      <c r="AH429" s="132"/>
      <c r="AI429" s="137"/>
      <c r="AJ429" s="138"/>
      <c r="AK429" s="138"/>
      <c r="AL429" s="138"/>
      <c r="AM429" s="138"/>
      <c r="AN429" s="138"/>
      <c r="AO429" s="138"/>
      <c r="AP429" s="138"/>
      <c r="AQ429" s="144" t="s">
        <v>1514</v>
      </c>
    </row>
    <row r="430" spans="1:43" ht="60" x14ac:dyDescent="0.3">
      <c r="A430" s="128" t="s">
        <v>903</v>
      </c>
      <c r="B430" s="129">
        <v>427</v>
      </c>
      <c r="C430" s="198" t="s">
        <v>1882</v>
      </c>
      <c r="D430" s="237">
        <v>132763</v>
      </c>
      <c r="E430" s="246" t="s">
        <v>2200</v>
      </c>
      <c r="F430" s="279" t="s">
        <v>2531</v>
      </c>
      <c r="G430" s="175" t="s">
        <v>1132</v>
      </c>
      <c r="H430" s="187">
        <v>2011</v>
      </c>
      <c r="I430" s="130">
        <v>40337</v>
      </c>
      <c r="J430" s="186">
        <v>2010</v>
      </c>
      <c r="K430" s="130" t="s">
        <v>1604</v>
      </c>
      <c r="L430" s="130" t="s">
        <v>1109</v>
      </c>
      <c r="M430" s="131">
        <v>365</v>
      </c>
      <c r="N430" s="136" t="s">
        <v>698</v>
      </c>
      <c r="O430" s="136" t="s">
        <v>698</v>
      </c>
      <c r="P430" s="136">
        <v>42844</v>
      </c>
      <c r="Q430" s="128" t="s">
        <v>698</v>
      </c>
      <c r="R430" s="128" t="s">
        <v>698</v>
      </c>
      <c r="S430" s="128" t="s">
        <v>698</v>
      </c>
      <c r="T430" s="128" t="s">
        <v>698</v>
      </c>
      <c r="U430" s="128" t="s">
        <v>698</v>
      </c>
      <c r="V430" s="145" t="s">
        <v>689</v>
      </c>
      <c r="W430" s="145" t="s">
        <v>689</v>
      </c>
      <c r="X430" s="187" t="s">
        <v>689</v>
      </c>
      <c r="Y430" s="192">
        <v>1140307</v>
      </c>
      <c r="Z430" s="140">
        <v>0</v>
      </c>
      <c r="AA430" s="128">
        <v>0</v>
      </c>
      <c r="AB430" s="133">
        <v>22307</v>
      </c>
      <c r="AC430" s="140">
        <v>0</v>
      </c>
      <c r="AD430" s="342">
        <f t="shared" si="60"/>
        <v>1140307</v>
      </c>
      <c r="AE430" s="352">
        <f t="shared" si="61"/>
        <v>0</v>
      </c>
      <c r="AF430" s="135">
        <f t="shared" si="62"/>
        <v>0</v>
      </c>
      <c r="AG430" s="135" t="s">
        <v>2543</v>
      </c>
      <c r="AH430" s="132"/>
      <c r="AI430" s="137"/>
      <c r="AJ430" s="138"/>
      <c r="AK430" s="138"/>
      <c r="AL430" s="138"/>
      <c r="AM430" s="138"/>
      <c r="AN430" s="138"/>
      <c r="AO430" s="138"/>
      <c r="AP430" s="138"/>
      <c r="AQ430" s="144" t="s">
        <v>1514</v>
      </c>
    </row>
    <row r="431" spans="1:43" ht="48" x14ac:dyDescent="0.3">
      <c r="A431" s="128" t="s">
        <v>903</v>
      </c>
      <c r="B431" s="129">
        <v>428</v>
      </c>
      <c r="C431" s="198" t="s">
        <v>1885</v>
      </c>
      <c r="D431" s="237">
        <v>133091</v>
      </c>
      <c r="E431" s="246" t="s">
        <v>2200</v>
      </c>
      <c r="F431" s="279" t="s">
        <v>2531</v>
      </c>
      <c r="G431" s="175" t="s">
        <v>1132</v>
      </c>
      <c r="H431" s="187">
        <v>2011</v>
      </c>
      <c r="I431" s="130">
        <v>40372</v>
      </c>
      <c r="J431" s="186">
        <v>2010</v>
      </c>
      <c r="K431" s="130" t="s">
        <v>1886</v>
      </c>
      <c r="L431" s="130" t="s">
        <v>1109</v>
      </c>
      <c r="M431" s="131">
        <v>365</v>
      </c>
      <c r="N431" s="136" t="s">
        <v>698</v>
      </c>
      <c r="O431" s="136" t="s">
        <v>698</v>
      </c>
      <c r="P431" s="136">
        <v>42844</v>
      </c>
      <c r="Q431" s="128" t="s">
        <v>698</v>
      </c>
      <c r="R431" s="128" t="s">
        <v>698</v>
      </c>
      <c r="S431" s="128" t="s">
        <v>698</v>
      </c>
      <c r="T431" s="128" t="s">
        <v>698</v>
      </c>
      <c r="U431" s="128" t="s">
        <v>698</v>
      </c>
      <c r="V431" s="145" t="s">
        <v>689</v>
      </c>
      <c r="W431" s="145" t="s">
        <v>689</v>
      </c>
      <c r="X431" s="187" t="s">
        <v>689</v>
      </c>
      <c r="Y431" s="192">
        <v>533211</v>
      </c>
      <c r="Z431" s="140">
        <v>0</v>
      </c>
      <c r="AA431" s="128">
        <v>0</v>
      </c>
      <c r="AB431" s="133">
        <v>10431</v>
      </c>
      <c r="AC431" s="140">
        <v>0</v>
      </c>
      <c r="AD431" s="342">
        <f t="shared" si="60"/>
        <v>533211</v>
      </c>
      <c r="AE431" s="352">
        <f t="shared" si="61"/>
        <v>0</v>
      </c>
      <c r="AF431" s="135">
        <f t="shared" si="62"/>
        <v>0</v>
      </c>
      <c r="AG431" s="135" t="s">
        <v>2543</v>
      </c>
      <c r="AH431" s="132"/>
      <c r="AI431" s="137"/>
      <c r="AJ431" s="138"/>
      <c r="AK431" s="138"/>
      <c r="AL431" s="138"/>
      <c r="AM431" s="138"/>
      <c r="AN431" s="138"/>
      <c r="AO431" s="138"/>
      <c r="AP431" s="138"/>
      <c r="AQ431" s="144" t="s">
        <v>1514</v>
      </c>
    </row>
    <row r="432" spans="1:43" ht="48" x14ac:dyDescent="0.3">
      <c r="A432" s="128" t="s">
        <v>903</v>
      </c>
      <c r="B432" s="129">
        <v>429</v>
      </c>
      <c r="C432" s="198" t="s">
        <v>1887</v>
      </c>
      <c r="D432" s="237">
        <v>133107</v>
      </c>
      <c r="E432" s="246" t="s">
        <v>2200</v>
      </c>
      <c r="F432" s="279" t="s">
        <v>2531</v>
      </c>
      <c r="G432" s="175" t="s">
        <v>1132</v>
      </c>
      <c r="H432" s="187">
        <v>2011</v>
      </c>
      <c r="I432" s="130">
        <v>40337</v>
      </c>
      <c r="J432" s="186">
        <v>2010</v>
      </c>
      <c r="K432" s="130" t="s">
        <v>1888</v>
      </c>
      <c r="L432" s="130" t="s">
        <v>1109</v>
      </c>
      <c r="M432" s="131">
        <v>365</v>
      </c>
      <c r="N432" s="136" t="s">
        <v>698</v>
      </c>
      <c r="O432" s="136" t="s">
        <v>698</v>
      </c>
      <c r="P432" s="136">
        <v>42844</v>
      </c>
      <c r="Q432" s="128" t="s">
        <v>698</v>
      </c>
      <c r="R432" s="128" t="s">
        <v>698</v>
      </c>
      <c r="S432" s="128" t="s">
        <v>698</v>
      </c>
      <c r="T432" s="128" t="s">
        <v>698</v>
      </c>
      <c r="U432" s="128" t="s">
        <v>698</v>
      </c>
      <c r="V432" s="145" t="s">
        <v>689</v>
      </c>
      <c r="W432" s="145" t="s">
        <v>689</v>
      </c>
      <c r="X432" s="187" t="s">
        <v>689</v>
      </c>
      <c r="Y432" s="192">
        <v>512742</v>
      </c>
      <c r="Z432" s="140">
        <v>0</v>
      </c>
      <c r="AA432" s="128">
        <v>0</v>
      </c>
      <c r="AB432" s="133">
        <v>10030</v>
      </c>
      <c r="AC432" s="140">
        <v>0</v>
      </c>
      <c r="AD432" s="342">
        <f t="shared" si="60"/>
        <v>512742</v>
      </c>
      <c r="AE432" s="352">
        <f t="shared" si="61"/>
        <v>0</v>
      </c>
      <c r="AF432" s="135">
        <f t="shared" si="62"/>
        <v>0</v>
      </c>
      <c r="AG432" s="135" t="s">
        <v>2543</v>
      </c>
      <c r="AH432" s="132"/>
      <c r="AI432" s="137"/>
      <c r="AJ432" s="138"/>
      <c r="AK432" s="138"/>
      <c r="AL432" s="138"/>
      <c r="AM432" s="138"/>
      <c r="AN432" s="138"/>
      <c r="AO432" s="138"/>
      <c r="AP432" s="138"/>
      <c r="AQ432" s="144" t="s">
        <v>1514</v>
      </c>
    </row>
    <row r="433" spans="1:43" ht="48" x14ac:dyDescent="0.3">
      <c r="A433" s="128" t="s">
        <v>903</v>
      </c>
      <c r="B433" s="129">
        <v>430</v>
      </c>
      <c r="C433" s="198" t="s">
        <v>1889</v>
      </c>
      <c r="D433" s="237">
        <v>133431</v>
      </c>
      <c r="E433" s="246" t="s">
        <v>2200</v>
      </c>
      <c r="F433" s="279" t="s">
        <v>2531</v>
      </c>
      <c r="G433" s="175" t="s">
        <v>1132</v>
      </c>
      <c r="H433" s="187">
        <v>2011</v>
      </c>
      <c r="I433" s="130">
        <v>40337</v>
      </c>
      <c r="J433" s="186">
        <v>2010</v>
      </c>
      <c r="K433" s="130" t="s">
        <v>2242</v>
      </c>
      <c r="L433" s="130" t="s">
        <v>1109</v>
      </c>
      <c r="M433" s="131">
        <v>365</v>
      </c>
      <c r="N433" s="136" t="s">
        <v>698</v>
      </c>
      <c r="O433" s="136" t="s">
        <v>698</v>
      </c>
      <c r="P433" s="136">
        <v>42844</v>
      </c>
      <c r="Q433" s="128" t="s">
        <v>698</v>
      </c>
      <c r="R433" s="128" t="s">
        <v>698</v>
      </c>
      <c r="S433" s="128" t="s">
        <v>698</v>
      </c>
      <c r="T433" s="128" t="s">
        <v>698</v>
      </c>
      <c r="U433" s="128" t="s">
        <v>698</v>
      </c>
      <c r="V433" s="145" t="s">
        <v>689</v>
      </c>
      <c r="W433" s="145" t="s">
        <v>689</v>
      </c>
      <c r="X433" s="187" t="s">
        <v>689</v>
      </c>
      <c r="Y433" s="192">
        <v>884577.87</v>
      </c>
      <c r="Z433" s="140">
        <v>0</v>
      </c>
      <c r="AA433" s="128">
        <v>0</v>
      </c>
      <c r="AB433" s="133">
        <v>17309</v>
      </c>
      <c r="AC433" s="140">
        <v>0</v>
      </c>
      <c r="AD433" s="342">
        <f t="shared" si="60"/>
        <v>884577.87</v>
      </c>
      <c r="AE433" s="352">
        <f t="shared" si="61"/>
        <v>0</v>
      </c>
      <c r="AF433" s="135">
        <f t="shared" si="62"/>
        <v>0</v>
      </c>
      <c r="AG433" s="135" t="s">
        <v>2543</v>
      </c>
      <c r="AH433" s="132"/>
      <c r="AI433" s="137"/>
      <c r="AJ433" s="138"/>
      <c r="AK433" s="138"/>
      <c r="AL433" s="138"/>
      <c r="AM433" s="138"/>
      <c r="AN433" s="138"/>
      <c r="AO433" s="138"/>
      <c r="AP433" s="138"/>
      <c r="AQ433" s="144" t="s">
        <v>1890</v>
      </c>
    </row>
    <row r="434" spans="1:43" ht="60" x14ac:dyDescent="0.3">
      <c r="A434" s="128" t="s">
        <v>903</v>
      </c>
      <c r="B434" s="129">
        <v>431</v>
      </c>
      <c r="C434" s="198" t="s">
        <v>1891</v>
      </c>
      <c r="D434" s="237">
        <v>133481</v>
      </c>
      <c r="E434" s="246" t="s">
        <v>2200</v>
      </c>
      <c r="F434" s="279" t="s">
        <v>2531</v>
      </c>
      <c r="G434" s="175" t="s">
        <v>1132</v>
      </c>
      <c r="H434" s="187">
        <v>2011</v>
      </c>
      <c r="I434" s="130">
        <v>40337</v>
      </c>
      <c r="J434" s="186">
        <v>2010</v>
      </c>
      <c r="K434" s="130" t="s">
        <v>1892</v>
      </c>
      <c r="L434" s="130" t="s">
        <v>1109</v>
      </c>
      <c r="M434" s="131">
        <v>365</v>
      </c>
      <c r="N434" s="136" t="s">
        <v>698</v>
      </c>
      <c r="O434" s="136" t="s">
        <v>698</v>
      </c>
      <c r="P434" s="136">
        <v>42844</v>
      </c>
      <c r="Q434" s="128" t="s">
        <v>698</v>
      </c>
      <c r="R434" s="128" t="s">
        <v>698</v>
      </c>
      <c r="S434" s="128" t="s">
        <v>698</v>
      </c>
      <c r="T434" s="128" t="s">
        <v>698</v>
      </c>
      <c r="U434" s="128" t="s">
        <v>698</v>
      </c>
      <c r="V434" s="145" t="s">
        <v>689</v>
      </c>
      <c r="W434" s="145" t="s">
        <v>689</v>
      </c>
      <c r="X434" s="187" t="s">
        <v>689</v>
      </c>
      <c r="Y434" s="192">
        <v>383332.43</v>
      </c>
      <c r="Z434" s="140">
        <v>0</v>
      </c>
      <c r="AA434" s="128">
        <v>0</v>
      </c>
      <c r="AB434" s="133">
        <v>7499</v>
      </c>
      <c r="AC434" s="140">
        <v>0</v>
      </c>
      <c r="AD434" s="342">
        <f t="shared" si="60"/>
        <v>383332.43</v>
      </c>
      <c r="AE434" s="352">
        <f t="shared" si="61"/>
        <v>0</v>
      </c>
      <c r="AF434" s="135">
        <f t="shared" si="62"/>
        <v>0</v>
      </c>
      <c r="AG434" s="135" t="s">
        <v>2543</v>
      </c>
      <c r="AH434" s="132"/>
      <c r="AI434" s="137"/>
      <c r="AJ434" s="138"/>
      <c r="AK434" s="138"/>
      <c r="AL434" s="138"/>
      <c r="AM434" s="138"/>
      <c r="AN434" s="138"/>
      <c r="AO434" s="138"/>
      <c r="AP434" s="138"/>
      <c r="AQ434" s="144" t="s">
        <v>1514</v>
      </c>
    </row>
    <row r="435" spans="1:43" ht="48" x14ac:dyDescent="0.3">
      <c r="A435" s="128" t="s">
        <v>903</v>
      </c>
      <c r="B435" s="129">
        <v>432</v>
      </c>
      <c r="C435" s="198" t="s">
        <v>1893</v>
      </c>
      <c r="D435" s="237">
        <v>133648</v>
      </c>
      <c r="E435" s="246" t="s">
        <v>2200</v>
      </c>
      <c r="F435" s="279" t="s">
        <v>2531</v>
      </c>
      <c r="G435" s="175" t="s">
        <v>1132</v>
      </c>
      <c r="H435" s="187">
        <v>2011</v>
      </c>
      <c r="I435" s="130">
        <v>40337</v>
      </c>
      <c r="J435" s="186">
        <v>2010</v>
      </c>
      <c r="K435" s="130" t="s">
        <v>1892</v>
      </c>
      <c r="L435" s="130" t="s">
        <v>1109</v>
      </c>
      <c r="M435" s="131">
        <v>365</v>
      </c>
      <c r="N435" s="136" t="s">
        <v>698</v>
      </c>
      <c r="O435" s="136" t="s">
        <v>698</v>
      </c>
      <c r="P435" s="136">
        <v>42844</v>
      </c>
      <c r="Q435" s="128" t="s">
        <v>698</v>
      </c>
      <c r="R435" s="128" t="s">
        <v>698</v>
      </c>
      <c r="S435" s="128" t="s">
        <v>698</v>
      </c>
      <c r="T435" s="128" t="s">
        <v>698</v>
      </c>
      <c r="U435" s="128" t="s">
        <v>698</v>
      </c>
      <c r="V435" s="145" t="s">
        <v>689</v>
      </c>
      <c r="W435" s="145" t="s">
        <v>689</v>
      </c>
      <c r="X435" s="187" t="s">
        <v>689</v>
      </c>
      <c r="Y435" s="192">
        <v>2896996.71</v>
      </c>
      <c r="Z435" s="140">
        <v>0</v>
      </c>
      <c r="AA435" s="128">
        <v>0</v>
      </c>
      <c r="AB435" s="133">
        <v>827068</v>
      </c>
      <c r="AC435" s="140">
        <v>0</v>
      </c>
      <c r="AD435" s="342">
        <f t="shared" si="60"/>
        <v>2896996.71</v>
      </c>
      <c r="AE435" s="352">
        <f t="shared" si="61"/>
        <v>0</v>
      </c>
      <c r="AF435" s="135">
        <f t="shared" si="62"/>
        <v>0</v>
      </c>
      <c r="AG435" s="135" t="s">
        <v>2543</v>
      </c>
      <c r="AH435" s="132"/>
      <c r="AI435" s="137"/>
      <c r="AJ435" s="138"/>
      <c r="AK435" s="138"/>
      <c r="AL435" s="138"/>
      <c r="AM435" s="138"/>
      <c r="AN435" s="138"/>
      <c r="AO435" s="138"/>
      <c r="AP435" s="138"/>
      <c r="AQ435" s="144" t="s">
        <v>1514</v>
      </c>
    </row>
    <row r="436" spans="1:43" ht="36" x14ac:dyDescent="0.3">
      <c r="A436" s="128" t="s">
        <v>903</v>
      </c>
      <c r="B436" s="129">
        <v>433</v>
      </c>
      <c r="C436" s="198" t="s">
        <v>1904</v>
      </c>
      <c r="D436" s="237">
        <v>138207</v>
      </c>
      <c r="E436" s="245" t="s">
        <v>2225</v>
      </c>
      <c r="F436" s="279" t="s">
        <v>2533</v>
      </c>
      <c r="G436" s="175" t="s">
        <v>1132</v>
      </c>
      <c r="H436" s="187">
        <v>2011</v>
      </c>
      <c r="I436" s="130">
        <v>40324</v>
      </c>
      <c r="J436" s="186">
        <v>2010</v>
      </c>
      <c r="K436" s="130" t="s">
        <v>1194</v>
      </c>
      <c r="L436" s="130" t="s">
        <v>1108</v>
      </c>
      <c r="M436" s="131">
        <v>180</v>
      </c>
      <c r="N436" s="136">
        <v>40787</v>
      </c>
      <c r="O436" s="136">
        <v>41244</v>
      </c>
      <c r="P436" s="136">
        <v>42844</v>
      </c>
      <c r="Q436" s="145">
        <f>+(P436-N436)/365</f>
        <v>5.6356164383561644</v>
      </c>
      <c r="R436" s="145" t="s">
        <v>2515</v>
      </c>
      <c r="S436" s="145">
        <f>+(P436-O436)/365</f>
        <v>4.3835616438356162</v>
      </c>
      <c r="T436" s="145" t="s">
        <v>2514</v>
      </c>
      <c r="U436" s="145" t="s">
        <v>2540</v>
      </c>
      <c r="V436" s="145" t="s">
        <v>689</v>
      </c>
      <c r="W436" s="145" t="s">
        <v>689</v>
      </c>
      <c r="X436" s="187" t="s">
        <v>689</v>
      </c>
      <c r="Y436" s="192">
        <v>1158149</v>
      </c>
      <c r="Z436" s="140">
        <v>0</v>
      </c>
      <c r="AA436" s="128">
        <v>0</v>
      </c>
      <c r="AB436" s="133">
        <v>2122272</v>
      </c>
      <c r="AC436" s="134">
        <v>1105126.9099999999</v>
      </c>
      <c r="AD436" s="342">
        <f t="shared" si="60"/>
        <v>53022.090000000084</v>
      </c>
      <c r="AE436" s="352">
        <f t="shared" si="61"/>
        <v>0.95421824825648505</v>
      </c>
      <c r="AF436" s="135">
        <f t="shared" si="62"/>
        <v>0.95421824825648505</v>
      </c>
      <c r="AG436" s="135" t="s">
        <v>2544</v>
      </c>
      <c r="AH436" s="132"/>
      <c r="AI436" s="137"/>
      <c r="AJ436" s="138"/>
      <c r="AK436" s="138"/>
      <c r="AL436" s="138"/>
      <c r="AM436" s="138"/>
      <c r="AN436" s="138"/>
      <c r="AO436" s="138"/>
      <c r="AP436" s="138"/>
      <c r="AQ436" s="144" t="s">
        <v>1905</v>
      </c>
    </row>
    <row r="437" spans="1:43" ht="36.6" x14ac:dyDescent="0.3">
      <c r="A437" s="193" t="s">
        <v>897</v>
      </c>
      <c r="B437" s="129">
        <v>434</v>
      </c>
      <c r="C437" s="198" t="s">
        <v>1922</v>
      </c>
      <c r="D437" s="243">
        <v>143531</v>
      </c>
      <c r="E437" s="245" t="s">
        <v>2226</v>
      </c>
      <c r="F437" s="279" t="s">
        <v>2533</v>
      </c>
      <c r="G437" s="175" t="s">
        <v>1132</v>
      </c>
      <c r="H437" s="187">
        <v>2011</v>
      </c>
      <c r="I437" s="130">
        <v>40211</v>
      </c>
      <c r="J437" s="186">
        <v>2010</v>
      </c>
      <c r="K437" s="130" t="s">
        <v>905</v>
      </c>
      <c r="L437" s="130" t="s">
        <v>1100</v>
      </c>
      <c r="M437" s="131">
        <v>180</v>
      </c>
      <c r="N437" s="136">
        <v>40725</v>
      </c>
      <c r="O437" s="136">
        <v>40878</v>
      </c>
      <c r="P437" s="136">
        <v>42844</v>
      </c>
      <c r="Q437" s="145">
        <f>+(P437-N437)/365</f>
        <v>5.8054794520547945</v>
      </c>
      <c r="R437" s="145" t="s">
        <v>2515</v>
      </c>
      <c r="S437" s="145">
        <f>+(P437-O437)/365</f>
        <v>5.3863013698630136</v>
      </c>
      <c r="T437" s="145" t="s">
        <v>2515</v>
      </c>
      <c r="U437" s="145" t="s">
        <v>2540</v>
      </c>
      <c r="V437" s="145" t="s">
        <v>689</v>
      </c>
      <c r="W437" s="145" t="s">
        <v>689</v>
      </c>
      <c r="X437" s="187" t="s">
        <v>689</v>
      </c>
      <c r="Y437" s="192">
        <v>365405.84</v>
      </c>
      <c r="Z437" s="187">
        <v>0</v>
      </c>
      <c r="AA437" s="128">
        <v>0</v>
      </c>
      <c r="AB437" s="133">
        <v>438916</v>
      </c>
      <c r="AC437" s="150">
        <v>438462.41</v>
      </c>
      <c r="AD437" s="342">
        <f t="shared" si="60"/>
        <v>-73056.569999999949</v>
      </c>
      <c r="AE437" s="352">
        <f t="shared" si="61"/>
        <v>1.1999326830682289</v>
      </c>
      <c r="AF437" s="135">
        <f t="shared" si="62"/>
        <v>1.1999326830682289</v>
      </c>
      <c r="AG437" s="135" t="s">
        <v>2544</v>
      </c>
      <c r="AH437" s="202"/>
      <c r="AI437" s="190"/>
      <c r="AJ437" s="191"/>
      <c r="AK437" s="191"/>
      <c r="AL437" s="191"/>
      <c r="AM437" s="191"/>
      <c r="AN437" s="191"/>
      <c r="AO437" s="191"/>
      <c r="AP437" s="191"/>
      <c r="AQ437" s="177" t="s">
        <v>1923</v>
      </c>
    </row>
    <row r="438" spans="1:43" ht="36.6" x14ac:dyDescent="0.3">
      <c r="A438" s="193" t="s">
        <v>897</v>
      </c>
      <c r="B438" s="129">
        <v>435</v>
      </c>
      <c r="C438" s="198" t="s">
        <v>1924</v>
      </c>
      <c r="D438" s="239">
        <v>143608</v>
      </c>
      <c r="E438" s="245" t="s">
        <v>2226</v>
      </c>
      <c r="F438" s="279" t="s">
        <v>2533</v>
      </c>
      <c r="G438" s="175" t="s">
        <v>1132</v>
      </c>
      <c r="H438" s="187">
        <v>2011</v>
      </c>
      <c r="I438" s="130">
        <v>40211</v>
      </c>
      <c r="J438" s="186">
        <v>2010</v>
      </c>
      <c r="K438" s="130" t="s">
        <v>905</v>
      </c>
      <c r="L438" s="130" t="s">
        <v>1100</v>
      </c>
      <c r="M438" s="131">
        <v>180</v>
      </c>
      <c r="N438" s="136">
        <v>40725</v>
      </c>
      <c r="O438" s="136">
        <v>40878</v>
      </c>
      <c r="P438" s="136">
        <v>42844</v>
      </c>
      <c r="Q438" s="145">
        <f>+(P438-N438)/365</f>
        <v>5.8054794520547945</v>
      </c>
      <c r="R438" s="145" t="s">
        <v>2515</v>
      </c>
      <c r="S438" s="145">
        <f>+(P438-O438)/365</f>
        <v>5.3863013698630136</v>
      </c>
      <c r="T438" s="145" t="s">
        <v>2515</v>
      </c>
      <c r="U438" s="145" t="s">
        <v>2540</v>
      </c>
      <c r="V438" s="145" t="s">
        <v>689</v>
      </c>
      <c r="W438" s="145" t="s">
        <v>689</v>
      </c>
      <c r="X438" s="187" t="s">
        <v>689</v>
      </c>
      <c r="Y438" s="192">
        <v>495111.58</v>
      </c>
      <c r="Z438" s="187">
        <v>0</v>
      </c>
      <c r="AA438" s="128">
        <v>0</v>
      </c>
      <c r="AB438" s="133">
        <v>508622</v>
      </c>
      <c r="AC438" s="150">
        <v>508528.54</v>
      </c>
      <c r="AD438" s="342">
        <f t="shared" si="60"/>
        <v>-13416.959999999963</v>
      </c>
      <c r="AE438" s="352">
        <f t="shared" si="61"/>
        <v>1.0270988612304321</v>
      </c>
      <c r="AF438" s="135">
        <f t="shared" si="62"/>
        <v>1.0270988612304321</v>
      </c>
      <c r="AG438" s="135" t="s">
        <v>2544</v>
      </c>
      <c r="AH438" s="202"/>
      <c r="AI438" s="190"/>
      <c r="AJ438" s="191"/>
      <c r="AK438" s="191"/>
      <c r="AL438" s="191"/>
      <c r="AM438" s="191"/>
      <c r="AN438" s="191"/>
      <c r="AO438" s="191"/>
      <c r="AP438" s="191"/>
      <c r="AQ438" s="177" t="s">
        <v>1923</v>
      </c>
    </row>
    <row r="439" spans="1:43" ht="36.6" x14ac:dyDescent="0.3">
      <c r="A439" s="193" t="s">
        <v>897</v>
      </c>
      <c r="B439" s="129">
        <v>436</v>
      </c>
      <c r="C439" s="198" t="s">
        <v>1925</v>
      </c>
      <c r="D439" s="239">
        <v>143624</v>
      </c>
      <c r="E439" s="245" t="s">
        <v>2226</v>
      </c>
      <c r="F439" s="279" t="s">
        <v>2533</v>
      </c>
      <c r="G439" s="175" t="s">
        <v>1132</v>
      </c>
      <c r="H439" s="187">
        <v>2011</v>
      </c>
      <c r="I439" s="130">
        <v>40211</v>
      </c>
      <c r="J439" s="186">
        <v>2010</v>
      </c>
      <c r="K439" s="130" t="s">
        <v>905</v>
      </c>
      <c r="L439" s="130" t="s">
        <v>1096</v>
      </c>
      <c r="M439" s="131">
        <v>180</v>
      </c>
      <c r="N439" s="136">
        <v>40756</v>
      </c>
      <c r="O439" s="136">
        <v>41030</v>
      </c>
      <c r="P439" s="136">
        <v>42844</v>
      </c>
      <c r="Q439" s="145">
        <f>+(P439-N439)/365</f>
        <v>5.720547945205479</v>
      </c>
      <c r="R439" s="145" t="s">
        <v>2515</v>
      </c>
      <c r="S439" s="145">
        <f>+(P439-O439)/365</f>
        <v>4.9698630136986299</v>
      </c>
      <c r="T439" s="145" t="s">
        <v>2515</v>
      </c>
      <c r="U439" s="145" t="s">
        <v>2540</v>
      </c>
      <c r="V439" s="145" t="s">
        <v>689</v>
      </c>
      <c r="W439" s="145" t="s">
        <v>689</v>
      </c>
      <c r="X439" s="187" t="s">
        <v>689</v>
      </c>
      <c r="Y439" s="192">
        <v>982533.98</v>
      </c>
      <c r="Z439" s="187">
        <v>0</v>
      </c>
      <c r="AA439" s="128">
        <v>0</v>
      </c>
      <c r="AB439" s="133">
        <v>985188</v>
      </c>
      <c r="AC439" s="150">
        <v>983104.64</v>
      </c>
      <c r="AD439" s="342">
        <f t="shared" si="60"/>
        <v>-570.6600000000326</v>
      </c>
      <c r="AE439" s="352">
        <f t="shared" si="61"/>
        <v>1.0005808043402225</v>
      </c>
      <c r="AF439" s="135">
        <f t="shared" si="62"/>
        <v>1.0005808043402225</v>
      </c>
      <c r="AG439" s="135" t="s">
        <v>2544</v>
      </c>
      <c r="AH439" s="202"/>
      <c r="AI439" s="190"/>
      <c r="AJ439" s="191"/>
      <c r="AK439" s="191"/>
      <c r="AL439" s="191"/>
      <c r="AM439" s="191"/>
      <c r="AN439" s="191"/>
      <c r="AO439" s="191"/>
      <c r="AP439" s="191"/>
      <c r="AQ439" s="177" t="s">
        <v>1926</v>
      </c>
    </row>
    <row r="440" spans="1:43" ht="36" x14ac:dyDescent="0.3">
      <c r="A440" s="193" t="s">
        <v>897</v>
      </c>
      <c r="B440" s="129">
        <v>437</v>
      </c>
      <c r="C440" s="198" t="s">
        <v>1927</v>
      </c>
      <c r="D440" s="239">
        <v>145396</v>
      </c>
      <c r="E440" s="246" t="s">
        <v>2200</v>
      </c>
      <c r="F440" s="279" t="s">
        <v>2531</v>
      </c>
      <c r="G440" s="175" t="s">
        <v>1132</v>
      </c>
      <c r="H440" s="187">
        <v>2011</v>
      </c>
      <c r="I440" s="130">
        <v>40248</v>
      </c>
      <c r="J440" s="186">
        <v>2010</v>
      </c>
      <c r="K440" s="130" t="s">
        <v>916</v>
      </c>
      <c r="L440" s="130" t="s">
        <v>1110</v>
      </c>
      <c r="M440" s="131">
        <v>150</v>
      </c>
      <c r="N440" s="136">
        <v>40422</v>
      </c>
      <c r="O440" s="136">
        <v>40878</v>
      </c>
      <c r="P440" s="136">
        <v>42844</v>
      </c>
      <c r="Q440" s="145">
        <f>+(P440-N440)/365</f>
        <v>6.6356164383561644</v>
      </c>
      <c r="R440" s="145" t="s">
        <v>2516</v>
      </c>
      <c r="S440" s="145">
        <f>+(P440-O440)/365</f>
        <v>5.3863013698630136</v>
      </c>
      <c r="T440" s="145" t="s">
        <v>2515</v>
      </c>
      <c r="U440" s="145" t="s">
        <v>2540</v>
      </c>
      <c r="V440" s="145" t="s">
        <v>689</v>
      </c>
      <c r="W440" s="136" t="s">
        <v>691</v>
      </c>
      <c r="X440" s="187" t="s">
        <v>689</v>
      </c>
      <c r="Y440" s="192">
        <v>890746.19</v>
      </c>
      <c r="Z440" s="187">
        <v>0</v>
      </c>
      <c r="AA440" s="128">
        <v>0</v>
      </c>
      <c r="AB440" s="133">
        <v>1169376</v>
      </c>
      <c r="AC440" s="150">
        <v>873461.19</v>
      </c>
      <c r="AD440" s="342">
        <f t="shared" si="60"/>
        <v>17285</v>
      </c>
      <c r="AE440" s="352">
        <f t="shared" si="61"/>
        <v>0.98059492120870029</v>
      </c>
      <c r="AF440" s="135">
        <f t="shared" si="62"/>
        <v>0.98059492120870029</v>
      </c>
      <c r="AG440" s="135" t="s">
        <v>2544</v>
      </c>
      <c r="AH440" s="136" t="s">
        <v>925</v>
      </c>
      <c r="AI440" s="190"/>
      <c r="AJ440" s="191"/>
      <c r="AK440" s="191"/>
      <c r="AL440" s="191"/>
      <c r="AM440" s="191"/>
      <c r="AN440" s="191"/>
      <c r="AO440" s="191"/>
      <c r="AP440" s="191"/>
      <c r="AQ440" s="177" t="s">
        <v>1921</v>
      </c>
    </row>
    <row r="441" spans="1:43" ht="48" x14ac:dyDescent="0.3">
      <c r="A441" s="193" t="s">
        <v>897</v>
      </c>
      <c r="B441" s="129">
        <v>438</v>
      </c>
      <c r="C441" s="198" t="s">
        <v>1932</v>
      </c>
      <c r="D441" s="239">
        <v>150235</v>
      </c>
      <c r="E441" s="246" t="s">
        <v>2200</v>
      </c>
      <c r="F441" s="279" t="s">
        <v>2531</v>
      </c>
      <c r="G441" s="175" t="s">
        <v>1132</v>
      </c>
      <c r="H441" s="187">
        <v>2011</v>
      </c>
      <c r="I441" s="130">
        <v>40337</v>
      </c>
      <c r="J441" s="186">
        <v>2010</v>
      </c>
      <c r="K441" s="130" t="s">
        <v>1876</v>
      </c>
      <c r="L441" s="130" t="s">
        <v>1109</v>
      </c>
      <c r="M441" s="131">
        <v>270</v>
      </c>
      <c r="N441" s="136" t="s">
        <v>698</v>
      </c>
      <c r="O441" s="136" t="s">
        <v>698</v>
      </c>
      <c r="P441" s="136">
        <v>42844</v>
      </c>
      <c r="Q441" s="128" t="s">
        <v>698</v>
      </c>
      <c r="R441" s="128" t="s">
        <v>698</v>
      </c>
      <c r="S441" s="128" t="s">
        <v>698</v>
      </c>
      <c r="T441" s="128" t="s">
        <v>698</v>
      </c>
      <c r="U441" s="128" t="s">
        <v>698</v>
      </c>
      <c r="V441" s="145" t="s">
        <v>689</v>
      </c>
      <c r="W441" s="145" t="s">
        <v>689</v>
      </c>
      <c r="X441" s="187" t="s">
        <v>689</v>
      </c>
      <c r="Y441" s="192">
        <v>531609.66</v>
      </c>
      <c r="Z441" s="150">
        <v>0</v>
      </c>
      <c r="AA441" s="128">
        <v>0</v>
      </c>
      <c r="AB441" s="133">
        <v>1642000</v>
      </c>
      <c r="AC441" s="210">
        <v>0</v>
      </c>
      <c r="AD441" s="342">
        <f t="shared" si="60"/>
        <v>531609.66</v>
      </c>
      <c r="AE441" s="352">
        <f t="shared" si="61"/>
        <v>0</v>
      </c>
      <c r="AF441" s="135">
        <f t="shared" si="62"/>
        <v>0</v>
      </c>
      <c r="AG441" s="135" t="s">
        <v>2543</v>
      </c>
      <c r="AH441" s="202"/>
      <c r="AI441" s="190"/>
      <c r="AJ441" s="191"/>
      <c r="AK441" s="191"/>
      <c r="AL441" s="191"/>
      <c r="AM441" s="191"/>
      <c r="AN441" s="191"/>
      <c r="AO441" s="191"/>
      <c r="AP441" s="191"/>
      <c r="AQ441" s="177" t="s">
        <v>1933</v>
      </c>
    </row>
    <row r="442" spans="1:43" ht="48" x14ac:dyDescent="0.3">
      <c r="A442" s="193" t="s">
        <v>897</v>
      </c>
      <c r="B442" s="129">
        <v>439</v>
      </c>
      <c r="C442" s="198" t="s">
        <v>1938</v>
      </c>
      <c r="D442" s="239">
        <v>156462</v>
      </c>
      <c r="E442" s="246" t="s">
        <v>2200</v>
      </c>
      <c r="F442" s="279" t="s">
        <v>2531</v>
      </c>
      <c r="G442" s="175" t="s">
        <v>1132</v>
      </c>
      <c r="H442" s="187">
        <v>2011</v>
      </c>
      <c r="I442" s="130">
        <v>40372</v>
      </c>
      <c r="J442" s="186">
        <v>2010</v>
      </c>
      <c r="K442" s="130" t="s">
        <v>1178</v>
      </c>
      <c r="L442" s="130" t="s">
        <v>1109</v>
      </c>
      <c r="M442" s="131">
        <v>270</v>
      </c>
      <c r="N442" s="136" t="s">
        <v>698</v>
      </c>
      <c r="O442" s="136" t="s">
        <v>698</v>
      </c>
      <c r="P442" s="136">
        <v>42844</v>
      </c>
      <c r="Q442" s="128" t="s">
        <v>698</v>
      </c>
      <c r="R442" s="128" t="s">
        <v>698</v>
      </c>
      <c r="S442" s="128" t="s">
        <v>698</v>
      </c>
      <c r="T442" s="128" t="s">
        <v>698</v>
      </c>
      <c r="U442" s="128" t="s">
        <v>698</v>
      </c>
      <c r="V442" s="145" t="s">
        <v>689</v>
      </c>
      <c r="W442" s="145" t="s">
        <v>689</v>
      </c>
      <c r="X442" s="136" t="s">
        <v>689</v>
      </c>
      <c r="Y442" s="192">
        <v>596599</v>
      </c>
      <c r="Z442" s="187">
        <v>0</v>
      </c>
      <c r="AA442" s="128">
        <v>0</v>
      </c>
      <c r="AB442" s="133">
        <v>0</v>
      </c>
      <c r="AC442" s="210">
        <v>0</v>
      </c>
      <c r="AD442" s="342">
        <f t="shared" si="60"/>
        <v>596599</v>
      </c>
      <c r="AE442" s="352">
        <f t="shared" si="61"/>
        <v>0</v>
      </c>
      <c r="AF442" s="135">
        <f t="shared" si="62"/>
        <v>0</v>
      </c>
      <c r="AG442" s="135" t="s">
        <v>2543</v>
      </c>
      <c r="AH442" s="202"/>
      <c r="AI442" s="190"/>
      <c r="AJ442" s="191"/>
      <c r="AK442" s="191"/>
      <c r="AL442" s="191"/>
      <c r="AM442" s="191"/>
      <c r="AN442" s="191"/>
      <c r="AO442" s="191"/>
      <c r="AP442" s="191"/>
      <c r="AQ442" s="177" t="s">
        <v>1939</v>
      </c>
    </row>
    <row r="443" spans="1:43" ht="48" x14ac:dyDescent="0.3">
      <c r="A443" s="193" t="s">
        <v>897</v>
      </c>
      <c r="B443" s="129">
        <v>440</v>
      </c>
      <c r="C443" s="198" t="s">
        <v>1940</v>
      </c>
      <c r="D443" s="239">
        <v>157207</v>
      </c>
      <c r="E443" s="245" t="s">
        <v>2225</v>
      </c>
      <c r="F443" s="279" t="s">
        <v>2533</v>
      </c>
      <c r="G443" s="175" t="s">
        <v>1132</v>
      </c>
      <c r="H443" s="187">
        <v>2011</v>
      </c>
      <c r="I443" s="130">
        <v>40374</v>
      </c>
      <c r="J443" s="186">
        <v>2010</v>
      </c>
      <c r="K443" s="130" t="s">
        <v>1194</v>
      </c>
      <c r="L443" s="130" t="s">
        <v>1104</v>
      </c>
      <c r="M443" s="131">
        <v>210</v>
      </c>
      <c r="N443" s="136">
        <v>40787</v>
      </c>
      <c r="O443" s="136">
        <v>41671</v>
      </c>
      <c r="P443" s="136">
        <v>42844</v>
      </c>
      <c r="Q443" s="145">
        <f>+(P443-N443)/365</f>
        <v>5.6356164383561644</v>
      </c>
      <c r="R443" s="145" t="s">
        <v>2515</v>
      </c>
      <c r="S443" s="145">
        <f>+(P443-O443)/365</f>
        <v>3.2136986301369861</v>
      </c>
      <c r="T443" s="145" t="s">
        <v>2513</v>
      </c>
      <c r="U443" s="145" t="s">
        <v>2540</v>
      </c>
      <c r="V443" s="145" t="s">
        <v>689</v>
      </c>
      <c r="W443" s="145" t="s">
        <v>689</v>
      </c>
      <c r="X443" s="136" t="s">
        <v>689</v>
      </c>
      <c r="Y443" s="192">
        <v>1523416</v>
      </c>
      <c r="Z443" s="187">
        <v>0</v>
      </c>
      <c r="AA443" s="128">
        <v>0</v>
      </c>
      <c r="AB443" s="133">
        <v>3416055</v>
      </c>
      <c r="AC443" s="150">
        <v>1491153.18</v>
      </c>
      <c r="AD443" s="342">
        <f t="shared" si="60"/>
        <v>32262.820000000065</v>
      </c>
      <c r="AE443" s="352">
        <f t="shared" si="61"/>
        <v>0.97882205517074783</v>
      </c>
      <c r="AF443" s="135">
        <f t="shared" si="62"/>
        <v>0.97882205517074783</v>
      </c>
      <c r="AG443" s="135" t="s">
        <v>2544</v>
      </c>
      <c r="AH443" s="202"/>
      <c r="AI443" s="190"/>
      <c r="AJ443" s="191"/>
      <c r="AK443" s="191"/>
      <c r="AL443" s="191"/>
      <c r="AM443" s="191"/>
      <c r="AN443" s="191"/>
      <c r="AO443" s="191"/>
      <c r="AP443" s="191"/>
      <c r="AQ443" s="177" t="s">
        <v>1941</v>
      </c>
    </row>
    <row r="444" spans="1:43" ht="36" x14ac:dyDescent="0.3">
      <c r="A444" s="193" t="s">
        <v>897</v>
      </c>
      <c r="B444" s="129">
        <v>441</v>
      </c>
      <c r="C444" s="198" t="s">
        <v>1942</v>
      </c>
      <c r="D444" s="239">
        <v>158162</v>
      </c>
      <c r="E444" s="246" t="s">
        <v>2200</v>
      </c>
      <c r="F444" s="279" t="s">
        <v>2531</v>
      </c>
      <c r="G444" s="175" t="s">
        <v>1132</v>
      </c>
      <c r="H444" s="187">
        <v>2011</v>
      </c>
      <c r="I444" s="130">
        <v>40401</v>
      </c>
      <c r="J444" s="186">
        <v>2010</v>
      </c>
      <c r="K444" s="187" t="s">
        <v>1161</v>
      </c>
      <c r="L444" s="130" t="s">
        <v>1110</v>
      </c>
      <c r="M444" s="131">
        <v>180</v>
      </c>
      <c r="N444" s="136" t="s">
        <v>698</v>
      </c>
      <c r="O444" s="136" t="s">
        <v>698</v>
      </c>
      <c r="P444" s="136">
        <v>42844</v>
      </c>
      <c r="Q444" s="128" t="s">
        <v>698</v>
      </c>
      <c r="R444" s="128" t="s">
        <v>698</v>
      </c>
      <c r="S444" s="128" t="s">
        <v>698</v>
      </c>
      <c r="T444" s="128" t="s">
        <v>698</v>
      </c>
      <c r="U444" s="128" t="s">
        <v>698</v>
      </c>
      <c r="V444" s="145" t="s">
        <v>689</v>
      </c>
      <c r="W444" s="145" t="s">
        <v>689</v>
      </c>
      <c r="X444" s="136" t="s">
        <v>689</v>
      </c>
      <c r="Y444" s="192">
        <v>473328.32</v>
      </c>
      <c r="Z444" s="187">
        <v>0</v>
      </c>
      <c r="AA444" s="128">
        <v>0</v>
      </c>
      <c r="AB444" s="133">
        <v>473329</v>
      </c>
      <c r="AC444" s="210">
        <v>0</v>
      </c>
      <c r="AD444" s="342">
        <f t="shared" si="60"/>
        <v>473328.32</v>
      </c>
      <c r="AE444" s="352">
        <f t="shared" si="61"/>
        <v>0</v>
      </c>
      <c r="AF444" s="135">
        <f t="shared" si="62"/>
        <v>0</v>
      </c>
      <c r="AG444" s="135" t="s">
        <v>2543</v>
      </c>
      <c r="AH444" s="202"/>
      <c r="AI444" s="190"/>
      <c r="AJ444" s="191"/>
      <c r="AK444" s="191"/>
      <c r="AL444" s="191"/>
      <c r="AM444" s="191"/>
      <c r="AN444" s="191"/>
      <c r="AO444" s="191"/>
      <c r="AP444" s="191"/>
      <c r="AQ444" s="177" t="s">
        <v>1943</v>
      </c>
    </row>
    <row r="445" spans="1:43" ht="36.6" x14ac:dyDescent="0.3">
      <c r="A445" s="193" t="s">
        <v>896</v>
      </c>
      <c r="B445" s="129">
        <v>442</v>
      </c>
      <c r="C445" s="198" t="s">
        <v>1743</v>
      </c>
      <c r="D445" s="239">
        <v>4732</v>
      </c>
      <c r="E445" s="245" t="s">
        <v>2373</v>
      </c>
      <c r="F445" s="279" t="s">
        <v>2532</v>
      </c>
      <c r="G445" s="175" t="s">
        <v>1744</v>
      </c>
      <c r="H445" s="187">
        <v>2011</v>
      </c>
      <c r="I445" s="130">
        <v>39287</v>
      </c>
      <c r="J445" s="186">
        <v>2007</v>
      </c>
      <c r="K445" s="130" t="s">
        <v>1745</v>
      </c>
      <c r="L445" s="130" t="s">
        <v>1107</v>
      </c>
      <c r="M445" s="150">
        <v>635</v>
      </c>
      <c r="N445" s="136">
        <v>39569</v>
      </c>
      <c r="O445" s="136">
        <v>41153</v>
      </c>
      <c r="P445" s="136">
        <v>42844</v>
      </c>
      <c r="Q445" s="145">
        <f t="shared" ref="Q445:Q477" si="63">+(P445-N445)/365</f>
        <v>8.9726027397260282</v>
      </c>
      <c r="R445" s="145" t="s">
        <v>2519</v>
      </c>
      <c r="S445" s="145">
        <f t="shared" ref="S445:S477" si="64">+(P445-O445)/365</f>
        <v>4.6328767123287671</v>
      </c>
      <c r="T445" s="145" t="s">
        <v>2514</v>
      </c>
      <c r="U445" s="145" t="s">
        <v>2540</v>
      </c>
      <c r="V445" s="145" t="s">
        <v>689</v>
      </c>
      <c r="W445" s="136" t="s">
        <v>691</v>
      </c>
      <c r="X445" s="187" t="s">
        <v>689</v>
      </c>
      <c r="Y445" s="180">
        <v>13460827</v>
      </c>
      <c r="Z445" s="181">
        <v>0</v>
      </c>
      <c r="AA445" s="128">
        <v>0</v>
      </c>
      <c r="AB445" s="180">
        <v>19087202</v>
      </c>
      <c r="AC445" s="235">
        <v>18347610</v>
      </c>
      <c r="AD445" s="342">
        <f t="shared" si="60"/>
        <v>-4886783</v>
      </c>
      <c r="AE445" s="352">
        <f t="shared" ref="AE445:AE476" si="65">+AC445/Y445</f>
        <v>1.3630373527570037</v>
      </c>
      <c r="AF445" s="135">
        <f t="shared" ref="AF445:AF477" si="66">+AC445/Y445</f>
        <v>1.3630373527570037</v>
      </c>
      <c r="AG445" s="135" t="s">
        <v>2544</v>
      </c>
      <c r="AH445" s="136" t="s">
        <v>925</v>
      </c>
      <c r="AI445" s="189"/>
      <c r="AJ445" s="178"/>
      <c r="AK445" s="178"/>
      <c r="AL445" s="178"/>
      <c r="AM445" s="178"/>
      <c r="AN445" s="178"/>
      <c r="AO445" s="178"/>
      <c r="AP445" s="178"/>
      <c r="AQ445" s="177" t="s">
        <v>1746</v>
      </c>
    </row>
    <row r="446" spans="1:43" ht="36" x14ac:dyDescent="0.3">
      <c r="A446" s="193" t="s">
        <v>896</v>
      </c>
      <c r="B446" s="129">
        <v>443</v>
      </c>
      <c r="C446" s="198" t="s">
        <v>1780</v>
      </c>
      <c r="D446" s="239">
        <v>16316</v>
      </c>
      <c r="E446" s="246" t="s">
        <v>906</v>
      </c>
      <c r="F446" s="279" t="s">
        <v>2532</v>
      </c>
      <c r="G446" s="175" t="s">
        <v>1132</v>
      </c>
      <c r="H446" s="187">
        <v>2011</v>
      </c>
      <c r="I446" s="130">
        <v>38510</v>
      </c>
      <c r="J446" s="186">
        <v>2005</v>
      </c>
      <c r="K446" s="130" t="s">
        <v>906</v>
      </c>
      <c r="L446" s="130" t="s">
        <v>1102</v>
      </c>
      <c r="M446" s="131">
        <v>180</v>
      </c>
      <c r="N446" s="136">
        <v>38777</v>
      </c>
      <c r="O446" s="136">
        <v>40878</v>
      </c>
      <c r="P446" s="136">
        <v>42844</v>
      </c>
      <c r="Q446" s="145">
        <f t="shared" si="63"/>
        <v>11.142465753424657</v>
      </c>
      <c r="R446" s="145" t="s">
        <v>2521</v>
      </c>
      <c r="S446" s="145">
        <f t="shared" si="64"/>
        <v>5.3863013698630136</v>
      </c>
      <c r="T446" s="145" t="s">
        <v>2515</v>
      </c>
      <c r="U446" s="145" t="s">
        <v>2540</v>
      </c>
      <c r="V446" s="145" t="s">
        <v>689</v>
      </c>
      <c r="W446" s="145" t="s">
        <v>689</v>
      </c>
      <c r="X446" s="187" t="s">
        <v>689</v>
      </c>
      <c r="Y446" s="180">
        <v>1851537</v>
      </c>
      <c r="Z446" s="181">
        <v>0</v>
      </c>
      <c r="AA446" s="128">
        <v>0</v>
      </c>
      <c r="AB446" s="180">
        <v>2766780</v>
      </c>
      <c r="AC446" s="192">
        <v>2138015.34</v>
      </c>
      <c r="AD446" s="342">
        <f t="shared" si="60"/>
        <v>-286478.33999999985</v>
      </c>
      <c r="AE446" s="352">
        <f t="shared" si="65"/>
        <v>1.1547246098781714</v>
      </c>
      <c r="AF446" s="135">
        <f t="shared" si="66"/>
        <v>1.1547246098781714</v>
      </c>
      <c r="AG446" s="135" t="s">
        <v>2544</v>
      </c>
      <c r="AH446" s="202"/>
      <c r="AI446" s="189"/>
      <c r="AJ446" s="178"/>
      <c r="AK446" s="178"/>
      <c r="AL446" s="178"/>
      <c r="AM446" s="178"/>
      <c r="AN446" s="178"/>
      <c r="AO446" s="178"/>
      <c r="AP446" s="178"/>
      <c r="AQ446" s="177" t="s">
        <v>1781</v>
      </c>
    </row>
    <row r="447" spans="1:43" ht="36" x14ac:dyDescent="0.3">
      <c r="A447" s="193" t="s">
        <v>896</v>
      </c>
      <c r="B447" s="129">
        <v>444</v>
      </c>
      <c r="C447" s="198" t="s">
        <v>1784</v>
      </c>
      <c r="D447" s="239">
        <v>18654</v>
      </c>
      <c r="E447" s="246" t="s">
        <v>906</v>
      </c>
      <c r="F447" s="279" t="s">
        <v>2532</v>
      </c>
      <c r="G447" s="175" t="s">
        <v>1132</v>
      </c>
      <c r="H447" s="187">
        <v>2011</v>
      </c>
      <c r="I447" s="130">
        <v>38512</v>
      </c>
      <c r="J447" s="186">
        <v>2005</v>
      </c>
      <c r="K447" s="130" t="s">
        <v>906</v>
      </c>
      <c r="L447" s="130" t="s">
        <v>1102</v>
      </c>
      <c r="M447" s="131">
        <v>120</v>
      </c>
      <c r="N447" s="136">
        <v>39052</v>
      </c>
      <c r="O447" s="136">
        <v>40695</v>
      </c>
      <c r="P447" s="136">
        <v>42844</v>
      </c>
      <c r="Q447" s="145">
        <f t="shared" si="63"/>
        <v>10.389041095890411</v>
      </c>
      <c r="R447" s="145" t="s">
        <v>2520</v>
      </c>
      <c r="S447" s="145">
        <f t="shared" si="64"/>
        <v>5.8876712328767127</v>
      </c>
      <c r="T447" s="145" t="s">
        <v>2515</v>
      </c>
      <c r="U447" s="145" t="s">
        <v>2540</v>
      </c>
      <c r="V447" s="145" t="s">
        <v>689</v>
      </c>
      <c r="W447" s="145" t="s">
        <v>689</v>
      </c>
      <c r="X447" s="187" t="s">
        <v>689</v>
      </c>
      <c r="Y447" s="180">
        <v>650146</v>
      </c>
      <c r="Z447" s="181">
        <v>0</v>
      </c>
      <c r="AA447" s="128">
        <v>0</v>
      </c>
      <c r="AB447" s="180">
        <v>895924</v>
      </c>
      <c r="AC447" s="192">
        <v>728012.38</v>
      </c>
      <c r="AD447" s="342">
        <f t="shared" si="60"/>
        <v>-77866.38</v>
      </c>
      <c r="AE447" s="352">
        <f t="shared" si="65"/>
        <v>1.1197675291396088</v>
      </c>
      <c r="AF447" s="135">
        <f t="shared" si="66"/>
        <v>1.1197675291396088</v>
      </c>
      <c r="AG447" s="135" t="s">
        <v>2544</v>
      </c>
      <c r="AH447" s="202"/>
      <c r="AI447" s="189"/>
      <c r="AJ447" s="178"/>
      <c r="AK447" s="178"/>
      <c r="AL447" s="178"/>
      <c r="AM447" s="178"/>
      <c r="AN447" s="178"/>
      <c r="AO447" s="178"/>
      <c r="AP447" s="178"/>
      <c r="AQ447" s="177"/>
    </row>
    <row r="448" spans="1:43" ht="36" x14ac:dyDescent="0.3">
      <c r="A448" s="193" t="s">
        <v>896</v>
      </c>
      <c r="B448" s="129">
        <v>445</v>
      </c>
      <c r="C448" s="198" t="s">
        <v>856</v>
      </c>
      <c r="D448" s="239">
        <v>21816</v>
      </c>
      <c r="E448" s="246" t="s">
        <v>906</v>
      </c>
      <c r="F448" s="279" t="s">
        <v>2532</v>
      </c>
      <c r="G448" s="175" t="s">
        <v>1132</v>
      </c>
      <c r="H448" s="187">
        <v>2011</v>
      </c>
      <c r="I448" s="130">
        <v>39276</v>
      </c>
      <c r="J448" s="186">
        <v>2007</v>
      </c>
      <c r="K448" s="130" t="s">
        <v>1745</v>
      </c>
      <c r="L448" s="130" t="s">
        <v>1109</v>
      </c>
      <c r="M448" s="131">
        <v>120</v>
      </c>
      <c r="N448" s="136">
        <v>39448</v>
      </c>
      <c r="O448" s="136">
        <v>40483</v>
      </c>
      <c r="P448" s="136">
        <v>42844</v>
      </c>
      <c r="Q448" s="145">
        <f t="shared" si="63"/>
        <v>9.3041095890410954</v>
      </c>
      <c r="R448" s="145" t="s">
        <v>2519</v>
      </c>
      <c r="S448" s="145">
        <f t="shared" si="64"/>
        <v>6.4684931506849317</v>
      </c>
      <c r="T448" s="145" t="s">
        <v>2516</v>
      </c>
      <c r="U448" s="145" t="s">
        <v>2540</v>
      </c>
      <c r="V448" s="145" t="s">
        <v>689</v>
      </c>
      <c r="W448" s="145" t="s">
        <v>689</v>
      </c>
      <c r="X448" s="187" t="s">
        <v>689</v>
      </c>
      <c r="Y448" s="180">
        <v>206085</v>
      </c>
      <c r="Z448" s="181">
        <v>0</v>
      </c>
      <c r="AA448" s="128">
        <v>0</v>
      </c>
      <c r="AB448" s="180">
        <v>374029</v>
      </c>
      <c r="AC448" s="192">
        <v>302794.46000000002</v>
      </c>
      <c r="AD448" s="342">
        <f t="shared" si="60"/>
        <v>-96709.460000000021</v>
      </c>
      <c r="AE448" s="352">
        <f t="shared" si="65"/>
        <v>1.4692697673290149</v>
      </c>
      <c r="AF448" s="135">
        <f t="shared" si="66"/>
        <v>1.4692697673290149</v>
      </c>
      <c r="AG448" s="135" t="s">
        <v>2544</v>
      </c>
      <c r="AH448" s="202"/>
      <c r="AI448" s="189"/>
      <c r="AJ448" s="178"/>
      <c r="AK448" s="178"/>
      <c r="AL448" s="178"/>
      <c r="AM448" s="178"/>
      <c r="AN448" s="178"/>
      <c r="AO448" s="178"/>
      <c r="AP448" s="178"/>
      <c r="AQ448" s="177"/>
    </row>
    <row r="449" spans="1:43" ht="36" x14ac:dyDescent="0.3">
      <c r="A449" s="193" t="s">
        <v>896</v>
      </c>
      <c r="B449" s="129">
        <v>446</v>
      </c>
      <c r="C449" s="198" t="s">
        <v>1830</v>
      </c>
      <c r="D449" s="239">
        <v>25156</v>
      </c>
      <c r="E449" s="246" t="s">
        <v>906</v>
      </c>
      <c r="F449" s="279" t="s">
        <v>2532</v>
      </c>
      <c r="G449" s="175" t="s">
        <v>1132</v>
      </c>
      <c r="H449" s="187">
        <v>2011</v>
      </c>
      <c r="I449" s="130">
        <v>38902</v>
      </c>
      <c r="J449" s="186">
        <v>2006</v>
      </c>
      <c r="K449" s="128" t="s">
        <v>1188</v>
      </c>
      <c r="L449" s="130" t="s">
        <v>1100</v>
      </c>
      <c r="M449" s="131">
        <v>120</v>
      </c>
      <c r="N449" s="136">
        <v>39203</v>
      </c>
      <c r="O449" s="136">
        <v>40483</v>
      </c>
      <c r="P449" s="136">
        <v>42844</v>
      </c>
      <c r="Q449" s="145">
        <f t="shared" si="63"/>
        <v>9.9753424657534246</v>
      </c>
      <c r="R449" s="145" t="s">
        <v>2520</v>
      </c>
      <c r="S449" s="145">
        <f t="shared" si="64"/>
        <v>6.4684931506849317</v>
      </c>
      <c r="T449" s="145" t="s">
        <v>2516</v>
      </c>
      <c r="U449" s="145" t="s">
        <v>2540</v>
      </c>
      <c r="V449" s="145" t="s">
        <v>689</v>
      </c>
      <c r="W449" s="145" t="s">
        <v>689</v>
      </c>
      <c r="X449" s="187" t="s">
        <v>689</v>
      </c>
      <c r="Y449" s="180">
        <v>463585</v>
      </c>
      <c r="Z449" s="181">
        <v>0</v>
      </c>
      <c r="AA449" s="128">
        <v>0</v>
      </c>
      <c r="AB449" s="180">
        <v>809016</v>
      </c>
      <c r="AC449" s="192">
        <v>620823.14</v>
      </c>
      <c r="AD449" s="342">
        <f t="shared" si="60"/>
        <v>-157238.14000000001</v>
      </c>
      <c r="AE449" s="352">
        <f t="shared" si="65"/>
        <v>1.3391786619498043</v>
      </c>
      <c r="AF449" s="135">
        <f t="shared" si="66"/>
        <v>1.3391786619498043</v>
      </c>
      <c r="AG449" s="135" t="s">
        <v>2544</v>
      </c>
      <c r="AH449" s="202"/>
      <c r="AI449" s="189"/>
      <c r="AJ449" s="178"/>
      <c r="AK449" s="178"/>
      <c r="AL449" s="178"/>
      <c r="AM449" s="178"/>
      <c r="AN449" s="178"/>
      <c r="AO449" s="178"/>
      <c r="AP449" s="178"/>
      <c r="AQ449" s="177"/>
    </row>
    <row r="450" spans="1:43" ht="36" x14ac:dyDescent="0.3">
      <c r="A450" s="193" t="s">
        <v>896</v>
      </c>
      <c r="B450" s="129">
        <v>447</v>
      </c>
      <c r="C450" s="198" t="s">
        <v>1838</v>
      </c>
      <c r="D450" s="239">
        <v>65726</v>
      </c>
      <c r="E450" s="246" t="s">
        <v>906</v>
      </c>
      <c r="F450" s="279" t="s">
        <v>2532</v>
      </c>
      <c r="G450" s="175" t="s">
        <v>1132</v>
      </c>
      <c r="H450" s="187">
        <v>2011</v>
      </c>
      <c r="I450" s="130">
        <v>39412</v>
      </c>
      <c r="J450" s="186">
        <v>2007</v>
      </c>
      <c r="K450" s="130" t="s">
        <v>1748</v>
      </c>
      <c r="L450" s="130" t="s">
        <v>1109</v>
      </c>
      <c r="M450" s="131">
        <v>120</v>
      </c>
      <c r="N450" s="136">
        <v>40422</v>
      </c>
      <c r="O450" s="136">
        <v>40878</v>
      </c>
      <c r="P450" s="136">
        <v>42844</v>
      </c>
      <c r="Q450" s="145">
        <f t="shared" si="63"/>
        <v>6.6356164383561644</v>
      </c>
      <c r="R450" s="145" t="s">
        <v>2516</v>
      </c>
      <c r="S450" s="145">
        <f t="shared" si="64"/>
        <v>5.3863013698630136</v>
      </c>
      <c r="T450" s="145" t="s">
        <v>2515</v>
      </c>
      <c r="U450" s="145" t="s">
        <v>2540</v>
      </c>
      <c r="V450" s="145" t="s">
        <v>689</v>
      </c>
      <c r="W450" s="145" t="s">
        <v>689</v>
      </c>
      <c r="X450" s="187" t="s">
        <v>689</v>
      </c>
      <c r="Y450" s="180">
        <v>296229</v>
      </c>
      <c r="Z450" s="181">
        <v>0</v>
      </c>
      <c r="AA450" s="128">
        <v>0</v>
      </c>
      <c r="AB450" s="180">
        <v>507704</v>
      </c>
      <c r="AC450" s="192">
        <v>383638.59</v>
      </c>
      <c r="AD450" s="342">
        <f t="shared" si="60"/>
        <v>-87409.590000000026</v>
      </c>
      <c r="AE450" s="352">
        <f t="shared" si="65"/>
        <v>1.2950743850196977</v>
      </c>
      <c r="AF450" s="135">
        <f t="shared" si="66"/>
        <v>1.2950743850196977</v>
      </c>
      <c r="AG450" s="135" t="s">
        <v>2544</v>
      </c>
      <c r="AH450" s="202"/>
      <c r="AI450" s="189"/>
      <c r="AJ450" s="178"/>
      <c r="AK450" s="178"/>
      <c r="AL450" s="178"/>
      <c r="AM450" s="178"/>
      <c r="AN450" s="178"/>
      <c r="AO450" s="178"/>
      <c r="AP450" s="178"/>
      <c r="AQ450" s="177"/>
    </row>
    <row r="451" spans="1:43" ht="36" x14ac:dyDescent="0.3">
      <c r="A451" s="193" t="s">
        <v>896</v>
      </c>
      <c r="B451" s="129">
        <v>448</v>
      </c>
      <c r="C451" s="198" t="s">
        <v>1846</v>
      </c>
      <c r="D451" s="239">
        <v>93506</v>
      </c>
      <c r="E451" s="246" t="s">
        <v>906</v>
      </c>
      <c r="F451" s="279" t="s">
        <v>2532</v>
      </c>
      <c r="G451" s="175" t="s">
        <v>1837</v>
      </c>
      <c r="H451" s="187">
        <v>2011</v>
      </c>
      <c r="I451" s="130">
        <v>39667</v>
      </c>
      <c r="J451" s="186">
        <v>2008</v>
      </c>
      <c r="K451" s="130" t="s">
        <v>1581</v>
      </c>
      <c r="L451" s="130" t="s">
        <v>1109</v>
      </c>
      <c r="M451" s="131">
        <v>150</v>
      </c>
      <c r="N451" s="136">
        <v>40330</v>
      </c>
      <c r="O451" s="136">
        <v>40878</v>
      </c>
      <c r="P451" s="136">
        <v>42844</v>
      </c>
      <c r="Q451" s="145">
        <f t="shared" si="63"/>
        <v>6.8876712328767127</v>
      </c>
      <c r="R451" s="145" t="s">
        <v>2516</v>
      </c>
      <c r="S451" s="145">
        <f t="shared" si="64"/>
        <v>5.3863013698630136</v>
      </c>
      <c r="T451" s="145" t="s">
        <v>2515</v>
      </c>
      <c r="U451" s="145" t="s">
        <v>2540</v>
      </c>
      <c r="V451" s="145" t="s">
        <v>691</v>
      </c>
      <c r="W451" s="145" t="s">
        <v>689</v>
      </c>
      <c r="X451" s="187" t="s">
        <v>689</v>
      </c>
      <c r="Y451" s="192">
        <v>351383.68</v>
      </c>
      <c r="Z451" s="181">
        <v>0</v>
      </c>
      <c r="AA451" s="128">
        <v>0</v>
      </c>
      <c r="AB451" s="180">
        <v>488902</v>
      </c>
      <c r="AC451" s="196">
        <v>258271.22</v>
      </c>
      <c r="AD451" s="342">
        <f t="shared" si="60"/>
        <v>93112.459999999992</v>
      </c>
      <c r="AE451" s="352">
        <f t="shared" si="65"/>
        <v>0.73501199600391232</v>
      </c>
      <c r="AF451" s="135">
        <f t="shared" si="66"/>
        <v>0.73501199600391232</v>
      </c>
      <c r="AG451" s="135" t="s">
        <v>2542</v>
      </c>
      <c r="AH451" s="202"/>
      <c r="AI451" s="190"/>
      <c r="AJ451" s="191"/>
      <c r="AK451" s="191"/>
      <c r="AL451" s="191"/>
      <c r="AM451" s="191"/>
      <c r="AN451" s="191"/>
      <c r="AO451" s="191"/>
      <c r="AP451" s="191"/>
      <c r="AQ451" s="177"/>
    </row>
    <row r="452" spans="1:43" ht="48" x14ac:dyDescent="0.3">
      <c r="A452" s="193" t="s">
        <v>896</v>
      </c>
      <c r="B452" s="129">
        <v>449</v>
      </c>
      <c r="C452" s="198" t="s">
        <v>1848</v>
      </c>
      <c r="D452" s="239">
        <v>102582</v>
      </c>
      <c r="E452" s="245" t="s">
        <v>2374</v>
      </c>
      <c r="F452" s="279" t="s">
        <v>2532</v>
      </c>
      <c r="G452" s="175" t="s">
        <v>2149</v>
      </c>
      <c r="H452" s="187">
        <v>2011</v>
      </c>
      <c r="I452" s="130">
        <v>39853</v>
      </c>
      <c r="J452" s="187">
        <v>2009</v>
      </c>
      <c r="K452" s="130" t="s">
        <v>906</v>
      </c>
      <c r="L452" s="130" t="s">
        <v>1109</v>
      </c>
      <c r="M452" s="131">
        <v>150</v>
      </c>
      <c r="N452" s="136">
        <v>40238</v>
      </c>
      <c r="O452" s="136">
        <v>40787</v>
      </c>
      <c r="P452" s="136">
        <v>42844</v>
      </c>
      <c r="Q452" s="145">
        <f t="shared" si="63"/>
        <v>7.13972602739726</v>
      </c>
      <c r="R452" s="145" t="s">
        <v>2517</v>
      </c>
      <c r="S452" s="145">
        <f t="shared" si="64"/>
        <v>5.6356164383561644</v>
      </c>
      <c r="T452" s="145" t="s">
        <v>2515</v>
      </c>
      <c r="U452" s="145" t="s">
        <v>2540</v>
      </c>
      <c r="V452" s="145" t="s">
        <v>691</v>
      </c>
      <c r="W452" s="145" t="s">
        <v>689</v>
      </c>
      <c r="X452" s="187" t="s">
        <v>689</v>
      </c>
      <c r="Y452" s="192">
        <v>348575.46</v>
      </c>
      <c r="Z452" s="181">
        <v>0</v>
      </c>
      <c r="AA452" s="128">
        <v>0</v>
      </c>
      <c r="AB452" s="180">
        <v>289476</v>
      </c>
      <c r="AC452" s="196">
        <v>201161.41</v>
      </c>
      <c r="AD452" s="342">
        <f t="shared" si="60"/>
        <v>147414.05000000002</v>
      </c>
      <c r="AE452" s="352">
        <f t="shared" si="65"/>
        <v>0.57709573129445202</v>
      </c>
      <c r="AF452" s="135">
        <f t="shared" si="66"/>
        <v>0.57709573129445202</v>
      </c>
      <c r="AG452" s="135" t="s">
        <v>2542</v>
      </c>
      <c r="AH452" s="202"/>
      <c r="AI452" s="190"/>
      <c r="AJ452" s="191"/>
      <c r="AK452" s="191"/>
      <c r="AL452" s="191"/>
      <c r="AM452" s="191"/>
      <c r="AN452" s="191"/>
      <c r="AO452" s="191"/>
      <c r="AP452" s="191"/>
      <c r="AQ452" s="177"/>
    </row>
    <row r="453" spans="1:43" ht="48" x14ac:dyDescent="0.3">
      <c r="A453" s="193" t="s">
        <v>896</v>
      </c>
      <c r="B453" s="129">
        <v>450</v>
      </c>
      <c r="C453" s="198" t="s">
        <v>1849</v>
      </c>
      <c r="D453" s="239">
        <v>103475</v>
      </c>
      <c r="E453" s="246" t="s">
        <v>906</v>
      </c>
      <c r="F453" s="279" t="s">
        <v>2532</v>
      </c>
      <c r="G453" s="175" t="s">
        <v>2149</v>
      </c>
      <c r="H453" s="187">
        <v>2011</v>
      </c>
      <c r="I453" s="130">
        <v>39792</v>
      </c>
      <c r="J453" s="186">
        <v>2008</v>
      </c>
      <c r="K453" s="130" t="s">
        <v>906</v>
      </c>
      <c r="L453" s="130" t="s">
        <v>1109</v>
      </c>
      <c r="M453" s="131">
        <v>150</v>
      </c>
      <c r="N453" s="136">
        <v>40422</v>
      </c>
      <c r="O453" s="136">
        <v>40817</v>
      </c>
      <c r="P453" s="136">
        <v>42844</v>
      </c>
      <c r="Q453" s="145">
        <f t="shared" si="63"/>
        <v>6.6356164383561644</v>
      </c>
      <c r="R453" s="145" t="s">
        <v>2516</v>
      </c>
      <c r="S453" s="145">
        <f t="shared" si="64"/>
        <v>5.5534246575342463</v>
      </c>
      <c r="T453" s="145" t="s">
        <v>2515</v>
      </c>
      <c r="U453" s="145" t="s">
        <v>2540</v>
      </c>
      <c r="V453" s="145" t="s">
        <v>691</v>
      </c>
      <c r="W453" s="145" t="s">
        <v>689</v>
      </c>
      <c r="X453" s="187" t="s">
        <v>689</v>
      </c>
      <c r="Y453" s="192">
        <v>1254998.97</v>
      </c>
      <c r="Z453" s="181">
        <v>0</v>
      </c>
      <c r="AA453" s="128">
        <v>0</v>
      </c>
      <c r="AB453" s="180">
        <v>1307967</v>
      </c>
      <c r="AC453" s="196">
        <v>583311.6</v>
      </c>
      <c r="AD453" s="342">
        <f t="shared" si="60"/>
        <v>671687.37</v>
      </c>
      <c r="AE453" s="352">
        <f t="shared" si="65"/>
        <v>0.46479050098343905</v>
      </c>
      <c r="AF453" s="135">
        <f t="shared" si="66"/>
        <v>0.46479050098343905</v>
      </c>
      <c r="AG453" s="135" t="s">
        <v>2542</v>
      </c>
      <c r="AH453" s="202"/>
      <c r="AI453" s="190"/>
      <c r="AJ453" s="191"/>
      <c r="AK453" s="191"/>
      <c r="AL453" s="191"/>
      <c r="AM453" s="191"/>
      <c r="AN453" s="191"/>
      <c r="AO453" s="191"/>
      <c r="AP453" s="191"/>
      <c r="AQ453" s="177"/>
    </row>
    <row r="454" spans="1:43" ht="36" x14ac:dyDescent="0.3">
      <c r="A454" s="193" t="s">
        <v>900</v>
      </c>
      <c r="B454" s="129">
        <v>451</v>
      </c>
      <c r="C454" s="198" t="s">
        <v>2479</v>
      </c>
      <c r="D454" s="239">
        <v>5755</v>
      </c>
      <c r="E454" s="245" t="s">
        <v>1659</v>
      </c>
      <c r="F454" s="280" t="s">
        <v>2529</v>
      </c>
      <c r="G454" s="175" t="s">
        <v>1451</v>
      </c>
      <c r="H454" s="187">
        <v>2011</v>
      </c>
      <c r="I454" s="130">
        <v>38127</v>
      </c>
      <c r="J454" s="186">
        <v>2004</v>
      </c>
      <c r="K454" s="130" t="s">
        <v>1706</v>
      </c>
      <c r="L454" s="130" t="s">
        <v>1104</v>
      </c>
      <c r="M454" s="131">
        <v>365</v>
      </c>
      <c r="N454" s="136">
        <v>39234</v>
      </c>
      <c r="O454" s="136">
        <v>40695</v>
      </c>
      <c r="P454" s="136">
        <v>42844</v>
      </c>
      <c r="Q454" s="145">
        <f t="shared" si="63"/>
        <v>9.8904109589041092</v>
      </c>
      <c r="R454" s="145" t="s">
        <v>2519</v>
      </c>
      <c r="S454" s="145">
        <f t="shared" si="64"/>
        <v>5.8876712328767127</v>
      </c>
      <c r="T454" s="145" t="s">
        <v>2515</v>
      </c>
      <c r="U454" s="145" t="s">
        <v>2540</v>
      </c>
      <c r="V454" s="145" t="s">
        <v>689</v>
      </c>
      <c r="W454" s="145" t="s">
        <v>689</v>
      </c>
      <c r="X454" s="187" t="s">
        <v>689</v>
      </c>
      <c r="Y454" s="180">
        <v>2851402.76</v>
      </c>
      <c r="Z454" s="181">
        <v>0</v>
      </c>
      <c r="AA454" s="128">
        <v>0</v>
      </c>
      <c r="AB454" s="180">
        <v>3718938</v>
      </c>
      <c r="AC454" s="192">
        <v>844257.78</v>
      </c>
      <c r="AD454" s="342">
        <f t="shared" si="60"/>
        <v>2007144.9799999997</v>
      </c>
      <c r="AE454" s="352">
        <f t="shared" si="65"/>
        <v>0.29608506796844092</v>
      </c>
      <c r="AF454" s="135">
        <f t="shared" si="66"/>
        <v>0.29608506796844092</v>
      </c>
      <c r="AG454" s="135" t="s">
        <v>2542</v>
      </c>
      <c r="AH454" s="202"/>
      <c r="AI454" s="189"/>
      <c r="AJ454" s="178"/>
      <c r="AK454" s="178"/>
      <c r="AL454" s="178"/>
      <c r="AM454" s="178"/>
      <c r="AN454" s="178"/>
      <c r="AO454" s="178"/>
      <c r="AP454" s="178"/>
      <c r="AQ454" s="177" t="s">
        <v>1707</v>
      </c>
    </row>
    <row r="455" spans="1:43" ht="36" x14ac:dyDescent="0.3">
      <c r="A455" s="193" t="s">
        <v>900</v>
      </c>
      <c r="B455" s="129">
        <v>452</v>
      </c>
      <c r="C455" s="198" t="s">
        <v>2480</v>
      </c>
      <c r="D455" s="239">
        <v>17883</v>
      </c>
      <c r="E455" s="245" t="s">
        <v>1659</v>
      </c>
      <c r="F455" s="280" t="s">
        <v>2529</v>
      </c>
      <c r="G455" s="175" t="s">
        <v>1132</v>
      </c>
      <c r="H455" s="187">
        <v>2011</v>
      </c>
      <c r="I455" s="130">
        <v>38544</v>
      </c>
      <c r="J455" s="186">
        <v>2005</v>
      </c>
      <c r="K455" s="130" t="s">
        <v>2240</v>
      </c>
      <c r="L455" s="130" t="s">
        <v>1102</v>
      </c>
      <c r="M455" s="131">
        <v>180</v>
      </c>
      <c r="N455" s="136">
        <v>38838</v>
      </c>
      <c r="O455" s="136">
        <v>40695</v>
      </c>
      <c r="P455" s="136">
        <v>42844</v>
      </c>
      <c r="Q455" s="145">
        <f t="shared" si="63"/>
        <v>10.975342465753425</v>
      </c>
      <c r="R455" s="145" t="s">
        <v>2521</v>
      </c>
      <c r="S455" s="145">
        <f t="shared" si="64"/>
        <v>5.8876712328767127</v>
      </c>
      <c r="T455" s="145" t="s">
        <v>2515</v>
      </c>
      <c r="U455" s="145" t="s">
        <v>2540</v>
      </c>
      <c r="V455" s="145" t="s">
        <v>689</v>
      </c>
      <c r="W455" s="145" t="s">
        <v>689</v>
      </c>
      <c r="X455" s="187" t="s">
        <v>689</v>
      </c>
      <c r="Y455" s="180">
        <v>588379</v>
      </c>
      <c r="Z455" s="181">
        <v>0</v>
      </c>
      <c r="AA455" s="128">
        <v>0</v>
      </c>
      <c r="AB455" s="180">
        <v>737000</v>
      </c>
      <c r="AC455" s="192">
        <v>574670.6</v>
      </c>
      <c r="AD455" s="342">
        <f t="shared" si="60"/>
        <v>13708.400000000023</v>
      </c>
      <c r="AE455" s="352">
        <f t="shared" si="65"/>
        <v>0.97670141184508619</v>
      </c>
      <c r="AF455" s="135">
        <f t="shared" si="66"/>
        <v>0.97670141184508619</v>
      </c>
      <c r="AG455" s="135" t="s">
        <v>2544</v>
      </c>
      <c r="AH455" s="202"/>
      <c r="AI455" s="189"/>
      <c r="AJ455" s="178"/>
      <c r="AK455" s="178"/>
      <c r="AL455" s="178"/>
      <c r="AM455" s="178"/>
      <c r="AN455" s="178"/>
      <c r="AO455" s="178"/>
      <c r="AP455" s="178"/>
      <c r="AQ455" s="177"/>
    </row>
    <row r="456" spans="1:43" ht="36" x14ac:dyDescent="0.3">
      <c r="A456" s="193" t="s">
        <v>900</v>
      </c>
      <c r="B456" s="129">
        <v>453</v>
      </c>
      <c r="C456" s="198" t="s">
        <v>2481</v>
      </c>
      <c r="D456" s="237">
        <v>32020</v>
      </c>
      <c r="E456" s="245" t="s">
        <v>1659</v>
      </c>
      <c r="F456" s="280" t="s">
        <v>2529</v>
      </c>
      <c r="G456" s="175" t="s">
        <v>1132</v>
      </c>
      <c r="H456" s="187">
        <v>2011</v>
      </c>
      <c r="I456" s="130">
        <v>39175</v>
      </c>
      <c r="J456" s="186">
        <v>2007</v>
      </c>
      <c r="K456" s="130" t="s">
        <v>2237</v>
      </c>
      <c r="L456" s="130" t="s">
        <v>1110</v>
      </c>
      <c r="M456" s="131">
        <v>120</v>
      </c>
      <c r="N456" s="136">
        <v>39326</v>
      </c>
      <c r="O456" s="136">
        <v>40664</v>
      </c>
      <c r="P456" s="136">
        <v>42844</v>
      </c>
      <c r="Q456" s="145">
        <f t="shared" si="63"/>
        <v>9.6383561643835609</v>
      </c>
      <c r="R456" s="145" t="s">
        <v>2519</v>
      </c>
      <c r="S456" s="145">
        <f t="shared" si="64"/>
        <v>5.9726027397260273</v>
      </c>
      <c r="T456" s="145" t="s">
        <v>2516</v>
      </c>
      <c r="U456" s="145" t="s">
        <v>2540</v>
      </c>
      <c r="V456" s="145" t="s">
        <v>689</v>
      </c>
      <c r="W456" s="145" t="s">
        <v>689</v>
      </c>
      <c r="X456" s="187" t="s">
        <v>689</v>
      </c>
      <c r="Y456" s="180">
        <v>810099</v>
      </c>
      <c r="Z456" s="181">
        <v>0</v>
      </c>
      <c r="AA456" s="128">
        <v>0</v>
      </c>
      <c r="AB456" s="180">
        <v>860059</v>
      </c>
      <c r="AC456" s="192">
        <v>836859.21</v>
      </c>
      <c r="AD456" s="342">
        <f t="shared" si="60"/>
        <v>-26760.209999999963</v>
      </c>
      <c r="AE456" s="352">
        <f t="shared" si="65"/>
        <v>1.0330332588979865</v>
      </c>
      <c r="AF456" s="135">
        <f t="shared" si="66"/>
        <v>1.0330332588979865</v>
      </c>
      <c r="AG456" s="135" t="s">
        <v>2544</v>
      </c>
      <c r="AH456" s="202"/>
      <c r="AI456" s="189"/>
      <c r="AJ456" s="178"/>
      <c r="AK456" s="178"/>
      <c r="AL456" s="178"/>
      <c r="AM456" s="178"/>
      <c r="AN456" s="178"/>
      <c r="AO456" s="178"/>
      <c r="AP456" s="178"/>
      <c r="AQ456" s="177" t="s">
        <v>1740</v>
      </c>
    </row>
    <row r="457" spans="1:43" ht="36" x14ac:dyDescent="0.3">
      <c r="A457" s="193" t="s">
        <v>900</v>
      </c>
      <c r="B457" s="129">
        <v>454</v>
      </c>
      <c r="C457" s="198" t="s">
        <v>2482</v>
      </c>
      <c r="D457" s="237">
        <v>43007</v>
      </c>
      <c r="E457" s="245" t="s">
        <v>1659</v>
      </c>
      <c r="F457" s="280" t="s">
        <v>2529</v>
      </c>
      <c r="G457" s="175" t="s">
        <v>1132</v>
      </c>
      <c r="H457" s="187">
        <v>2011</v>
      </c>
      <c r="I457" s="130">
        <v>39155</v>
      </c>
      <c r="J457" s="186">
        <v>2007</v>
      </c>
      <c r="K457" s="130" t="s">
        <v>1659</v>
      </c>
      <c r="L457" s="130" t="s">
        <v>1110</v>
      </c>
      <c r="M457" s="131">
        <v>120</v>
      </c>
      <c r="N457" s="136">
        <v>40513</v>
      </c>
      <c r="O457" s="136">
        <v>40878</v>
      </c>
      <c r="P457" s="136">
        <v>42844</v>
      </c>
      <c r="Q457" s="145">
        <f t="shared" si="63"/>
        <v>6.3863013698630136</v>
      </c>
      <c r="R457" s="145" t="s">
        <v>2516</v>
      </c>
      <c r="S457" s="145">
        <f t="shared" si="64"/>
        <v>5.3863013698630136</v>
      </c>
      <c r="T457" s="145" t="s">
        <v>2515</v>
      </c>
      <c r="U457" s="145" t="s">
        <v>2540</v>
      </c>
      <c r="V457" s="145" t="s">
        <v>689</v>
      </c>
      <c r="W457" s="145" t="s">
        <v>689</v>
      </c>
      <c r="X457" s="187" t="s">
        <v>689</v>
      </c>
      <c r="Y457" s="180">
        <v>416043</v>
      </c>
      <c r="Z457" s="181">
        <v>0</v>
      </c>
      <c r="AA457" s="128">
        <v>0</v>
      </c>
      <c r="AB457" s="180">
        <v>619525</v>
      </c>
      <c r="AC457" s="192">
        <v>294446.65000000002</v>
      </c>
      <c r="AD457" s="342">
        <f t="shared" si="60"/>
        <v>121596.34999999998</v>
      </c>
      <c r="AE457" s="352">
        <f t="shared" si="65"/>
        <v>0.70773129219816222</v>
      </c>
      <c r="AF457" s="135">
        <f t="shared" si="66"/>
        <v>0.70773129219816222</v>
      </c>
      <c r="AG457" s="135" t="s">
        <v>2542</v>
      </c>
      <c r="AH457" s="202"/>
      <c r="AI457" s="189"/>
      <c r="AJ457" s="178"/>
      <c r="AK457" s="178"/>
      <c r="AL457" s="178"/>
      <c r="AM457" s="178"/>
      <c r="AN457" s="178"/>
      <c r="AO457" s="178"/>
      <c r="AP457" s="178"/>
      <c r="AQ457" s="177" t="s">
        <v>1730</v>
      </c>
    </row>
    <row r="458" spans="1:43" ht="36" x14ac:dyDescent="0.3">
      <c r="A458" s="193" t="s">
        <v>900</v>
      </c>
      <c r="B458" s="129">
        <v>455</v>
      </c>
      <c r="C458" s="198" t="s">
        <v>2483</v>
      </c>
      <c r="D458" s="237">
        <v>44658</v>
      </c>
      <c r="E458" s="245" t="s">
        <v>1659</v>
      </c>
      <c r="F458" s="280" t="s">
        <v>2529</v>
      </c>
      <c r="G458" s="175" t="s">
        <v>1132</v>
      </c>
      <c r="H458" s="187">
        <v>2011</v>
      </c>
      <c r="I458" s="130">
        <v>39171</v>
      </c>
      <c r="J458" s="186">
        <v>2007</v>
      </c>
      <c r="K458" s="130" t="s">
        <v>2243</v>
      </c>
      <c r="L458" s="130" t="s">
        <v>1110</v>
      </c>
      <c r="M458" s="131">
        <v>120</v>
      </c>
      <c r="N458" s="136">
        <v>40210</v>
      </c>
      <c r="O458" s="136">
        <v>40878</v>
      </c>
      <c r="P458" s="136">
        <v>42844</v>
      </c>
      <c r="Q458" s="145">
        <f t="shared" si="63"/>
        <v>7.2164383561643834</v>
      </c>
      <c r="R458" s="145" t="s">
        <v>2517</v>
      </c>
      <c r="S458" s="145">
        <f t="shared" si="64"/>
        <v>5.3863013698630136</v>
      </c>
      <c r="T458" s="145" t="s">
        <v>2515</v>
      </c>
      <c r="U458" s="145" t="s">
        <v>2540</v>
      </c>
      <c r="V458" s="145" t="s">
        <v>689</v>
      </c>
      <c r="W458" s="145" t="s">
        <v>689</v>
      </c>
      <c r="X458" s="187" t="s">
        <v>689</v>
      </c>
      <c r="Y458" s="180">
        <v>552250</v>
      </c>
      <c r="Z458" s="181">
        <v>0</v>
      </c>
      <c r="AA458" s="128">
        <v>0</v>
      </c>
      <c r="AB458" s="206">
        <v>473145</v>
      </c>
      <c r="AC458" s="189">
        <v>382083.15</v>
      </c>
      <c r="AD458" s="342">
        <f t="shared" si="60"/>
        <v>170166.84999999998</v>
      </c>
      <c r="AE458" s="352">
        <f t="shared" si="65"/>
        <v>0.6918662743322771</v>
      </c>
      <c r="AF458" s="135">
        <f t="shared" si="66"/>
        <v>0.6918662743322771</v>
      </c>
      <c r="AG458" s="135" t="s">
        <v>2542</v>
      </c>
      <c r="AH458" s="202"/>
      <c r="AI458" s="189"/>
      <c r="AJ458" s="178"/>
      <c r="AK458" s="178"/>
      <c r="AL458" s="178"/>
      <c r="AM458" s="178"/>
      <c r="AN458" s="178"/>
      <c r="AO458" s="178"/>
      <c r="AP458" s="178"/>
      <c r="AQ458" s="177" t="s">
        <v>1730</v>
      </c>
    </row>
    <row r="459" spans="1:43" ht="36" x14ac:dyDescent="0.3">
      <c r="A459" s="193" t="s">
        <v>900</v>
      </c>
      <c r="B459" s="129">
        <v>456</v>
      </c>
      <c r="C459" s="198" t="s">
        <v>2484</v>
      </c>
      <c r="D459" s="237">
        <v>44767</v>
      </c>
      <c r="E459" s="245" t="s">
        <v>1659</v>
      </c>
      <c r="F459" s="280" t="s">
        <v>2529</v>
      </c>
      <c r="G459" s="175" t="s">
        <v>1132</v>
      </c>
      <c r="H459" s="187">
        <v>2011</v>
      </c>
      <c r="I459" s="130">
        <v>39171</v>
      </c>
      <c r="J459" s="186">
        <v>2007</v>
      </c>
      <c r="K459" s="187" t="s">
        <v>1552</v>
      </c>
      <c r="L459" s="130" t="s">
        <v>1102</v>
      </c>
      <c r="M459" s="131">
        <v>180</v>
      </c>
      <c r="N459" s="136">
        <v>39326</v>
      </c>
      <c r="O459" s="136">
        <v>39995</v>
      </c>
      <c r="P459" s="136">
        <v>42844</v>
      </c>
      <c r="Q459" s="145">
        <f t="shared" si="63"/>
        <v>9.6383561643835609</v>
      </c>
      <c r="R459" s="145" t="s">
        <v>2519</v>
      </c>
      <c r="S459" s="145">
        <f t="shared" si="64"/>
        <v>7.8054794520547945</v>
      </c>
      <c r="T459" s="145" t="s">
        <v>2517</v>
      </c>
      <c r="U459" s="145" t="s">
        <v>2540</v>
      </c>
      <c r="V459" s="145" t="s">
        <v>689</v>
      </c>
      <c r="W459" s="145" t="s">
        <v>689</v>
      </c>
      <c r="X459" s="187" t="s">
        <v>689</v>
      </c>
      <c r="Y459" s="180">
        <v>896408</v>
      </c>
      <c r="Z459" s="181">
        <v>0</v>
      </c>
      <c r="AA459" s="128">
        <v>0</v>
      </c>
      <c r="AB459" s="180">
        <v>998489</v>
      </c>
      <c r="AC459" s="180">
        <v>971347</v>
      </c>
      <c r="AD459" s="342">
        <f t="shared" si="60"/>
        <v>-74939</v>
      </c>
      <c r="AE459" s="352">
        <f t="shared" si="65"/>
        <v>1.0835992092886275</v>
      </c>
      <c r="AF459" s="135">
        <f t="shared" si="66"/>
        <v>1.0835992092886275</v>
      </c>
      <c r="AG459" s="135" t="s">
        <v>2544</v>
      </c>
      <c r="AH459" s="202"/>
      <c r="AI459" s="189"/>
      <c r="AJ459" s="178"/>
      <c r="AK459" s="178"/>
      <c r="AL459" s="178"/>
      <c r="AM459" s="178"/>
      <c r="AN459" s="178"/>
      <c r="AO459" s="178"/>
      <c r="AP459" s="178"/>
      <c r="AQ459" s="177" t="s">
        <v>1730</v>
      </c>
    </row>
    <row r="460" spans="1:43" ht="36" x14ac:dyDescent="0.3">
      <c r="A460" s="193" t="s">
        <v>900</v>
      </c>
      <c r="B460" s="129">
        <v>457</v>
      </c>
      <c r="C460" s="198" t="s">
        <v>2485</v>
      </c>
      <c r="D460" s="237">
        <v>44771</v>
      </c>
      <c r="E460" s="245" t="s">
        <v>1659</v>
      </c>
      <c r="F460" s="280" t="s">
        <v>2529</v>
      </c>
      <c r="G460" s="175" t="s">
        <v>1132</v>
      </c>
      <c r="H460" s="187">
        <v>2011</v>
      </c>
      <c r="I460" s="130">
        <v>39192</v>
      </c>
      <c r="J460" s="186">
        <v>2007</v>
      </c>
      <c r="K460" s="130" t="s">
        <v>1659</v>
      </c>
      <c r="L460" s="130" t="s">
        <v>1110</v>
      </c>
      <c r="M460" s="131">
        <v>90</v>
      </c>
      <c r="N460" s="136">
        <v>39326</v>
      </c>
      <c r="O460" s="136">
        <v>40848</v>
      </c>
      <c r="P460" s="136">
        <v>42844</v>
      </c>
      <c r="Q460" s="145">
        <f t="shared" si="63"/>
        <v>9.6383561643835609</v>
      </c>
      <c r="R460" s="145" t="s">
        <v>2519</v>
      </c>
      <c r="S460" s="145">
        <f t="shared" si="64"/>
        <v>5.4684931506849317</v>
      </c>
      <c r="T460" s="145" t="s">
        <v>2515</v>
      </c>
      <c r="U460" s="145" t="s">
        <v>2540</v>
      </c>
      <c r="V460" s="145" t="s">
        <v>689</v>
      </c>
      <c r="W460" s="136" t="s">
        <v>691</v>
      </c>
      <c r="X460" s="187" t="s">
        <v>689</v>
      </c>
      <c r="Y460" s="180">
        <v>681251.76</v>
      </c>
      <c r="Z460" s="181">
        <v>0</v>
      </c>
      <c r="AA460" s="128">
        <v>0</v>
      </c>
      <c r="AB460" s="180">
        <v>700898</v>
      </c>
      <c r="AC460" s="192">
        <v>659030.98</v>
      </c>
      <c r="AD460" s="342">
        <f t="shared" si="60"/>
        <v>22220.780000000028</v>
      </c>
      <c r="AE460" s="352">
        <f t="shared" si="65"/>
        <v>0.96738242555145837</v>
      </c>
      <c r="AF460" s="135">
        <f t="shared" si="66"/>
        <v>0.96738242555145837</v>
      </c>
      <c r="AG460" s="135" t="s">
        <v>2544</v>
      </c>
      <c r="AH460" s="136" t="s">
        <v>925</v>
      </c>
      <c r="AI460" s="189"/>
      <c r="AJ460" s="178"/>
      <c r="AK460" s="178"/>
      <c r="AL460" s="178"/>
      <c r="AM460" s="178"/>
      <c r="AN460" s="178"/>
      <c r="AO460" s="178"/>
      <c r="AP460" s="178"/>
      <c r="AQ460" s="177" t="s">
        <v>2157</v>
      </c>
    </row>
    <row r="461" spans="1:43" ht="36" x14ac:dyDescent="0.3">
      <c r="A461" s="193" t="s">
        <v>900</v>
      </c>
      <c r="B461" s="129">
        <v>458</v>
      </c>
      <c r="C461" s="198" t="s">
        <v>2486</v>
      </c>
      <c r="D461" s="237">
        <v>45338</v>
      </c>
      <c r="E461" s="245" t="s">
        <v>1659</v>
      </c>
      <c r="F461" s="280" t="s">
        <v>2529</v>
      </c>
      <c r="G461" s="175" t="s">
        <v>1132</v>
      </c>
      <c r="H461" s="187">
        <v>2011</v>
      </c>
      <c r="I461" s="130">
        <v>39210</v>
      </c>
      <c r="J461" s="186">
        <v>2007</v>
      </c>
      <c r="K461" s="130" t="s">
        <v>2246</v>
      </c>
      <c r="L461" s="130" t="s">
        <v>1109</v>
      </c>
      <c r="M461" s="131">
        <v>90</v>
      </c>
      <c r="N461" s="136">
        <v>40210</v>
      </c>
      <c r="O461" s="136">
        <v>40848</v>
      </c>
      <c r="P461" s="136">
        <v>42844</v>
      </c>
      <c r="Q461" s="145">
        <f t="shared" si="63"/>
        <v>7.2164383561643834</v>
      </c>
      <c r="R461" s="145" t="s">
        <v>2517</v>
      </c>
      <c r="S461" s="145">
        <f t="shared" si="64"/>
        <v>5.4684931506849317</v>
      </c>
      <c r="T461" s="145" t="s">
        <v>2515</v>
      </c>
      <c r="U461" s="145" t="s">
        <v>2540</v>
      </c>
      <c r="V461" s="145" t="s">
        <v>689</v>
      </c>
      <c r="W461" s="145" t="s">
        <v>689</v>
      </c>
      <c r="X461" s="187" t="s">
        <v>689</v>
      </c>
      <c r="Y461" s="180">
        <v>1146030</v>
      </c>
      <c r="Z461" s="181">
        <v>0</v>
      </c>
      <c r="AA461" s="128">
        <v>0</v>
      </c>
      <c r="AB461" s="180">
        <v>615431</v>
      </c>
      <c r="AC461" s="192">
        <v>526801.13</v>
      </c>
      <c r="AD461" s="342">
        <f t="shared" si="60"/>
        <v>619228.87</v>
      </c>
      <c r="AE461" s="352">
        <f t="shared" si="65"/>
        <v>0.45967481654057923</v>
      </c>
      <c r="AF461" s="135">
        <f t="shared" si="66"/>
        <v>0.45967481654057923</v>
      </c>
      <c r="AG461" s="135" t="s">
        <v>2542</v>
      </c>
      <c r="AH461" s="202"/>
      <c r="AI461" s="189"/>
      <c r="AJ461" s="178"/>
      <c r="AK461" s="178"/>
      <c r="AL461" s="178"/>
      <c r="AM461" s="178"/>
      <c r="AN461" s="178"/>
      <c r="AO461" s="178"/>
      <c r="AP461" s="178"/>
      <c r="AQ461" s="177" t="s">
        <v>1730</v>
      </c>
    </row>
    <row r="462" spans="1:43" ht="36" x14ac:dyDescent="0.3">
      <c r="A462" s="193" t="s">
        <v>900</v>
      </c>
      <c r="B462" s="129">
        <v>459</v>
      </c>
      <c r="C462" s="198" t="s">
        <v>2487</v>
      </c>
      <c r="D462" s="237">
        <v>113520</v>
      </c>
      <c r="E462" s="245" t="s">
        <v>2232</v>
      </c>
      <c r="F462" s="280" t="s">
        <v>2535</v>
      </c>
      <c r="G462" s="175" t="s">
        <v>1132</v>
      </c>
      <c r="H462" s="187">
        <v>2011</v>
      </c>
      <c r="I462" s="130">
        <v>40050</v>
      </c>
      <c r="J462" s="187">
        <v>2009</v>
      </c>
      <c r="K462" s="130" t="s">
        <v>915</v>
      </c>
      <c r="L462" s="130" t="s">
        <v>1109</v>
      </c>
      <c r="M462" s="131">
        <f>2*3*30</f>
        <v>180</v>
      </c>
      <c r="N462" s="136">
        <v>40483</v>
      </c>
      <c r="O462" s="136">
        <v>40513</v>
      </c>
      <c r="P462" s="136">
        <v>42844</v>
      </c>
      <c r="Q462" s="145">
        <f t="shared" si="63"/>
        <v>6.4684931506849317</v>
      </c>
      <c r="R462" s="145" t="s">
        <v>2516</v>
      </c>
      <c r="S462" s="145">
        <f t="shared" si="64"/>
        <v>6.3863013698630136</v>
      </c>
      <c r="T462" s="145" t="s">
        <v>2516</v>
      </c>
      <c r="U462" s="145" t="s">
        <v>2540</v>
      </c>
      <c r="V462" s="136" t="s">
        <v>689</v>
      </c>
      <c r="W462" s="145" t="s">
        <v>689</v>
      </c>
      <c r="X462" s="187" t="s">
        <v>689</v>
      </c>
      <c r="Y462" s="180">
        <v>1196424.06</v>
      </c>
      <c r="Z462" s="181">
        <v>0</v>
      </c>
      <c r="AA462" s="180">
        <v>0</v>
      </c>
      <c r="AB462" s="180">
        <v>1162804</v>
      </c>
      <c r="AC462" s="181">
        <v>946460.01</v>
      </c>
      <c r="AD462" s="342">
        <f t="shared" si="60"/>
        <v>249964.05000000005</v>
      </c>
      <c r="AE462" s="352">
        <f t="shared" si="65"/>
        <v>0.79107403607379811</v>
      </c>
      <c r="AF462" s="135">
        <f t="shared" si="66"/>
        <v>0.79107403607379811</v>
      </c>
      <c r="AG462" s="135" t="s">
        <v>2544</v>
      </c>
      <c r="AH462" s="202"/>
      <c r="AI462" s="189"/>
      <c r="AJ462" s="178"/>
      <c r="AK462" s="178"/>
      <c r="AL462" s="178"/>
      <c r="AM462" s="178"/>
      <c r="AN462" s="178"/>
      <c r="AO462" s="178"/>
      <c r="AP462" s="178"/>
      <c r="AQ462" s="115" t="s">
        <v>2176</v>
      </c>
    </row>
    <row r="463" spans="1:43" ht="36" x14ac:dyDescent="0.3">
      <c r="A463" s="193" t="s">
        <v>900</v>
      </c>
      <c r="B463" s="129">
        <v>460</v>
      </c>
      <c r="C463" s="198" t="s">
        <v>2488</v>
      </c>
      <c r="D463" s="237">
        <v>52191</v>
      </c>
      <c r="E463" s="245" t="s">
        <v>1659</v>
      </c>
      <c r="F463" s="280" t="s">
        <v>2529</v>
      </c>
      <c r="G463" s="175" t="s">
        <v>1132</v>
      </c>
      <c r="H463" s="187">
        <v>2011</v>
      </c>
      <c r="I463" s="130">
        <v>39253</v>
      </c>
      <c r="J463" s="186">
        <v>2007</v>
      </c>
      <c r="K463" s="187" t="s">
        <v>1552</v>
      </c>
      <c r="L463" s="130" t="s">
        <v>1110</v>
      </c>
      <c r="M463" s="131">
        <v>150</v>
      </c>
      <c r="N463" s="136">
        <v>39692</v>
      </c>
      <c r="O463" s="136">
        <v>40878</v>
      </c>
      <c r="P463" s="136">
        <v>42844</v>
      </c>
      <c r="Q463" s="145">
        <f t="shared" si="63"/>
        <v>8.6356164383561644</v>
      </c>
      <c r="R463" s="145" t="s">
        <v>2518</v>
      </c>
      <c r="S463" s="145">
        <f t="shared" si="64"/>
        <v>5.3863013698630136</v>
      </c>
      <c r="T463" s="145" t="s">
        <v>2515</v>
      </c>
      <c r="U463" s="145" t="s">
        <v>2540</v>
      </c>
      <c r="V463" s="145" t="s">
        <v>689</v>
      </c>
      <c r="W463" s="145" t="s">
        <v>689</v>
      </c>
      <c r="X463" s="187" t="s">
        <v>689</v>
      </c>
      <c r="Y463" s="180">
        <v>838838</v>
      </c>
      <c r="Z463" s="181">
        <v>0</v>
      </c>
      <c r="AA463" s="128">
        <v>0</v>
      </c>
      <c r="AB463" s="180">
        <v>1673446</v>
      </c>
      <c r="AC463" s="192">
        <v>928633.71</v>
      </c>
      <c r="AD463" s="342">
        <f t="shared" si="60"/>
        <v>-89795.709999999963</v>
      </c>
      <c r="AE463" s="352">
        <f t="shared" si="65"/>
        <v>1.1070477374653984</v>
      </c>
      <c r="AF463" s="135">
        <f t="shared" si="66"/>
        <v>1.1070477374653984</v>
      </c>
      <c r="AG463" s="135" t="s">
        <v>2544</v>
      </c>
      <c r="AH463" s="202"/>
      <c r="AI463" s="189"/>
      <c r="AJ463" s="178"/>
      <c r="AK463" s="178"/>
      <c r="AL463" s="178"/>
      <c r="AM463" s="178"/>
      <c r="AN463" s="178"/>
      <c r="AO463" s="178"/>
      <c r="AP463" s="178"/>
      <c r="AQ463" s="177" t="s">
        <v>1730</v>
      </c>
    </row>
    <row r="464" spans="1:43" ht="36" x14ac:dyDescent="0.3">
      <c r="A464" s="193" t="s">
        <v>900</v>
      </c>
      <c r="B464" s="129">
        <v>461</v>
      </c>
      <c r="C464" s="198" t="s">
        <v>2430</v>
      </c>
      <c r="D464" s="237">
        <v>52237</v>
      </c>
      <c r="E464" s="245" t="s">
        <v>1659</v>
      </c>
      <c r="F464" s="280" t="s">
        <v>2529</v>
      </c>
      <c r="G464" s="175" t="s">
        <v>1132</v>
      </c>
      <c r="H464" s="187">
        <v>2011</v>
      </c>
      <c r="I464" s="130">
        <v>39932</v>
      </c>
      <c r="J464" s="187">
        <v>2009</v>
      </c>
      <c r="K464" s="130" t="s">
        <v>1659</v>
      </c>
      <c r="L464" s="130" t="s">
        <v>1110</v>
      </c>
      <c r="M464" s="131">
        <v>180</v>
      </c>
      <c r="N464" s="136">
        <v>39692</v>
      </c>
      <c r="O464" s="136">
        <v>40878</v>
      </c>
      <c r="P464" s="136">
        <v>42844</v>
      </c>
      <c r="Q464" s="145">
        <f t="shared" si="63"/>
        <v>8.6356164383561644</v>
      </c>
      <c r="R464" s="145" t="s">
        <v>2518</v>
      </c>
      <c r="S464" s="145">
        <f t="shared" si="64"/>
        <v>5.3863013698630136</v>
      </c>
      <c r="T464" s="145" t="s">
        <v>2515</v>
      </c>
      <c r="U464" s="145" t="s">
        <v>2540</v>
      </c>
      <c r="V464" s="145" t="s">
        <v>691</v>
      </c>
      <c r="W464" s="136" t="s">
        <v>691</v>
      </c>
      <c r="X464" s="187" t="s">
        <v>689</v>
      </c>
      <c r="Y464" s="180">
        <v>1442386</v>
      </c>
      <c r="Z464" s="181">
        <v>0</v>
      </c>
      <c r="AA464" s="128">
        <v>0</v>
      </c>
      <c r="AB464" s="180">
        <v>2962644</v>
      </c>
      <c r="AC464" s="192">
        <v>1515529.22</v>
      </c>
      <c r="AD464" s="342">
        <f t="shared" si="60"/>
        <v>-73143.219999999972</v>
      </c>
      <c r="AE464" s="352">
        <f t="shared" si="65"/>
        <v>1.0507098793249519</v>
      </c>
      <c r="AF464" s="135">
        <f t="shared" si="66"/>
        <v>1.0507098793249519</v>
      </c>
      <c r="AG464" s="135" t="s">
        <v>2544</v>
      </c>
      <c r="AH464" s="136" t="s">
        <v>925</v>
      </c>
      <c r="AI464" s="189"/>
      <c r="AJ464" s="178"/>
      <c r="AK464" s="178"/>
      <c r="AL464" s="178"/>
      <c r="AM464" s="178"/>
      <c r="AN464" s="178"/>
      <c r="AO464" s="178"/>
      <c r="AP464" s="178"/>
      <c r="AQ464" s="177" t="s">
        <v>2157</v>
      </c>
    </row>
    <row r="465" spans="1:43" ht="36" x14ac:dyDescent="0.3">
      <c r="A465" s="193" t="s">
        <v>900</v>
      </c>
      <c r="B465" s="129">
        <v>462</v>
      </c>
      <c r="C465" s="198" t="s">
        <v>2432</v>
      </c>
      <c r="D465" s="237">
        <v>56494</v>
      </c>
      <c r="E465" s="245" t="s">
        <v>1659</v>
      </c>
      <c r="F465" s="280" t="s">
        <v>2529</v>
      </c>
      <c r="G465" s="175" t="s">
        <v>2180</v>
      </c>
      <c r="H465" s="187">
        <v>2011</v>
      </c>
      <c r="I465" s="130">
        <v>39932</v>
      </c>
      <c r="J465" s="187">
        <v>2009</v>
      </c>
      <c r="K465" s="130" t="s">
        <v>1964</v>
      </c>
      <c r="L465" s="130" t="s">
        <v>1110</v>
      </c>
      <c r="M465" s="131">
        <v>120</v>
      </c>
      <c r="N465" s="136">
        <v>39692</v>
      </c>
      <c r="O465" s="136">
        <v>40878</v>
      </c>
      <c r="P465" s="136">
        <v>42844</v>
      </c>
      <c r="Q465" s="145">
        <f t="shared" si="63"/>
        <v>8.6356164383561644</v>
      </c>
      <c r="R465" s="145" t="s">
        <v>2518</v>
      </c>
      <c r="S465" s="145">
        <f t="shared" si="64"/>
        <v>5.3863013698630136</v>
      </c>
      <c r="T465" s="145" t="s">
        <v>2515</v>
      </c>
      <c r="U465" s="145" t="s">
        <v>2540</v>
      </c>
      <c r="V465" s="145" t="s">
        <v>689</v>
      </c>
      <c r="W465" s="145" t="s">
        <v>689</v>
      </c>
      <c r="X465" s="187" t="s">
        <v>689</v>
      </c>
      <c r="Y465" s="180">
        <v>954832</v>
      </c>
      <c r="Z465" s="181">
        <v>0</v>
      </c>
      <c r="AA465" s="128">
        <v>0</v>
      </c>
      <c r="AB465" s="180">
        <v>2109543</v>
      </c>
      <c r="AC465" s="192">
        <v>949825.29</v>
      </c>
      <c r="AD465" s="342">
        <f t="shared" si="60"/>
        <v>5006.7099999999627</v>
      </c>
      <c r="AE465" s="352">
        <f t="shared" si="65"/>
        <v>0.99475644930207618</v>
      </c>
      <c r="AF465" s="135">
        <f t="shared" si="66"/>
        <v>0.99475644930207618</v>
      </c>
      <c r="AG465" s="135" t="s">
        <v>2544</v>
      </c>
      <c r="AH465" s="202"/>
      <c r="AI465" s="189"/>
      <c r="AJ465" s="178"/>
      <c r="AK465" s="178"/>
      <c r="AL465" s="178"/>
      <c r="AM465" s="178"/>
      <c r="AN465" s="178"/>
      <c r="AO465" s="178"/>
      <c r="AP465" s="178"/>
      <c r="AQ465" s="177" t="s">
        <v>1730</v>
      </c>
    </row>
    <row r="466" spans="1:43" ht="36" x14ac:dyDescent="0.3">
      <c r="A466" s="193" t="s">
        <v>900</v>
      </c>
      <c r="B466" s="129">
        <v>463</v>
      </c>
      <c r="C466" s="198" t="s">
        <v>2489</v>
      </c>
      <c r="D466" s="237">
        <v>66696</v>
      </c>
      <c r="E466" s="245" t="s">
        <v>1659</v>
      </c>
      <c r="F466" s="280" t="s">
        <v>2529</v>
      </c>
      <c r="G466" s="175" t="s">
        <v>1132</v>
      </c>
      <c r="H466" s="187">
        <v>2011</v>
      </c>
      <c r="I466" s="130">
        <v>40193</v>
      </c>
      <c r="J466" s="186">
        <v>2010</v>
      </c>
      <c r="K466" s="187" t="s">
        <v>1552</v>
      </c>
      <c r="L466" s="130" t="s">
        <v>1110</v>
      </c>
      <c r="M466" s="131">
        <v>90</v>
      </c>
      <c r="N466" s="136">
        <v>39692</v>
      </c>
      <c r="O466" s="136">
        <v>40817</v>
      </c>
      <c r="P466" s="136">
        <v>42844</v>
      </c>
      <c r="Q466" s="145">
        <f t="shared" si="63"/>
        <v>8.6356164383561644</v>
      </c>
      <c r="R466" s="145" t="s">
        <v>2518</v>
      </c>
      <c r="S466" s="145">
        <f t="shared" si="64"/>
        <v>5.5534246575342463</v>
      </c>
      <c r="T466" s="145" t="s">
        <v>2515</v>
      </c>
      <c r="U466" s="145" t="s">
        <v>2540</v>
      </c>
      <c r="V466" s="145" t="s">
        <v>689</v>
      </c>
      <c r="W466" s="145" t="s">
        <v>689</v>
      </c>
      <c r="X466" s="187" t="s">
        <v>689</v>
      </c>
      <c r="Y466" s="180">
        <v>595875</v>
      </c>
      <c r="Z466" s="181">
        <v>0</v>
      </c>
      <c r="AA466" s="128">
        <v>0</v>
      </c>
      <c r="AB466" s="180">
        <v>1280581</v>
      </c>
      <c r="AC466" s="192">
        <v>567685.23</v>
      </c>
      <c r="AD466" s="342">
        <f t="shared" si="60"/>
        <v>28189.770000000019</v>
      </c>
      <c r="AE466" s="352">
        <f t="shared" si="65"/>
        <v>0.9526918061674009</v>
      </c>
      <c r="AF466" s="135">
        <f t="shared" si="66"/>
        <v>0.9526918061674009</v>
      </c>
      <c r="AG466" s="135" t="s">
        <v>2544</v>
      </c>
      <c r="AH466" s="202"/>
      <c r="AI466" s="189"/>
      <c r="AJ466" s="178"/>
      <c r="AK466" s="178"/>
      <c r="AL466" s="178"/>
      <c r="AM466" s="178"/>
      <c r="AN466" s="178"/>
      <c r="AO466" s="178"/>
      <c r="AP466" s="178"/>
      <c r="AQ466" s="177" t="s">
        <v>1730</v>
      </c>
    </row>
    <row r="467" spans="1:43" ht="36" x14ac:dyDescent="0.3">
      <c r="A467" s="193" t="s">
        <v>900</v>
      </c>
      <c r="B467" s="129">
        <v>464</v>
      </c>
      <c r="C467" s="198" t="s">
        <v>2433</v>
      </c>
      <c r="D467" s="237">
        <v>74832</v>
      </c>
      <c r="E467" s="245" t="s">
        <v>1659</v>
      </c>
      <c r="F467" s="280" t="s">
        <v>2529</v>
      </c>
      <c r="G467" s="175" t="s">
        <v>1132</v>
      </c>
      <c r="H467" s="187">
        <v>2011</v>
      </c>
      <c r="I467" s="130">
        <v>39581</v>
      </c>
      <c r="J467" s="186">
        <v>2008</v>
      </c>
      <c r="K467" s="130" t="s">
        <v>1543</v>
      </c>
      <c r="L467" s="130" t="s">
        <v>1110</v>
      </c>
      <c r="M467" s="131">
        <v>120</v>
      </c>
      <c r="N467" s="136">
        <v>39753</v>
      </c>
      <c r="O467" s="136">
        <v>40787</v>
      </c>
      <c r="P467" s="136">
        <v>42844</v>
      </c>
      <c r="Q467" s="145">
        <f t="shared" si="63"/>
        <v>8.4684931506849317</v>
      </c>
      <c r="R467" s="145" t="s">
        <v>2518</v>
      </c>
      <c r="S467" s="145">
        <f t="shared" si="64"/>
        <v>5.6356164383561644</v>
      </c>
      <c r="T467" s="145" t="s">
        <v>2515</v>
      </c>
      <c r="U467" s="145" t="s">
        <v>2540</v>
      </c>
      <c r="V467" s="145" t="s">
        <v>689</v>
      </c>
      <c r="W467" s="145" t="s">
        <v>689</v>
      </c>
      <c r="X467" s="187" t="s">
        <v>689</v>
      </c>
      <c r="Y467" s="180">
        <v>670872</v>
      </c>
      <c r="Z467" s="181">
        <v>0</v>
      </c>
      <c r="AA467" s="128">
        <v>0</v>
      </c>
      <c r="AB467" s="180">
        <v>1251410</v>
      </c>
      <c r="AC467" s="192">
        <v>694012.43</v>
      </c>
      <c r="AD467" s="342">
        <f t="shared" si="60"/>
        <v>-23140.430000000051</v>
      </c>
      <c r="AE467" s="352">
        <f t="shared" si="65"/>
        <v>1.0344930627601092</v>
      </c>
      <c r="AF467" s="135">
        <f t="shared" si="66"/>
        <v>1.0344930627601092</v>
      </c>
      <c r="AG467" s="135" t="s">
        <v>2544</v>
      </c>
      <c r="AH467" s="202"/>
      <c r="AI467" s="189"/>
      <c r="AJ467" s="178"/>
      <c r="AK467" s="178"/>
      <c r="AL467" s="178"/>
      <c r="AM467" s="178"/>
      <c r="AN467" s="178"/>
      <c r="AO467" s="178"/>
      <c r="AP467" s="178"/>
      <c r="AQ467" s="177" t="s">
        <v>1730</v>
      </c>
    </row>
    <row r="468" spans="1:43" ht="36" x14ac:dyDescent="0.3">
      <c r="A468" s="193" t="s">
        <v>900</v>
      </c>
      <c r="B468" s="129">
        <v>465</v>
      </c>
      <c r="C468" s="198" t="s">
        <v>2490</v>
      </c>
      <c r="D468" s="237">
        <v>76746</v>
      </c>
      <c r="E468" s="245" t="s">
        <v>2217</v>
      </c>
      <c r="F468" s="279" t="s">
        <v>2531</v>
      </c>
      <c r="G468" s="175" t="s">
        <v>1132</v>
      </c>
      <c r="H468" s="187">
        <v>2011</v>
      </c>
      <c r="I468" s="130">
        <v>39498</v>
      </c>
      <c r="J468" s="186">
        <v>2008</v>
      </c>
      <c r="K468" s="187" t="s">
        <v>1094</v>
      </c>
      <c r="L468" s="130" t="s">
        <v>1110</v>
      </c>
      <c r="M468" s="131">
        <v>1080</v>
      </c>
      <c r="N468" s="136">
        <v>39479</v>
      </c>
      <c r="O468" s="136">
        <v>42339</v>
      </c>
      <c r="P468" s="136">
        <v>42844</v>
      </c>
      <c r="Q468" s="145">
        <f t="shared" si="63"/>
        <v>9.2191780821917817</v>
      </c>
      <c r="R468" s="145" t="s">
        <v>2519</v>
      </c>
      <c r="S468" s="145">
        <f t="shared" si="64"/>
        <v>1.3835616438356164</v>
      </c>
      <c r="T468" s="145" t="s">
        <v>2524</v>
      </c>
      <c r="U468" s="145" t="s">
        <v>2540</v>
      </c>
      <c r="V468" s="145" t="s">
        <v>689</v>
      </c>
      <c r="W468" s="145" t="s">
        <v>689</v>
      </c>
      <c r="X468" s="187" t="s">
        <v>689</v>
      </c>
      <c r="Y468" s="180">
        <v>6597709</v>
      </c>
      <c r="Z468" s="181">
        <v>0</v>
      </c>
      <c r="AA468" s="128">
        <v>0</v>
      </c>
      <c r="AB468" s="180">
        <v>7971043</v>
      </c>
      <c r="AC468" s="192">
        <v>6595322.2199999997</v>
      </c>
      <c r="AD468" s="342">
        <f t="shared" si="60"/>
        <v>2386.7800000002608</v>
      </c>
      <c r="AE468" s="352">
        <f t="shared" si="65"/>
        <v>0.99963824109247612</v>
      </c>
      <c r="AF468" s="135">
        <f t="shared" si="66"/>
        <v>0.99963824109247612</v>
      </c>
      <c r="AG468" s="135" t="s">
        <v>2544</v>
      </c>
      <c r="AH468" s="202"/>
      <c r="AI468" s="189"/>
      <c r="AJ468" s="178"/>
      <c r="AK468" s="178"/>
      <c r="AL468" s="178"/>
      <c r="AM468" s="178"/>
      <c r="AN468" s="178"/>
      <c r="AO468" s="178"/>
      <c r="AP468" s="178"/>
      <c r="AQ468" s="177" t="s">
        <v>2156</v>
      </c>
    </row>
    <row r="469" spans="1:43" ht="36" x14ac:dyDescent="0.3">
      <c r="A469" s="193" t="s">
        <v>900</v>
      </c>
      <c r="B469" s="129">
        <v>466</v>
      </c>
      <c r="C469" s="198" t="s">
        <v>2434</v>
      </c>
      <c r="D469" s="237">
        <v>88267</v>
      </c>
      <c r="E469" s="245" t="s">
        <v>1659</v>
      </c>
      <c r="F469" s="280" t="s">
        <v>2529</v>
      </c>
      <c r="G469" s="175" t="s">
        <v>1132</v>
      </c>
      <c r="H469" s="187">
        <v>2011</v>
      </c>
      <c r="I469" s="130">
        <v>40007</v>
      </c>
      <c r="J469" s="187">
        <v>2009</v>
      </c>
      <c r="K469" s="130" t="s">
        <v>2243</v>
      </c>
      <c r="L469" s="130" t="s">
        <v>1110</v>
      </c>
      <c r="M469" s="131">
        <v>180</v>
      </c>
      <c r="N469" s="136">
        <v>40210</v>
      </c>
      <c r="O469" s="136">
        <v>40878</v>
      </c>
      <c r="P469" s="136">
        <v>42844</v>
      </c>
      <c r="Q469" s="145">
        <f t="shared" si="63"/>
        <v>7.2164383561643834</v>
      </c>
      <c r="R469" s="145" t="s">
        <v>2517</v>
      </c>
      <c r="S469" s="145">
        <f t="shared" si="64"/>
        <v>5.3863013698630136</v>
      </c>
      <c r="T469" s="145" t="s">
        <v>2515</v>
      </c>
      <c r="U469" s="145" t="s">
        <v>2540</v>
      </c>
      <c r="V469" s="145" t="s">
        <v>689</v>
      </c>
      <c r="W469" s="136" t="s">
        <v>691</v>
      </c>
      <c r="X469" s="187" t="s">
        <v>689</v>
      </c>
      <c r="Y469" s="180">
        <v>735218</v>
      </c>
      <c r="Z469" s="181">
        <v>0</v>
      </c>
      <c r="AA469" s="128">
        <v>0</v>
      </c>
      <c r="AB469" s="180">
        <v>1557853</v>
      </c>
      <c r="AC469" s="192">
        <v>788010.58</v>
      </c>
      <c r="AD469" s="342">
        <f t="shared" si="60"/>
        <v>-52792.579999999958</v>
      </c>
      <c r="AE469" s="352">
        <f t="shared" si="65"/>
        <v>1.071805342089013</v>
      </c>
      <c r="AF469" s="135">
        <f t="shared" si="66"/>
        <v>1.071805342089013</v>
      </c>
      <c r="AG469" s="135" t="s">
        <v>2544</v>
      </c>
      <c r="AH469" s="136" t="s">
        <v>925</v>
      </c>
      <c r="AI469" s="189"/>
      <c r="AJ469" s="178"/>
      <c r="AK469" s="178"/>
      <c r="AL469" s="178"/>
      <c r="AM469" s="178"/>
      <c r="AN469" s="178"/>
      <c r="AO469" s="178"/>
      <c r="AP469" s="178"/>
      <c r="AQ469" s="177" t="s">
        <v>1732</v>
      </c>
    </row>
    <row r="470" spans="1:43" ht="36.6" x14ac:dyDescent="0.3">
      <c r="A470" s="193" t="s">
        <v>900</v>
      </c>
      <c r="B470" s="129">
        <v>467</v>
      </c>
      <c r="C470" s="198" t="s">
        <v>2429</v>
      </c>
      <c r="D470" s="237">
        <v>110218</v>
      </c>
      <c r="E470" s="245" t="s">
        <v>1659</v>
      </c>
      <c r="F470" s="280" t="s">
        <v>2529</v>
      </c>
      <c r="G470" s="175" t="s">
        <v>1132</v>
      </c>
      <c r="H470" s="187">
        <v>2011</v>
      </c>
      <c r="I470" s="130">
        <v>40087</v>
      </c>
      <c r="J470" s="187">
        <v>2009</v>
      </c>
      <c r="K470" s="187" t="s">
        <v>1552</v>
      </c>
      <c r="L470" s="130" t="s">
        <v>1110</v>
      </c>
      <c r="M470" s="131">
        <v>90</v>
      </c>
      <c r="N470" s="136">
        <v>40391</v>
      </c>
      <c r="O470" s="136">
        <v>40878</v>
      </c>
      <c r="P470" s="136">
        <v>42844</v>
      </c>
      <c r="Q470" s="145">
        <f t="shared" si="63"/>
        <v>6.720547945205479</v>
      </c>
      <c r="R470" s="145" t="s">
        <v>2516</v>
      </c>
      <c r="S470" s="145">
        <f t="shared" si="64"/>
        <v>5.3863013698630136</v>
      </c>
      <c r="T470" s="145" t="s">
        <v>2515</v>
      </c>
      <c r="U470" s="145" t="s">
        <v>2540</v>
      </c>
      <c r="V470" s="145" t="s">
        <v>691</v>
      </c>
      <c r="W470" s="145" t="s">
        <v>689</v>
      </c>
      <c r="X470" s="187" t="s">
        <v>689</v>
      </c>
      <c r="Y470" s="180">
        <v>506555.96</v>
      </c>
      <c r="Z470" s="181">
        <v>0</v>
      </c>
      <c r="AA470" s="128">
        <v>0</v>
      </c>
      <c r="AB470" s="180">
        <v>1057997</v>
      </c>
      <c r="AC470" s="192">
        <v>476748.37</v>
      </c>
      <c r="AD470" s="342">
        <f t="shared" si="60"/>
        <v>29807.590000000026</v>
      </c>
      <c r="AE470" s="352">
        <f t="shared" si="65"/>
        <v>0.94115637293064314</v>
      </c>
      <c r="AF470" s="135">
        <f t="shared" si="66"/>
        <v>0.94115637293064314</v>
      </c>
      <c r="AG470" s="135" t="s">
        <v>2544</v>
      </c>
      <c r="AH470" s="202"/>
      <c r="AI470" s="190"/>
      <c r="AJ470" s="191"/>
      <c r="AK470" s="191"/>
      <c r="AL470" s="191"/>
      <c r="AM470" s="191"/>
      <c r="AN470" s="191"/>
      <c r="AO470" s="191"/>
      <c r="AP470" s="191"/>
      <c r="AQ470" s="177" t="s">
        <v>813</v>
      </c>
    </row>
    <row r="471" spans="1:43" ht="36" x14ac:dyDescent="0.3">
      <c r="A471" s="193" t="s">
        <v>900</v>
      </c>
      <c r="B471" s="129">
        <v>468</v>
      </c>
      <c r="C471" s="198" t="s">
        <v>2428</v>
      </c>
      <c r="D471" s="237">
        <v>122344</v>
      </c>
      <c r="E471" s="245" t="s">
        <v>1659</v>
      </c>
      <c r="F471" s="280" t="s">
        <v>2529</v>
      </c>
      <c r="G471" s="175" t="s">
        <v>1132</v>
      </c>
      <c r="H471" s="187">
        <v>2011</v>
      </c>
      <c r="I471" s="130">
        <v>40032</v>
      </c>
      <c r="J471" s="187">
        <v>2009</v>
      </c>
      <c r="K471" s="130" t="s">
        <v>2244</v>
      </c>
      <c r="L471" s="130" t="s">
        <v>1110</v>
      </c>
      <c r="M471" s="131">
        <v>180</v>
      </c>
      <c r="N471" s="136">
        <v>40210</v>
      </c>
      <c r="O471" s="136">
        <v>40878</v>
      </c>
      <c r="P471" s="136">
        <v>42844</v>
      </c>
      <c r="Q471" s="145">
        <f t="shared" si="63"/>
        <v>7.2164383561643834</v>
      </c>
      <c r="R471" s="145" t="s">
        <v>2517</v>
      </c>
      <c r="S471" s="145">
        <f t="shared" si="64"/>
        <v>5.3863013698630136</v>
      </c>
      <c r="T471" s="145" t="s">
        <v>2515</v>
      </c>
      <c r="U471" s="145" t="s">
        <v>2540</v>
      </c>
      <c r="V471" s="145" t="s">
        <v>691</v>
      </c>
      <c r="W471" s="136" t="s">
        <v>691</v>
      </c>
      <c r="X471" s="187" t="s">
        <v>689</v>
      </c>
      <c r="Y471" s="180">
        <v>592760</v>
      </c>
      <c r="Z471" s="181">
        <v>0</v>
      </c>
      <c r="AA471" s="128">
        <v>0</v>
      </c>
      <c r="AB471" s="180">
        <v>1140457</v>
      </c>
      <c r="AC471" s="192">
        <v>546493.89</v>
      </c>
      <c r="AD471" s="342">
        <f t="shared" si="60"/>
        <v>46266.109999999986</v>
      </c>
      <c r="AE471" s="352">
        <f t="shared" si="65"/>
        <v>0.92194798906808828</v>
      </c>
      <c r="AF471" s="135">
        <f t="shared" si="66"/>
        <v>0.92194798906808828</v>
      </c>
      <c r="AG471" s="135" t="s">
        <v>2544</v>
      </c>
      <c r="AH471" s="136" t="s">
        <v>925</v>
      </c>
      <c r="AI471" s="190"/>
      <c r="AJ471" s="191"/>
      <c r="AK471" s="191"/>
      <c r="AL471" s="191"/>
      <c r="AM471" s="191"/>
      <c r="AN471" s="191"/>
      <c r="AO471" s="191"/>
      <c r="AP471" s="191"/>
      <c r="AQ471" s="177" t="s">
        <v>2157</v>
      </c>
    </row>
    <row r="472" spans="1:43" ht="36" x14ac:dyDescent="0.3">
      <c r="A472" s="193" t="s">
        <v>900</v>
      </c>
      <c r="B472" s="129">
        <v>469</v>
      </c>
      <c r="C472" s="198" t="s">
        <v>2435</v>
      </c>
      <c r="D472" s="237">
        <v>160489</v>
      </c>
      <c r="E472" s="245" t="s">
        <v>2219</v>
      </c>
      <c r="F472" s="280" t="s">
        <v>2528</v>
      </c>
      <c r="G472" s="175" t="s">
        <v>1979</v>
      </c>
      <c r="H472" s="187">
        <v>2011</v>
      </c>
      <c r="I472" s="130">
        <v>40402</v>
      </c>
      <c r="J472" s="186">
        <v>2010</v>
      </c>
      <c r="K472" s="130" t="s">
        <v>1172</v>
      </c>
      <c r="L472" s="130" t="s">
        <v>1100</v>
      </c>
      <c r="M472" s="131">
        <v>180</v>
      </c>
      <c r="N472" s="136">
        <v>40817</v>
      </c>
      <c r="O472" s="136">
        <v>40878</v>
      </c>
      <c r="P472" s="136">
        <v>42844</v>
      </c>
      <c r="Q472" s="145">
        <f t="shared" si="63"/>
        <v>5.5534246575342463</v>
      </c>
      <c r="R472" s="145" t="s">
        <v>2515</v>
      </c>
      <c r="S472" s="145">
        <f t="shared" si="64"/>
        <v>5.3863013698630136</v>
      </c>
      <c r="T472" s="145" t="s">
        <v>2515</v>
      </c>
      <c r="U472" s="145" t="s">
        <v>2540</v>
      </c>
      <c r="V472" s="145" t="s">
        <v>689</v>
      </c>
      <c r="W472" s="136" t="s">
        <v>691</v>
      </c>
      <c r="X472" s="187" t="s">
        <v>689</v>
      </c>
      <c r="Y472" s="180">
        <v>302719.92</v>
      </c>
      <c r="Z472" s="181">
        <v>0</v>
      </c>
      <c r="AA472" s="128">
        <v>0</v>
      </c>
      <c r="AB472" s="180">
        <v>217760</v>
      </c>
      <c r="AC472" s="180">
        <v>217760</v>
      </c>
      <c r="AD472" s="342">
        <f t="shared" si="60"/>
        <v>84959.919999999984</v>
      </c>
      <c r="AE472" s="352">
        <f t="shared" si="65"/>
        <v>0.71934479898118375</v>
      </c>
      <c r="AF472" s="135">
        <f t="shared" si="66"/>
        <v>0.71934479898118375</v>
      </c>
      <c r="AG472" s="135" t="s">
        <v>2542</v>
      </c>
      <c r="AH472" s="136" t="s">
        <v>925</v>
      </c>
      <c r="AI472" s="190"/>
      <c r="AJ472" s="191"/>
      <c r="AK472" s="191"/>
      <c r="AL472" s="191"/>
      <c r="AM472" s="191"/>
      <c r="AN472" s="191"/>
      <c r="AO472" s="191"/>
      <c r="AP472" s="191"/>
      <c r="AQ472" s="177" t="s">
        <v>2157</v>
      </c>
    </row>
    <row r="473" spans="1:43" ht="36" x14ac:dyDescent="0.3">
      <c r="A473" s="128" t="s">
        <v>901</v>
      </c>
      <c r="B473" s="129">
        <v>470</v>
      </c>
      <c r="C473" s="198" t="s">
        <v>1144</v>
      </c>
      <c r="D473" s="237">
        <v>12213</v>
      </c>
      <c r="E473" s="246" t="s">
        <v>2200</v>
      </c>
      <c r="F473" s="279" t="s">
        <v>2531</v>
      </c>
      <c r="G473" s="175" t="s">
        <v>1132</v>
      </c>
      <c r="H473" s="187">
        <v>2012</v>
      </c>
      <c r="I473" s="130">
        <v>38538</v>
      </c>
      <c r="J473" s="186">
        <v>2005</v>
      </c>
      <c r="K473" s="130" t="s">
        <v>1149</v>
      </c>
      <c r="L473" s="130" t="s">
        <v>1104</v>
      </c>
      <c r="M473" s="131">
        <v>330</v>
      </c>
      <c r="N473" s="136">
        <v>38777</v>
      </c>
      <c r="O473" s="136">
        <v>41183</v>
      </c>
      <c r="P473" s="136">
        <v>42844</v>
      </c>
      <c r="Q473" s="145">
        <f t="shared" si="63"/>
        <v>11.142465753424657</v>
      </c>
      <c r="R473" s="145" t="s">
        <v>2521</v>
      </c>
      <c r="S473" s="145">
        <f t="shared" si="64"/>
        <v>4.5506849315068489</v>
      </c>
      <c r="T473" s="145" t="s">
        <v>2514</v>
      </c>
      <c r="U473" s="145" t="s">
        <v>2540</v>
      </c>
      <c r="V473" s="145" t="s">
        <v>689</v>
      </c>
      <c r="W473" s="145" t="s">
        <v>689</v>
      </c>
      <c r="X473" s="187" t="s">
        <v>691</v>
      </c>
      <c r="Y473" s="180">
        <v>5924729</v>
      </c>
      <c r="Z473" s="140">
        <v>0</v>
      </c>
      <c r="AA473" s="128">
        <v>0</v>
      </c>
      <c r="AB473" s="133">
        <v>13590942</v>
      </c>
      <c r="AC473" s="134">
        <v>6755924.6500000004</v>
      </c>
      <c r="AD473" s="342">
        <f t="shared" si="60"/>
        <v>-831195.65000000037</v>
      </c>
      <c r="AE473" s="352">
        <f t="shared" si="65"/>
        <v>1.1402926024127011</v>
      </c>
      <c r="AF473" s="135">
        <f t="shared" si="66"/>
        <v>1.1402926024127011</v>
      </c>
      <c r="AG473" s="135" t="s">
        <v>2544</v>
      </c>
      <c r="AH473" s="132"/>
      <c r="AI473" s="137"/>
      <c r="AJ473" s="138"/>
      <c r="AK473" s="138"/>
      <c r="AL473" s="138"/>
      <c r="AM473" s="138"/>
      <c r="AN473" s="138"/>
      <c r="AO473" s="138"/>
      <c r="AP473" s="138"/>
      <c r="AQ473" s="144"/>
    </row>
    <row r="474" spans="1:43" ht="36" x14ac:dyDescent="0.3">
      <c r="A474" s="128" t="s">
        <v>901</v>
      </c>
      <c r="B474" s="129">
        <v>471</v>
      </c>
      <c r="C474" s="198" t="s">
        <v>865</v>
      </c>
      <c r="D474" s="237">
        <v>16135</v>
      </c>
      <c r="E474" s="246" t="s">
        <v>2200</v>
      </c>
      <c r="F474" s="279" t="s">
        <v>2531</v>
      </c>
      <c r="G474" s="175" t="s">
        <v>1132</v>
      </c>
      <c r="H474" s="187">
        <v>2012</v>
      </c>
      <c r="I474" s="130">
        <v>38421</v>
      </c>
      <c r="J474" s="186">
        <v>2005</v>
      </c>
      <c r="K474" s="130" t="s">
        <v>1149</v>
      </c>
      <c r="L474" s="130" t="s">
        <v>1107</v>
      </c>
      <c r="M474" s="131">
        <v>90</v>
      </c>
      <c r="N474" s="136">
        <v>39052</v>
      </c>
      <c r="O474" s="136">
        <v>40848</v>
      </c>
      <c r="P474" s="136">
        <v>42844</v>
      </c>
      <c r="Q474" s="145">
        <f t="shared" si="63"/>
        <v>10.389041095890411</v>
      </c>
      <c r="R474" s="145" t="s">
        <v>2520</v>
      </c>
      <c r="S474" s="145">
        <f t="shared" si="64"/>
        <v>5.4684931506849317</v>
      </c>
      <c r="T474" s="145" t="s">
        <v>2515</v>
      </c>
      <c r="U474" s="145" t="s">
        <v>2540</v>
      </c>
      <c r="V474" s="145" t="s">
        <v>689</v>
      </c>
      <c r="W474" s="145" t="s">
        <v>689</v>
      </c>
      <c r="X474" s="187" t="s">
        <v>691</v>
      </c>
      <c r="Y474" s="180">
        <v>241628</v>
      </c>
      <c r="Z474" s="140">
        <v>0</v>
      </c>
      <c r="AA474" s="128">
        <v>0</v>
      </c>
      <c r="AB474" s="133">
        <v>1450336</v>
      </c>
      <c r="AC474" s="133">
        <v>409103.94</v>
      </c>
      <c r="AD474" s="342">
        <f t="shared" ref="AD474:AD537" si="67">+Y474-AC474</f>
        <v>-167475.94</v>
      </c>
      <c r="AE474" s="352">
        <f t="shared" si="65"/>
        <v>1.6931147880212558</v>
      </c>
      <c r="AF474" s="135">
        <f t="shared" si="66"/>
        <v>1.6931147880212558</v>
      </c>
      <c r="AG474" s="135" t="s">
        <v>2544</v>
      </c>
      <c r="AH474" s="132"/>
      <c r="AI474" s="143"/>
      <c r="AJ474" s="144"/>
      <c r="AK474" s="144"/>
      <c r="AL474" s="144"/>
      <c r="AM474" s="144"/>
      <c r="AN474" s="144"/>
      <c r="AO474" s="144"/>
      <c r="AP474" s="144"/>
      <c r="AQ474" s="144"/>
    </row>
    <row r="475" spans="1:43" ht="36" x14ac:dyDescent="0.3">
      <c r="A475" s="128" t="s">
        <v>901</v>
      </c>
      <c r="B475" s="129">
        <v>472</v>
      </c>
      <c r="C475" s="198" t="s">
        <v>1212</v>
      </c>
      <c r="D475" s="237">
        <v>16718</v>
      </c>
      <c r="E475" s="246" t="s">
        <v>2200</v>
      </c>
      <c r="F475" s="279" t="s">
        <v>2531</v>
      </c>
      <c r="G475" s="175" t="s">
        <v>1132</v>
      </c>
      <c r="H475" s="187">
        <v>2012</v>
      </c>
      <c r="I475" s="130">
        <v>38432</v>
      </c>
      <c r="J475" s="186">
        <v>2005</v>
      </c>
      <c r="K475" s="130" t="s">
        <v>1167</v>
      </c>
      <c r="L475" s="130" t="s">
        <v>1104</v>
      </c>
      <c r="M475" s="131">
        <v>365</v>
      </c>
      <c r="N475" s="136">
        <v>38777</v>
      </c>
      <c r="O475" s="136">
        <v>40634</v>
      </c>
      <c r="P475" s="136">
        <v>42844</v>
      </c>
      <c r="Q475" s="145">
        <f t="shared" si="63"/>
        <v>11.142465753424657</v>
      </c>
      <c r="R475" s="145" t="s">
        <v>2521</v>
      </c>
      <c r="S475" s="145">
        <f t="shared" si="64"/>
        <v>6.0547945205479454</v>
      </c>
      <c r="T475" s="145" t="s">
        <v>2516</v>
      </c>
      <c r="U475" s="145" t="s">
        <v>2540</v>
      </c>
      <c r="V475" s="145" t="s">
        <v>689</v>
      </c>
      <c r="W475" s="145" t="s">
        <v>689</v>
      </c>
      <c r="X475" s="187" t="s">
        <v>691</v>
      </c>
      <c r="Y475" s="180">
        <v>3461597</v>
      </c>
      <c r="Z475" s="140">
        <v>0</v>
      </c>
      <c r="AA475" s="128">
        <v>0</v>
      </c>
      <c r="AB475" s="133">
        <v>6405362</v>
      </c>
      <c r="AC475" s="133">
        <v>2989255</v>
      </c>
      <c r="AD475" s="342">
        <f t="shared" si="67"/>
        <v>472342</v>
      </c>
      <c r="AE475" s="352">
        <f t="shared" si="65"/>
        <v>0.86354795200018952</v>
      </c>
      <c r="AF475" s="135">
        <f t="shared" si="66"/>
        <v>0.86354795200018952</v>
      </c>
      <c r="AG475" s="135" t="s">
        <v>2544</v>
      </c>
      <c r="AH475" s="132"/>
      <c r="AI475" s="137"/>
      <c r="AJ475" s="138"/>
      <c r="AK475" s="138"/>
      <c r="AL475" s="138"/>
      <c r="AM475" s="138"/>
      <c r="AN475" s="138"/>
      <c r="AO475" s="138"/>
      <c r="AP475" s="138"/>
      <c r="AQ475" s="144"/>
    </row>
    <row r="476" spans="1:43" ht="36" x14ac:dyDescent="0.3">
      <c r="A476" s="128" t="s">
        <v>901</v>
      </c>
      <c r="B476" s="129">
        <v>473</v>
      </c>
      <c r="C476" s="198" t="s">
        <v>1216</v>
      </c>
      <c r="D476" s="237">
        <v>19336</v>
      </c>
      <c r="E476" s="245" t="s">
        <v>2379</v>
      </c>
      <c r="F476" s="279" t="s">
        <v>2531</v>
      </c>
      <c r="G476" s="175" t="s">
        <v>1132</v>
      </c>
      <c r="H476" s="187">
        <v>2012</v>
      </c>
      <c r="I476" s="130">
        <v>38553</v>
      </c>
      <c r="J476" s="186">
        <v>2005</v>
      </c>
      <c r="K476" s="130" t="s">
        <v>1171</v>
      </c>
      <c r="L476" s="130" t="s">
        <v>1102</v>
      </c>
      <c r="M476" s="131">
        <v>180</v>
      </c>
      <c r="N476" s="136">
        <v>38961</v>
      </c>
      <c r="O476" s="136">
        <v>41244</v>
      </c>
      <c r="P476" s="136">
        <v>42844</v>
      </c>
      <c r="Q476" s="145">
        <f t="shared" si="63"/>
        <v>10.638356164383561</v>
      </c>
      <c r="R476" s="145" t="s">
        <v>2520</v>
      </c>
      <c r="S476" s="145">
        <f t="shared" si="64"/>
        <v>4.3835616438356162</v>
      </c>
      <c r="T476" s="145" t="s">
        <v>2514</v>
      </c>
      <c r="U476" s="145" t="s">
        <v>2540</v>
      </c>
      <c r="V476" s="145" t="s">
        <v>689</v>
      </c>
      <c r="W476" s="145" t="s">
        <v>689</v>
      </c>
      <c r="X476" s="187" t="s">
        <v>691</v>
      </c>
      <c r="Y476" s="180">
        <v>2088935</v>
      </c>
      <c r="Z476" s="140">
        <v>0</v>
      </c>
      <c r="AA476" s="128">
        <v>0</v>
      </c>
      <c r="AB476" s="133">
        <v>6175708</v>
      </c>
      <c r="AC476" s="133">
        <v>2088935.04</v>
      </c>
      <c r="AD476" s="342">
        <f t="shared" si="67"/>
        <v>-4.0000000037252903E-2</v>
      </c>
      <c r="AE476" s="352">
        <f t="shared" si="65"/>
        <v>1.0000000191485134</v>
      </c>
      <c r="AF476" s="135">
        <f t="shared" si="66"/>
        <v>1.0000000191485134</v>
      </c>
      <c r="AG476" s="135" t="s">
        <v>2544</v>
      </c>
      <c r="AH476" s="132"/>
      <c r="AI476" s="137"/>
      <c r="AJ476" s="138"/>
      <c r="AK476" s="138"/>
      <c r="AL476" s="138"/>
      <c r="AM476" s="138"/>
      <c r="AN476" s="138"/>
      <c r="AO476" s="138"/>
      <c r="AP476" s="138"/>
      <c r="AQ476" s="144"/>
    </row>
    <row r="477" spans="1:43" ht="48.6" x14ac:dyDescent="0.3">
      <c r="A477" s="193" t="s">
        <v>897</v>
      </c>
      <c r="B477" s="129">
        <v>474</v>
      </c>
      <c r="C477" s="198" t="s">
        <v>1251</v>
      </c>
      <c r="D477" s="239">
        <v>2247</v>
      </c>
      <c r="E477" s="245" t="s">
        <v>1166</v>
      </c>
      <c r="F477" s="280" t="s">
        <v>2530</v>
      </c>
      <c r="G477" s="175" t="s">
        <v>1799</v>
      </c>
      <c r="H477" s="187">
        <v>2012</v>
      </c>
      <c r="I477" s="130">
        <v>37924</v>
      </c>
      <c r="J477" s="186">
        <v>2003</v>
      </c>
      <c r="K477" s="130" t="s">
        <v>2253</v>
      </c>
      <c r="L477" s="130" t="s">
        <v>1104</v>
      </c>
      <c r="M477" s="248">
        <v>150</v>
      </c>
      <c r="N477" s="136">
        <v>39722</v>
      </c>
      <c r="O477" s="136">
        <v>41000</v>
      </c>
      <c r="P477" s="136">
        <v>42844</v>
      </c>
      <c r="Q477" s="145">
        <f t="shared" si="63"/>
        <v>8.5534246575342472</v>
      </c>
      <c r="R477" s="145" t="s">
        <v>2518</v>
      </c>
      <c r="S477" s="145">
        <f t="shared" si="64"/>
        <v>5.0520547945205481</v>
      </c>
      <c r="T477" s="145" t="s">
        <v>2515</v>
      </c>
      <c r="U477" s="145" t="s">
        <v>2540</v>
      </c>
      <c r="V477" s="145" t="s">
        <v>689</v>
      </c>
      <c r="W477" s="145" t="s">
        <v>689</v>
      </c>
      <c r="X477" s="187" t="s">
        <v>689</v>
      </c>
      <c r="Y477" s="180">
        <v>2016344</v>
      </c>
      <c r="Z477" s="181">
        <v>0</v>
      </c>
      <c r="AA477" s="128">
        <v>0</v>
      </c>
      <c r="AB477" s="133">
        <v>2537240</v>
      </c>
      <c r="AC477" s="180">
        <v>1477517.02</v>
      </c>
      <c r="AD477" s="342">
        <f t="shared" si="67"/>
        <v>538826.98</v>
      </c>
      <c r="AE477" s="352">
        <f t="shared" ref="AE477" si="68">+AC477/Y477</f>
        <v>0.73277031101835799</v>
      </c>
      <c r="AF477" s="135">
        <f t="shared" si="66"/>
        <v>0.73277031101835799</v>
      </c>
      <c r="AG477" s="135" t="s">
        <v>2542</v>
      </c>
      <c r="AH477" s="202"/>
      <c r="AI477" s="189"/>
      <c r="AJ477" s="178"/>
      <c r="AK477" s="178"/>
      <c r="AL477" s="178"/>
      <c r="AM477" s="178"/>
      <c r="AN477" s="178"/>
      <c r="AO477" s="178"/>
      <c r="AP477" s="178"/>
      <c r="AQ477" s="177" t="s">
        <v>1252</v>
      </c>
    </row>
    <row r="478" spans="1:43" ht="48.6" x14ac:dyDescent="0.3">
      <c r="A478" s="193" t="s">
        <v>897</v>
      </c>
      <c r="B478" s="129">
        <v>475</v>
      </c>
      <c r="C478" s="198" t="s">
        <v>1297</v>
      </c>
      <c r="D478" s="239">
        <v>44153</v>
      </c>
      <c r="E478" s="245" t="s">
        <v>1166</v>
      </c>
      <c r="F478" s="280" t="s">
        <v>2530</v>
      </c>
      <c r="G478" s="175" t="s">
        <v>1132</v>
      </c>
      <c r="H478" s="187">
        <v>2012</v>
      </c>
      <c r="I478" s="130">
        <v>39125</v>
      </c>
      <c r="J478" s="186">
        <v>2007</v>
      </c>
      <c r="K478" s="130" t="s">
        <v>2236</v>
      </c>
      <c r="L478" s="130" t="s">
        <v>1110</v>
      </c>
      <c r="M478" s="248">
        <v>270</v>
      </c>
      <c r="N478" s="136" t="s">
        <v>698</v>
      </c>
      <c r="O478" s="136" t="s">
        <v>698</v>
      </c>
      <c r="P478" s="136">
        <v>42844</v>
      </c>
      <c r="Q478" s="128" t="s">
        <v>698</v>
      </c>
      <c r="R478" s="128" t="s">
        <v>698</v>
      </c>
      <c r="S478" s="128" t="s">
        <v>698</v>
      </c>
      <c r="T478" s="128" t="s">
        <v>698</v>
      </c>
      <c r="U478" s="128" t="s">
        <v>698</v>
      </c>
      <c r="V478" s="145" t="s">
        <v>689</v>
      </c>
      <c r="W478" s="145" t="s">
        <v>689</v>
      </c>
      <c r="X478" s="187" t="s">
        <v>689</v>
      </c>
      <c r="Y478" s="180">
        <v>757656</v>
      </c>
      <c r="Z478" s="181">
        <v>0</v>
      </c>
      <c r="AA478" s="128">
        <v>0</v>
      </c>
      <c r="AB478" s="150" t="s">
        <v>698</v>
      </c>
      <c r="AC478" s="194" t="s">
        <v>698</v>
      </c>
      <c r="AD478" s="353" t="s">
        <v>698</v>
      </c>
      <c r="AE478" s="128" t="s">
        <v>698</v>
      </c>
      <c r="AF478" s="128" t="s">
        <v>698</v>
      </c>
      <c r="AG478" s="128" t="s">
        <v>698</v>
      </c>
      <c r="AH478" s="202"/>
      <c r="AI478" s="189"/>
      <c r="AJ478" s="178"/>
      <c r="AK478" s="178"/>
      <c r="AL478" s="178"/>
      <c r="AM478" s="178"/>
      <c r="AN478" s="178"/>
      <c r="AO478" s="178"/>
      <c r="AP478" s="178"/>
      <c r="AQ478" s="177" t="s">
        <v>1298</v>
      </c>
    </row>
    <row r="479" spans="1:43" ht="24.6" x14ac:dyDescent="0.3">
      <c r="A479" s="193" t="s">
        <v>897</v>
      </c>
      <c r="B479" s="129">
        <v>476</v>
      </c>
      <c r="C479" s="198" t="s">
        <v>1348</v>
      </c>
      <c r="D479" s="239">
        <v>125133</v>
      </c>
      <c r="E479" s="245" t="s">
        <v>1166</v>
      </c>
      <c r="F479" s="280" t="s">
        <v>2530</v>
      </c>
      <c r="G479" s="175" t="s">
        <v>1132</v>
      </c>
      <c r="H479" s="187">
        <v>2012</v>
      </c>
      <c r="I479" s="130">
        <v>40345</v>
      </c>
      <c r="J479" s="186">
        <v>2010</v>
      </c>
      <c r="K479" s="130" t="s">
        <v>1165</v>
      </c>
      <c r="L479" s="130" t="s">
        <v>1100</v>
      </c>
      <c r="M479" s="248">
        <v>360</v>
      </c>
      <c r="N479" s="136" t="s">
        <v>698</v>
      </c>
      <c r="O479" s="136" t="s">
        <v>698</v>
      </c>
      <c r="P479" s="136">
        <v>42844</v>
      </c>
      <c r="Q479" s="128" t="s">
        <v>698</v>
      </c>
      <c r="R479" s="128" t="s">
        <v>698</v>
      </c>
      <c r="S479" s="128" t="s">
        <v>698</v>
      </c>
      <c r="T479" s="128" t="s">
        <v>698</v>
      </c>
      <c r="U479" s="128" t="s">
        <v>698</v>
      </c>
      <c r="V479" s="145" t="s">
        <v>689</v>
      </c>
      <c r="W479" s="145" t="s">
        <v>689</v>
      </c>
      <c r="X479" s="187" t="s">
        <v>689</v>
      </c>
      <c r="Y479" s="180">
        <v>704184.08</v>
      </c>
      <c r="Z479" s="181">
        <v>0</v>
      </c>
      <c r="AA479" s="128">
        <v>0</v>
      </c>
      <c r="AB479" s="150" t="s">
        <v>698</v>
      </c>
      <c r="AC479" s="194" t="s">
        <v>698</v>
      </c>
      <c r="AD479" s="353" t="s">
        <v>698</v>
      </c>
      <c r="AE479" s="128" t="s">
        <v>698</v>
      </c>
      <c r="AF479" s="128" t="s">
        <v>698</v>
      </c>
      <c r="AG479" s="128" t="s">
        <v>698</v>
      </c>
      <c r="AH479" s="202"/>
      <c r="AI479" s="190"/>
      <c r="AJ479" s="191"/>
      <c r="AK479" s="191"/>
      <c r="AL479" s="191"/>
      <c r="AM479" s="191"/>
      <c r="AN479" s="191"/>
      <c r="AO479" s="191"/>
      <c r="AP479" s="191"/>
      <c r="AQ479" s="177" t="s">
        <v>1349</v>
      </c>
    </row>
    <row r="480" spans="1:43" ht="36.6" x14ac:dyDescent="0.3">
      <c r="A480" s="193" t="s">
        <v>897</v>
      </c>
      <c r="B480" s="129">
        <v>477</v>
      </c>
      <c r="C480" s="198" t="s">
        <v>1352</v>
      </c>
      <c r="D480" s="239">
        <v>129968</v>
      </c>
      <c r="E480" s="245" t="s">
        <v>1166</v>
      </c>
      <c r="F480" s="280" t="s">
        <v>2530</v>
      </c>
      <c r="G480" s="175" t="s">
        <v>1132</v>
      </c>
      <c r="H480" s="187">
        <v>2012</v>
      </c>
      <c r="I480" s="130">
        <v>40728</v>
      </c>
      <c r="J480" s="187">
        <v>2011</v>
      </c>
      <c r="K480" s="130" t="s">
        <v>1196</v>
      </c>
      <c r="L480" s="130" t="s">
        <v>1110</v>
      </c>
      <c r="M480" s="248">
        <v>90</v>
      </c>
      <c r="N480" s="136">
        <v>40787</v>
      </c>
      <c r="O480" s="136">
        <v>41244</v>
      </c>
      <c r="P480" s="136">
        <v>42844</v>
      </c>
      <c r="Q480" s="145">
        <f>+(P480-N480)/365</f>
        <v>5.6356164383561644</v>
      </c>
      <c r="R480" s="145" t="s">
        <v>2515</v>
      </c>
      <c r="S480" s="145">
        <f>+(P480-O480)/365</f>
        <v>4.3835616438356162</v>
      </c>
      <c r="T480" s="145" t="s">
        <v>2514</v>
      </c>
      <c r="U480" s="145" t="s">
        <v>2540</v>
      </c>
      <c r="V480" s="145" t="s">
        <v>689</v>
      </c>
      <c r="W480" s="145" t="s">
        <v>689</v>
      </c>
      <c r="X480" s="187" t="s">
        <v>691</v>
      </c>
      <c r="Y480" s="180">
        <v>485152.32</v>
      </c>
      <c r="Z480" s="181">
        <v>0</v>
      </c>
      <c r="AA480" s="128">
        <v>0</v>
      </c>
      <c r="AB480" s="133">
        <v>666136</v>
      </c>
      <c r="AC480" s="180">
        <v>545167.23</v>
      </c>
      <c r="AD480" s="342">
        <f t="shared" si="67"/>
        <v>-60014.909999999974</v>
      </c>
      <c r="AE480" s="352">
        <f>+AC480/Y480</f>
        <v>1.1237032320076301</v>
      </c>
      <c r="AF480" s="135">
        <f>+AC480/Y480</f>
        <v>1.1237032320076301</v>
      </c>
      <c r="AG480" s="135" t="s">
        <v>2544</v>
      </c>
      <c r="AH480" s="202"/>
      <c r="AI480" s="190"/>
      <c r="AJ480" s="191"/>
      <c r="AK480" s="191"/>
      <c r="AL480" s="191"/>
      <c r="AM480" s="191"/>
      <c r="AN480" s="191"/>
      <c r="AO480" s="191"/>
      <c r="AP480" s="191"/>
      <c r="AQ480" s="177" t="s">
        <v>1354</v>
      </c>
    </row>
    <row r="481" spans="1:43" ht="48" x14ac:dyDescent="0.3">
      <c r="A481" s="193" t="s">
        <v>897</v>
      </c>
      <c r="B481" s="129">
        <v>478</v>
      </c>
      <c r="C481" s="198" t="s">
        <v>1356</v>
      </c>
      <c r="D481" s="239">
        <v>132713</v>
      </c>
      <c r="E481" s="245" t="s">
        <v>1166</v>
      </c>
      <c r="F481" s="280" t="s">
        <v>2530</v>
      </c>
      <c r="G481" s="175" t="s">
        <v>1132</v>
      </c>
      <c r="H481" s="187">
        <v>2012</v>
      </c>
      <c r="I481" s="130">
        <v>40337</v>
      </c>
      <c r="J481" s="186">
        <v>2010</v>
      </c>
      <c r="K481" s="130" t="s">
        <v>2256</v>
      </c>
      <c r="L481" s="130" t="s">
        <v>1109</v>
      </c>
      <c r="M481" s="248">
        <v>165</v>
      </c>
      <c r="N481" s="136" t="s">
        <v>698</v>
      </c>
      <c r="O481" s="136" t="s">
        <v>698</v>
      </c>
      <c r="P481" s="136">
        <v>42844</v>
      </c>
      <c r="Q481" s="128" t="s">
        <v>698</v>
      </c>
      <c r="R481" s="128" t="s">
        <v>698</v>
      </c>
      <c r="S481" s="128" t="s">
        <v>698</v>
      </c>
      <c r="T481" s="128" t="s">
        <v>698</v>
      </c>
      <c r="U481" s="128" t="s">
        <v>698</v>
      </c>
      <c r="V481" s="145" t="s">
        <v>691</v>
      </c>
      <c r="W481" s="145" t="s">
        <v>689</v>
      </c>
      <c r="X481" s="187" t="s">
        <v>689</v>
      </c>
      <c r="Y481" s="180">
        <v>734004.19</v>
      </c>
      <c r="Z481" s="181">
        <v>0</v>
      </c>
      <c r="AA481" s="128">
        <v>0</v>
      </c>
      <c r="AB481" s="150" t="s">
        <v>698</v>
      </c>
      <c r="AC481" s="194" t="s">
        <v>698</v>
      </c>
      <c r="AD481" s="353" t="s">
        <v>698</v>
      </c>
      <c r="AE481" s="128" t="s">
        <v>698</v>
      </c>
      <c r="AF481" s="128" t="s">
        <v>698</v>
      </c>
      <c r="AG481" s="128" t="s">
        <v>698</v>
      </c>
      <c r="AH481" s="202"/>
      <c r="AI481" s="190"/>
      <c r="AJ481" s="191"/>
      <c r="AK481" s="191"/>
      <c r="AL481" s="191"/>
      <c r="AM481" s="191"/>
      <c r="AN481" s="191"/>
      <c r="AO481" s="191"/>
      <c r="AP481" s="191"/>
      <c r="AQ481" s="177" t="s">
        <v>1357</v>
      </c>
    </row>
    <row r="482" spans="1:43" ht="36" x14ac:dyDescent="0.3">
      <c r="A482" s="193" t="s">
        <v>897</v>
      </c>
      <c r="B482" s="129">
        <v>479</v>
      </c>
      <c r="C482" s="198" t="s">
        <v>1364</v>
      </c>
      <c r="D482" s="239">
        <v>146554</v>
      </c>
      <c r="E482" s="245" t="s">
        <v>1166</v>
      </c>
      <c r="F482" s="280" t="s">
        <v>2530</v>
      </c>
      <c r="G482" s="175" t="s">
        <v>1622</v>
      </c>
      <c r="H482" s="187">
        <v>2012</v>
      </c>
      <c r="I482" s="130">
        <v>40323</v>
      </c>
      <c r="J482" s="186">
        <v>2010</v>
      </c>
      <c r="K482" s="130" t="s">
        <v>1196</v>
      </c>
      <c r="L482" s="130" t="s">
        <v>1104</v>
      </c>
      <c r="M482" s="248">
        <v>210</v>
      </c>
      <c r="N482" s="136" t="s">
        <v>698</v>
      </c>
      <c r="O482" s="136" t="s">
        <v>698</v>
      </c>
      <c r="P482" s="136">
        <v>42844</v>
      </c>
      <c r="Q482" s="128" t="s">
        <v>698</v>
      </c>
      <c r="R482" s="128" t="s">
        <v>698</v>
      </c>
      <c r="S482" s="128" t="s">
        <v>698</v>
      </c>
      <c r="T482" s="128" t="s">
        <v>698</v>
      </c>
      <c r="U482" s="128" t="s">
        <v>698</v>
      </c>
      <c r="V482" s="145" t="s">
        <v>689</v>
      </c>
      <c r="W482" s="145" t="s">
        <v>689</v>
      </c>
      <c r="X482" s="187" t="s">
        <v>689</v>
      </c>
      <c r="Y482" s="180">
        <v>1614290</v>
      </c>
      <c r="Z482" s="181">
        <v>0</v>
      </c>
      <c r="AA482" s="128">
        <v>0</v>
      </c>
      <c r="AB482" s="150" t="s">
        <v>698</v>
      </c>
      <c r="AC482" s="194" t="s">
        <v>698</v>
      </c>
      <c r="AD482" s="353" t="s">
        <v>698</v>
      </c>
      <c r="AE482" s="128" t="s">
        <v>698</v>
      </c>
      <c r="AF482" s="128" t="s">
        <v>698</v>
      </c>
      <c r="AG482" s="128" t="s">
        <v>698</v>
      </c>
      <c r="AH482" s="202"/>
      <c r="AI482" s="190"/>
      <c r="AJ482" s="191"/>
      <c r="AK482" s="191"/>
      <c r="AL482" s="191"/>
      <c r="AM482" s="191"/>
      <c r="AN482" s="191"/>
      <c r="AO482" s="191"/>
      <c r="AP482" s="191"/>
      <c r="AQ482" s="177" t="s">
        <v>1349</v>
      </c>
    </row>
    <row r="483" spans="1:43" ht="36" x14ac:dyDescent="0.3">
      <c r="A483" s="193" t="s">
        <v>897</v>
      </c>
      <c r="B483" s="129">
        <v>480</v>
      </c>
      <c r="C483" s="198" t="s">
        <v>1381</v>
      </c>
      <c r="D483" s="239">
        <v>186098</v>
      </c>
      <c r="E483" s="245" t="s">
        <v>1166</v>
      </c>
      <c r="F483" s="280" t="s">
        <v>2530</v>
      </c>
      <c r="G483" s="175" t="s">
        <v>1622</v>
      </c>
      <c r="H483" s="187">
        <v>2012</v>
      </c>
      <c r="I483" s="130">
        <v>40767</v>
      </c>
      <c r="J483" s="187">
        <v>2011</v>
      </c>
      <c r="K483" s="130" t="s">
        <v>1166</v>
      </c>
      <c r="L483" s="130" t="s">
        <v>1111</v>
      </c>
      <c r="M483" s="248">
        <v>148</v>
      </c>
      <c r="N483" s="136">
        <v>40848</v>
      </c>
      <c r="O483" s="136">
        <v>41122</v>
      </c>
      <c r="P483" s="136">
        <v>42844</v>
      </c>
      <c r="Q483" s="145">
        <f>+(P483-N483)/365</f>
        <v>5.4684931506849317</v>
      </c>
      <c r="R483" s="145" t="s">
        <v>2515</v>
      </c>
      <c r="S483" s="145">
        <f>+(P483-O483)/365</f>
        <v>4.7178082191780826</v>
      </c>
      <c r="T483" s="145" t="s">
        <v>2514</v>
      </c>
      <c r="U483" s="145" t="s">
        <v>2540</v>
      </c>
      <c r="V483" s="145" t="s">
        <v>691</v>
      </c>
      <c r="W483" s="145" t="s">
        <v>689</v>
      </c>
      <c r="X483" s="187" t="s">
        <v>691</v>
      </c>
      <c r="Y483" s="180">
        <v>338332.05</v>
      </c>
      <c r="Z483" s="181">
        <v>0</v>
      </c>
      <c r="AA483" s="128">
        <v>0</v>
      </c>
      <c r="AB483" s="133">
        <v>499645</v>
      </c>
      <c r="AC483" s="180">
        <v>337663.43</v>
      </c>
      <c r="AD483" s="342">
        <f t="shared" si="67"/>
        <v>668.61999999999534</v>
      </c>
      <c r="AE483" s="352">
        <f t="shared" ref="AE483:AE500" si="69">+AC483/Y483</f>
        <v>0.99802377575520851</v>
      </c>
      <c r="AF483" s="135">
        <f t="shared" ref="AF483:AF500" si="70">+AC483/Y483</f>
        <v>0.99802377575520851</v>
      </c>
      <c r="AG483" s="135" t="s">
        <v>2544</v>
      </c>
      <c r="AH483" s="202"/>
      <c r="AI483" s="189"/>
      <c r="AJ483" s="178"/>
      <c r="AK483" s="178"/>
      <c r="AL483" s="178"/>
      <c r="AM483" s="178"/>
      <c r="AN483" s="178"/>
      <c r="AO483" s="178"/>
      <c r="AP483" s="178"/>
      <c r="AQ483" s="177" t="s">
        <v>1384</v>
      </c>
    </row>
    <row r="484" spans="1:43" ht="48.6" x14ac:dyDescent="0.3">
      <c r="A484" s="193" t="s">
        <v>897</v>
      </c>
      <c r="B484" s="129">
        <v>481</v>
      </c>
      <c r="C484" s="198" t="s">
        <v>1391</v>
      </c>
      <c r="D484" s="239">
        <v>218640</v>
      </c>
      <c r="E484" s="245" t="s">
        <v>2385</v>
      </c>
      <c r="F484" s="280" t="s">
        <v>2530</v>
      </c>
      <c r="G484" s="175" t="s">
        <v>1622</v>
      </c>
      <c r="H484" s="187">
        <v>2012</v>
      </c>
      <c r="I484" s="130">
        <v>41080</v>
      </c>
      <c r="J484" s="152">
        <v>2012</v>
      </c>
      <c r="K484" s="130" t="s">
        <v>1196</v>
      </c>
      <c r="L484" s="130" t="s">
        <v>1110</v>
      </c>
      <c r="M484" s="248">
        <v>150</v>
      </c>
      <c r="N484" s="136">
        <v>41244</v>
      </c>
      <c r="O484" s="136">
        <v>41244</v>
      </c>
      <c r="P484" s="136">
        <v>42844</v>
      </c>
      <c r="Q484" s="145">
        <f>+(P484-N484)/365</f>
        <v>4.3835616438356162</v>
      </c>
      <c r="R484" s="145" t="s">
        <v>2514</v>
      </c>
      <c r="S484" s="145">
        <f>+(P484-O484)/365</f>
        <v>4.3835616438356162</v>
      </c>
      <c r="T484" s="145" t="s">
        <v>2514</v>
      </c>
      <c r="U484" s="145" t="s">
        <v>2540</v>
      </c>
      <c r="V484" s="145" t="s">
        <v>691</v>
      </c>
      <c r="W484" s="145" t="s">
        <v>689</v>
      </c>
      <c r="X484" s="187" t="s">
        <v>689</v>
      </c>
      <c r="Y484" s="180">
        <v>2904863.52</v>
      </c>
      <c r="Z484" s="180">
        <v>2088948</v>
      </c>
      <c r="AA484" s="180">
        <v>2088948</v>
      </c>
      <c r="AB484" s="133">
        <v>2104948</v>
      </c>
      <c r="AC484" s="180">
        <v>15750</v>
      </c>
      <c r="AD484" s="342">
        <f t="shared" si="67"/>
        <v>2889113.52</v>
      </c>
      <c r="AE484" s="352">
        <f t="shared" si="69"/>
        <v>5.4219414755843675E-3</v>
      </c>
      <c r="AF484" s="135">
        <f t="shared" si="70"/>
        <v>5.4219414755843675E-3</v>
      </c>
      <c r="AG484" s="135" t="s">
        <v>2543</v>
      </c>
      <c r="AH484" s="202"/>
      <c r="AI484" s="189"/>
      <c r="AJ484" s="178"/>
      <c r="AK484" s="178"/>
      <c r="AL484" s="178"/>
      <c r="AM484" s="178"/>
      <c r="AN484" s="178"/>
      <c r="AO484" s="178"/>
      <c r="AP484" s="178"/>
      <c r="AQ484" s="177" t="s">
        <v>1393</v>
      </c>
    </row>
    <row r="485" spans="1:43" ht="36" x14ac:dyDescent="0.3">
      <c r="A485" s="173" t="s">
        <v>903</v>
      </c>
      <c r="B485" s="129">
        <v>482</v>
      </c>
      <c r="C485" s="171" t="s">
        <v>1476</v>
      </c>
      <c r="D485" s="241">
        <v>34463</v>
      </c>
      <c r="E485" s="246" t="s">
        <v>2200</v>
      </c>
      <c r="F485" s="279" t="s">
        <v>2531</v>
      </c>
      <c r="G485" s="175" t="s">
        <v>1132</v>
      </c>
      <c r="H485" s="152">
        <v>2012</v>
      </c>
      <c r="I485" s="157">
        <v>39168</v>
      </c>
      <c r="J485" s="186">
        <v>2007</v>
      </c>
      <c r="K485" s="157" t="s">
        <v>1477</v>
      </c>
      <c r="L485" s="152" t="s">
        <v>1102</v>
      </c>
      <c r="M485" s="154">
        <v>90</v>
      </c>
      <c r="N485" s="136">
        <v>39356</v>
      </c>
      <c r="O485" s="136">
        <v>40087</v>
      </c>
      <c r="P485" s="136">
        <v>42844</v>
      </c>
      <c r="Q485" s="145">
        <f>+(P485-N485)/365</f>
        <v>9.5561643835616437</v>
      </c>
      <c r="R485" s="145" t="s">
        <v>2519</v>
      </c>
      <c r="S485" s="145">
        <f>+(P485-O485)/365</f>
        <v>7.5534246575342463</v>
      </c>
      <c r="T485" s="145" t="s">
        <v>2517</v>
      </c>
      <c r="U485" s="145" t="s">
        <v>2540</v>
      </c>
      <c r="V485" s="156" t="s">
        <v>689</v>
      </c>
      <c r="W485" s="158" t="s">
        <v>691</v>
      </c>
      <c r="X485" s="152" t="s">
        <v>691</v>
      </c>
      <c r="Y485" s="347">
        <v>317294</v>
      </c>
      <c r="Z485" s="160">
        <v>0</v>
      </c>
      <c r="AA485" s="128">
        <v>0</v>
      </c>
      <c r="AB485" s="133">
        <v>861109</v>
      </c>
      <c r="AC485" s="161">
        <v>317294.44</v>
      </c>
      <c r="AD485" s="342">
        <f t="shared" si="67"/>
        <v>-0.44000000000232831</v>
      </c>
      <c r="AE485" s="352">
        <f t="shared" si="69"/>
        <v>1.0000013867265061</v>
      </c>
      <c r="AF485" s="135">
        <f t="shared" si="70"/>
        <v>1.0000013867265061</v>
      </c>
      <c r="AG485" s="135" t="s">
        <v>2544</v>
      </c>
      <c r="AH485" s="136" t="s">
        <v>925</v>
      </c>
      <c r="AI485" s="170"/>
      <c r="AJ485" s="168"/>
      <c r="AK485" s="168"/>
      <c r="AL485" s="168"/>
      <c r="AM485" s="168"/>
      <c r="AN485" s="168"/>
      <c r="AO485" s="168"/>
      <c r="AP485" s="168"/>
      <c r="AQ485" s="174" t="s">
        <v>1478</v>
      </c>
    </row>
    <row r="486" spans="1:43" ht="36" x14ac:dyDescent="0.3">
      <c r="A486" s="173" t="s">
        <v>903</v>
      </c>
      <c r="B486" s="129">
        <v>483</v>
      </c>
      <c r="C486" s="171" t="s">
        <v>1484</v>
      </c>
      <c r="D486" s="241">
        <v>35705</v>
      </c>
      <c r="E486" s="246" t="s">
        <v>2200</v>
      </c>
      <c r="F486" s="279" t="s">
        <v>2531</v>
      </c>
      <c r="G486" s="175" t="s">
        <v>1132</v>
      </c>
      <c r="H486" s="152">
        <v>2012</v>
      </c>
      <c r="I486" s="157">
        <v>38980</v>
      </c>
      <c r="J486" s="186">
        <v>2006</v>
      </c>
      <c r="K486" s="157" t="s">
        <v>916</v>
      </c>
      <c r="L486" s="152" t="s">
        <v>1110</v>
      </c>
      <c r="M486" s="154">
        <v>210</v>
      </c>
      <c r="N486" s="136">
        <v>39173</v>
      </c>
      <c r="O486" s="136">
        <v>40909</v>
      </c>
      <c r="P486" s="136">
        <v>42844</v>
      </c>
      <c r="Q486" s="145">
        <f>+(P486-N486)/365</f>
        <v>10.057534246575342</v>
      </c>
      <c r="R486" s="145" t="s">
        <v>2520</v>
      </c>
      <c r="S486" s="145">
        <f>+(P486-O486)/365</f>
        <v>5.3013698630136989</v>
      </c>
      <c r="T486" s="145" t="s">
        <v>2515</v>
      </c>
      <c r="U486" s="145" t="s">
        <v>2540</v>
      </c>
      <c r="V486" s="156" t="s">
        <v>689</v>
      </c>
      <c r="W486" s="145" t="s">
        <v>689</v>
      </c>
      <c r="X486" s="152" t="s">
        <v>691</v>
      </c>
      <c r="Y486" s="347">
        <v>1750267</v>
      </c>
      <c r="Z486" s="160">
        <v>0</v>
      </c>
      <c r="AA486" s="128">
        <v>0</v>
      </c>
      <c r="AB486" s="133">
        <v>3223097</v>
      </c>
      <c r="AC486" s="159">
        <v>2140274.9900000002</v>
      </c>
      <c r="AD486" s="342">
        <f t="shared" si="67"/>
        <v>-390007.99000000022</v>
      </c>
      <c r="AE486" s="352">
        <f t="shared" si="69"/>
        <v>1.2228277114291706</v>
      </c>
      <c r="AF486" s="135">
        <f t="shared" si="70"/>
        <v>1.2228277114291706</v>
      </c>
      <c r="AG486" s="135" t="s">
        <v>2544</v>
      </c>
      <c r="AH486" s="155"/>
      <c r="AI486" s="170"/>
      <c r="AJ486" s="168"/>
      <c r="AK486" s="168"/>
      <c r="AL486" s="168"/>
      <c r="AM486" s="168"/>
      <c r="AN486" s="168"/>
      <c r="AO486" s="168"/>
      <c r="AP486" s="168"/>
      <c r="AQ486" s="174" t="s">
        <v>1485</v>
      </c>
    </row>
    <row r="487" spans="1:43" ht="72" x14ac:dyDescent="0.3">
      <c r="A487" s="173" t="s">
        <v>903</v>
      </c>
      <c r="B487" s="129">
        <v>484</v>
      </c>
      <c r="C487" s="171" t="s">
        <v>1522</v>
      </c>
      <c r="D487" s="241">
        <v>44845</v>
      </c>
      <c r="E487" s="246" t="s">
        <v>2200</v>
      </c>
      <c r="F487" s="279" t="s">
        <v>2531</v>
      </c>
      <c r="G487" s="175" t="s">
        <v>1132</v>
      </c>
      <c r="H487" s="152">
        <v>2012</v>
      </c>
      <c r="I487" s="157">
        <v>39162</v>
      </c>
      <c r="J487" s="186">
        <v>2007</v>
      </c>
      <c r="K487" s="157" t="s">
        <v>1181</v>
      </c>
      <c r="L487" s="152" t="s">
        <v>1109</v>
      </c>
      <c r="M487" s="154">
        <v>180</v>
      </c>
      <c r="N487" s="136" t="s">
        <v>698</v>
      </c>
      <c r="O487" s="136" t="s">
        <v>698</v>
      </c>
      <c r="P487" s="136">
        <v>42844</v>
      </c>
      <c r="Q487" s="128" t="s">
        <v>698</v>
      </c>
      <c r="R487" s="128" t="s">
        <v>698</v>
      </c>
      <c r="S487" s="128" t="s">
        <v>698</v>
      </c>
      <c r="T487" s="128" t="s">
        <v>698</v>
      </c>
      <c r="U487" s="128" t="s">
        <v>698</v>
      </c>
      <c r="V487" s="156" t="s">
        <v>689</v>
      </c>
      <c r="W487" s="145" t="s">
        <v>689</v>
      </c>
      <c r="X487" s="152" t="s">
        <v>689</v>
      </c>
      <c r="Y487" s="347">
        <v>1940693</v>
      </c>
      <c r="Z487" s="161">
        <v>0</v>
      </c>
      <c r="AA487" s="128">
        <v>0</v>
      </c>
      <c r="AB487" s="133">
        <v>0</v>
      </c>
      <c r="AC487" s="159">
        <v>0</v>
      </c>
      <c r="AD487" s="342">
        <f t="shared" si="67"/>
        <v>1940693</v>
      </c>
      <c r="AE487" s="352">
        <f t="shared" si="69"/>
        <v>0</v>
      </c>
      <c r="AF487" s="135">
        <f t="shared" si="70"/>
        <v>0</v>
      </c>
      <c r="AG487" s="135" t="s">
        <v>2543</v>
      </c>
      <c r="AH487" s="155"/>
      <c r="AI487" s="170"/>
      <c r="AJ487" s="168"/>
      <c r="AK487" s="168"/>
      <c r="AL487" s="168"/>
      <c r="AM487" s="168"/>
      <c r="AN487" s="168"/>
      <c r="AO487" s="168"/>
      <c r="AP487" s="168"/>
      <c r="AQ487" s="174" t="s">
        <v>1523</v>
      </c>
    </row>
    <row r="488" spans="1:43" ht="72" x14ac:dyDescent="0.3">
      <c r="A488" s="173" t="s">
        <v>903</v>
      </c>
      <c r="B488" s="129">
        <v>485</v>
      </c>
      <c r="C488" s="171" t="s">
        <v>1527</v>
      </c>
      <c r="D488" s="241">
        <v>45447</v>
      </c>
      <c r="E488" s="246" t="s">
        <v>2200</v>
      </c>
      <c r="F488" s="279" t="s">
        <v>2531</v>
      </c>
      <c r="G488" s="175" t="s">
        <v>1132</v>
      </c>
      <c r="H488" s="152">
        <v>2012</v>
      </c>
      <c r="I488" s="157">
        <v>39990</v>
      </c>
      <c r="J488" s="187">
        <v>2009</v>
      </c>
      <c r="K488" s="157" t="s">
        <v>1148</v>
      </c>
      <c r="L488" s="152" t="s">
        <v>1102</v>
      </c>
      <c r="M488" s="154">
        <v>210</v>
      </c>
      <c r="N488" s="136">
        <v>39356</v>
      </c>
      <c r="O488" s="136">
        <v>41122</v>
      </c>
      <c r="P488" s="136">
        <v>42844</v>
      </c>
      <c r="Q488" s="145">
        <f t="shared" ref="Q488:Q500" si="71">+(P488-N488)/365</f>
        <v>9.5561643835616437</v>
      </c>
      <c r="R488" s="145" t="s">
        <v>2519</v>
      </c>
      <c r="S488" s="145">
        <f t="shared" ref="S488:S500" si="72">+(P488-O488)/365</f>
        <v>4.7178082191780826</v>
      </c>
      <c r="T488" s="145" t="s">
        <v>2514</v>
      </c>
      <c r="U488" s="145" t="s">
        <v>2540</v>
      </c>
      <c r="V488" s="156" t="s">
        <v>689</v>
      </c>
      <c r="W488" s="145" t="s">
        <v>689</v>
      </c>
      <c r="X488" s="152" t="s">
        <v>691</v>
      </c>
      <c r="Y488" s="347">
        <v>5018116</v>
      </c>
      <c r="Z488" s="160">
        <v>0</v>
      </c>
      <c r="AA488" s="128">
        <v>0</v>
      </c>
      <c r="AB488" s="133">
        <v>13583388</v>
      </c>
      <c r="AC488" s="159">
        <v>5428551.5899999999</v>
      </c>
      <c r="AD488" s="342">
        <f t="shared" si="67"/>
        <v>-410435.58999999985</v>
      </c>
      <c r="AE488" s="352">
        <f t="shared" si="69"/>
        <v>1.081790773668843</v>
      </c>
      <c r="AF488" s="135">
        <f t="shared" si="70"/>
        <v>1.081790773668843</v>
      </c>
      <c r="AG488" s="135" t="s">
        <v>2544</v>
      </c>
      <c r="AH488" s="155"/>
      <c r="AI488" s="170"/>
      <c r="AJ488" s="168"/>
      <c r="AK488" s="168"/>
      <c r="AL488" s="168"/>
      <c r="AM488" s="168"/>
      <c r="AN488" s="168"/>
      <c r="AO488" s="168"/>
      <c r="AP488" s="168"/>
      <c r="AQ488" s="174" t="s">
        <v>1528</v>
      </c>
    </row>
    <row r="489" spans="1:43" ht="36" x14ac:dyDescent="0.3">
      <c r="A489" s="173" t="s">
        <v>903</v>
      </c>
      <c r="B489" s="129">
        <v>486</v>
      </c>
      <c r="C489" s="171" t="s">
        <v>1550</v>
      </c>
      <c r="D489" s="241">
        <v>52511</v>
      </c>
      <c r="E489" s="246" t="s">
        <v>2200</v>
      </c>
      <c r="F489" s="279" t="s">
        <v>2531</v>
      </c>
      <c r="G489" s="175" t="s">
        <v>1132</v>
      </c>
      <c r="H489" s="152">
        <v>2012</v>
      </c>
      <c r="I489" s="157">
        <v>39244</v>
      </c>
      <c r="J489" s="186">
        <v>2007</v>
      </c>
      <c r="K489" s="157" t="s">
        <v>1155</v>
      </c>
      <c r="L489" s="152" t="s">
        <v>1102</v>
      </c>
      <c r="M489" s="154">
        <v>60</v>
      </c>
      <c r="N489" s="136">
        <v>39753</v>
      </c>
      <c r="O489" s="136">
        <v>41061</v>
      </c>
      <c r="P489" s="136">
        <v>42844</v>
      </c>
      <c r="Q489" s="145">
        <f t="shared" si="71"/>
        <v>8.4684931506849317</v>
      </c>
      <c r="R489" s="145" t="s">
        <v>2518</v>
      </c>
      <c r="S489" s="145">
        <f t="shared" si="72"/>
        <v>4.8849315068493153</v>
      </c>
      <c r="T489" s="145" t="s">
        <v>2514</v>
      </c>
      <c r="U489" s="145" t="s">
        <v>2540</v>
      </c>
      <c r="V489" s="156" t="s">
        <v>689</v>
      </c>
      <c r="W489" s="158" t="s">
        <v>691</v>
      </c>
      <c r="X489" s="152" t="s">
        <v>691</v>
      </c>
      <c r="Y489" s="347">
        <v>220741.1</v>
      </c>
      <c r="Z489" s="160">
        <v>0</v>
      </c>
      <c r="AA489" s="128">
        <v>0</v>
      </c>
      <c r="AB489" s="133">
        <v>780598</v>
      </c>
      <c r="AC489" s="159">
        <v>220741.1</v>
      </c>
      <c r="AD489" s="342">
        <f t="shared" si="67"/>
        <v>0</v>
      </c>
      <c r="AE489" s="352">
        <f t="shared" si="69"/>
        <v>1</v>
      </c>
      <c r="AF489" s="135">
        <f t="shared" si="70"/>
        <v>1</v>
      </c>
      <c r="AG489" s="135" t="s">
        <v>2544</v>
      </c>
      <c r="AH489" s="136" t="s">
        <v>925</v>
      </c>
      <c r="AI489" s="170"/>
      <c r="AJ489" s="168"/>
      <c r="AK489" s="168"/>
      <c r="AL489" s="168"/>
      <c r="AM489" s="168"/>
      <c r="AN489" s="168"/>
      <c r="AO489" s="168"/>
      <c r="AP489" s="168"/>
      <c r="AQ489" s="174" t="s">
        <v>1536</v>
      </c>
    </row>
    <row r="490" spans="1:43" ht="72" x14ac:dyDescent="0.3">
      <c r="A490" s="173" t="s">
        <v>903</v>
      </c>
      <c r="B490" s="129">
        <v>487</v>
      </c>
      <c r="C490" s="171" t="s">
        <v>1551</v>
      </c>
      <c r="D490" s="241">
        <v>53326</v>
      </c>
      <c r="E490" s="245" t="s">
        <v>2210</v>
      </c>
      <c r="F490" s="279" t="s">
        <v>2531</v>
      </c>
      <c r="G490" s="175" t="s">
        <v>1132</v>
      </c>
      <c r="H490" s="152">
        <v>2012</v>
      </c>
      <c r="I490" s="157">
        <v>39358</v>
      </c>
      <c r="J490" s="186">
        <v>2007</v>
      </c>
      <c r="K490" s="157" t="s">
        <v>1552</v>
      </c>
      <c r="L490" s="152" t="s">
        <v>1100</v>
      </c>
      <c r="M490" s="154">
        <v>360</v>
      </c>
      <c r="N490" s="136">
        <v>39904</v>
      </c>
      <c r="O490" s="136">
        <v>41091</v>
      </c>
      <c r="P490" s="136">
        <v>42844</v>
      </c>
      <c r="Q490" s="145">
        <f t="shared" si="71"/>
        <v>8.0547945205479454</v>
      </c>
      <c r="R490" s="145" t="s">
        <v>2518</v>
      </c>
      <c r="S490" s="145">
        <f t="shared" si="72"/>
        <v>4.8027397260273972</v>
      </c>
      <c r="T490" s="145" t="s">
        <v>2514</v>
      </c>
      <c r="U490" s="145" t="s">
        <v>2540</v>
      </c>
      <c r="V490" s="156" t="s">
        <v>689</v>
      </c>
      <c r="W490" s="145" t="s">
        <v>689</v>
      </c>
      <c r="X490" s="152" t="s">
        <v>689</v>
      </c>
      <c r="Y490" s="347">
        <v>203592</v>
      </c>
      <c r="Z490" s="160">
        <v>0</v>
      </c>
      <c r="AA490" s="128">
        <v>0</v>
      </c>
      <c r="AB490" s="133">
        <v>537106</v>
      </c>
      <c r="AC490" s="159">
        <v>238631.3</v>
      </c>
      <c r="AD490" s="342">
        <f t="shared" si="67"/>
        <v>-35039.299999999988</v>
      </c>
      <c r="AE490" s="352">
        <f t="shared" si="69"/>
        <v>1.1721054854807653</v>
      </c>
      <c r="AF490" s="135">
        <f t="shared" si="70"/>
        <v>1.1721054854807653</v>
      </c>
      <c r="AG490" s="135" t="s">
        <v>2544</v>
      </c>
      <c r="AH490" s="155"/>
      <c r="AI490" s="170"/>
      <c r="AJ490" s="168"/>
      <c r="AK490" s="168"/>
      <c r="AL490" s="168"/>
      <c r="AM490" s="168"/>
      <c r="AN490" s="168"/>
      <c r="AO490" s="168"/>
      <c r="AP490" s="168"/>
      <c r="AQ490" s="174" t="s">
        <v>1553</v>
      </c>
    </row>
    <row r="491" spans="1:43" ht="60" x14ac:dyDescent="0.3">
      <c r="A491" s="173" t="s">
        <v>903</v>
      </c>
      <c r="B491" s="129">
        <v>488</v>
      </c>
      <c r="C491" s="171" t="s">
        <v>1568</v>
      </c>
      <c r="D491" s="241">
        <v>62037</v>
      </c>
      <c r="E491" s="246" t="s">
        <v>2200</v>
      </c>
      <c r="F491" s="279" t="s">
        <v>2531</v>
      </c>
      <c r="G491" s="175" t="s">
        <v>1132</v>
      </c>
      <c r="H491" s="152">
        <v>2012</v>
      </c>
      <c r="I491" s="157">
        <v>39594</v>
      </c>
      <c r="J491" s="186">
        <v>2008</v>
      </c>
      <c r="K491" s="187" t="s">
        <v>1094</v>
      </c>
      <c r="L491" s="152" t="s">
        <v>1109</v>
      </c>
      <c r="M491" s="154">
        <v>1400</v>
      </c>
      <c r="N491" s="136">
        <v>39845</v>
      </c>
      <c r="O491" s="136">
        <v>41244</v>
      </c>
      <c r="P491" s="136">
        <v>42844</v>
      </c>
      <c r="Q491" s="145">
        <f t="shared" si="71"/>
        <v>8.2164383561643834</v>
      </c>
      <c r="R491" s="145" t="s">
        <v>2518</v>
      </c>
      <c r="S491" s="145">
        <f t="shared" si="72"/>
        <v>4.3835616438356162</v>
      </c>
      <c r="T491" s="145" t="s">
        <v>2514</v>
      </c>
      <c r="U491" s="145" t="s">
        <v>2540</v>
      </c>
      <c r="V491" s="156" t="s">
        <v>689</v>
      </c>
      <c r="W491" s="158" t="s">
        <v>691</v>
      </c>
      <c r="X491" s="152" t="s">
        <v>689</v>
      </c>
      <c r="Y491" s="347">
        <v>1980219.35</v>
      </c>
      <c r="Z491" s="160">
        <v>0</v>
      </c>
      <c r="AA491" s="128">
        <v>0</v>
      </c>
      <c r="AB491" s="133">
        <v>3460051</v>
      </c>
      <c r="AC491" s="159">
        <v>1980219.35</v>
      </c>
      <c r="AD491" s="342">
        <f t="shared" si="67"/>
        <v>0</v>
      </c>
      <c r="AE491" s="352">
        <f t="shared" si="69"/>
        <v>1</v>
      </c>
      <c r="AF491" s="135">
        <f t="shared" si="70"/>
        <v>1</v>
      </c>
      <c r="AG491" s="135" t="s">
        <v>2544</v>
      </c>
      <c r="AH491" s="136" t="s">
        <v>925</v>
      </c>
      <c r="AI491" s="170"/>
      <c r="AJ491" s="168"/>
      <c r="AK491" s="168"/>
      <c r="AL491" s="168"/>
      <c r="AM491" s="168"/>
      <c r="AN491" s="168"/>
      <c r="AO491" s="168"/>
      <c r="AP491" s="168"/>
      <c r="AQ491" s="174" t="s">
        <v>1569</v>
      </c>
    </row>
    <row r="492" spans="1:43" ht="36" x14ac:dyDescent="0.3">
      <c r="A492" s="173" t="s">
        <v>903</v>
      </c>
      <c r="B492" s="129">
        <v>489</v>
      </c>
      <c r="C492" s="171" t="s">
        <v>1570</v>
      </c>
      <c r="D492" s="241">
        <v>62282</v>
      </c>
      <c r="E492" s="246" t="s">
        <v>2200</v>
      </c>
      <c r="F492" s="279" t="s">
        <v>2531</v>
      </c>
      <c r="G492" s="175" t="s">
        <v>1132</v>
      </c>
      <c r="H492" s="152">
        <v>2012</v>
      </c>
      <c r="I492" s="157">
        <v>39587</v>
      </c>
      <c r="J492" s="186">
        <v>2008</v>
      </c>
      <c r="K492" s="187" t="s">
        <v>1094</v>
      </c>
      <c r="L492" s="152" t="s">
        <v>1109</v>
      </c>
      <c r="M492" s="154">
        <v>1490</v>
      </c>
      <c r="N492" s="136">
        <v>39783</v>
      </c>
      <c r="O492" s="136">
        <v>41244</v>
      </c>
      <c r="P492" s="136">
        <v>42844</v>
      </c>
      <c r="Q492" s="145">
        <f t="shared" si="71"/>
        <v>8.3863013698630144</v>
      </c>
      <c r="R492" s="145" t="s">
        <v>2518</v>
      </c>
      <c r="S492" s="145">
        <f t="shared" si="72"/>
        <v>4.3835616438356162</v>
      </c>
      <c r="T492" s="145" t="s">
        <v>2514</v>
      </c>
      <c r="U492" s="145" t="s">
        <v>2540</v>
      </c>
      <c r="V492" s="156" t="s">
        <v>689</v>
      </c>
      <c r="W492" s="158" t="s">
        <v>691</v>
      </c>
      <c r="X492" s="152" t="s">
        <v>689</v>
      </c>
      <c r="Y492" s="347">
        <v>3466351.18</v>
      </c>
      <c r="Z492" s="160">
        <v>0</v>
      </c>
      <c r="AA492" s="128">
        <v>0</v>
      </c>
      <c r="AB492" s="133">
        <v>5568186</v>
      </c>
      <c r="AC492" s="159">
        <v>3466351.18</v>
      </c>
      <c r="AD492" s="342">
        <f t="shared" si="67"/>
        <v>0</v>
      </c>
      <c r="AE492" s="352">
        <f t="shared" si="69"/>
        <v>1</v>
      </c>
      <c r="AF492" s="135">
        <f t="shared" si="70"/>
        <v>1</v>
      </c>
      <c r="AG492" s="135" t="s">
        <v>2544</v>
      </c>
      <c r="AH492" s="136" t="s">
        <v>925</v>
      </c>
      <c r="AI492" s="170"/>
      <c r="AJ492" s="168"/>
      <c r="AK492" s="168"/>
      <c r="AL492" s="168"/>
      <c r="AM492" s="168"/>
      <c r="AN492" s="168"/>
      <c r="AO492" s="168"/>
      <c r="AP492" s="168"/>
      <c r="AQ492" s="174" t="s">
        <v>1536</v>
      </c>
    </row>
    <row r="493" spans="1:43" ht="60" x14ac:dyDescent="0.3">
      <c r="A493" s="173" t="s">
        <v>903</v>
      </c>
      <c r="B493" s="129">
        <v>490</v>
      </c>
      <c r="C493" s="171" t="s">
        <v>1580</v>
      </c>
      <c r="D493" s="241">
        <v>64543</v>
      </c>
      <c r="E493" s="245" t="s">
        <v>2552</v>
      </c>
      <c r="F493" s="279" t="s">
        <v>2531</v>
      </c>
      <c r="G493" s="175" t="s">
        <v>1837</v>
      </c>
      <c r="H493" s="152">
        <v>2012</v>
      </c>
      <c r="I493" s="157">
        <v>39708</v>
      </c>
      <c r="J493" s="186">
        <v>2008</v>
      </c>
      <c r="K493" s="157" t="s">
        <v>1581</v>
      </c>
      <c r="L493" s="152" t="s">
        <v>1104</v>
      </c>
      <c r="M493" s="154">
        <v>210</v>
      </c>
      <c r="N493" s="136">
        <v>39783</v>
      </c>
      <c r="O493" s="136">
        <v>40878</v>
      </c>
      <c r="P493" s="136">
        <v>42844</v>
      </c>
      <c r="Q493" s="145">
        <f t="shared" si="71"/>
        <v>8.3863013698630144</v>
      </c>
      <c r="R493" s="145" t="s">
        <v>2518</v>
      </c>
      <c r="S493" s="145">
        <f t="shared" si="72"/>
        <v>5.3863013698630136</v>
      </c>
      <c r="T493" s="145" t="s">
        <v>2515</v>
      </c>
      <c r="U493" s="145" t="s">
        <v>2540</v>
      </c>
      <c r="V493" s="156" t="s">
        <v>689</v>
      </c>
      <c r="W493" s="145" t="s">
        <v>689</v>
      </c>
      <c r="X493" s="173" t="s">
        <v>691</v>
      </c>
      <c r="Y493" s="347">
        <v>851504</v>
      </c>
      <c r="Z493" s="160">
        <v>0</v>
      </c>
      <c r="AA493" s="128">
        <v>0</v>
      </c>
      <c r="AB493" s="133">
        <v>2369674</v>
      </c>
      <c r="AC493" s="159">
        <v>853032.92</v>
      </c>
      <c r="AD493" s="342">
        <f t="shared" si="67"/>
        <v>-1528.9200000000419</v>
      </c>
      <c r="AE493" s="352">
        <f t="shared" si="69"/>
        <v>1.0017955523403297</v>
      </c>
      <c r="AF493" s="135">
        <f t="shared" si="70"/>
        <v>1.0017955523403297</v>
      </c>
      <c r="AG493" s="135" t="s">
        <v>2544</v>
      </c>
      <c r="AH493" s="155"/>
      <c r="AI493" s="170"/>
      <c r="AJ493" s="168"/>
      <c r="AK493" s="168"/>
      <c r="AL493" s="168"/>
      <c r="AM493" s="168"/>
      <c r="AN493" s="168"/>
      <c r="AO493" s="168"/>
      <c r="AP493" s="168"/>
      <c r="AQ493" s="174" t="s">
        <v>1582</v>
      </c>
    </row>
    <row r="494" spans="1:43" ht="36" x14ac:dyDescent="0.3">
      <c r="A494" s="173" t="s">
        <v>903</v>
      </c>
      <c r="B494" s="129">
        <v>491</v>
      </c>
      <c r="C494" s="171" t="s">
        <v>2055</v>
      </c>
      <c r="D494" s="241">
        <v>73105</v>
      </c>
      <c r="E494" s="246" t="s">
        <v>2200</v>
      </c>
      <c r="F494" s="279" t="s">
        <v>2531</v>
      </c>
      <c r="G494" s="175" t="s">
        <v>1494</v>
      </c>
      <c r="H494" s="152">
        <v>2012</v>
      </c>
      <c r="I494" s="157">
        <v>40303</v>
      </c>
      <c r="J494" s="186">
        <v>2010</v>
      </c>
      <c r="K494" s="157" t="s">
        <v>1149</v>
      </c>
      <c r="L494" s="152" t="s">
        <v>1100</v>
      </c>
      <c r="M494" s="154">
        <v>150</v>
      </c>
      <c r="N494" s="136">
        <v>40238</v>
      </c>
      <c r="O494" s="136">
        <v>41091</v>
      </c>
      <c r="P494" s="136">
        <v>42844</v>
      </c>
      <c r="Q494" s="145">
        <f t="shared" si="71"/>
        <v>7.13972602739726</v>
      </c>
      <c r="R494" s="145" t="s">
        <v>2517</v>
      </c>
      <c r="S494" s="145">
        <f t="shared" si="72"/>
        <v>4.8027397260273972</v>
      </c>
      <c r="T494" s="145" t="s">
        <v>2514</v>
      </c>
      <c r="U494" s="145" t="s">
        <v>2540</v>
      </c>
      <c r="V494" s="156" t="s">
        <v>689</v>
      </c>
      <c r="W494" s="145" t="s">
        <v>689</v>
      </c>
      <c r="X494" s="152" t="s">
        <v>691</v>
      </c>
      <c r="Y494" s="347">
        <v>635005</v>
      </c>
      <c r="Z494" s="160">
        <v>0</v>
      </c>
      <c r="AA494" s="128">
        <v>0</v>
      </c>
      <c r="AB494" s="133">
        <v>1351916</v>
      </c>
      <c r="AC494" s="159">
        <v>539195.49</v>
      </c>
      <c r="AD494" s="342">
        <f t="shared" si="67"/>
        <v>95809.510000000009</v>
      </c>
      <c r="AE494" s="352">
        <f t="shared" si="69"/>
        <v>0.84912006992070932</v>
      </c>
      <c r="AF494" s="135">
        <f t="shared" si="70"/>
        <v>0.84912006992070932</v>
      </c>
      <c r="AG494" s="135" t="s">
        <v>2544</v>
      </c>
      <c r="AH494" s="155"/>
      <c r="AI494" s="170"/>
      <c r="AJ494" s="168"/>
      <c r="AK494" s="168"/>
      <c r="AL494" s="168"/>
      <c r="AM494" s="168"/>
      <c r="AN494" s="168"/>
      <c r="AO494" s="168"/>
      <c r="AP494" s="168"/>
      <c r="AQ494" s="174" t="s">
        <v>2056</v>
      </c>
    </row>
    <row r="495" spans="1:43" ht="48" x14ac:dyDescent="0.3">
      <c r="A495" s="173" t="s">
        <v>903</v>
      </c>
      <c r="B495" s="129">
        <v>492</v>
      </c>
      <c r="C495" s="171" t="s">
        <v>2109</v>
      </c>
      <c r="D495" s="241">
        <v>82298</v>
      </c>
      <c r="E495" s="245" t="s">
        <v>2200</v>
      </c>
      <c r="F495" s="280" t="s">
        <v>2531</v>
      </c>
      <c r="G495" s="175" t="s">
        <v>1603</v>
      </c>
      <c r="H495" s="152">
        <v>2012</v>
      </c>
      <c r="I495" s="157">
        <v>39609</v>
      </c>
      <c r="J495" s="186">
        <v>2008</v>
      </c>
      <c r="K495" s="157" t="s">
        <v>916</v>
      </c>
      <c r="L495" s="152" t="s">
        <v>1110</v>
      </c>
      <c r="M495" s="154">
        <v>300</v>
      </c>
      <c r="N495" s="136">
        <v>40118</v>
      </c>
      <c r="O495" s="136">
        <v>40695</v>
      </c>
      <c r="P495" s="136">
        <v>42844</v>
      </c>
      <c r="Q495" s="145">
        <f t="shared" si="71"/>
        <v>7.4684931506849317</v>
      </c>
      <c r="R495" s="145" t="s">
        <v>2517</v>
      </c>
      <c r="S495" s="145">
        <f t="shared" si="72"/>
        <v>5.8876712328767127</v>
      </c>
      <c r="T495" s="145" t="s">
        <v>2515</v>
      </c>
      <c r="U495" s="145" t="s">
        <v>2540</v>
      </c>
      <c r="V495" s="156" t="s">
        <v>689</v>
      </c>
      <c r="W495" s="158" t="s">
        <v>691</v>
      </c>
      <c r="X495" s="152" t="s">
        <v>691</v>
      </c>
      <c r="Y495" s="347">
        <v>1129958.82</v>
      </c>
      <c r="Z495" s="160">
        <v>0</v>
      </c>
      <c r="AA495" s="128">
        <v>0</v>
      </c>
      <c r="AB495" s="133">
        <v>2396310</v>
      </c>
      <c r="AC495" s="160">
        <v>1133588.82</v>
      </c>
      <c r="AD495" s="342">
        <f t="shared" si="67"/>
        <v>-3630</v>
      </c>
      <c r="AE495" s="352">
        <f t="shared" si="69"/>
        <v>1.0032125064522264</v>
      </c>
      <c r="AF495" s="135">
        <f t="shared" si="70"/>
        <v>1.0032125064522264</v>
      </c>
      <c r="AG495" s="135" t="s">
        <v>2544</v>
      </c>
      <c r="AH495" s="136" t="s">
        <v>925</v>
      </c>
      <c r="AI495" s="170"/>
      <c r="AJ495" s="168"/>
      <c r="AK495" s="168"/>
      <c r="AL495" s="168"/>
      <c r="AM495" s="168"/>
      <c r="AN495" s="168"/>
      <c r="AO495" s="168"/>
      <c r="AP495" s="168"/>
      <c r="AQ495" s="174" t="s">
        <v>2110</v>
      </c>
    </row>
    <row r="496" spans="1:43" ht="36" x14ac:dyDescent="0.3">
      <c r="A496" s="173" t="s">
        <v>903</v>
      </c>
      <c r="B496" s="129">
        <v>493</v>
      </c>
      <c r="C496" s="171" t="s">
        <v>2114</v>
      </c>
      <c r="D496" s="241">
        <v>83663</v>
      </c>
      <c r="E496" s="245" t="s">
        <v>2223</v>
      </c>
      <c r="F496" s="279" t="s">
        <v>2533</v>
      </c>
      <c r="G496" s="175" t="s">
        <v>1595</v>
      </c>
      <c r="H496" s="152">
        <v>2012</v>
      </c>
      <c r="I496" s="157">
        <v>39575</v>
      </c>
      <c r="J496" s="186">
        <v>2008</v>
      </c>
      <c r="K496" s="157" t="s">
        <v>1572</v>
      </c>
      <c r="L496" s="152" t="s">
        <v>1102</v>
      </c>
      <c r="M496" s="154">
        <v>90</v>
      </c>
      <c r="N496" s="136">
        <v>39722</v>
      </c>
      <c r="O496" s="136">
        <v>40391</v>
      </c>
      <c r="P496" s="136">
        <v>42844</v>
      </c>
      <c r="Q496" s="145">
        <f t="shared" si="71"/>
        <v>8.5534246575342472</v>
      </c>
      <c r="R496" s="145" t="s">
        <v>2518</v>
      </c>
      <c r="S496" s="145">
        <f t="shared" si="72"/>
        <v>6.720547945205479</v>
      </c>
      <c r="T496" s="145" t="s">
        <v>2516</v>
      </c>
      <c r="U496" s="145" t="s">
        <v>2540</v>
      </c>
      <c r="V496" s="156" t="s">
        <v>689</v>
      </c>
      <c r="W496" s="145" t="s">
        <v>689</v>
      </c>
      <c r="X496" s="152" t="s">
        <v>691</v>
      </c>
      <c r="Y496" s="347">
        <v>100276</v>
      </c>
      <c r="Z496" s="160">
        <v>0</v>
      </c>
      <c r="AA496" s="128">
        <v>0</v>
      </c>
      <c r="AB496" s="133">
        <v>137348</v>
      </c>
      <c r="AC496" s="159">
        <v>113862</v>
      </c>
      <c r="AD496" s="342">
        <f t="shared" si="67"/>
        <v>-13586</v>
      </c>
      <c r="AE496" s="352">
        <f t="shared" si="69"/>
        <v>1.1354860584785991</v>
      </c>
      <c r="AF496" s="135">
        <f t="shared" si="70"/>
        <v>1.1354860584785991</v>
      </c>
      <c r="AG496" s="135" t="s">
        <v>2544</v>
      </c>
      <c r="AH496" s="155"/>
      <c r="AI496" s="170"/>
      <c r="AJ496" s="168"/>
      <c r="AK496" s="168"/>
      <c r="AL496" s="168"/>
      <c r="AM496" s="168"/>
      <c r="AN496" s="168"/>
      <c r="AO496" s="168"/>
      <c r="AP496" s="168"/>
      <c r="AQ496" s="174" t="s">
        <v>2115</v>
      </c>
    </row>
    <row r="497" spans="1:43" ht="36" x14ac:dyDescent="0.3">
      <c r="A497" s="193" t="s">
        <v>902</v>
      </c>
      <c r="B497" s="129">
        <v>494</v>
      </c>
      <c r="C497" s="198" t="s">
        <v>1591</v>
      </c>
      <c r="D497" s="239">
        <v>90835</v>
      </c>
      <c r="E497" s="246" t="s">
        <v>2200</v>
      </c>
      <c r="F497" s="279" t="s">
        <v>2531</v>
      </c>
      <c r="G497" s="175" t="s">
        <v>1132</v>
      </c>
      <c r="H497" s="187">
        <v>2012</v>
      </c>
      <c r="I497" s="130">
        <v>39668</v>
      </c>
      <c r="J497" s="186">
        <v>2008</v>
      </c>
      <c r="K497" s="187" t="s">
        <v>1191</v>
      </c>
      <c r="L497" s="130" t="s">
        <v>1110</v>
      </c>
      <c r="M497" s="131">
        <v>150</v>
      </c>
      <c r="N497" s="136">
        <v>39753</v>
      </c>
      <c r="O497" s="136">
        <v>40452</v>
      </c>
      <c r="P497" s="136">
        <v>42844</v>
      </c>
      <c r="Q497" s="145">
        <f t="shared" si="71"/>
        <v>8.4684931506849317</v>
      </c>
      <c r="R497" s="145" t="s">
        <v>2518</v>
      </c>
      <c r="S497" s="145">
        <f t="shared" si="72"/>
        <v>6.5534246575342463</v>
      </c>
      <c r="T497" s="145" t="s">
        <v>2516</v>
      </c>
      <c r="U497" s="145" t="s">
        <v>2540</v>
      </c>
      <c r="V497" s="136" t="s">
        <v>689</v>
      </c>
      <c r="W497" s="145" t="s">
        <v>689</v>
      </c>
      <c r="X497" s="187" t="s">
        <v>691</v>
      </c>
      <c r="Y497" s="180">
        <v>425389</v>
      </c>
      <c r="Z497" s="181">
        <v>0</v>
      </c>
      <c r="AA497" s="128">
        <v>0</v>
      </c>
      <c r="AB497" s="133">
        <v>726344</v>
      </c>
      <c r="AC497" s="180">
        <v>379088.16</v>
      </c>
      <c r="AD497" s="342">
        <f t="shared" si="67"/>
        <v>46300.840000000026</v>
      </c>
      <c r="AE497" s="352">
        <f t="shared" si="69"/>
        <v>0.89115647090075201</v>
      </c>
      <c r="AF497" s="135">
        <f t="shared" si="70"/>
        <v>0.89115647090075201</v>
      </c>
      <c r="AG497" s="135" t="s">
        <v>2544</v>
      </c>
      <c r="AH497" s="202"/>
      <c r="AI497" s="190"/>
      <c r="AJ497" s="191"/>
      <c r="AK497" s="191"/>
      <c r="AL497" s="191"/>
      <c r="AM497" s="191"/>
      <c r="AN497" s="191"/>
      <c r="AO497" s="191"/>
      <c r="AP497" s="191"/>
      <c r="AQ497" s="177"/>
    </row>
    <row r="498" spans="1:43" ht="36" x14ac:dyDescent="0.3">
      <c r="A498" s="193" t="s">
        <v>902</v>
      </c>
      <c r="B498" s="129">
        <v>495</v>
      </c>
      <c r="C498" s="198" t="s">
        <v>1606</v>
      </c>
      <c r="D498" s="239">
        <v>102270</v>
      </c>
      <c r="E498" s="246" t="s">
        <v>2200</v>
      </c>
      <c r="F498" s="279" t="s">
        <v>2531</v>
      </c>
      <c r="G498" s="175" t="s">
        <v>1132</v>
      </c>
      <c r="H498" s="187">
        <v>2012</v>
      </c>
      <c r="I498" s="130">
        <v>40416</v>
      </c>
      <c r="J498" s="186">
        <v>2010</v>
      </c>
      <c r="K498" s="130" t="s">
        <v>1607</v>
      </c>
      <c r="L498" s="130" t="s">
        <v>1110</v>
      </c>
      <c r="M498" s="131">
        <v>180</v>
      </c>
      <c r="N498" s="136">
        <v>41091</v>
      </c>
      <c r="O498" s="136">
        <v>41122</v>
      </c>
      <c r="P498" s="136">
        <v>42844</v>
      </c>
      <c r="Q498" s="145">
        <f t="shared" si="71"/>
        <v>4.8027397260273972</v>
      </c>
      <c r="R498" s="145" t="s">
        <v>2514</v>
      </c>
      <c r="S498" s="145">
        <f t="shared" si="72"/>
        <v>4.7178082191780826</v>
      </c>
      <c r="T498" s="145" t="s">
        <v>2514</v>
      </c>
      <c r="U498" s="145" t="s">
        <v>2540</v>
      </c>
      <c r="V498" s="136" t="s">
        <v>689</v>
      </c>
      <c r="W498" s="145" t="s">
        <v>689</v>
      </c>
      <c r="X498" s="187" t="s">
        <v>689</v>
      </c>
      <c r="Y498" s="180">
        <v>915156</v>
      </c>
      <c r="Z498" s="181">
        <v>0</v>
      </c>
      <c r="AA498" s="128">
        <v>0</v>
      </c>
      <c r="AB498" s="133">
        <v>7000</v>
      </c>
      <c r="AC498" s="180">
        <v>7000</v>
      </c>
      <c r="AD498" s="342">
        <f t="shared" si="67"/>
        <v>908156</v>
      </c>
      <c r="AE498" s="352">
        <f t="shared" si="69"/>
        <v>7.6489691375022399E-3</v>
      </c>
      <c r="AF498" s="135">
        <f t="shared" si="70"/>
        <v>7.6489691375022399E-3</v>
      </c>
      <c r="AG498" s="135" t="s">
        <v>2543</v>
      </c>
      <c r="AH498" s="202"/>
      <c r="AI498" s="190"/>
      <c r="AJ498" s="191"/>
      <c r="AK498" s="191"/>
      <c r="AL498" s="191"/>
      <c r="AM498" s="191"/>
      <c r="AN498" s="191"/>
      <c r="AO498" s="191"/>
      <c r="AP498" s="191"/>
      <c r="AQ498" s="177"/>
    </row>
    <row r="499" spans="1:43" ht="36" x14ac:dyDescent="0.3">
      <c r="A499" s="193" t="s">
        <v>902</v>
      </c>
      <c r="B499" s="129">
        <v>496</v>
      </c>
      <c r="C499" s="198" t="s">
        <v>1610</v>
      </c>
      <c r="D499" s="239">
        <v>104653</v>
      </c>
      <c r="E499" s="246" t="s">
        <v>2200</v>
      </c>
      <c r="F499" s="279" t="s">
        <v>2531</v>
      </c>
      <c r="G499" s="175" t="s">
        <v>1132</v>
      </c>
      <c r="H499" s="187">
        <v>2012</v>
      </c>
      <c r="I499" s="130">
        <v>41586</v>
      </c>
      <c r="J499" s="187">
        <v>2013</v>
      </c>
      <c r="K499" s="130" t="s">
        <v>1611</v>
      </c>
      <c r="L499" s="130" t="s">
        <v>1110</v>
      </c>
      <c r="M499" s="131">
        <v>180</v>
      </c>
      <c r="N499" s="136">
        <v>41091</v>
      </c>
      <c r="O499" s="136">
        <v>41122</v>
      </c>
      <c r="P499" s="136">
        <v>42844</v>
      </c>
      <c r="Q499" s="145">
        <f t="shared" si="71"/>
        <v>4.8027397260273972</v>
      </c>
      <c r="R499" s="145" t="s">
        <v>2514</v>
      </c>
      <c r="S499" s="145">
        <f t="shared" si="72"/>
        <v>4.7178082191780826</v>
      </c>
      <c r="T499" s="145" t="s">
        <v>2514</v>
      </c>
      <c r="U499" s="145" t="s">
        <v>2540</v>
      </c>
      <c r="V499" s="145" t="s">
        <v>691</v>
      </c>
      <c r="W499" s="145" t="s">
        <v>689</v>
      </c>
      <c r="X499" s="187" t="s">
        <v>689</v>
      </c>
      <c r="Y499" s="180">
        <v>1589022.35</v>
      </c>
      <c r="Z499" s="181">
        <v>0</v>
      </c>
      <c r="AA499" s="128">
        <v>0</v>
      </c>
      <c r="AB499" s="133">
        <v>7000</v>
      </c>
      <c r="AC499" s="180">
        <v>7000</v>
      </c>
      <c r="AD499" s="342">
        <f t="shared" si="67"/>
        <v>1582022.35</v>
      </c>
      <c r="AE499" s="352">
        <f t="shared" si="69"/>
        <v>4.4052243821491874E-3</v>
      </c>
      <c r="AF499" s="135">
        <f t="shared" si="70"/>
        <v>4.4052243821491874E-3</v>
      </c>
      <c r="AG499" s="135" t="s">
        <v>2543</v>
      </c>
      <c r="AH499" s="202"/>
      <c r="AI499" s="190"/>
      <c r="AJ499" s="191"/>
      <c r="AK499" s="191"/>
      <c r="AL499" s="191"/>
      <c r="AM499" s="191"/>
      <c r="AN499" s="191"/>
      <c r="AO499" s="191"/>
      <c r="AP499" s="191"/>
      <c r="AQ499" s="177"/>
    </row>
    <row r="500" spans="1:43" ht="36.6" x14ac:dyDescent="0.3">
      <c r="A500" s="193" t="s">
        <v>897</v>
      </c>
      <c r="B500" s="129">
        <v>497</v>
      </c>
      <c r="C500" s="198" t="s">
        <v>1916</v>
      </c>
      <c r="D500" s="239">
        <v>141642</v>
      </c>
      <c r="E500" s="246" t="s">
        <v>2200</v>
      </c>
      <c r="F500" s="279" t="s">
        <v>2531</v>
      </c>
      <c r="G500" s="175" t="s">
        <v>1132</v>
      </c>
      <c r="H500" s="187">
        <v>2012</v>
      </c>
      <c r="I500" s="130">
        <v>40276</v>
      </c>
      <c r="J500" s="186">
        <v>2010</v>
      </c>
      <c r="K500" s="130" t="s">
        <v>1187</v>
      </c>
      <c r="L500" s="130" t="s">
        <v>1110</v>
      </c>
      <c r="M500" s="131">
        <v>180</v>
      </c>
      <c r="N500" s="136">
        <v>41091</v>
      </c>
      <c r="O500" s="136">
        <v>41122</v>
      </c>
      <c r="P500" s="136">
        <v>42844</v>
      </c>
      <c r="Q500" s="145">
        <f t="shared" si="71"/>
        <v>4.8027397260273972</v>
      </c>
      <c r="R500" s="145" t="s">
        <v>2514</v>
      </c>
      <c r="S500" s="145">
        <f t="shared" si="72"/>
        <v>4.7178082191780826</v>
      </c>
      <c r="T500" s="145" t="s">
        <v>2514</v>
      </c>
      <c r="U500" s="145" t="s">
        <v>2540</v>
      </c>
      <c r="V500" s="145" t="s">
        <v>691</v>
      </c>
      <c r="W500" s="145" t="s">
        <v>689</v>
      </c>
      <c r="X500" s="187" t="s">
        <v>689</v>
      </c>
      <c r="Y500" s="192">
        <v>2912446.92</v>
      </c>
      <c r="Z500" s="187">
        <v>0</v>
      </c>
      <c r="AA500" s="128">
        <v>0</v>
      </c>
      <c r="AB500" s="133">
        <v>7000</v>
      </c>
      <c r="AC500" s="150">
        <v>7000</v>
      </c>
      <c r="AD500" s="342">
        <f t="shared" si="67"/>
        <v>2905446.92</v>
      </c>
      <c r="AE500" s="352">
        <f t="shared" si="69"/>
        <v>2.4034772795103851E-3</v>
      </c>
      <c r="AF500" s="135">
        <f t="shared" si="70"/>
        <v>2.4034772795103851E-3</v>
      </c>
      <c r="AG500" s="135" t="s">
        <v>2543</v>
      </c>
      <c r="AH500" s="202"/>
      <c r="AI500" s="190"/>
      <c r="AJ500" s="191"/>
      <c r="AK500" s="191"/>
      <c r="AL500" s="191"/>
      <c r="AM500" s="191"/>
      <c r="AN500" s="191"/>
      <c r="AO500" s="191"/>
      <c r="AP500" s="191"/>
      <c r="AQ500" s="177" t="s">
        <v>1917</v>
      </c>
    </row>
    <row r="501" spans="1:43" ht="24.6" x14ac:dyDescent="0.3">
      <c r="A501" s="193" t="s">
        <v>897</v>
      </c>
      <c r="B501" s="129">
        <v>498</v>
      </c>
      <c r="C501" s="198" t="s">
        <v>1918</v>
      </c>
      <c r="D501" s="239">
        <v>142691</v>
      </c>
      <c r="E501" s="245" t="s">
        <v>2391</v>
      </c>
      <c r="F501" s="279" t="s">
        <v>2531</v>
      </c>
      <c r="G501" s="175" t="s">
        <v>1132</v>
      </c>
      <c r="H501" s="187">
        <v>2012</v>
      </c>
      <c r="I501" s="130">
        <v>40206</v>
      </c>
      <c r="J501" s="186">
        <v>2010</v>
      </c>
      <c r="K501" s="130" t="s">
        <v>1194</v>
      </c>
      <c r="L501" s="130" t="s">
        <v>1102</v>
      </c>
      <c r="M501" s="131">
        <v>180</v>
      </c>
      <c r="N501" s="136" t="s">
        <v>698</v>
      </c>
      <c r="O501" s="136" t="s">
        <v>698</v>
      </c>
      <c r="P501" s="136">
        <v>42844</v>
      </c>
      <c r="Q501" s="128" t="s">
        <v>698</v>
      </c>
      <c r="R501" s="128" t="s">
        <v>698</v>
      </c>
      <c r="S501" s="128" t="s">
        <v>698</v>
      </c>
      <c r="T501" s="128" t="s">
        <v>698</v>
      </c>
      <c r="U501" s="128" t="s">
        <v>698</v>
      </c>
      <c r="V501" s="145" t="s">
        <v>689</v>
      </c>
      <c r="W501" s="145" t="s">
        <v>689</v>
      </c>
      <c r="X501" s="187" t="s">
        <v>689</v>
      </c>
      <c r="Y501" s="192">
        <v>428890</v>
      </c>
      <c r="Z501" s="187">
        <v>0</v>
      </c>
      <c r="AA501" s="128">
        <v>0</v>
      </c>
      <c r="AB501" s="150" t="s">
        <v>698</v>
      </c>
      <c r="AC501" s="150" t="s">
        <v>698</v>
      </c>
      <c r="AD501" s="353" t="s">
        <v>698</v>
      </c>
      <c r="AE501" s="128" t="s">
        <v>698</v>
      </c>
      <c r="AF501" s="128" t="s">
        <v>698</v>
      </c>
      <c r="AG501" s="128" t="s">
        <v>698</v>
      </c>
      <c r="AH501" s="202"/>
      <c r="AI501" s="190"/>
      <c r="AJ501" s="191"/>
      <c r="AK501" s="191"/>
      <c r="AL501" s="191"/>
      <c r="AM501" s="191"/>
      <c r="AN501" s="191"/>
      <c r="AO501" s="191"/>
      <c r="AP501" s="191"/>
      <c r="AQ501" s="177" t="s">
        <v>1919</v>
      </c>
    </row>
    <row r="502" spans="1:43" ht="36.6" x14ac:dyDescent="0.3">
      <c r="A502" s="193" t="s">
        <v>897</v>
      </c>
      <c r="B502" s="129">
        <v>499</v>
      </c>
      <c r="C502" s="198" t="s">
        <v>1949</v>
      </c>
      <c r="D502" s="239">
        <v>160137</v>
      </c>
      <c r="E502" s="245" t="s">
        <v>2392</v>
      </c>
      <c r="F502" s="279" t="s">
        <v>2531</v>
      </c>
      <c r="G502" s="175" t="s">
        <v>1132</v>
      </c>
      <c r="H502" s="187">
        <v>2012</v>
      </c>
      <c r="I502" s="130">
        <v>40434</v>
      </c>
      <c r="J502" s="186">
        <v>2010</v>
      </c>
      <c r="K502" s="130" t="s">
        <v>1190</v>
      </c>
      <c r="L502" s="130" t="s">
        <v>1110</v>
      </c>
      <c r="M502" s="131">
        <v>210</v>
      </c>
      <c r="N502" s="136">
        <v>41244</v>
      </c>
      <c r="O502" s="136">
        <v>42767</v>
      </c>
      <c r="P502" s="136">
        <v>42844</v>
      </c>
      <c r="Q502" s="145">
        <f t="shared" ref="Q502:Q532" si="73">+(P502-N502)/365</f>
        <v>4.3835616438356162</v>
      </c>
      <c r="R502" s="145" t="s">
        <v>2514</v>
      </c>
      <c r="S502" s="145">
        <f t="shared" ref="S502:S532" si="74">+(P502-O502)/365</f>
        <v>0.21095890410958903</v>
      </c>
      <c r="T502" s="145" t="s">
        <v>2510</v>
      </c>
      <c r="U502" s="145" t="s">
        <v>2539</v>
      </c>
      <c r="V502" s="145" t="s">
        <v>691</v>
      </c>
      <c r="W502" s="145" t="s">
        <v>689</v>
      </c>
      <c r="X502" s="136" t="s">
        <v>691</v>
      </c>
      <c r="Y502" s="192">
        <v>3276899.57</v>
      </c>
      <c r="Z502" s="187">
        <v>0</v>
      </c>
      <c r="AA502" s="151">
        <v>15501</v>
      </c>
      <c r="AB502" s="133">
        <v>4823753</v>
      </c>
      <c r="AC502" s="150">
        <v>3267050.55</v>
      </c>
      <c r="AD502" s="342">
        <f t="shared" si="67"/>
        <v>9849.0200000000186</v>
      </c>
      <c r="AE502" s="352">
        <f t="shared" ref="AE502:AE533" si="75">+AC502/Y502</f>
        <v>0.99699440895590219</v>
      </c>
      <c r="AF502" s="135">
        <f t="shared" ref="AF502:AF533" si="76">+AC502/Y502</f>
        <v>0.99699440895590219</v>
      </c>
      <c r="AG502" s="135" t="s">
        <v>2544</v>
      </c>
      <c r="AH502" s="202"/>
      <c r="AI502" s="190"/>
      <c r="AJ502" s="191"/>
      <c r="AK502" s="191"/>
      <c r="AL502" s="191"/>
      <c r="AM502" s="191"/>
      <c r="AN502" s="191"/>
      <c r="AO502" s="191"/>
      <c r="AP502" s="191"/>
      <c r="AQ502" s="177" t="s">
        <v>1950</v>
      </c>
    </row>
    <row r="503" spans="1:43" ht="36" x14ac:dyDescent="0.3">
      <c r="A503" s="193" t="s">
        <v>896</v>
      </c>
      <c r="B503" s="129">
        <v>500</v>
      </c>
      <c r="C503" s="198" t="s">
        <v>1753</v>
      </c>
      <c r="D503" s="239">
        <v>8914</v>
      </c>
      <c r="E503" s="246" t="s">
        <v>906</v>
      </c>
      <c r="F503" s="279" t="s">
        <v>2532</v>
      </c>
      <c r="G503" s="175" t="s">
        <v>1132</v>
      </c>
      <c r="H503" s="187">
        <v>2012</v>
      </c>
      <c r="I503" s="130">
        <v>38645</v>
      </c>
      <c r="J503" s="186">
        <v>2005</v>
      </c>
      <c r="K503" s="130" t="s">
        <v>906</v>
      </c>
      <c r="L503" s="130" t="s">
        <v>1110</v>
      </c>
      <c r="M503" s="131">
        <v>720</v>
      </c>
      <c r="N503" s="136">
        <v>40878</v>
      </c>
      <c r="O503" s="136">
        <v>41183</v>
      </c>
      <c r="P503" s="136">
        <v>42844</v>
      </c>
      <c r="Q503" s="145">
        <f t="shared" si="73"/>
        <v>5.3863013698630136</v>
      </c>
      <c r="R503" s="145" t="s">
        <v>2515</v>
      </c>
      <c r="S503" s="145">
        <f t="shared" si="74"/>
        <v>4.5506849315068489</v>
      </c>
      <c r="T503" s="145" t="s">
        <v>2514</v>
      </c>
      <c r="U503" s="145" t="s">
        <v>2540</v>
      </c>
      <c r="V503" s="145" t="s">
        <v>689</v>
      </c>
      <c r="W503" s="136" t="s">
        <v>691</v>
      </c>
      <c r="X503" s="187" t="s">
        <v>689</v>
      </c>
      <c r="Y503" s="180">
        <v>211589.38</v>
      </c>
      <c r="Z503" s="181">
        <v>0</v>
      </c>
      <c r="AA503" s="128">
        <v>0</v>
      </c>
      <c r="AB503" s="180">
        <v>125821</v>
      </c>
      <c r="AC503" s="196">
        <v>201805.95</v>
      </c>
      <c r="AD503" s="342">
        <f t="shared" si="67"/>
        <v>9783.429999999993</v>
      </c>
      <c r="AE503" s="352">
        <f t="shared" si="75"/>
        <v>0.9537621878754029</v>
      </c>
      <c r="AF503" s="135">
        <f t="shared" si="76"/>
        <v>0.9537621878754029</v>
      </c>
      <c r="AG503" s="135" t="s">
        <v>2544</v>
      </c>
      <c r="AH503" s="136" t="s">
        <v>925</v>
      </c>
      <c r="AI503" s="189"/>
      <c r="AJ503" s="178"/>
      <c r="AK503" s="178"/>
      <c r="AL503" s="178"/>
      <c r="AM503" s="178"/>
      <c r="AN503" s="178"/>
      <c r="AO503" s="178"/>
      <c r="AP503" s="178"/>
      <c r="AQ503" s="177"/>
    </row>
    <row r="504" spans="1:43" ht="36" x14ac:dyDescent="0.3">
      <c r="A504" s="193" t="s">
        <v>896</v>
      </c>
      <c r="B504" s="129">
        <v>501</v>
      </c>
      <c r="C504" s="198" t="s">
        <v>1754</v>
      </c>
      <c r="D504" s="239">
        <v>8965</v>
      </c>
      <c r="E504" s="246" t="s">
        <v>906</v>
      </c>
      <c r="F504" s="279" t="s">
        <v>2532</v>
      </c>
      <c r="G504" s="175" t="s">
        <v>1132</v>
      </c>
      <c r="H504" s="187">
        <v>2012</v>
      </c>
      <c r="I504" s="130">
        <v>38331</v>
      </c>
      <c r="J504" s="186">
        <v>2004</v>
      </c>
      <c r="K504" s="130" t="s">
        <v>1454</v>
      </c>
      <c r="L504" s="130" t="s">
        <v>1110</v>
      </c>
      <c r="M504" s="131">
        <v>240</v>
      </c>
      <c r="N504" s="136">
        <v>40878</v>
      </c>
      <c r="O504" s="136">
        <v>41244</v>
      </c>
      <c r="P504" s="136">
        <v>42844</v>
      </c>
      <c r="Q504" s="145">
        <f t="shared" si="73"/>
        <v>5.3863013698630136</v>
      </c>
      <c r="R504" s="145" t="s">
        <v>2515</v>
      </c>
      <c r="S504" s="145">
        <f t="shared" si="74"/>
        <v>4.3835616438356162</v>
      </c>
      <c r="T504" s="145" t="s">
        <v>2514</v>
      </c>
      <c r="U504" s="145" t="s">
        <v>2540</v>
      </c>
      <c r="V504" s="145" t="s">
        <v>689</v>
      </c>
      <c r="W504" s="136" t="s">
        <v>691</v>
      </c>
      <c r="X504" s="187" t="s">
        <v>689</v>
      </c>
      <c r="Y504" s="180">
        <v>384096.93</v>
      </c>
      <c r="Z504" s="181">
        <v>0</v>
      </c>
      <c r="AA504" s="128">
        <v>0</v>
      </c>
      <c r="AB504" s="180">
        <v>306945</v>
      </c>
      <c r="AC504" s="192">
        <v>346067.69</v>
      </c>
      <c r="AD504" s="342">
        <f t="shared" si="67"/>
        <v>38029.239999999991</v>
      </c>
      <c r="AE504" s="352">
        <f t="shared" si="75"/>
        <v>0.90099051299368627</v>
      </c>
      <c r="AF504" s="135">
        <f t="shared" si="76"/>
        <v>0.90099051299368627</v>
      </c>
      <c r="AG504" s="135" t="s">
        <v>2544</v>
      </c>
      <c r="AH504" s="136" t="s">
        <v>925</v>
      </c>
      <c r="AI504" s="189"/>
      <c r="AJ504" s="178"/>
      <c r="AK504" s="178"/>
      <c r="AL504" s="178"/>
      <c r="AM504" s="178"/>
      <c r="AN504" s="178"/>
      <c r="AO504" s="178"/>
      <c r="AP504" s="178"/>
      <c r="AQ504" s="177"/>
    </row>
    <row r="505" spans="1:43" ht="36" x14ac:dyDescent="0.3">
      <c r="A505" s="193" t="s">
        <v>896</v>
      </c>
      <c r="B505" s="129">
        <v>502</v>
      </c>
      <c r="C505" s="198" t="s">
        <v>1756</v>
      </c>
      <c r="D505" s="239">
        <v>9123</v>
      </c>
      <c r="E505" s="246" t="s">
        <v>906</v>
      </c>
      <c r="F505" s="279" t="s">
        <v>2532</v>
      </c>
      <c r="G505" s="175" t="s">
        <v>1132</v>
      </c>
      <c r="H505" s="187">
        <v>2012</v>
      </c>
      <c r="I505" s="130">
        <v>38300</v>
      </c>
      <c r="J505" s="186">
        <v>2004</v>
      </c>
      <c r="K505" s="130" t="s">
        <v>1157</v>
      </c>
      <c r="L505" s="130" t="s">
        <v>1110</v>
      </c>
      <c r="M505" s="131">
        <v>120</v>
      </c>
      <c r="N505" s="136">
        <v>40878</v>
      </c>
      <c r="O505" s="136">
        <v>41153</v>
      </c>
      <c r="P505" s="136">
        <v>42844</v>
      </c>
      <c r="Q505" s="145">
        <f t="shared" si="73"/>
        <v>5.3863013698630136</v>
      </c>
      <c r="R505" s="145" t="s">
        <v>2515</v>
      </c>
      <c r="S505" s="145">
        <f t="shared" si="74"/>
        <v>4.6328767123287671</v>
      </c>
      <c r="T505" s="145" t="s">
        <v>2514</v>
      </c>
      <c r="U505" s="145" t="s">
        <v>2540</v>
      </c>
      <c r="V505" s="145" t="s">
        <v>689</v>
      </c>
      <c r="W505" s="136" t="s">
        <v>691</v>
      </c>
      <c r="X505" s="187" t="s">
        <v>689</v>
      </c>
      <c r="Y505" s="180">
        <v>383375.94</v>
      </c>
      <c r="Z505" s="181">
        <v>0</v>
      </c>
      <c r="AA505" s="128">
        <v>0</v>
      </c>
      <c r="AB505" s="180">
        <v>309637</v>
      </c>
      <c r="AC505" s="192">
        <v>398636.89</v>
      </c>
      <c r="AD505" s="342">
        <f t="shared" si="67"/>
        <v>-15260.950000000012</v>
      </c>
      <c r="AE505" s="352">
        <f t="shared" si="75"/>
        <v>1.0398067494793752</v>
      </c>
      <c r="AF505" s="135">
        <f t="shared" si="76"/>
        <v>1.0398067494793752</v>
      </c>
      <c r="AG505" s="135" t="s">
        <v>2544</v>
      </c>
      <c r="AH505" s="136" t="s">
        <v>925</v>
      </c>
      <c r="AI505" s="189"/>
      <c r="AJ505" s="178"/>
      <c r="AK505" s="178"/>
      <c r="AL505" s="178"/>
      <c r="AM505" s="178"/>
      <c r="AN505" s="178"/>
      <c r="AO505" s="178"/>
      <c r="AP505" s="178"/>
      <c r="AQ505" s="177"/>
    </row>
    <row r="506" spans="1:43" ht="36" x14ac:dyDescent="0.3">
      <c r="A506" s="193" t="s">
        <v>896</v>
      </c>
      <c r="B506" s="129">
        <v>503</v>
      </c>
      <c r="C506" s="198" t="s">
        <v>1761</v>
      </c>
      <c r="D506" s="239">
        <v>10585</v>
      </c>
      <c r="E506" s="246" t="s">
        <v>906</v>
      </c>
      <c r="F506" s="279" t="s">
        <v>2532</v>
      </c>
      <c r="G506" s="175" t="s">
        <v>1132</v>
      </c>
      <c r="H506" s="187">
        <v>2012</v>
      </c>
      <c r="I506" s="130">
        <v>38387</v>
      </c>
      <c r="J506" s="186">
        <v>2005</v>
      </c>
      <c r="K506" s="130" t="s">
        <v>906</v>
      </c>
      <c r="L506" s="130" t="s">
        <v>1110</v>
      </c>
      <c r="M506" s="131">
        <v>180</v>
      </c>
      <c r="N506" s="136">
        <v>40664</v>
      </c>
      <c r="O506" s="136">
        <v>41153</v>
      </c>
      <c r="P506" s="136">
        <v>42844</v>
      </c>
      <c r="Q506" s="145">
        <f t="shared" si="73"/>
        <v>5.9726027397260273</v>
      </c>
      <c r="R506" s="145" t="s">
        <v>2516</v>
      </c>
      <c r="S506" s="145">
        <f t="shared" si="74"/>
        <v>4.6328767123287671</v>
      </c>
      <c r="T506" s="145" t="s">
        <v>2514</v>
      </c>
      <c r="U506" s="145" t="s">
        <v>2540</v>
      </c>
      <c r="V506" s="145" t="s">
        <v>689</v>
      </c>
      <c r="W506" s="136" t="s">
        <v>691</v>
      </c>
      <c r="X506" s="187" t="s">
        <v>689</v>
      </c>
      <c r="Y506" s="127">
        <v>494061</v>
      </c>
      <c r="Z506" s="181">
        <v>0</v>
      </c>
      <c r="AA506" s="128">
        <v>0</v>
      </c>
      <c r="AB506" s="180">
        <v>925288</v>
      </c>
      <c r="AC506" s="196">
        <v>822999.6</v>
      </c>
      <c r="AD506" s="342">
        <f t="shared" si="67"/>
        <v>-328938.59999999998</v>
      </c>
      <c r="AE506" s="352">
        <f t="shared" si="75"/>
        <v>1.6657853989689533</v>
      </c>
      <c r="AF506" s="135">
        <f t="shared" si="76"/>
        <v>1.6657853989689533</v>
      </c>
      <c r="AG506" s="135" t="s">
        <v>2544</v>
      </c>
      <c r="AH506" s="136" t="s">
        <v>925</v>
      </c>
      <c r="AI506" s="189"/>
      <c r="AJ506" s="178"/>
      <c r="AK506" s="178"/>
      <c r="AL506" s="178"/>
      <c r="AM506" s="178"/>
      <c r="AN506" s="178"/>
      <c r="AO506" s="178"/>
      <c r="AP506" s="178"/>
      <c r="AQ506" s="188"/>
    </row>
    <row r="507" spans="1:43" ht="36" x14ac:dyDescent="0.3">
      <c r="A507" s="193" t="s">
        <v>896</v>
      </c>
      <c r="B507" s="129">
        <v>504</v>
      </c>
      <c r="C507" s="198" t="s">
        <v>1762</v>
      </c>
      <c r="D507" s="239">
        <v>11308</v>
      </c>
      <c r="E507" s="246" t="s">
        <v>906</v>
      </c>
      <c r="F507" s="279" t="s">
        <v>2532</v>
      </c>
      <c r="G507" s="175" t="s">
        <v>1132</v>
      </c>
      <c r="H507" s="187">
        <v>2012</v>
      </c>
      <c r="I507" s="130">
        <v>38915</v>
      </c>
      <c r="J507" s="186">
        <v>2006</v>
      </c>
      <c r="K507" s="130" t="s">
        <v>1519</v>
      </c>
      <c r="L507" s="130" t="s">
        <v>1110</v>
      </c>
      <c r="M507" s="131">
        <v>180</v>
      </c>
      <c r="N507" s="136">
        <v>38961</v>
      </c>
      <c r="O507" s="136">
        <v>40878</v>
      </c>
      <c r="P507" s="136">
        <v>42844</v>
      </c>
      <c r="Q507" s="145">
        <f t="shared" si="73"/>
        <v>10.638356164383561</v>
      </c>
      <c r="R507" s="145" t="s">
        <v>2520</v>
      </c>
      <c r="S507" s="145">
        <f t="shared" si="74"/>
        <v>5.3863013698630136</v>
      </c>
      <c r="T507" s="145" t="s">
        <v>2515</v>
      </c>
      <c r="U507" s="145" t="s">
        <v>2540</v>
      </c>
      <c r="V507" s="145" t="s">
        <v>689</v>
      </c>
      <c r="W507" s="136" t="s">
        <v>691</v>
      </c>
      <c r="X507" s="187" t="s">
        <v>689</v>
      </c>
      <c r="Y507" s="180">
        <v>845294</v>
      </c>
      <c r="Z507" s="181">
        <v>0</v>
      </c>
      <c r="AA507" s="128">
        <v>0</v>
      </c>
      <c r="AB507" s="180">
        <v>1970101</v>
      </c>
      <c r="AC507" s="236">
        <v>1078059.8400000001</v>
      </c>
      <c r="AD507" s="342">
        <f t="shared" si="67"/>
        <v>-232765.84000000008</v>
      </c>
      <c r="AE507" s="352">
        <f t="shared" si="75"/>
        <v>1.2753667244769276</v>
      </c>
      <c r="AF507" s="135">
        <f t="shared" si="76"/>
        <v>1.2753667244769276</v>
      </c>
      <c r="AG507" s="135" t="s">
        <v>2544</v>
      </c>
      <c r="AH507" s="136" t="s">
        <v>925</v>
      </c>
      <c r="AI507" s="189"/>
      <c r="AJ507" s="178"/>
      <c r="AK507" s="178"/>
      <c r="AL507" s="178"/>
      <c r="AM507" s="178"/>
      <c r="AN507" s="178"/>
      <c r="AO507" s="178"/>
      <c r="AP507" s="178"/>
      <c r="AQ507" s="188"/>
    </row>
    <row r="508" spans="1:43" ht="36" x14ac:dyDescent="0.3">
      <c r="A508" s="193" t="s">
        <v>896</v>
      </c>
      <c r="B508" s="129">
        <v>505</v>
      </c>
      <c r="C508" s="198" t="s">
        <v>1763</v>
      </c>
      <c r="D508" s="239">
        <v>11316</v>
      </c>
      <c r="E508" s="246" t="s">
        <v>906</v>
      </c>
      <c r="F508" s="279" t="s">
        <v>2532</v>
      </c>
      <c r="G508" s="175" t="s">
        <v>1132</v>
      </c>
      <c r="H508" s="187">
        <v>2012</v>
      </c>
      <c r="I508" s="130">
        <v>39198</v>
      </c>
      <c r="J508" s="186">
        <v>2007</v>
      </c>
      <c r="K508" s="130" t="s">
        <v>1745</v>
      </c>
      <c r="L508" s="130" t="s">
        <v>1110</v>
      </c>
      <c r="M508" s="131">
        <v>210</v>
      </c>
      <c r="N508" s="136">
        <v>39234</v>
      </c>
      <c r="O508" s="136">
        <v>41153</v>
      </c>
      <c r="P508" s="136">
        <v>42844</v>
      </c>
      <c r="Q508" s="145">
        <f t="shared" si="73"/>
        <v>9.8904109589041092</v>
      </c>
      <c r="R508" s="145" t="s">
        <v>2519</v>
      </c>
      <c r="S508" s="145">
        <f t="shared" si="74"/>
        <v>4.6328767123287671</v>
      </c>
      <c r="T508" s="145" t="s">
        <v>2514</v>
      </c>
      <c r="U508" s="145" t="s">
        <v>2540</v>
      </c>
      <c r="V508" s="145" t="s">
        <v>689</v>
      </c>
      <c r="W508" s="136" t="s">
        <v>691</v>
      </c>
      <c r="X508" s="187" t="s">
        <v>689</v>
      </c>
      <c r="Y508" s="180">
        <v>869135.13</v>
      </c>
      <c r="Z508" s="181">
        <v>0</v>
      </c>
      <c r="AA508" s="128">
        <v>0</v>
      </c>
      <c r="AB508" s="127">
        <v>978919</v>
      </c>
      <c r="AC508" s="196">
        <v>897575.11</v>
      </c>
      <c r="AD508" s="342">
        <f t="shared" si="67"/>
        <v>-28439.979999999981</v>
      </c>
      <c r="AE508" s="352">
        <f t="shared" si="75"/>
        <v>1.0327221613973883</v>
      </c>
      <c r="AF508" s="135">
        <f t="shared" si="76"/>
        <v>1.0327221613973883</v>
      </c>
      <c r="AG508" s="135" t="s">
        <v>2544</v>
      </c>
      <c r="AH508" s="136" t="s">
        <v>925</v>
      </c>
      <c r="AI508" s="189"/>
      <c r="AJ508" s="178"/>
      <c r="AK508" s="178"/>
      <c r="AL508" s="178"/>
      <c r="AM508" s="178"/>
      <c r="AN508" s="178"/>
      <c r="AO508" s="178"/>
      <c r="AP508" s="178"/>
      <c r="AQ508" s="188"/>
    </row>
    <row r="509" spans="1:43" ht="36" x14ac:dyDescent="0.3">
      <c r="A509" s="193" t="s">
        <v>896</v>
      </c>
      <c r="B509" s="129">
        <v>506</v>
      </c>
      <c r="C509" s="144" t="s">
        <v>1764</v>
      </c>
      <c r="D509" s="244">
        <v>11650</v>
      </c>
      <c r="E509" s="246" t="s">
        <v>906</v>
      </c>
      <c r="F509" s="279" t="s">
        <v>2532</v>
      </c>
      <c r="G509" s="175" t="s">
        <v>1132</v>
      </c>
      <c r="H509" s="185">
        <v>2012</v>
      </c>
      <c r="I509" s="249">
        <v>38240</v>
      </c>
      <c r="J509" s="186">
        <v>2004</v>
      </c>
      <c r="K509" s="130" t="s">
        <v>1170</v>
      </c>
      <c r="L509" s="249" t="s">
        <v>1109</v>
      </c>
      <c r="M509" s="131">
        <v>210</v>
      </c>
      <c r="N509" s="136">
        <v>38777</v>
      </c>
      <c r="O509" s="136">
        <v>40969</v>
      </c>
      <c r="P509" s="136">
        <v>42844</v>
      </c>
      <c r="Q509" s="145">
        <f t="shared" si="73"/>
        <v>11.142465753424657</v>
      </c>
      <c r="R509" s="145" t="s">
        <v>2521</v>
      </c>
      <c r="S509" s="145">
        <f t="shared" si="74"/>
        <v>5.1369863013698627</v>
      </c>
      <c r="T509" s="145" t="s">
        <v>2515</v>
      </c>
      <c r="U509" s="145" t="s">
        <v>2540</v>
      </c>
      <c r="V509" s="145" t="s">
        <v>689</v>
      </c>
      <c r="W509" s="136" t="s">
        <v>691</v>
      </c>
      <c r="X509" s="187" t="s">
        <v>689</v>
      </c>
      <c r="Y509" s="183">
        <v>1976063</v>
      </c>
      <c r="Z509" s="184">
        <v>0</v>
      </c>
      <c r="AA509" s="128">
        <v>0</v>
      </c>
      <c r="AB509" s="183">
        <v>1495561</v>
      </c>
      <c r="AC509" s="197">
        <v>2199311.58</v>
      </c>
      <c r="AD509" s="342">
        <f t="shared" si="67"/>
        <v>-223248.58000000007</v>
      </c>
      <c r="AE509" s="352">
        <f t="shared" si="75"/>
        <v>1.1129764486253728</v>
      </c>
      <c r="AF509" s="135">
        <f t="shared" si="76"/>
        <v>1.1129764486253728</v>
      </c>
      <c r="AG509" s="135" t="s">
        <v>2544</v>
      </c>
      <c r="AH509" s="136" t="s">
        <v>925</v>
      </c>
      <c r="AI509" s="189"/>
      <c r="AJ509" s="178"/>
      <c r="AK509" s="178"/>
      <c r="AL509" s="178"/>
      <c r="AM509" s="178"/>
      <c r="AN509" s="178"/>
      <c r="AO509" s="178"/>
      <c r="AP509" s="178"/>
      <c r="AQ509" s="188"/>
    </row>
    <row r="510" spans="1:43" ht="36" x14ac:dyDescent="0.3">
      <c r="A510" s="193" t="s">
        <v>896</v>
      </c>
      <c r="B510" s="129">
        <v>507</v>
      </c>
      <c r="C510" s="198" t="s">
        <v>1765</v>
      </c>
      <c r="D510" s="239">
        <v>11866</v>
      </c>
      <c r="E510" s="246" t="s">
        <v>906</v>
      </c>
      <c r="F510" s="279" t="s">
        <v>2532</v>
      </c>
      <c r="G510" s="175" t="s">
        <v>1132</v>
      </c>
      <c r="H510" s="187">
        <v>2012</v>
      </c>
      <c r="I510" s="130">
        <v>39199</v>
      </c>
      <c r="J510" s="186">
        <v>2007</v>
      </c>
      <c r="K510" s="130" t="s">
        <v>1146</v>
      </c>
      <c r="L510" s="130" t="s">
        <v>1110</v>
      </c>
      <c r="M510" s="131">
        <v>180</v>
      </c>
      <c r="N510" s="136">
        <v>39264</v>
      </c>
      <c r="O510" s="136">
        <v>41183</v>
      </c>
      <c r="P510" s="136">
        <v>42844</v>
      </c>
      <c r="Q510" s="145">
        <f t="shared" si="73"/>
        <v>9.8082191780821919</v>
      </c>
      <c r="R510" s="145" t="s">
        <v>2519</v>
      </c>
      <c r="S510" s="145">
        <f t="shared" si="74"/>
        <v>4.5506849315068489</v>
      </c>
      <c r="T510" s="145" t="s">
        <v>2514</v>
      </c>
      <c r="U510" s="145" t="s">
        <v>2540</v>
      </c>
      <c r="V510" s="145" t="s">
        <v>689</v>
      </c>
      <c r="W510" s="136" t="s">
        <v>691</v>
      </c>
      <c r="X510" s="187" t="s">
        <v>689</v>
      </c>
      <c r="Y510" s="180">
        <v>762244.25</v>
      </c>
      <c r="Z510" s="181">
        <v>0</v>
      </c>
      <c r="AA510" s="128">
        <v>0</v>
      </c>
      <c r="AB510" s="180">
        <v>1058505</v>
      </c>
      <c r="AC510" s="196">
        <v>828200.49</v>
      </c>
      <c r="AD510" s="342">
        <f t="shared" si="67"/>
        <v>-65956.239999999991</v>
      </c>
      <c r="AE510" s="352">
        <f t="shared" si="75"/>
        <v>1.0865290095661595</v>
      </c>
      <c r="AF510" s="135">
        <f t="shared" si="76"/>
        <v>1.0865290095661595</v>
      </c>
      <c r="AG510" s="135" t="s">
        <v>2544</v>
      </c>
      <c r="AH510" s="136" t="s">
        <v>925</v>
      </c>
      <c r="AI510" s="189"/>
      <c r="AJ510" s="178"/>
      <c r="AK510" s="178"/>
      <c r="AL510" s="178"/>
      <c r="AM510" s="178"/>
      <c r="AN510" s="178"/>
      <c r="AO510" s="178"/>
      <c r="AP510" s="178"/>
      <c r="AQ510" s="188"/>
    </row>
    <row r="511" spans="1:43" ht="60.6" x14ac:dyDescent="0.3">
      <c r="A511" s="193" t="s">
        <v>896</v>
      </c>
      <c r="B511" s="129">
        <v>508</v>
      </c>
      <c r="C511" s="198" t="s">
        <v>1771</v>
      </c>
      <c r="D511" s="239">
        <v>13993</v>
      </c>
      <c r="E511" s="246" t="s">
        <v>906</v>
      </c>
      <c r="F511" s="279" t="s">
        <v>2532</v>
      </c>
      <c r="G511" s="175" t="s">
        <v>1132</v>
      </c>
      <c r="H511" s="187">
        <v>2012</v>
      </c>
      <c r="I511" s="130">
        <v>39212</v>
      </c>
      <c r="J511" s="186">
        <v>2007</v>
      </c>
      <c r="K511" s="130" t="s">
        <v>1146</v>
      </c>
      <c r="L511" s="130" t="s">
        <v>1109</v>
      </c>
      <c r="M511" s="131">
        <v>150</v>
      </c>
      <c r="N511" s="136">
        <v>39264</v>
      </c>
      <c r="O511" s="136">
        <v>41214</v>
      </c>
      <c r="P511" s="136">
        <v>42844</v>
      </c>
      <c r="Q511" s="145">
        <f t="shared" si="73"/>
        <v>9.8082191780821919</v>
      </c>
      <c r="R511" s="145" t="s">
        <v>2519</v>
      </c>
      <c r="S511" s="145">
        <f t="shared" si="74"/>
        <v>4.4657534246575343</v>
      </c>
      <c r="T511" s="145" t="s">
        <v>2514</v>
      </c>
      <c r="U511" s="145" t="s">
        <v>2540</v>
      </c>
      <c r="V511" s="145" t="s">
        <v>689</v>
      </c>
      <c r="W511" s="145" t="s">
        <v>689</v>
      </c>
      <c r="X511" s="187" t="s">
        <v>689</v>
      </c>
      <c r="Y511" s="180">
        <v>334871</v>
      </c>
      <c r="Z511" s="181">
        <v>0</v>
      </c>
      <c r="AA511" s="128">
        <v>0</v>
      </c>
      <c r="AB511" s="180">
        <v>890818</v>
      </c>
      <c r="AC511" s="196">
        <v>490171.26</v>
      </c>
      <c r="AD511" s="342">
        <f t="shared" si="67"/>
        <v>-155300.26</v>
      </c>
      <c r="AE511" s="352">
        <f t="shared" si="75"/>
        <v>1.4637614484383539</v>
      </c>
      <c r="AF511" s="135">
        <f t="shared" si="76"/>
        <v>1.4637614484383539</v>
      </c>
      <c r="AG511" s="135" t="s">
        <v>2544</v>
      </c>
      <c r="AH511" s="202"/>
      <c r="AI511" s="189"/>
      <c r="AJ511" s="178"/>
      <c r="AK511" s="178"/>
      <c r="AL511" s="178"/>
      <c r="AM511" s="178"/>
      <c r="AN511" s="178"/>
      <c r="AO511" s="178"/>
      <c r="AP511" s="178"/>
      <c r="AQ511" s="188" t="s">
        <v>1772</v>
      </c>
    </row>
    <row r="512" spans="1:43" ht="36" x14ac:dyDescent="0.3">
      <c r="A512" s="193" t="s">
        <v>896</v>
      </c>
      <c r="B512" s="129">
        <v>509</v>
      </c>
      <c r="C512" s="198" t="s">
        <v>1773</v>
      </c>
      <c r="D512" s="239">
        <v>14399</v>
      </c>
      <c r="E512" s="246" t="s">
        <v>906</v>
      </c>
      <c r="F512" s="279" t="s">
        <v>2532</v>
      </c>
      <c r="G512" s="175" t="s">
        <v>1132</v>
      </c>
      <c r="H512" s="187">
        <v>2012</v>
      </c>
      <c r="I512" s="130">
        <v>38492</v>
      </c>
      <c r="J512" s="186">
        <v>2005</v>
      </c>
      <c r="K512" s="130" t="s">
        <v>1519</v>
      </c>
      <c r="L512" s="130" t="s">
        <v>1102</v>
      </c>
      <c r="M512" s="131">
        <v>150</v>
      </c>
      <c r="N512" s="136">
        <v>38749</v>
      </c>
      <c r="O512" s="136">
        <v>41061</v>
      </c>
      <c r="P512" s="136">
        <v>42844</v>
      </c>
      <c r="Q512" s="145">
        <f t="shared" si="73"/>
        <v>11.219178082191782</v>
      </c>
      <c r="R512" s="145" t="s">
        <v>2521</v>
      </c>
      <c r="S512" s="145">
        <f t="shared" si="74"/>
        <v>4.8849315068493153</v>
      </c>
      <c r="T512" s="145" t="s">
        <v>2514</v>
      </c>
      <c r="U512" s="145" t="s">
        <v>2540</v>
      </c>
      <c r="V512" s="145" t="s">
        <v>689</v>
      </c>
      <c r="W512" s="145" t="s">
        <v>689</v>
      </c>
      <c r="X512" s="187" t="s">
        <v>689</v>
      </c>
      <c r="Y512" s="180">
        <v>1226768</v>
      </c>
      <c r="Z512" s="181">
        <v>0</v>
      </c>
      <c r="AA512" s="128">
        <v>0</v>
      </c>
      <c r="AB512" s="180">
        <v>1356834</v>
      </c>
      <c r="AC512" s="196">
        <v>999742.11</v>
      </c>
      <c r="AD512" s="342">
        <f t="shared" si="67"/>
        <v>227025.89</v>
      </c>
      <c r="AE512" s="352">
        <f t="shared" si="75"/>
        <v>0.81493983377460122</v>
      </c>
      <c r="AF512" s="135">
        <f t="shared" si="76"/>
        <v>0.81493983377460122</v>
      </c>
      <c r="AG512" s="135" t="s">
        <v>2544</v>
      </c>
      <c r="AH512" s="202"/>
      <c r="AI512" s="189"/>
      <c r="AJ512" s="178"/>
      <c r="AK512" s="178"/>
      <c r="AL512" s="178"/>
      <c r="AM512" s="178"/>
      <c r="AN512" s="178"/>
      <c r="AO512" s="178"/>
      <c r="AP512" s="178"/>
      <c r="AQ512" s="188"/>
    </row>
    <row r="513" spans="1:43" ht="36" x14ac:dyDescent="0.3">
      <c r="A513" s="193" t="s">
        <v>896</v>
      </c>
      <c r="B513" s="129">
        <v>510</v>
      </c>
      <c r="C513" s="198" t="s">
        <v>1776</v>
      </c>
      <c r="D513" s="239">
        <v>15103</v>
      </c>
      <c r="E513" s="246" t="s">
        <v>906</v>
      </c>
      <c r="F513" s="279" t="s">
        <v>2532</v>
      </c>
      <c r="G513" s="175" t="s">
        <v>1132</v>
      </c>
      <c r="H513" s="187">
        <v>2012</v>
      </c>
      <c r="I513" s="130">
        <v>38735</v>
      </c>
      <c r="J513" s="186">
        <v>2006</v>
      </c>
      <c r="K513" s="130" t="s">
        <v>1694</v>
      </c>
      <c r="L513" s="130" t="s">
        <v>1110</v>
      </c>
      <c r="M513" s="131">
        <v>720</v>
      </c>
      <c r="N513" s="136">
        <v>38718</v>
      </c>
      <c r="O513" s="136">
        <v>41214</v>
      </c>
      <c r="P513" s="136">
        <v>42844</v>
      </c>
      <c r="Q513" s="145">
        <f t="shared" si="73"/>
        <v>11.304109589041095</v>
      </c>
      <c r="R513" s="145" t="s">
        <v>2521</v>
      </c>
      <c r="S513" s="145">
        <f t="shared" si="74"/>
        <v>4.4657534246575343</v>
      </c>
      <c r="T513" s="145" t="s">
        <v>2514</v>
      </c>
      <c r="U513" s="145" t="s">
        <v>2540</v>
      </c>
      <c r="V513" s="145" t="s">
        <v>689</v>
      </c>
      <c r="W513" s="136" t="s">
        <v>691</v>
      </c>
      <c r="X513" s="187" t="s">
        <v>689</v>
      </c>
      <c r="Y513" s="180">
        <v>750037</v>
      </c>
      <c r="Z513" s="181">
        <v>0</v>
      </c>
      <c r="AA513" s="128">
        <v>0</v>
      </c>
      <c r="AB513" s="180">
        <v>1236412</v>
      </c>
      <c r="AC513" s="196">
        <v>738825.78</v>
      </c>
      <c r="AD513" s="342">
        <f t="shared" si="67"/>
        <v>11211.219999999972</v>
      </c>
      <c r="AE513" s="352">
        <f t="shared" si="75"/>
        <v>0.98505244407942549</v>
      </c>
      <c r="AF513" s="135">
        <f t="shared" si="76"/>
        <v>0.98505244407942549</v>
      </c>
      <c r="AG513" s="135" t="s">
        <v>2544</v>
      </c>
      <c r="AH513" s="136" t="s">
        <v>925</v>
      </c>
      <c r="AI513" s="189"/>
      <c r="AJ513" s="178"/>
      <c r="AK513" s="178"/>
      <c r="AL513" s="178"/>
      <c r="AM513" s="178"/>
      <c r="AN513" s="178"/>
      <c r="AO513" s="178"/>
      <c r="AP513" s="178"/>
      <c r="AQ513" s="188"/>
    </row>
    <row r="514" spans="1:43" ht="36" x14ac:dyDescent="0.3">
      <c r="A514" s="193" t="s">
        <v>896</v>
      </c>
      <c r="B514" s="129">
        <v>511</v>
      </c>
      <c r="C514" s="198" t="s">
        <v>1777</v>
      </c>
      <c r="D514" s="239">
        <v>15875</v>
      </c>
      <c r="E514" s="246" t="s">
        <v>906</v>
      </c>
      <c r="F514" s="279" t="s">
        <v>2532</v>
      </c>
      <c r="G514" s="175" t="s">
        <v>1132</v>
      </c>
      <c r="H514" s="187">
        <v>2012</v>
      </c>
      <c r="I514" s="130">
        <v>38510</v>
      </c>
      <c r="J514" s="186">
        <v>2005</v>
      </c>
      <c r="K514" s="130" t="s">
        <v>1519</v>
      </c>
      <c r="L514" s="130" t="s">
        <v>1100</v>
      </c>
      <c r="M514" s="131">
        <v>60</v>
      </c>
      <c r="N514" s="136">
        <v>38899</v>
      </c>
      <c r="O514" s="136">
        <v>40878</v>
      </c>
      <c r="P514" s="136">
        <v>42844</v>
      </c>
      <c r="Q514" s="145">
        <f t="shared" si="73"/>
        <v>10.808219178082192</v>
      </c>
      <c r="R514" s="145" t="s">
        <v>2520</v>
      </c>
      <c r="S514" s="145">
        <f t="shared" si="74"/>
        <v>5.3863013698630136</v>
      </c>
      <c r="T514" s="145" t="s">
        <v>2515</v>
      </c>
      <c r="U514" s="145" t="s">
        <v>2540</v>
      </c>
      <c r="V514" s="145" t="s">
        <v>689</v>
      </c>
      <c r="W514" s="136" t="s">
        <v>691</v>
      </c>
      <c r="X514" s="187" t="s">
        <v>689</v>
      </c>
      <c r="Y514" s="180">
        <v>3494899</v>
      </c>
      <c r="Z514" s="181">
        <v>0</v>
      </c>
      <c r="AA514" s="128">
        <v>0</v>
      </c>
      <c r="AB514" s="180">
        <v>1864460</v>
      </c>
      <c r="AC514" s="196">
        <v>1331356.32</v>
      </c>
      <c r="AD514" s="342">
        <f t="shared" si="67"/>
        <v>2163542.6799999997</v>
      </c>
      <c r="AE514" s="352">
        <f t="shared" si="75"/>
        <v>0.38094271679954128</v>
      </c>
      <c r="AF514" s="135">
        <f t="shared" si="76"/>
        <v>0.38094271679954128</v>
      </c>
      <c r="AG514" s="135" t="s">
        <v>2542</v>
      </c>
      <c r="AH514" s="136" t="s">
        <v>925</v>
      </c>
      <c r="AI514" s="189"/>
      <c r="AJ514" s="178"/>
      <c r="AK514" s="178"/>
      <c r="AL514" s="178"/>
      <c r="AM514" s="178"/>
      <c r="AN514" s="178"/>
      <c r="AO514" s="178"/>
      <c r="AP514" s="178"/>
      <c r="AQ514" s="188"/>
    </row>
    <row r="515" spans="1:43" ht="36" x14ac:dyDescent="0.3">
      <c r="A515" s="193" t="s">
        <v>896</v>
      </c>
      <c r="B515" s="129">
        <v>512</v>
      </c>
      <c r="C515" s="198" t="s">
        <v>1782</v>
      </c>
      <c r="D515" s="239">
        <v>16528</v>
      </c>
      <c r="E515" s="246" t="s">
        <v>906</v>
      </c>
      <c r="F515" s="279" t="s">
        <v>2532</v>
      </c>
      <c r="G515" s="175" t="s">
        <v>1132</v>
      </c>
      <c r="H515" s="187">
        <v>2012</v>
      </c>
      <c r="I515" s="130">
        <v>38520</v>
      </c>
      <c r="J515" s="186">
        <v>2005</v>
      </c>
      <c r="K515" s="130" t="s">
        <v>906</v>
      </c>
      <c r="L515" s="130" t="s">
        <v>1111</v>
      </c>
      <c r="M515" s="131">
        <v>240</v>
      </c>
      <c r="N515" s="136">
        <v>38718</v>
      </c>
      <c r="O515" s="136">
        <v>41061</v>
      </c>
      <c r="P515" s="136">
        <v>42844</v>
      </c>
      <c r="Q515" s="145">
        <f t="shared" si="73"/>
        <v>11.304109589041095</v>
      </c>
      <c r="R515" s="145" t="s">
        <v>2521</v>
      </c>
      <c r="S515" s="145">
        <f t="shared" si="74"/>
        <v>4.8849315068493153</v>
      </c>
      <c r="T515" s="145" t="s">
        <v>2514</v>
      </c>
      <c r="U515" s="145" t="s">
        <v>2540</v>
      </c>
      <c r="V515" s="145" t="s">
        <v>689</v>
      </c>
      <c r="W515" s="145" t="s">
        <v>689</v>
      </c>
      <c r="X515" s="187" t="s">
        <v>689</v>
      </c>
      <c r="Y515" s="192">
        <v>4363128.58</v>
      </c>
      <c r="Z515" s="181">
        <v>0</v>
      </c>
      <c r="AA515" s="128">
        <v>0</v>
      </c>
      <c r="AB515" s="180">
        <v>6301228</v>
      </c>
      <c r="AC515" s="196">
        <v>3441598.13</v>
      </c>
      <c r="AD515" s="342">
        <f t="shared" si="67"/>
        <v>921530.45000000019</v>
      </c>
      <c r="AE515" s="352">
        <f t="shared" si="75"/>
        <v>0.78879136080834911</v>
      </c>
      <c r="AF515" s="135">
        <f t="shared" si="76"/>
        <v>0.78879136080834911</v>
      </c>
      <c r="AG515" s="135" t="s">
        <v>2544</v>
      </c>
      <c r="AH515" s="202"/>
      <c r="AI515" s="189"/>
      <c r="AJ515" s="178"/>
      <c r="AK515" s="178"/>
      <c r="AL515" s="178"/>
      <c r="AM515" s="178"/>
      <c r="AN515" s="178"/>
      <c r="AO515" s="178"/>
      <c r="AP515" s="178"/>
      <c r="AQ515" s="188"/>
    </row>
    <row r="516" spans="1:43" ht="36" x14ac:dyDescent="0.3">
      <c r="A516" s="193" t="s">
        <v>896</v>
      </c>
      <c r="B516" s="129">
        <v>513</v>
      </c>
      <c r="C516" s="198" t="s">
        <v>1785</v>
      </c>
      <c r="D516" s="239">
        <v>18917</v>
      </c>
      <c r="E516" s="246" t="s">
        <v>906</v>
      </c>
      <c r="F516" s="279" t="s">
        <v>2532</v>
      </c>
      <c r="G516" s="175" t="s">
        <v>1132</v>
      </c>
      <c r="H516" s="187">
        <v>2012</v>
      </c>
      <c r="I516" s="130">
        <v>38902</v>
      </c>
      <c r="J516" s="186">
        <v>2006</v>
      </c>
      <c r="K516" s="130" t="s">
        <v>906</v>
      </c>
      <c r="L516" s="130" t="s">
        <v>1110</v>
      </c>
      <c r="M516" s="131">
        <v>150</v>
      </c>
      <c r="N516" s="136">
        <v>39083</v>
      </c>
      <c r="O516" s="136">
        <v>41091</v>
      </c>
      <c r="P516" s="136">
        <v>42844</v>
      </c>
      <c r="Q516" s="145">
        <f t="shared" si="73"/>
        <v>10.304109589041095</v>
      </c>
      <c r="R516" s="145" t="s">
        <v>2520</v>
      </c>
      <c r="S516" s="145">
        <f t="shared" si="74"/>
        <v>4.8027397260273972</v>
      </c>
      <c r="T516" s="145" t="s">
        <v>2514</v>
      </c>
      <c r="U516" s="145" t="s">
        <v>2540</v>
      </c>
      <c r="V516" s="145" t="s">
        <v>689</v>
      </c>
      <c r="W516" s="136" t="s">
        <v>691</v>
      </c>
      <c r="X516" s="187" t="s">
        <v>689</v>
      </c>
      <c r="Y516" s="180">
        <v>652053.68000000005</v>
      </c>
      <c r="Z516" s="181">
        <v>0</v>
      </c>
      <c r="AA516" s="128">
        <v>0</v>
      </c>
      <c r="AB516" s="180">
        <v>822934</v>
      </c>
      <c r="AC516" s="192">
        <v>684140.77</v>
      </c>
      <c r="AD516" s="342">
        <f t="shared" si="67"/>
        <v>-32087.089999999967</v>
      </c>
      <c r="AE516" s="352">
        <f t="shared" si="75"/>
        <v>1.049209276757705</v>
      </c>
      <c r="AF516" s="135">
        <f t="shared" si="76"/>
        <v>1.049209276757705</v>
      </c>
      <c r="AG516" s="135" t="s">
        <v>2544</v>
      </c>
      <c r="AH516" s="136" t="s">
        <v>925</v>
      </c>
      <c r="AI516" s="189"/>
      <c r="AJ516" s="178"/>
      <c r="AK516" s="178"/>
      <c r="AL516" s="178"/>
      <c r="AM516" s="178"/>
      <c r="AN516" s="178"/>
      <c r="AO516" s="178"/>
      <c r="AP516" s="178"/>
      <c r="AQ516" s="188"/>
    </row>
    <row r="517" spans="1:43" ht="36" x14ac:dyDescent="0.3">
      <c r="A517" s="193" t="s">
        <v>896</v>
      </c>
      <c r="B517" s="129">
        <v>514</v>
      </c>
      <c r="C517" s="198" t="s">
        <v>1787</v>
      </c>
      <c r="D517" s="239">
        <v>18931</v>
      </c>
      <c r="E517" s="246" t="s">
        <v>906</v>
      </c>
      <c r="F517" s="279" t="s">
        <v>2532</v>
      </c>
      <c r="G517" s="175" t="s">
        <v>1132</v>
      </c>
      <c r="H517" s="187">
        <v>2012</v>
      </c>
      <c r="I517" s="130">
        <v>39150</v>
      </c>
      <c r="J517" s="186">
        <v>2007</v>
      </c>
      <c r="K517" s="130" t="s">
        <v>1454</v>
      </c>
      <c r="L517" s="130" t="s">
        <v>1110</v>
      </c>
      <c r="M517" s="131">
        <v>210</v>
      </c>
      <c r="N517" s="136">
        <v>39203</v>
      </c>
      <c r="O517" s="136">
        <v>41183</v>
      </c>
      <c r="P517" s="136">
        <v>42844</v>
      </c>
      <c r="Q517" s="145">
        <f t="shared" si="73"/>
        <v>9.9753424657534246</v>
      </c>
      <c r="R517" s="145" t="s">
        <v>2520</v>
      </c>
      <c r="S517" s="145">
        <f t="shared" si="74"/>
        <v>4.5506849315068489</v>
      </c>
      <c r="T517" s="145" t="s">
        <v>2514</v>
      </c>
      <c r="U517" s="145" t="s">
        <v>2540</v>
      </c>
      <c r="V517" s="145" t="s">
        <v>689</v>
      </c>
      <c r="W517" s="136" t="s">
        <v>691</v>
      </c>
      <c r="X517" s="187" t="s">
        <v>689</v>
      </c>
      <c r="Y517" s="180">
        <v>1267023.8</v>
      </c>
      <c r="Z517" s="181">
        <v>0</v>
      </c>
      <c r="AA517" s="128">
        <v>0</v>
      </c>
      <c r="AB517" s="180">
        <v>1620144</v>
      </c>
      <c r="AC517" s="196">
        <v>1189580.78</v>
      </c>
      <c r="AD517" s="342">
        <f t="shared" si="67"/>
        <v>77443.020000000019</v>
      </c>
      <c r="AE517" s="352">
        <f t="shared" si="75"/>
        <v>0.93887800686932632</v>
      </c>
      <c r="AF517" s="135">
        <f t="shared" si="76"/>
        <v>0.93887800686932632</v>
      </c>
      <c r="AG517" s="135" t="s">
        <v>2544</v>
      </c>
      <c r="AH517" s="136" t="s">
        <v>925</v>
      </c>
      <c r="AI517" s="189"/>
      <c r="AJ517" s="178"/>
      <c r="AK517" s="178"/>
      <c r="AL517" s="178"/>
      <c r="AM517" s="178"/>
      <c r="AN517" s="178"/>
      <c r="AO517" s="178"/>
      <c r="AP517" s="178"/>
      <c r="AQ517" s="188"/>
    </row>
    <row r="518" spans="1:43" ht="36" x14ac:dyDescent="0.3">
      <c r="A518" s="193" t="s">
        <v>896</v>
      </c>
      <c r="B518" s="129">
        <v>515</v>
      </c>
      <c r="C518" s="198" t="s">
        <v>1788</v>
      </c>
      <c r="D518" s="239">
        <v>18987</v>
      </c>
      <c r="E518" s="246" t="s">
        <v>906</v>
      </c>
      <c r="F518" s="279" t="s">
        <v>2532</v>
      </c>
      <c r="G518" s="175" t="s">
        <v>1132</v>
      </c>
      <c r="H518" s="187">
        <v>2012</v>
      </c>
      <c r="I518" s="130">
        <v>38569</v>
      </c>
      <c r="J518" s="186">
        <v>2005</v>
      </c>
      <c r="K518" s="130" t="s">
        <v>1745</v>
      </c>
      <c r="L518" s="130" t="s">
        <v>1100</v>
      </c>
      <c r="M518" s="131">
        <v>120</v>
      </c>
      <c r="N518" s="136">
        <v>38838</v>
      </c>
      <c r="O518" s="136">
        <v>41214</v>
      </c>
      <c r="P518" s="136">
        <v>42844</v>
      </c>
      <c r="Q518" s="145">
        <f t="shared" si="73"/>
        <v>10.975342465753425</v>
      </c>
      <c r="R518" s="145" t="s">
        <v>2521</v>
      </c>
      <c r="S518" s="145">
        <f t="shared" si="74"/>
        <v>4.4657534246575343</v>
      </c>
      <c r="T518" s="145" t="s">
        <v>2514</v>
      </c>
      <c r="U518" s="145" t="s">
        <v>2540</v>
      </c>
      <c r="V518" s="145" t="s">
        <v>689</v>
      </c>
      <c r="W518" s="136" t="s">
        <v>691</v>
      </c>
      <c r="X518" s="187" t="s">
        <v>689</v>
      </c>
      <c r="Y518" s="180">
        <v>281739</v>
      </c>
      <c r="Z518" s="181">
        <v>0</v>
      </c>
      <c r="AA518" s="128">
        <v>0</v>
      </c>
      <c r="AB518" s="180">
        <v>1306225</v>
      </c>
      <c r="AC518" s="196">
        <v>557427.78</v>
      </c>
      <c r="AD518" s="342">
        <f t="shared" si="67"/>
        <v>-275688.78000000003</v>
      </c>
      <c r="AE518" s="352">
        <f t="shared" si="75"/>
        <v>1.9785254437617796</v>
      </c>
      <c r="AF518" s="135">
        <f t="shared" si="76"/>
        <v>1.9785254437617796</v>
      </c>
      <c r="AG518" s="135" t="s">
        <v>2544</v>
      </c>
      <c r="AH518" s="136" t="s">
        <v>925</v>
      </c>
      <c r="AI518" s="189"/>
      <c r="AJ518" s="178"/>
      <c r="AK518" s="178"/>
      <c r="AL518" s="178"/>
      <c r="AM518" s="178"/>
      <c r="AN518" s="178"/>
      <c r="AO518" s="178"/>
      <c r="AP518" s="178"/>
      <c r="AQ518" s="188"/>
    </row>
    <row r="519" spans="1:43" ht="36" x14ac:dyDescent="0.3">
      <c r="A519" s="193" t="s">
        <v>896</v>
      </c>
      <c r="B519" s="129">
        <v>516</v>
      </c>
      <c r="C519" s="198" t="s">
        <v>1790</v>
      </c>
      <c r="D519" s="239">
        <v>20388</v>
      </c>
      <c r="E519" s="246" t="s">
        <v>906</v>
      </c>
      <c r="F519" s="279" t="s">
        <v>2532</v>
      </c>
      <c r="G519" s="175" t="s">
        <v>1132</v>
      </c>
      <c r="H519" s="187">
        <v>2012</v>
      </c>
      <c r="I519" s="130">
        <v>39030</v>
      </c>
      <c r="J519" s="186">
        <v>2006</v>
      </c>
      <c r="K519" s="130" t="s">
        <v>1694</v>
      </c>
      <c r="L519" s="130" t="s">
        <v>1110</v>
      </c>
      <c r="M519" s="131">
        <v>150</v>
      </c>
      <c r="N519" s="136">
        <v>39083</v>
      </c>
      <c r="O519" s="136">
        <v>41214</v>
      </c>
      <c r="P519" s="136">
        <v>42844</v>
      </c>
      <c r="Q519" s="145">
        <f t="shared" si="73"/>
        <v>10.304109589041095</v>
      </c>
      <c r="R519" s="145" t="s">
        <v>2520</v>
      </c>
      <c r="S519" s="145">
        <f t="shared" si="74"/>
        <v>4.4657534246575343</v>
      </c>
      <c r="T519" s="145" t="s">
        <v>2514</v>
      </c>
      <c r="U519" s="145" t="s">
        <v>2540</v>
      </c>
      <c r="V519" s="145" t="s">
        <v>689</v>
      </c>
      <c r="W519" s="145" t="s">
        <v>689</v>
      </c>
      <c r="X519" s="187" t="s">
        <v>689</v>
      </c>
      <c r="Y519" s="180">
        <v>648561.6</v>
      </c>
      <c r="Z519" s="181">
        <v>0</v>
      </c>
      <c r="AA519" s="128">
        <v>0</v>
      </c>
      <c r="AB519" s="180">
        <v>1199765</v>
      </c>
      <c r="AC519" s="192">
        <v>578629.38</v>
      </c>
      <c r="AD519" s="342">
        <f t="shared" si="67"/>
        <v>69932.219999999972</v>
      </c>
      <c r="AE519" s="352">
        <f t="shared" si="75"/>
        <v>0.8921733571645315</v>
      </c>
      <c r="AF519" s="135">
        <f t="shared" si="76"/>
        <v>0.8921733571645315</v>
      </c>
      <c r="AG519" s="135" t="s">
        <v>2544</v>
      </c>
      <c r="AH519" s="202"/>
      <c r="AI519" s="189"/>
      <c r="AJ519" s="178"/>
      <c r="AK519" s="178"/>
      <c r="AL519" s="178"/>
      <c r="AM519" s="178"/>
      <c r="AN519" s="178"/>
      <c r="AO519" s="178"/>
      <c r="AP519" s="178"/>
      <c r="AQ519" s="188"/>
    </row>
    <row r="520" spans="1:43" ht="60.6" x14ac:dyDescent="0.3">
      <c r="A520" s="193" t="s">
        <v>896</v>
      </c>
      <c r="B520" s="129">
        <v>517</v>
      </c>
      <c r="C520" s="198" t="s">
        <v>1794</v>
      </c>
      <c r="D520" s="239">
        <v>23595</v>
      </c>
      <c r="E520" s="246" t="s">
        <v>906</v>
      </c>
      <c r="F520" s="279" t="s">
        <v>2532</v>
      </c>
      <c r="G520" s="175" t="s">
        <v>1132</v>
      </c>
      <c r="H520" s="187">
        <v>2012</v>
      </c>
      <c r="I520" s="130">
        <v>38825</v>
      </c>
      <c r="J520" s="186">
        <v>2006</v>
      </c>
      <c r="K520" s="130" t="s">
        <v>906</v>
      </c>
      <c r="L520" s="130" t="s">
        <v>1109</v>
      </c>
      <c r="M520" s="131">
        <v>150</v>
      </c>
      <c r="N520" s="136">
        <v>40878</v>
      </c>
      <c r="O520" s="136">
        <v>41153</v>
      </c>
      <c r="P520" s="136">
        <v>42844</v>
      </c>
      <c r="Q520" s="145">
        <f t="shared" si="73"/>
        <v>5.3863013698630136</v>
      </c>
      <c r="R520" s="145" t="s">
        <v>2515</v>
      </c>
      <c r="S520" s="145">
        <f t="shared" si="74"/>
        <v>4.6328767123287671</v>
      </c>
      <c r="T520" s="145" t="s">
        <v>2514</v>
      </c>
      <c r="U520" s="145" t="s">
        <v>2540</v>
      </c>
      <c r="V520" s="145" t="s">
        <v>689</v>
      </c>
      <c r="W520" s="145" t="s">
        <v>689</v>
      </c>
      <c r="X520" s="187" t="s">
        <v>691</v>
      </c>
      <c r="Y520" s="192">
        <v>668331.5</v>
      </c>
      <c r="Z520" s="181">
        <v>0</v>
      </c>
      <c r="AA520" s="128">
        <v>0</v>
      </c>
      <c r="AB520" s="180">
        <v>204582</v>
      </c>
      <c r="AC520" s="196">
        <v>169581.5</v>
      </c>
      <c r="AD520" s="342">
        <f t="shared" si="67"/>
        <v>498750</v>
      </c>
      <c r="AE520" s="352">
        <f t="shared" si="75"/>
        <v>0.25373860127795861</v>
      </c>
      <c r="AF520" s="135">
        <f t="shared" si="76"/>
        <v>0.25373860127795861</v>
      </c>
      <c r="AG520" s="135" t="s">
        <v>2542</v>
      </c>
      <c r="AH520" s="202"/>
      <c r="AI520" s="189"/>
      <c r="AJ520" s="178"/>
      <c r="AK520" s="178"/>
      <c r="AL520" s="178"/>
      <c r="AM520" s="178"/>
      <c r="AN520" s="178"/>
      <c r="AO520" s="178"/>
      <c r="AP520" s="178"/>
      <c r="AQ520" s="188" t="s">
        <v>1795</v>
      </c>
    </row>
    <row r="521" spans="1:43" ht="36" x14ac:dyDescent="0.3">
      <c r="A521" s="193" t="s">
        <v>896</v>
      </c>
      <c r="B521" s="129">
        <v>518</v>
      </c>
      <c r="C521" s="198" t="s">
        <v>1833</v>
      </c>
      <c r="D521" s="239">
        <v>26222</v>
      </c>
      <c r="E521" s="246" t="s">
        <v>906</v>
      </c>
      <c r="F521" s="279" t="s">
        <v>2532</v>
      </c>
      <c r="G521" s="175" t="s">
        <v>1132</v>
      </c>
      <c r="H521" s="187">
        <v>2012</v>
      </c>
      <c r="I521" s="130">
        <v>39402</v>
      </c>
      <c r="J521" s="186">
        <v>2007</v>
      </c>
      <c r="K521" s="130" t="s">
        <v>906</v>
      </c>
      <c r="L521" s="130" t="s">
        <v>1110</v>
      </c>
      <c r="M521" s="131">
        <v>540</v>
      </c>
      <c r="N521" s="136">
        <v>40269</v>
      </c>
      <c r="O521" s="136">
        <v>41122</v>
      </c>
      <c r="P521" s="136">
        <v>42844</v>
      </c>
      <c r="Q521" s="145">
        <f t="shared" si="73"/>
        <v>7.0547945205479454</v>
      </c>
      <c r="R521" s="145" t="s">
        <v>2517</v>
      </c>
      <c r="S521" s="145">
        <f t="shared" si="74"/>
        <v>4.7178082191780826</v>
      </c>
      <c r="T521" s="145" t="s">
        <v>2514</v>
      </c>
      <c r="U521" s="145" t="s">
        <v>2540</v>
      </c>
      <c r="V521" s="145" t="s">
        <v>689</v>
      </c>
      <c r="W521" s="136" t="s">
        <v>691</v>
      </c>
      <c r="X521" s="187" t="s">
        <v>689</v>
      </c>
      <c r="Y521" s="192">
        <v>2507962.94</v>
      </c>
      <c r="Z521" s="181">
        <v>0</v>
      </c>
      <c r="AA521" s="128">
        <v>0</v>
      </c>
      <c r="AB521" s="180">
        <v>4466082</v>
      </c>
      <c r="AC521" s="181">
        <v>2507962.94</v>
      </c>
      <c r="AD521" s="342">
        <f t="shared" si="67"/>
        <v>0</v>
      </c>
      <c r="AE521" s="352">
        <f t="shared" si="75"/>
        <v>1</v>
      </c>
      <c r="AF521" s="135">
        <f t="shared" si="76"/>
        <v>1</v>
      </c>
      <c r="AG521" s="135" t="s">
        <v>2544</v>
      </c>
      <c r="AH521" s="136" t="s">
        <v>925</v>
      </c>
      <c r="AI521" s="189"/>
      <c r="AJ521" s="178"/>
      <c r="AK521" s="178"/>
      <c r="AL521" s="178"/>
      <c r="AM521" s="178"/>
      <c r="AN521" s="178"/>
      <c r="AO521" s="178"/>
      <c r="AP521" s="178"/>
      <c r="AQ521" s="188"/>
    </row>
    <row r="522" spans="1:43" ht="36" x14ac:dyDescent="0.3">
      <c r="A522" s="193" t="s">
        <v>896</v>
      </c>
      <c r="B522" s="129">
        <v>519</v>
      </c>
      <c r="C522" s="198" t="s">
        <v>2131</v>
      </c>
      <c r="D522" s="239">
        <v>29279</v>
      </c>
      <c r="E522" s="246" t="s">
        <v>906</v>
      </c>
      <c r="F522" s="279" t="s">
        <v>2532</v>
      </c>
      <c r="G522" s="175" t="s">
        <v>1132</v>
      </c>
      <c r="H522" s="187">
        <v>2012</v>
      </c>
      <c r="I522" s="130">
        <v>39171</v>
      </c>
      <c r="J522" s="186">
        <v>2007</v>
      </c>
      <c r="K522" s="130" t="s">
        <v>1745</v>
      </c>
      <c r="L522" s="130" t="s">
        <v>1110</v>
      </c>
      <c r="M522" s="131">
        <v>120</v>
      </c>
      <c r="N522" s="136">
        <v>39264</v>
      </c>
      <c r="O522" s="136">
        <v>41214</v>
      </c>
      <c r="P522" s="136">
        <v>42844</v>
      </c>
      <c r="Q522" s="145">
        <f t="shared" si="73"/>
        <v>9.8082191780821919</v>
      </c>
      <c r="R522" s="145" t="s">
        <v>2519</v>
      </c>
      <c r="S522" s="145">
        <f t="shared" si="74"/>
        <v>4.4657534246575343</v>
      </c>
      <c r="T522" s="145" t="s">
        <v>2514</v>
      </c>
      <c r="U522" s="145" t="s">
        <v>2540</v>
      </c>
      <c r="V522" s="145" t="s">
        <v>689</v>
      </c>
      <c r="W522" s="136" t="s">
        <v>691</v>
      </c>
      <c r="X522" s="187" t="s">
        <v>689</v>
      </c>
      <c r="Y522" s="180">
        <v>966312.2</v>
      </c>
      <c r="Z522" s="181">
        <v>0</v>
      </c>
      <c r="AA522" s="128">
        <v>0</v>
      </c>
      <c r="AB522" s="180">
        <v>2359093</v>
      </c>
      <c r="AC522" s="196">
        <v>966312.2</v>
      </c>
      <c r="AD522" s="342">
        <f t="shared" si="67"/>
        <v>0</v>
      </c>
      <c r="AE522" s="352">
        <f t="shared" si="75"/>
        <v>1</v>
      </c>
      <c r="AF522" s="135">
        <f t="shared" si="76"/>
        <v>1</v>
      </c>
      <c r="AG522" s="135" t="s">
        <v>2544</v>
      </c>
      <c r="AH522" s="136" t="s">
        <v>925</v>
      </c>
      <c r="AI522" s="189"/>
      <c r="AJ522" s="178"/>
      <c r="AK522" s="178"/>
      <c r="AL522" s="178"/>
      <c r="AM522" s="178"/>
      <c r="AN522" s="178"/>
      <c r="AO522" s="178"/>
      <c r="AP522" s="178"/>
      <c r="AQ522" s="188"/>
    </row>
    <row r="523" spans="1:43" ht="36" x14ac:dyDescent="0.3">
      <c r="A523" s="193" t="s">
        <v>896</v>
      </c>
      <c r="B523" s="129">
        <v>520</v>
      </c>
      <c r="C523" s="198" t="s">
        <v>2134</v>
      </c>
      <c r="D523" s="239">
        <v>33780</v>
      </c>
      <c r="E523" s="246" t="s">
        <v>906</v>
      </c>
      <c r="F523" s="279" t="s">
        <v>2532</v>
      </c>
      <c r="G523" s="175" t="s">
        <v>1132</v>
      </c>
      <c r="H523" s="187">
        <v>2012</v>
      </c>
      <c r="I523" s="130">
        <v>39170</v>
      </c>
      <c r="J523" s="186">
        <v>2007</v>
      </c>
      <c r="K523" s="130" t="s">
        <v>1454</v>
      </c>
      <c r="L523" s="130" t="s">
        <v>1110</v>
      </c>
      <c r="M523" s="131">
        <v>2190</v>
      </c>
      <c r="N523" s="136">
        <v>39203</v>
      </c>
      <c r="O523" s="136">
        <v>41153</v>
      </c>
      <c r="P523" s="136">
        <v>42844</v>
      </c>
      <c r="Q523" s="145">
        <f t="shared" si="73"/>
        <v>9.9753424657534246</v>
      </c>
      <c r="R523" s="145" t="s">
        <v>2520</v>
      </c>
      <c r="S523" s="145">
        <f t="shared" si="74"/>
        <v>4.6328767123287671</v>
      </c>
      <c r="T523" s="145" t="s">
        <v>2514</v>
      </c>
      <c r="U523" s="145" t="s">
        <v>2540</v>
      </c>
      <c r="V523" s="145" t="s">
        <v>689</v>
      </c>
      <c r="W523" s="136" t="s">
        <v>691</v>
      </c>
      <c r="X523" s="187" t="s">
        <v>689</v>
      </c>
      <c r="Y523" s="192">
        <v>591006.96</v>
      </c>
      <c r="Z523" s="181">
        <v>0</v>
      </c>
      <c r="AA523" s="128">
        <v>0</v>
      </c>
      <c r="AB523" s="180">
        <v>973235</v>
      </c>
      <c r="AC523" s="196">
        <v>591006.96</v>
      </c>
      <c r="AD523" s="342">
        <f t="shared" si="67"/>
        <v>0</v>
      </c>
      <c r="AE523" s="352">
        <f t="shared" si="75"/>
        <v>1</v>
      </c>
      <c r="AF523" s="135">
        <f t="shared" si="76"/>
        <v>1</v>
      </c>
      <c r="AG523" s="135" t="s">
        <v>2544</v>
      </c>
      <c r="AH523" s="136" t="s">
        <v>925</v>
      </c>
      <c r="AI523" s="189"/>
      <c r="AJ523" s="178"/>
      <c r="AK523" s="178"/>
      <c r="AL523" s="178"/>
      <c r="AM523" s="178"/>
      <c r="AN523" s="178"/>
      <c r="AO523" s="178"/>
      <c r="AP523" s="178"/>
      <c r="AQ523" s="188"/>
    </row>
    <row r="524" spans="1:43" ht="36" x14ac:dyDescent="0.3">
      <c r="A524" s="193" t="s">
        <v>896</v>
      </c>
      <c r="B524" s="129">
        <v>521</v>
      </c>
      <c r="C524" s="198" t="s">
        <v>2135</v>
      </c>
      <c r="D524" s="239">
        <v>33943</v>
      </c>
      <c r="E524" s="246" t="s">
        <v>906</v>
      </c>
      <c r="F524" s="279" t="s">
        <v>2532</v>
      </c>
      <c r="G524" s="175" t="s">
        <v>1132</v>
      </c>
      <c r="H524" s="187">
        <v>2012</v>
      </c>
      <c r="I524" s="130">
        <v>39170</v>
      </c>
      <c r="J524" s="186">
        <v>2007</v>
      </c>
      <c r="K524" s="130" t="s">
        <v>1647</v>
      </c>
      <c r="L524" s="130" t="s">
        <v>1110</v>
      </c>
      <c r="M524" s="131">
        <v>570</v>
      </c>
      <c r="N524" s="136">
        <v>39203</v>
      </c>
      <c r="O524" s="136">
        <v>40664</v>
      </c>
      <c r="P524" s="136">
        <v>42844</v>
      </c>
      <c r="Q524" s="145">
        <f t="shared" si="73"/>
        <v>9.9753424657534246</v>
      </c>
      <c r="R524" s="145" t="s">
        <v>2520</v>
      </c>
      <c r="S524" s="145">
        <f t="shared" si="74"/>
        <v>5.9726027397260273</v>
      </c>
      <c r="T524" s="145" t="s">
        <v>2516</v>
      </c>
      <c r="U524" s="145" t="s">
        <v>2540</v>
      </c>
      <c r="V524" s="145" t="s">
        <v>689</v>
      </c>
      <c r="W524" s="136" t="s">
        <v>691</v>
      </c>
      <c r="X524" s="187" t="s">
        <v>689</v>
      </c>
      <c r="Y524" s="192">
        <v>333239.2</v>
      </c>
      <c r="Z524" s="181">
        <v>0</v>
      </c>
      <c r="AA524" s="128">
        <v>0</v>
      </c>
      <c r="AB524" s="180">
        <v>705108</v>
      </c>
      <c r="AC524" s="196">
        <v>333239.2</v>
      </c>
      <c r="AD524" s="342">
        <f t="shared" si="67"/>
        <v>0</v>
      </c>
      <c r="AE524" s="352">
        <f t="shared" si="75"/>
        <v>1</v>
      </c>
      <c r="AF524" s="135">
        <f t="shared" si="76"/>
        <v>1</v>
      </c>
      <c r="AG524" s="135" t="s">
        <v>2544</v>
      </c>
      <c r="AH524" s="136" t="s">
        <v>925</v>
      </c>
      <c r="AI524" s="189"/>
      <c r="AJ524" s="178"/>
      <c r="AK524" s="178"/>
      <c r="AL524" s="178"/>
      <c r="AM524" s="178"/>
      <c r="AN524" s="178"/>
      <c r="AO524" s="178"/>
      <c r="AP524" s="178"/>
      <c r="AQ524" s="188"/>
    </row>
    <row r="525" spans="1:43" ht="36" x14ac:dyDescent="0.3">
      <c r="A525" s="193" t="s">
        <v>896</v>
      </c>
      <c r="B525" s="129">
        <v>522</v>
      </c>
      <c r="C525" s="198" t="s">
        <v>2136</v>
      </c>
      <c r="D525" s="239">
        <v>33971</v>
      </c>
      <c r="E525" s="246" t="s">
        <v>906</v>
      </c>
      <c r="F525" s="279" t="s">
        <v>2532</v>
      </c>
      <c r="G525" s="175" t="s">
        <v>1132</v>
      </c>
      <c r="H525" s="187">
        <v>2012</v>
      </c>
      <c r="I525" s="130">
        <v>39034</v>
      </c>
      <c r="J525" s="186">
        <v>2006</v>
      </c>
      <c r="K525" s="130" t="s">
        <v>1454</v>
      </c>
      <c r="L525" s="130" t="s">
        <v>1110</v>
      </c>
      <c r="M525" s="131">
        <v>1825</v>
      </c>
      <c r="N525" s="136">
        <v>39083</v>
      </c>
      <c r="O525" s="136">
        <v>41244</v>
      </c>
      <c r="P525" s="136">
        <v>42844</v>
      </c>
      <c r="Q525" s="145">
        <f t="shared" si="73"/>
        <v>10.304109589041095</v>
      </c>
      <c r="R525" s="145" t="s">
        <v>2520</v>
      </c>
      <c r="S525" s="145">
        <f t="shared" si="74"/>
        <v>4.3835616438356162</v>
      </c>
      <c r="T525" s="145" t="s">
        <v>2514</v>
      </c>
      <c r="U525" s="145" t="s">
        <v>2540</v>
      </c>
      <c r="V525" s="145" t="s">
        <v>689</v>
      </c>
      <c r="W525" s="136" t="s">
        <v>691</v>
      </c>
      <c r="X525" s="187" t="s">
        <v>689</v>
      </c>
      <c r="Y525" s="180">
        <v>687788.44</v>
      </c>
      <c r="Z525" s="181">
        <v>0</v>
      </c>
      <c r="AA525" s="128">
        <v>0</v>
      </c>
      <c r="AB525" s="180">
        <v>1077416</v>
      </c>
      <c r="AC525" s="181">
        <v>687788.44</v>
      </c>
      <c r="AD525" s="342">
        <f t="shared" si="67"/>
        <v>0</v>
      </c>
      <c r="AE525" s="352">
        <f t="shared" si="75"/>
        <v>1</v>
      </c>
      <c r="AF525" s="135">
        <f t="shared" si="76"/>
        <v>1</v>
      </c>
      <c r="AG525" s="135" t="s">
        <v>2544</v>
      </c>
      <c r="AH525" s="136" t="s">
        <v>925</v>
      </c>
      <c r="AI525" s="189"/>
      <c r="AJ525" s="178"/>
      <c r="AK525" s="178"/>
      <c r="AL525" s="178"/>
      <c r="AM525" s="178"/>
      <c r="AN525" s="178"/>
      <c r="AO525" s="178"/>
      <c r="AP525" s="178"/>
      <c r="AQ525" s="188"/>
    </row>
    <row r="526" spans="1:43" ht="36" x14ac:dyDescent="0.3">
      <c r="A526" s="193" t="s">
        <v>896</v>
      </c>
      <c r="B526" s="129">
        <v>523</v>
      </c>
      <c r="C526" s="198" t="s">
        <v>2137</v>
      </c>
      <c r="D526" s="239">
        <v>34607</v>
      </c>
      <c r="E526" s="246" t="s">
        <v>906</v>
      </c>
      <c r="F526" s="279" t="s">
        <v>2532</v>
      </c>
      <c r="G526" s="175" t="s">
        <v>1132</v>
      </c>
      <c r="H526" s="187">
        <v>2012</v>
      </c>
      <c r="I526" s="130">
        <v>40060</v>
      </c>
      <c r="J526" s="187">
        <v>2009</v>
      </c>
      <c r="K526" s="130" t="s">
        <v>906</v>
      </c>
      <c r="L526" s="130" t="s">
        <v>1110</v>
      </c>
      <c r="M526" s="131">
        <v>180</v>
      </c>
      <c r="N526" s="136">
        <v>41214</v>
      </c>
      <c r="O526" s="136">
        <v>41244</v>
      </c>
      <c r="P526" s="136">
        <v>42844</v>
      </c>
      <c r="Q526" s="145">
        <f t="shared" si="73"/>
        <v>4.4657534246575343</v>
      </c>
      <c r="R526" s="145" t="s">
        <v>2514</v>
      </c>
      <c r="S526" s="145">
        <f t="shared" si="74"/>
        <v>4.3835616438356162</v>
      </c>
      <c r="T526" s="145" t="s">
        <v>2514</v>
      </c>
      <c r="U526" s="145" t="s">
        <v>2540</v>
      </c>
      <c r="V526" s="145" t="s">
        <v>689</v>
      </c>
      <c r="W526" s="136" t="s">
        <v>691</v>
      </c>
      <c r="X526" s="187" t="s">
        <v>689</v>
      </c>
      <c r="Y526" s="192">
        <v>50930.98</v>
      </c>
      <c r="Z526" s="181">
        <v>0</v>
      </c>
      <c r="AA526" s="128">
        <v>0</v>
      </c>
      <c r="AB526" s="180">
        <v>50931</v>
      </c>
      <c r="AC526" s="192">
        <v>50930.98</v>
      </c>
      <c r="AD526" s="342">
        <f t="shared" si="67"/>
        <v>0</v>
      </c>
      <c r="AE526" s="352">
        <f t="shared" si="75"/>
        <v>1</v>
      </c>
      <c r="AF526" s="135">
        <f t="shared" si="76"/>
        <v>1</v>
      </c>
      <c r="AG526" s="135" t="s">
        <v>2544</v>
      </c>
      <c r="AH526" s="136" t="s">
        <v>925</v>
      </c>
      <c r="AI526" s="189"/>
      <c r="AJ526" s="178"/>
      <c r="AK526" s="178"/>
      <c r="AL526" s="178"/>
      <c r="AM526" s="178"/>
      <c r="AN526" s="178"/>
      <c r="AO526" s="178"/>
      <c r="AP526" s="178"/>
      <c r="AQ526" s="188"/>
    </row>
    <row r="527" spans="1:43" ht="36" x14ac:dyDescent="0.3">
      <c r="A527" s="193" t="s">
        <v>896</v>
      </c>
      <c r="B527" s="129">
        <v>524</v>
      </c>
      <c r="C527" s="198" t="s">
        <v>2138</v>
      </c>
      <c r="D527" s="239">
        <v>34799</v>
      </c>
      <c r="E527" s="246" t="s">
        <v>906</v>
      </c>
      <c r="F527" s="279" t="s">
        <v>2532</v>
      </c>
      <c r="G527" s="175" t="s">
        <v>1132</v>
      </c>
      <c r="H527" s="187">
        <v>2012</v>
      </c>
      <c r="I527" s="130">
        <v>39196</v>
      </c>
      <c r="J527" s="186">
        <v>2007</v>
      </c>
      <c r="K527" s="130" t="s">
        <v>1146</v>
      </c>
      <c r="L527" s="130" t="s">
        <v>1104</v>
      </c>
      <c r="M527" s="131">
        <v>180</v>
      </c>
      <c r="N527" s="136">
        <v>39264</v>
      </c>
      <c r="O527" s="136">
        <v>40848</v>
      </c>
      <c r="P527" s="136">
        <v>42844</v>
      </c>
      <c r="Q527" s="145">
        <f t="shared" si="73"/>
        <v>9.8082191780821919</v>
      </c>
      <c r="R527" s="145" t="s">
        <v>2519</v>
      </c>
      <c r="S527" s="145">
        <f t="shared" si="74"/>
        <v>5.4684931506849317</v>
      </c>
      <c r="T527" s="145" t="s">
        <v>2515</v>
      </c>
      <c r="U527" s="145" t="s">
        <v>2540</v>
      </c>
      <c r="V527" s="145" t="s">
        <v>691</v>
      </c>
      <c r="W527" s="145" t="s">
        <v>689</v>
      </c>
      <c r="X527" s="187" t="s">
        <v>689</v>
      </c>
      <c r="Y527" s="180">
        <v>1642021</v>
      </c>
      <c r="Z527" s="181">
        <v>0</v>
      </c>
      <c r="AA527" s="128">
        <v>0</v>
      </c>
      <c r="AB527" s="180">
        <v>6405880</v>
      </c>
      <c r="AC527" s="192">
        <v>934287.1</v>
      </c>
      <c r="AD527" s="342">
        <f t="shared" si="67"/>
        <v>707733.9</v>
      </c>
      <c r="AE527" s="352">
        <f t="shared" si="75"/>
        <v>0.56898608483082735</v>
      </c>
      <c r="AF527" s="135">
        <f t="shared" si="76"/>
        <v>0.56898608483082735</v>
      </c>
      <c r="AG527" s="135" t="s">
        <v>2542</v>
      </c>
      <c r="AH527" s="202"/>
      <c r="AI527" s="189"/>
      <c r="AJ527" s="178"/>
      <c r="AK527" s="178"/>
      <c r="AL527" s="178"/>
      <c r="AM527" s="178"/>
      <c r="AN527" s="178"/>
      <c r="AO527" s="178"/>
      <c r="AP527" s="178"/>
      <c r="AQ527" s="188"/>
    </row>
    <row r="528" spans="1:43" ht="36" x14ac:dyDescent="0.3">
      <c r="A528" s="193" t="s">
        <v>896</v>
      </c>
      <c r="B528" s="129">
        <v>525</v>
      </c>
      <c r="C528" s="198" t="s">
        <v>2146</v>
      </c>
      <c r="D528" s="239">
        <v>44679</v>
      </c>
      <c r="E528" s="246" t="s">
        <v>906</v>
      </c>
      <c r="F528" s="279" t="s">
        <v>2532</v>
      </c>
      <c r="G528" s="175" t="s">
        <v>1132</v>
      </c>
      <c r="H528" s="187">
        <v>2012</v>
      </c>
      <c r="I528" s="130">
        <v>39169</v>
      </c>
      <c r="J528" s="186">
        <v>2007</v>
      </c>
      <c r="K528" s="130" t="s">
        <v>1803</v>
      </c>
      <c r="L528" s="130" t="s">
        <v>1109</v>
      </c>
      <c r="M528" s="131">
        <v>360</v>
      </c>
      <c r="N528" s="136">
        <v>40299</v>
      </c>
      <c r="O528" s="136">
        <v>41153</v>
      </c>
      <c r="P528" s="136">
        <v>42844</v>
      </c>
      <c r="Q528" s="145">
        <f t="shared" si="73"/>
        <v>6.9726027397260273</v>
      </c>
      <c r="R528" s="145" t="s">
        <v>2517</v>
      </c>
      <c r="S528" s="145">
        <f t="shared" si="74"/>
        <v>4.6328767123287671</v>
      </c>
      <c r="T528" s="145" t="s">
        <v>2514</v>
      </c>
      <c r="U528" s="145" t="s">
        <v>2540</v>
      </c>
      <c r="V528" s="145" t="s">
        <v>689</v>
      </c>
      <c r="W528" s="145" t="s">
        <v>689</v>
      </c>
      <c r="X528" s="187" t="s">
        <v>689</v>
      </c>
      <c r="Y528" s="180">
        <v>1883545</v>
      </c>
      <c r="Z528" s="181">
        <v>0</v>
      </c>
      <c r="AA528" s="128">
        <v>0</v>
      </c>
      <c r="AB528" s="180">
        <v>1674303</v>
      </c>
      <c r="AC528" s="196">
        <v>35464.949999999997</v>
      </c>
      <c r="AD528" s="342">
        <f t="shared" si="67"/>
        <v>1848080.05</v>
      </c>
      <c r="AE528" s="352">
        <f t="shared" si="75"/>
        <v>1.8828830742031646E-2</v>
      </c>
      <c r="AF528" s="135">
        <f t="shared" si="76"/>
        <v>1.8828830742031646E-2</v>
      </c>
      <c r="AG528" s="135" t="s">
        <v>2543</v>
      </c>
      <c r="AH528" s="202"/>
      <c r="AI528" s="189"/>
      <c r="AJ528" s="178"/>
      <c r="AK528" s="178"/>
      <c r="AL528" s="178"/>
      <c r="AM528" s="178"/>
      <c r="AN528" s="178"/>
      <c r="AO528" s="178"/>
      <c r="AP528" s="178"/>
      <c r="AQ528" s="188"/>
    </row>
    <row r="529" spans="1:43" ht="36" x14ac:dyDescent="0.3">
      <c r="A529" s="193" t="s">
        <v>896</v>
      </c>
      <c r="B529" s="129">
        <v>526</v>
      </c>
      <c r="C529" s="198" t="s">
        <v>2151</v>
      </c>
      <c r="D529" s="239">
        <v>50757</v>
      </c>
      <c r="E529" s="246" t="s">
        <v>906</v>
      </c>
      <c r="F529" s="279" t="s">
        <v>2532</v>
      </c>
      <c r="G529" s="175" t="s">
        <v>1132</v>
      </c>
      <c r="H529" s="187">
        <v>2012</v>
      </c>
      <c r="I529" s="130">
        <v>39941</v>
      </c>
      <c r="J529" s="187">
        <v>2009</v>
      </c>
      <c r="K529" s="130" t="s">
        <v>1454</v>
      </c>
      <c r="L529" s="130" t="s">
        <v>1109</v>
      </c>
      <c r="M529" s="131">
        <v>450</v>
      </c>
      <c r="N529" s="136">
        <v>40360</v>
      </c>
      <c r="O529" s="136">
        <v>40878</v>
      </c>
      <c r="P529" s="136">
        <v>42844</v>
      </c>
      <c r="Q529" s="145">
        <f t="shared" si="73"/>
        <v>6.8054794520547945</v>
      </c>
      <c r="R529" s="145" t="s">
        <v>2516</v>
      </c>
      <c r="S529" s="145">
        <f t="shared" si="74"/>
        <v>5.3863013698630136</v>
      </c>
      <c r="T529" s="145" t="s">
        <v>2515</v>
      </c>
      <c r="U529" s="145" t="s">
        <v>2540</v>
      </c>
      <c r="V529" s="145" t="s">
        <v>689</v>
      </c>
      <c r="W529" s="145" t="s">
        <v>689</v>
      </c>
      <c r="X529" s="187" t="s">
        <v>689</v>
      </c>
      <c r="Y529" s="180">
        <v>559368</v>
      </c>
      <c r="Z529" s="181">
        <v>0</v>
      </c>
      <c r="AA529" s="128">
        <v>0</v>
      </c>
      <c r="AB529" s="180">
        <v>341972</v>
      </c>
      <c r="AC529" s="196">
        <v>255563.5</v>
      </c>
      <c r="AD529" s="342">
        <f t="shared" si="67"/>
        <v>303804.5</v>
      </c>
      <c r="AE529" s="352">
        <f t="shared" si="75"/>
        <v>0.45687901345804549</v>
      </c>
      <c r="AF529" s="135">
        <f t="shared" si="76"/>
        <v>0.45687901345804549</v>
      </c>
      <c r="AG529" s="135" t="s">
        <v>2542</v>
      </c>
      <c r="AH529" s="202"/>
      <c r="AI529" s="189"/>
      <c r="AJ529" s="178"/>
      <c r="AK529" s="178"/>
      <c r="AL529" s="178"/>
      <c r="AM529" s="178"/>
      <c r="AN529" s="178"/>
      <c r="AO529" s="178"/>
      <c r="AP529" s="178"/>
      <c r="AQ529" s="188"/>
    </row>
    <row r="530" spans="1:43" ht="48" x14ac:dyDescent="0.3">
      <c r="A530" s="193" t="s">
        <v>896</v>
      </c>
      <c r="B530" s="129">
        <v>527</v>
      </c>
      <c r="C530" s="198" t="s">
        <v>1839</v>
      </c>
      <c r="D530" s="239">
        <v>66650</v>
      </c>
      <c r="E530" s="246" t="s">
        <v>906</v>
      </c>
      <c r="F530" s="279" t="s">
        <v>2532</v>
      </c>
      <c r="G530" s="175" t="s">
        <v>2179</v>
      </c>
      <c r="H530" s="187">
        <v>2012</v>
      </c>
      <c r="I530" s="130">
        <v>39444</v>
      </c>
      <c r="J530" s="186">
        <v>2007</v>
      </c>
      <c r="K530" s="130" t="s">
        <v>1146</v>
      </c>
      <c r="L530" s="130" t="s">
        <v>1110</v>
      </c>
      <c r="M530" s="131">
        <v>150</v>
      </c>
      <c r="N530" s="136">
        <v>39783</v>
      </c>
      <c r="O530" s="136">
        <v>41030</v>
      </c>
      <c r="P530" s="136">
        <v>42844</v>
      </c>
      <c r="Q530" s="145">
        <f t="shared" si="73"/>
        <v>8.3863013698630144</v>
      </c>
      <c r="R530" s="145" t="s">
        <v>2518</v>
      </c>
      <c r="S530" s="145">
        <f t="shared" si="74"/>
        <v>4.9698630136986299</v>
      </c>
      <c r="T530" s="145" t="s">
        <v>2515</v>
      </c>
      <c r="U530" s="145" t="s">
        <v>2540</v>
      </c>
      <c r="V530" s="145" t="s">
        <v>689</v>
      </c>
      <c r="W530" s="145" t="s">
        <v>689</v>
      </c>
      <c r="X530" s="187" t="s">
        <v>689</v>
      </c>
      <c r="Y530" s="180">
        <v>513458</v>
      </c>
      <c r="Z530" s="181">
        <v>0</v>
      </c>
      <c r="AA530" s="128">
        <v>0</v>
      </c>
      <c r="AB530" s="180">
        <v>901616</v>
      </c>
      <c r="AC530" s="192">
        <v>446229.43</v>
      </c>
      <c r="AD530" s="342">
        <f t="shared" si="67"/>
        <v>67228.570000000007</v>
      </c>
      <c r="AE530" s="352">
        <f t="shared" si="75"/>
        <v>0.86906705124859285</v>
      </c>
      <c r="AF530" s="135">
        <f t="shared" si="76"/>
        <v>0.86906705124859285</v>
      </c>
      <c r="AG530" s="135" t="s">
        <v>2544</v>
      </c>
      <c r="AH530" s="202"/>
      <c r="AI530" s="189"/>
      <c r="AJ530" s="178"/>
      <c r="AK530" s="178"/>
      <c r="AL530" s="178"/>
      <c r="AM530" s="178"/>
      <c r="AN530" s="178"/>
      <c r="AO530" s="178"/>
      <c r="AP530" s="178"/>
      <c r="AQ530" s="188"/>
    </row>
    <row r="531" spans="1:43" ht="48" x14ac:dyDescent="0.3">
      <c r="A531" s="193" t="s">
        <v>896</v>
      </c>
      <c r="B531" s="129">
        <v>528</v>
      </c>
      <c r="C531" s="198" t="s">
        <v>1844</v>
      </c>
      <c r="D531" s="239">
        <v>75069</v>
      </c>
      <c r="E531" s="245" t="s">
        <v>2372</v>
      </c>
      <c r="F531" s="279" t="s">
        <v>2532</v>
      </c>
      <c r="G531" s="175" t="s">
        <v>1156</v>
      </c>
      <c r="H531" s="187">
        <v>2012</v>
      </c>
      <c r="I531" s="130">
        <v>39581</v>
      </c>
      <c r="J531" s="186">
        <v>2008</v>
      </c>
      <c r="K531" s="130" t="s">
        <v>1157</v>
      </c>
      <c r="L531" s="130" t="s">
        <v>1109</v>
      </c>
      <c r="M531" s="131">
        <v>210</v>
      </c>
      <c r="N531" s="136">
        <v>39661</v>
      </c>
      <c r="O531" s="136">
        <v>41974</v>
      </c>
      <c r="P531" s="136">
        <v>42844</v>
      </c>
      <c r="Q531" s="145">
        <f t="shared" si="73"/>
        <v>8.7205479452054799</v>
      </c>
      <c r="R531" s="145" t="s">
        <v>2518</v>
      </c>
      <c r="S531" s="145">
        <f t="shared" si="74"/>
        <v>2.3835616438356166</v>
      </c>
      <c r="T531" s="145" t="s">
        <v>2512</v>
      </c>
      <c r="U531" s="145" t="s">
        <v>2540</v>
      </c>
      <c r="V531" s="145" t="s">
        <v>691</v>
      </c>
      <c r="W531" s="145" t="s">
        <v>689</v>
      </c>
      <c r="X531" s="187" t="s">
        <v>691</v>
      </c>
      <c r="Y531" s="192">
        <v>1015147.8</v>
      </c>
      <c r="Z531" s="181">
        <v>0</v>
      </c>
      <c r="AA531" s="128">
        <v>0</v>
      </c>
      <c r="AB531" s="180">
        <v>1496782</v>
      </c>
      <c r="AC531" s="196">
        <v>634038.94999999995</v>
      </c>
      <c r="AD531" s="342">
        <f t="shared" si="67"/>
        <v>381108.85000000009</v>
      </c>
      <c r="AE531" s="352">
        <f t="shared" si="75"/>
        <v>0.6245779678584733</v>
      </c>
      <c r="AF531" s="135">
        <f t="shared" si="76"/>
        <v>0.6245779678584733</v>
      </c>
      <c r="AG531" s="135" t="s">
        <v>2542</v>
      </c>
      <c r="AH531" s="202"/>
      <c r="AI531" s="189"/>
      <c r="AJ531" s="178"/>
      <c r="AK531" s="178"/>
      <c r="AL531" s="178"/>
      <c r="AM531" s="178"/>
      <c r="AN531" s="178"/>
      <c r="AO531" s="178"/>
      <c r="AP531" s="178"/>
      <c r="AQ531" s="188"/>
    </row>
    <row r="532" spans="1:43" ht="48" x14ac:dyDescent="0.3">
      <c r="A532" s="193" t="s">
        <v>899</v>
      </c>
      <c r="B532" s="129">
        <v>529</v>
      </c>
      <c r="C532" s="198" t="s">
        <v>1669</v>
      </c>
      <c r="D532" s="239">
        <v>122371</v>
      </c>
      <c r="E532" s="245" t="s">
        <v>1629</v>
      </c>
      <c r="F532" s="280" t="s">
        <v>1629</v>
      </c>
      <c r="G532" s="175" t="s">
        <v>1670</v>
      </c>
      <c r="H532" s="187">
        <v>2012</v>
      </c>
      <c r="I532" s="130">
        <v>40599</v>
      </c>
      <c r="J532" s="187">
        <v>2011</v>
      </c>
      <c r="K532" s="130" t="s">
        <v>1671</v>
      </c>
      <c r="L532" s="130" t="s">
        <v>1096</v>
      </c>
      <c r="M532" s="131">
        <v>240</v>
      </c>
      <c r="N532" s="136">
        <v>40878</v>
      </c>
      <c r="O532" s="136">
        <v>41244</v>
      </c>
      <c r="P532" s="136">
        <v>42844</v>
      </c>
      <c r="Q532" s="145">
        <f t="shared" si="73"/>
        <v>5.3863013698630136</v>
      </c>
      <c r="R532" s="145" t="s">
        <v>2515</v>
      </c>
      <c r="S532" s="145">
        <f t="shared" si="74"/>
        <v>4.3835616438356162</v>
      </c>
      <c r="T532" s="145" t="s">
        <v>2514</v>
      </c>
      <c r="U532" s="145" t="s">
        <v>2540</v>
      </c>
      <c r="V532" s="145" t="s">
        <v>689</v>
      </c>
      <c r="W532" s="145" t="s">
        <v>689</v>
      </c>
      <c r="X532" s="187" t="s">
        <v>689</v>
      </c>
      <c r="Y532" s="180">
        <v>4587822</v>
      </c>
      <c r="Z532" s="181">
        <v>0</v>
      </c>
      <c r="AA532" s="128">
        <v>0</v>
      </c>
      <c r="AB532" s="180">
        <v>6540955</v>
      </c>
      <c r="AC532" s="192">
        <v>5561905.3099999996</v>
      </c>
      <c r="AD532" s="342">
        <f t="shared" si="67"/>
        <v>-974083.30999999959</v>
      </c>
      <c r="AE532" s="352">
        <f t="shared" si="75"/>
        <v>1.2123193336620295</v>
      </c>
      <c r="AF532" s="135">
        <f t="shared" si="76"/>
        <v>1.2123193336620295</v>
      </c>
      <c r="AG532" s="135" t="s">
        <v>2544</v>
      </c>
      <c r="AH532" s="202"/>
      <c r="AI532" s="190"/>
      <c r="AJ532" s="191"/>
      <c r="AK532" s="191"/>
      <c r="AL532" s="191"/>
      <c r="AM532" s="191"/>
      <c r="AN532" s="191"/>
      <c r="AO532" s="191"/>
      <c r="AP532" s="191"/>
      <c r="AQ532" s="188"/>
    </row>
    <row r="533" spans="1:43" ht="48.6" x14ac:dyDescent="0.3">
      <c r="A533" s="193" t="s">
        <v>899</v>
      </c>
      <c r="B533" s="129">
        <v>530</v>
      </c>
      <c r="C533" s="198" t="s">
        <v>2197</v>
      </c>
      <c r="D533" s="239">
        <v>143334</v>
      </c>
      <c r="E533" s="245" t="s">
        <v>1629</v>
      </c>
      <c r="F533" s="280" t="s">
        <v>1629</v>
      </c>
      <c r="G533" s="175" t="s">
        <v>1132</v>
      </c>
      <c r="H533" s="187">
        <v>2012</v>
      </c>
      <c r="I533" s="130">
        <v>40396</v>
      </c>
      <c r="J533" s="186">
        <v>2010</v>
      </c>
      <c r="K533" s="130" t="s">
        <v>1678</v>
      </c>
      <c r="L533" s="130" t="s">
        <v>1109</v>
      </c>
      <c r="M533" s="131">
        <v>450</v>
      </c>
      <c r="N533" s="136" t="s">
        <v>698</v>
      </c>
      <c r="O533" s="136" t="s">
        <v>698</v>
      </c>
      <c r="P533" s="136">
        <v>42844</v>
      </c>
      <c r="Q533" s="128" t="s">
        <v>698</v>
      </c>
      <c r="R533" s="128" t="s">
        <v>698</v>
      </c>
      <c r="S533" s="128" t="s">
        <v>698</v>
      </c>
      <c r="T533" s="128" t="s">
        <v>698</v>
      </c>
      <c r="U533" s="128" t="s">
        <v>698</v>
      </c>
      <c r="V533" s="145" t="s">
        <v>689</v>
      </c>
      <c r="W533" s="145" t="s">
        <v>689</v>
      </c>
      <c r="X533" s="187" t="s">
        <v>689</v>
      </c>
      <c r="Y533" s="180">
        <v>29993688</v>
      </c>
      <c r="Z533" s="181">
        <v>0</v>
      </c>
      <c r="AA533" s="128">
        <v>0</v>
      </c>
      <c r="AB533" s="180">
        <v>30020</v>
      </c>
      <c r="AC533" s="181">
        <v>0</v>
      </c>
      <c r="AD533" s="342">
        <f t="shared" si="67"/>
        <v>29993688</v>
      </c>
      <c r="AE533" s="352">
        <f t="shared" si="75"/>
        <v>0</v>
      </c>
      <c r="AF533" s="135">
        <f t="shared" si="76"/>
        <v>0</v>
      </c>
      <c r="AG533" s="135" t="s">
        <v>2543</v>
      </c>
      <c r="AH533" s="202"/>
      <c r="AI533" s="190"/>
      <c r="AJ533" s="191"/>
      <c r="AK533" s="191"/>
      <c r="AL533" s="191"/>
      <c r="AM533" s="191"/>
      <c r="AN533" s="191"/>
      <c r="AO533" s="191"/>
      <c r="AP533" s="191"/>
      <c r="AQ533" s="224" t="s">
        <v>1679</v>
      </c>
    </row>
    <row r="534" spans="1:43" ht="36" x14ac:dyDescent="0.3">
      <c r="A534" s="193" t="s">
        <v>900</v>
      </c>
      <c r="B534" s="129">
        <v>531</v>
      </c>
      <c r="C534" s="198" t="s">
        <v>1124</v>
      </c>
      <c r="D534" s="239">
        <v>15933</v>
      </c>
      <c r="E534" s="245" t="s">
        <v>1659</v>
      </c>
      <c r="F534" s="280" t="s">
        <v>2529</v>
      </c>
      <c r="G534" s="175" t="s">
        <v>1132</v>
      </c>
      <c r="H534" s="187">
        <v>2012</v>
      </c>
      <c r="I534" s="130">
        <v>38453</v>
      </c>
      <c r="J534" s="186">
        <v>2005</v>
      </c>
      <c r="K534" s="130" t="s">
        <v>2239</v>
      </c>
      <c r="L534" s="130" t="s">
        <v>1104</v>
      </c>
      <c r="M534" s="131">
        <v>180</v>
      </c>
      <c r="N534" s="136">
        <v>38869</v>
      </c>
      <c r="O534" s="136">
        <v>41244</v>
      </c>
      <c r="P534" s="136">
        <v>42844</v>
      </c>
      <c r="Q534" s="145">
        <f>+(P534-N534)/365</f>
        <v>10.890410958904109</v>
      </c>
      <c r="R534" s="145" t="s">
        <v>2520</v>
      </c>
      <c r="S534" s="145">
        <f>+(P534-O534)/365</f>
        <v>4.3835616438356162</v>
      </c>
      <c r="T534" s="145" t="s">
        <v>2514</v>
      </c>
      <c r="U534" s="145" t="s">
        <v>2540</v>
      </c>
      <c r="V534" s="145" t="s">
        <v>689</v>
      </c>
      <c r="W534" s="136" t="s">
        <v>691</v>
      </c>
      <c r="X534" s="187" t="s">
        <v>689</v>
      </c>
      <c r="Y534" s="180">
        <v>2131444</v>
      </c>
      <c r="Z534" s="181">
        <v>0</v>
      </c>
      <c r="AA534" s="128">
        <v>0</v>
      </c>
      <c r="AB534" s="180">
        <v>4480986</v>
      </c>
      <c r="AC534" s="192">
        <v>2619344.2799999998</v>
      </c>
      <c r="AD534" s="342">
        <f t="shared" si="67"/>
        <v>-487900.2799999998</v>
      </c>
      <c r="AE534" s="352">
        <f t="shared" ref="AE534:AE565" si="77">+AC534/Y534</f>
        <v>1.22890598110952</v>
      </c>
      <c r="AF534" s="135">
        <f t="shared" ref="AF534:AF566" si="78">+AC534/Y534</f>
        <v>1.22890598110952</v>
      </c>
      <c r="AG534" s="135" t="s">
        <v>2544</v>
      </c>
      <c r="AH534" s="136" t="s">
        <v>925</v>
      </c>
      <c r="AI534" s="189"/>
      <c r="AJ534" s="178"/>
      <c r="AK534" s="178"/>
      <c r="AL534" s="178"/>
      <c r="AM534" s="178"/>
      <c r="AN534" s="178"/>
      <c r="AO534" s="178"/>
      <c r="AP534" s="178"/>
      <c r="AQ534" s="188" t="s">
        <v>1708</v>
      </c>
    </row>
    <row r="535" spans="1:43" ht="24.6" x14ac:dyDescent="0.3">
      <c r="A535" s="193" t="s">
        <v>900</v>
      </c>
      <c r="B535" s="129">
        <v>532</v>
      </c>
      <c r="C535" s="198" t="s">
        <v>2491</v>
      </c>
      <c r="D535" s="239">
        <v>21154</v>
      </c>
      <c r="E535" s="245" t="s">
        <v>1659</v>
      </c>
      <c r="F535" s="280" t="s">
        <v>2529</v>
      </c>
      <c r="G535" s="175" t="s">
        <v>1132</v>
      </c>
      <c r="H535" s="187">
        <v>2012</v>
      </c>
      <c r="I535" s="130">
        <v>39588</v>
      </c>
      <c r="J535" s="186">
        <v>2008</v>
      </c>
      <c r="K535" s="130" t="s">
        <v>2250</v>
      </c>
      <c r="L535" s="130" t="s">
        <v>1100</v>
      </c>
      <c r="M535" s="131">
        <v>180</v>
      </c>
      <c r="N535" s="136" t="s">
        <v>698</v>
      </c>
      <c r="O535" s="136" t="s">
        <v>698</v>
      </c>
      <c r="P535" s="136">
        <v>42844</v>
      </c>
      <c r="Q535" s="128" t="s">
        <v>698</v>
      </c>
      <c r="R535" s="128" t="s">
        <v>698</v>
      </c>
      <c r="S535" s="128" t="s">
        <v>698</v>
      </c>
      <c r="T535" s="128" t="s">
        <v>698</v>
      </c>
      <c r="U535" s="128" t="s">
        <v>698</v>
      </c>
      <c r="V535" s="145" t="s">
        <v>689</v>
      </c>
      <c r="W535" s="145" t="s">
        <v>689</v>
      </c>
      <c r="X535" s="187" t="s">
        <v>689</v>
      </c>
      <c r="Y535" s="180">
        <v>2378245</v>
      </c>
      <c r="Z535" s="181">
        <v>0</v>
      </c>
      <c r="AA535" s="128">
        <v>0</v>
      </c>
      <c r="AB535" s="159">
        <v>0</v>
      </c>
      <c r="AC535" s="181">
        <v>0</v>
      </c>
      <c r="AD535" s="342">
        <f t="shared" si="67"/>
        <v>2378245</v>
      </c>
      <c r="AE535" s="352">
        <f t="shared" si="77"/>
        <v>0</v>
      </c>
      <c r="AF535" s="135">
        <f t="shared" si="78"/>
        <v>0</v>
      </c>
      <c r="AG535" s="135" t="s">
        <v>2543</v>
      </c>
      <c r="AH535" s="202"/>
      <c r="AI535" s="189"/>
      <c r="AJ535" s="178"/>
      <c r="AK535" s="178"/>
      <c r="AL535" s="178"/>
      <c r="AM535" s="178"/>
      <c r="AN535" s="178"/>
      <c r="AO535" s="178"/>
      <c r="AP535" s="178"/>
      <c r="AQ535" s="188" t="s">
        <v>1709</v>
      </c>
    </row>
    <row r="536" spans="1:43" ht="36" x14ac:dyDescent="0.3">
      <c r="A536" s="193" t="s">
        <v>900</v>
      </c>
      <c r="B536" s="129">
        <v>533</v>
      </c>
      <c r="C536" s="198" t="s">
        <v>2492</v>
      </c>
      <c r="D536" s="237">
        <v>43778</v>
      </c>
      <c r="E536" s="245" t="s">
        <v>1659</v>
      </c>
      <c r="F536" s="280" t="s">
        <v>2529</v>
      </c>
      <c r="G536" s="175" t="s">
        <v>1132</v>
      </c>
      <c r="H536" s="187">
        <v>2012</v>
      </c>
      <c r="I536" s="130">
        <v>39192</v>
      </c>
      <c r="J536" s="186">
        <v>2007</v>
      </c>
      <c r="K536" s="130" t="s">
        <v>2262</v>
      </c>
      <c r="L536" s="130" t="s">
        <v>1110</v>
      </c>
      <c r="M536" s="131">
        <v>120</v>
      </c>
      <c r="N536" s="136">
        <v>39326</v>
      </c>
      <c r="O536" s="136">
        <v>41183</v>
      </c>
      <c r="P536" s="136">
        <v>42844</v>
      </c>
      <c r="Q536" s="145">
        <f t="shared" ref="Q536:Q566" si="79">+(P536-N536)/365</f>
        <v>9.6383561643835609</v>
      </c>
      <c r="R536" s="145" t="s">
        <v>2519</v>
      </c>
      <c r="S536" s="145">
        <f t="shared" ref="S536:S566" si="80">+(P536-O536)/365</f>
        <v>4.5506849315068489</v>
      </c>
      <c r="T536" s="145" t="s">
        <v>2514</v>
      </c>
      <c r="U536" s="145" t="s">
        <v>2540</v>
      </c>
      <c r="V536" s="145" t="s">
        <v>689</v>
      </c>
      <c r="W536" s="145" t="s">
        <v>689</v>
      </c>
      <c r="X536" s="187" t="s">
        <v>689</v>
      </c>
      <c r="Y536" s="180">
        <v>548851</v>
      </c>
      <c r="Z536" s="181">
        <v>0</v>
      </c>
      <c r="AA536" s="128">
        <v>0</v>
      </c>
      <c r="AB536" s="180">
        <v>1171873</v>
      </c>
      <c r="AC536" s="192">
        <v>749098.82</v>
      </c>
      <c r="AD536" s="342">
        <f t="shared" si="67"/>
        <v>-200247.81999999995</v>
      </c>
      <c r="AE536" s="352">
        <f t="shared" si="77"/>
        <v>1.3648491484938534</v>
      </c>
      <c r="AF536" s="135">
        <f t="shared" si="78"/>
        <v>1.3648491484938534</v>
      </c>
      <c r="AG536" s="135" t="s">
        <v>2544</v>
      </c>
      <c r="AH536" s="202"/>
      <c r="AI536" s="189"/>
      <c r="AJ536" s="178"/>
      <c r="AK536" s="178"/>
      <c r="AL536" s="178"/>
      <c r="AM536" s="178"/>
      <c r="AN536" s="178"/>
      <c r="AO536" s="178"/>
      <c r="AP536" s="178"/>
      <c r="AQ536" s="188" t="s">
        <v>1730</v>
      </c>
    </row>
    <row r="537" spans="1:43" ht="60.6" x14ac:dyDescent="0.3">
      <c r="A537" s="193" t="s">
        <v>900</v>
      </c>
      <c r="B537" s="129">
        <v>534</v>
      </c>
      <c r="C537" s="198" t="s">
        <v>2427</v>
      </c>
      <c r="D537" s="237">
        <v>43877</v>
      </c>
      <c r="E537" s="245" t="s">
        <v>1659</v>
      </c>
      <c r="F537" s="280" t="s">
        <v>2529</v>
      </c>
      <c r="G537" s="175" t="s">
        <v>1132</v>
      </c>
      <c r="H537" s="187">
        <v>2012</v>
      </c>
      <c r="I537" s="130">
        <v>40535</v>
      </c>
      <c r="J537" s="186">
        <v>2010</v>
      </c>
      <c r="K537" s="130" t="s">
        <v>1659</v>
      </c>
      <c r="L537" s="130" t="s">
        <v>1110</v>
      </c>
      <c r="M537" s="131">
        <v>120</v>
      </c>
      <c r="N537" s="136">
        <v>40057</v>
      </c>
      <c r="O537" s="136">
        <v>41244</v>
      </c>
      <c r="P537" s="136">
        <v>42844</v>
      </c>
      <c r="Q537" s="145">
        <f t="shared" si="79"/>
        <v>7.6356164383561644</v>
      </c>
      <c r="R537" s="145" t="s">
        <v>2517</v>
      </c>
      <c r="S537" s="145">
        <f t="shared" si="80"/>
        <v>4.3835616438356162</v>
      </c>
      <c r="T537" s="145" t="s">
        <v>2514</v>
      </c>
      <c r="U537" s="145" t="s">
        <v>2540</v>
      </c>
      <c r="V537" s="145" t="s">
        <v>691</v>
      </c>
      <c r="W537" s="136" t="s">
        <v>691</v>
      </c>
      <c r="X537" s="187" t="s">
        <v>689</v>
      </c>
      <c r="Y537" s="180">
        <v>757000</v>
      </c>
      <c r="Z537" s="181">
        <v>0</v>
      </c>
      <c r="AA537" s="128">
        <v>0</v>
      </c>
      <c r="AB537" s="206">
        <v>1731129</v>
      </c>
      <c r="AC537" s="189">
        <v>715992.68</v>
      </c>
      <c r="AD537" s="342">
        <f t="shared" si="67"/>
        <v>41007.319999999949</v>
      </c>
      <c r="AE537" s="352">
        <f t="shared" si="77"/>
        <v>0.94582916776750336</v>
      </c>
      <c r="AF537" s="135">
        <f t="shared" si="78"/>
        <v>0.94582916776750336</v>
      </c>
      <c r="AG537" s="135" t="s">
        <v>2544</v>
      </c>
      <c r="AH537" s="136" t="s">
        <v>925</v>
      </c>
      <c r="AI537" s="189"/>
      <c r="AJ537" s="178"/>
      <c r="AK537" s="178"/>
      <c r="AL537" s="178"/>
      <c r="AM537" s="178"/>
      <c r="AN537" s="178"/>
      <c r="AO537" s="178"/>
      <c r="AP537" s="178"/>
      <c r="AQ537" s="188" t="s">
        <v>745</v>
      </c>
    </row>
    <row r="538" spans="1:43" ht="60" x14ac:dyDescent="0.3">
      <c r="A538" s="193" t="s">
        <v>900</v>
      </c>
      <c r="B538" s="129">
        <v>535</v>
      </c>
      <c r="C538" s="198" t="s">
        <v>2436</v>
      </c>
      <c r="D538" s="237">
        <v>76345</v>
      </c>
      <c r="E538" s="245" t="s">
        <v>2219</v>
      </c>
      <c r="F538" s="280" t="s">
        <v>2528</v>
      </c>
      <c r="G538" s="175" t="s">
        <v>1132</v>
      </c>
      <c r="H538" s="187">
        <v>2012</v>
      </c>
      <c r="I538" s="130">
        <v>39668</v>
      </c>
      <c r="J538" s="186">
        <v>2008</v>
      </c>
      <c r="K538" s="187" t="s">
        <v>1094</v>
      </c>
      <c r="L538" s="130" t="s">
        <v>1100</v>
      </c>
      <c r="M538" s="131">
        <v>1080</v>
      </c>
      <c r="N538" s="136">
        <v>39783</v>
      </c>
      <c r="O538" s="136">
        <v>41183</v>
      </c>
      <c r="P538" s="136">
        <v>42844</v>
      </c>
      <c r="Q538" s="145">
        <f t="shared" si="79"/>
        <v>8.3863013698630144</v>
      </c>
      <c r="R538" s="145" t="s">
        <v>2518</v>
      </c>
      <c r="S538" s="145">
        <f t="shared" si="80"/>
        <v>4.5506849315068489</v>
      </c>
      <c r="T538" s="145" t="s">
        <v>2514</v>
      </c>
      <c r="U538" s="145" t="s">
        <v>2540</v>
      </c>
      <c r="V538" s="145" t="s">
        <v>689</v>
      </c>
      <c r="W538" s="136" t="s">
        <v>691</v>
      </c>
      <c r="X538" s="187" t="s">
        <v>689</v>
      </c>
      <c r="Y538" s="180">
        <v>1002583</v>
      </c>
      <c r="Z538" s="181">
        <v>0</v>
      </c>
      <c r="AA538" s="128">
        <v>0</v>
      </c>
      <c r="AB538" s="180">
        <v>1008486</v>
      </c>
      <c r="AC538" s="192">
        <v>695002.6</v>
      </c>
      <c r="AD538" s="342">
        <f t="shared" ref="AD538:AD601" si="81">+Y538-AC538</f>
        <v>307580.40000000002</v>
      </c>
      <c r="AE538" s="352">
        <f t="shared" si="77"/>
        <v>0.69321203331793979</v>
      </c>
      <c r="AF538" s="135">
        <f t="shared" si="78"/>
        <v>0.69321203331793979</v>
      </c>
      <c r="AG538" s="135" t="s">
        <v>2542</v>
      </c>
      <c r="AH538" s="136" t="s">
        <v>925</v>
      </c>
      <c r="AI538" s="189"/>
      <c r="AJ538" s="178"/>
      <c r="AK538" s="178"/>
      <c r="AL538" s="178"/>
      <c r="AM538" s="178"/>
      <c r="AN538" s="178"/>
      <c r="AO538" s="178"/>
      <c r="AP538" s="178"/>
      <c r="AQ538" s="188" t="s">
        <v>791</v>
      </c>
    </row>
    <row r="539" spans="1:43" ht="36" x14ac:dyDescent="0.3">
      <c r="A539" s="193" t="s">
        <v>900</v>
      </c>
      <c r="B539" s="129">
        <v>536</v>
      </c>
      <c r="C539" s="198" t="s">
        <v>2437</v>
      </c>
      <c r="D539" s="237">
        <v>91363</v>
      </c>
      <c r="E539" s="245" t="s">
        <v>1659</v>
      </c>
      <c r="F539" s="280" t="s">
        <v>2529</v>
      </c>
      <c r="G539" s="175" t="s">
        <v>1132</v>
      </c>
      <c r="H539" s="187">
        <v>2012</v>
      </c>
      <c r="I539" s="130">
        <v>39755</v>
      </c>
      <c r="J539" s="186">
        <v>2008</v>
      </c>
      <c r="K539" s="130" t="s">
        <v>2247</v>
      </c>
      <c r="L539" s="130" t="s">
        <v>1110</v>
      </c>
      <c r="M539" s="131">
        <v>120</v>
      </c>
      <c r="N539" s="136">
        <v>40422</v>
      </c>
      <c r="O539" s="136">
        <v>41244</v>
      </c>
      <c r="P539" s="136">
        <v>42844</v>
      </c>
      <c r="Q539" s="145">
        <f t="shared" si="79"/>
        <v>6.6356164383561644</v>
      </c>
      <c r="R539" s="145" t="s">
        <v>2516</v>
      </c>
      <c r="S539" s="145">
        <f t="shared" si="80"/>
        <v>4.3835616438356162</v>
      </c>
      <c r="T539" s="145" t="s">
        <v>2514</v>
      </c>
      <c r="U539" s="145" t="s">
        <v>2540</v>
      </c>
      <c r="V539" s="145" t="s">
        <v>689</v>
      </c>
      <c r="W539" s="136" t="s">
        <v>691</v>
      </c>
      <c r="X539" s="187" t="s">
        <v>689</v>
      </c>
      <c r="Y539" s="180">
        <v>409995</v>
      </c>
      <c r="Z539" s="181">
        <v>0</v>
      </c>
      <c r="AA539" s="128">
        <v>0</v>
      </c>
      <c r="AB539" s="180">
        <v>654711</v>
      </c>
      <c r="AC539" s="192">
        <v>445015.65</v>
      </c>
      <c r="AD539" s="342">
        <f t="shared" si="81"/>
        <v>-35020.650000000023</v>
      </c>
      <c r="AE539" s="352">
        <f t="shared" si="77"/>
        <v>1.0854172611861121</v>
      </c>
      <c r="AF539" s="135">
        <f t="shared" si="78"/>
        <v>1.0854172611861121</v>
      </c>
      <c r="AG539" s="135" t="s">
        <v>2544</v>
      </c>
      <c r="AH539" s="136" t="s">
        <v>925</v>
      </c>
      <c r="AI539" s="190"/>
      <c r="AJ539" s="191"/>
      <c r="AK539" s="191"/>
      <c r="AL539" s="191"/>
      <c r="AM539" s="191"/>
      <c r="AN539" s="191"/>
      <c r="AO539" s="191"/>
      <c r="AP539" s="191"/>
      <c r="AQ539" s="188" t="s">
        <v>1732</v>
      </c>
    </row>
    <row r="540" spans="1:43" ht="36" x14ac:dyDescent="0.3">
      <c r="A540" s="193" t="s">
        <v>900</v>
      </c>
      <c r="B540" s="129">
        <v>537</v>
      </c>
      <c r="C540" s="198" t="s">
        <v>2426</v>
      </c>
      <c r="D540" s="237">
        <v>101416</v>
      </c>
      <c r="E540" s="245" t="s">
        <v>1659</v>
      </c>
      <c r="F540" s="280" t="s">
        <v>2529</v>
      </c>
      <c r="G540" s="175" t="s">
        <v>1132</v>
      </c>
      <c r="H540" s="187">
        <v>2012</v>
      </c>
      <c r="I540" s="130">
        <v>39860</v>
      </c>
      <c r="J540" s="187">
        <v>2009</v>
      </c>
      <c r="K540" s="187" t="s">
        <v>1552</v>
      </c>
      <c r="L540" s="130" t="s">
        <v>1110</v>
      </c>
      <c r="M540" s="131">
        <v>90</v>
      </c>
      <c r="N540" s="136">
        <v>40664</v>
      </c>
      <c r="O540" s="136">
        <v>41183</v>
      </c>
      <c r="P540" s="136">
        <v>42844</v>
      </c>
      <c r="Q540" s="145">
        <f t="shared" si="79"/>
        <v>5.9726027397260273</v>
      </c>
      <c r="R540" s="145" t="s">
        <v>2516</v>
      </c>
      <c r="S540" s="145">
        <f t="shared" si="80"/>
        <v>4.5506849315068489</v>
      </c>
      <c r="T540" s="145" t="s">
        <v>2514</v>
      </c>
      <c r="U540" s="145" t="s">
        <v>2540</v>
      </c>
      <c r="V540" s="145" t="s">
        <v>691</v>
      </c>
      <c r="W540" s="136" t="s">
        <v>691</v>
      </c>
      <c r="X540" s="187" t="s">
        <v>689</v>
      </c>
      <c r="Y540" s="180">
        <v>373705.55</v>
      </c>
      <c r="Z540" s="181">
        <v>0</v>
      </c>
      <c r="AA540" s="128">
        <v>0</v>
      </c>
      <c r="AB540" s="180">
        <v>734540</v>
      </c>
      <c r="AC540" s="192">
        <v>334773.37</v>
      </c>
      <c r="AD540" s="342">
        <f t="shared" si="81"/>
        <v>38932.179999999993</v>
      </c>
      <c r="AE540" s="352">
        <f t="shared" si="77"/>
        <v>0.89582124215174219</v>
      </c>
      <c r="AF540" s="135">
        <f t="shared" si="78"/>
        <v>0.89582124215174219</v>
      </c>
      <c r="AG540" s="135" t="s">
        <v>2544</v>
      </c>
      <c r="AH540" s="136" t="s">
        <v>925</v>
      </c>
      <c r="AI540" s="190"/>
      <c r="AJ540" s="191"/>
      <c r="AK540" s="191"/>
      <c r="AL540" s="191"/>
      <c r="AM540" s="191"/>
      <c r="AN540" s="191"/>
      <c r="AO540" s="191"/>
      <c r="AP540" s="191"/>
      <c r="AQ540" s="188" t="s">
        <v>2157</v>
      </c>
    </row>
    <row r="541" spans="1:43" ht="36" x14ac:dyDescent="0.3">
      <c r="A541" s="193" t="s">
        <v>900</v>
      </c>
      <c r="B541" s="129">
        <v>538</v>
      </c>
      <c r="C541" s="198" t="s">
        <v>2438</v>
      </c>
      <c r="D541" s="237">
        <v>113488</v>
      </c>
      <c r="E541" s="245" t="s">
        <v>1659</v>
      </c>
      <c r="F541" s="280" t="s">
        <v>2529</v>
      </c>
      <c r="G541" s="175" t="s">
        <v>1132</v>
      </c>
      <c r="H541" s="187">
        <v>2012</v>
      </c>
      <c r="I541" s="130">
        <v>40007</v>
      </c>
      <c r="J541" s="187">
        <v>2009</v>
      </c>
      <c r="K541" s="187" t="s">
        <v>1552</v>
      </c>
      <c r="L541" s="130" t="s">
        <v>1110</v>
      </c>
      <c r="M541" s="131">
        <v>180</v>
      </c>
      <c r="N541" s="136">
        <v>40664</v>
      </c>
      <c r="O541" s="136">
        <v>41183</v>
      </c>
      <c r="P541" s="136">
        <v>42844</v>
      </c>
      <c r="Q541" s="145">
        <f t="shared" si="79"/>
        <v>5.9726027397260273</v>
      </c>
      <c r="R541" s="145" t="s">
        <v>2516</v>
      </c>
      <c r="S541" s="145">
        <f t="shared" si="80"/>
        <v>4.5506849315068489</v>
      </c>
      <c r="T541" s="145" t="s">
        <v>2514</v>
      </c>
      <c r="U541" s="145" t="s">
        <v>2540</v>
      </c>
      <c r="V541" s="145" t="s">
        <v>691</v>
      </c>
      <c r="W541" s="136" t="s">
        <v>691</v>
      </c>
      <c r="X541" s="187" t="s">
        <v>689</v>
      </c>
      <c r="Y541" s="180">
        <v>574855</v>
      </c>
      <c r="Z541" s="181">
        <v>0</v>
      </c>
      <c r="AA541" s="128">
        <v>0</v>
      </c>
      <c r="AB541" s="180">
        <v>1434608</v>
      </c>
      <c r="AC541" s="192">
        <v>515096.26</v>
      </c>
      <c r="AD541" s="342">
        <f t="shared" si="81"/>
        <v>59758.739999999991</v>
      </c>
      <c r="AE541" s="352">
        <f t="shared" si="77"/>
        <v>0.89604554191926666</v>
      </c>
      <c r="AF541" s="135">
        <f t="shared" si="78"/>
        <v>0.89604554191926666</v>
      </c>
      <c r="AG541" s="135" t="s">
        <v>2544</v>
      </c>
      <c r="AH541" s="136" t="s">
        <v>925</v>
      </c>
      <c r="AI541" s="190"/>
      <c r="AJ541" s="191"/>
      <c r="AK541" s="191"/>
      <c r="AL541" s="191"/>
      <c r="AM541" s="191"/>
      <c r="AN541" s="191"/>
      <c r="AO541" s="191"/>
      <c r="AP541" s="191"/>
      <c r="AQ541" s="188" t="s">
        <v>2157</v>
      </c>
    </row>
    <row r="542" spans="1:43" ht="72" x14ac:dyDescent="0.3">
      <c r="A542" s="193" t="s">
        <v>900</v>
      </c>
      <c r="B542" s="129">
        <v>539</v>
      </c>
      <c r="C542" s="198" t="s">
        <v>2439</v>
      </c>
      <c r="D542" s="237">
        <v>122030</v>
      </c>
      <c r="E542" s="245" t="s">
        <v>1659</v>
      </c>
      <c r="F542" s="280" t="s">
        <v>2529</v>
      </c>
      <c r="G542" s="175" t="s">
        <v>1132</v>
      </c>
      <c r="H542" s="187">
        <v>2012</v>
      </c>
      <c r="I542" s="130">
        <v>40016</v>
      </c>
      <c r="J542" s="187">
        <v>2009</v>
      </c>
      <c r="K542" s="130" t="s">
        <v>1706</v>
      </c>
      <c r="L542" s="130" t="s">
        <v>1112</v>
      </c>
      <c r="M542" s="131">
        <v>540</v>
      </c>
      <c r="N542" s="136">
        <v>40118</v>
      </c>
      <c r="O542" s="136">
        <v>41244</v>
      </c>
      <c r="P542" s="136">
        <v>42844</v>
      </c>
      <c r="Q542" s="145">
        <f t="shared" si="79"/>
        <v>7.4684931506849317</v>
      </c>
      <c r="R542" s="145" t="s">
        <v>2517</v>
      </c>
      <c r="S542" s="145">
        <f t="shared" si="80"/>
        <v>4.3835616438356162</v>
      </c>
      <c r="T542" s="145" t="s">
        <v>2514</v>
      </c>
      <c r="U542" s="145" t="s">
        <v>2540</v>
      </c>
      <c r="V542" s="145" t="s">
        <v>689</v>
      </c>
      <c r="W542" s="145" t="s">
        <v>689</v>
      </c>
      <c r="X542" s="187" t="s">
        <v>689</v>
      </c>
      <c r="Y542" s="180">
        <v>5413578</v>
      </c>
      <c r="Z542" s="181">
        <v>0</v>
      </c>
      <c r="AA542" s="128">
        <v>0</v>
      </c>
      <c r="AB542" s="180">
        <v>1458553</v>
      </c>
      <c r="AC542" s="192">
        <v>1453246.16</v>
      </c>
      <c r="AD542" s="342">
        <f t="shared" si="81"/>
        <v>3960331.84</v>
      </c>
      <c r="AE542" s="352">
        <f t="shared" si="77"/>
        <v>0.26844467005001127</v>
      </c>
      <c r="AF542" s="135">
        <f t="shared" si="78"/>
        <v>0.26844467005001127</v>
      </c>
      <c r="AG542" s="135" t="s">
        <v>2542</v>
      </c>
      <c r="AH542" s="202"/>
      <c r="AI542" s="190"/>
      <c r="AJ542" s="191"/>
      <c r="AK542" s="191"/>
      <c r="AL542" s="191"/>
      <c r="AM542" s="191"/>
      <c r="AN542" s="191"/>
      <c r="AO542" s="191"/>
      <c r="AP542" s="191"/>
      <c r="AQ542" s="188" t="s">
        <v>1730</v>
      </c>
    </row>
    <row r="543" spans="1:43" ht="36" x14ac:dyDescent="0.3">
      <c r="A543" s="193" t="s">
        <v>900</v>
      </c>
      <c r="B543" s="129">
        <v>540</v>
      </c>
      <c r="C543" s="198" t="s">
        <v>2493</v>
      </c>
      <c r="D543" s="237">
        <v>160264</v>
      </c>
      <c r="E543" s="245" t="s">
        <v>2219</v>
      </c>
      <c r="F543" s="280" t="s">
        <v>2528</v>
      </c>
      <c r="G543" s="175" t="s">
        <v>1132</v>
      </c>
      <c r="H543" s="187">
        <v>2012</v>
      </c>
      <c r="I543" s="130">
        <v>40402</v>
      </c>
      <c r="J543" s="186">
        <v>2010</v>
      </c>
      <c r="K543" s="130" t="s">
        <v>1172</v>
      </c>
      <c r="L543" s="130" t="s">
        <v>1100</v>
      </c>
      <c r="M543" s="131">
        <v>180</v>
      </c>
      <c r="N543" s="136">
        <v>40756</v>
      </c>
      <c r="O543" s="136">
        <v>41153</v>
      </c>
      <c r="P543" s="136">
        <v>42844</v>
      </c>
      <c r="Q543" s="145">
        <f t="shared" si="79"/>
        <v>5.720547945205479</v>
      </c>
      <c r="R543" s="145" t="s">
        <v>2515</v>
      </c>
      <c r="S543" s="145">
        <f t="shared" si="80"/>
        <v>4.6328767123287671</v>
      </c>
      <c r="T543" s="145" t="s">
        <v>2514</v>
      </c>
      <c r="U543" s="145" t="s">
        <v>2540</v>
      </c>
      <c r="V543" s="145" t="s">
        <v>689</v>
      </c>
      <c r="W543" s="136" t="s">
        <v>691</v>
      </c>
      <c r="X543" s="187" t="s">
        <v>689</v>
      </c>
      <c r="Y543" s="180">
        <v>441780.78</v>
      </c>
      <c r="Z543" s="181">
        <v>0</v>
      </c>
      <c r="AA543" s="128">
        <v>0</v>
      </c>
      <c r="AB543" s="180">
        <v>363698</v>
      </c>
      <c r="AC543" s="180">
        <v>363698</v>
      </c>
      <c r="AD543" s="342">
        <f t="shared" si="81"/>
        <v>78082.780000000028</v>
      </c>
      <c r="AE543" s="352">
        <f t="shared" si="77"/>
        <v>0.82325446571034611</v>
      </c>
      <c r="AF543" s="135">
        <f t="shared" si="78"/>
        <v>0.82325446571034611</v>
      </c>
      <c r="AG543" s="135" t="s">
        <v>2544</v>
      </c>
      <c r="AH543" s="136" t="s">
        <v>925</v>
      </c>
      <c r="AI543" s="190"/>
      <c r="AJ543" s="191"/>
      <c r="AK543" s="191"/>
      <c r="AL543" s="191"/>
      <c r="AM543" s="191"/>
      <c r="AN543" s="191"/>
      <c r="AO543" s="191"/>
      <c r="AP543" s="191"/>
      <c r="AQ543" s="188" t="s">
        <v>767</v>
      </c>
    </row>
    <row r="544" spans="1:43" ht="36" x14ac:dyDescent="0.3">
      <c r="A544" s="193" t="s">
        <v>900</v>
      </c>
      <c r="B544" s="129">
        <v>541</v>
      </c>
      <c r="C544" s="198" t="s">
        <v>2494</v>
      </c>
      <c r="D544" s="237">
        <v>160462</v>
      </c>
      <c r="E544" s="245" t="s">
        <v>2219</v>
      </c>
      <c r="F544" s="280" t="s">
        <v>2528</v>
      </c>
      <c r="G544" s="175" t="s">
        <v>1979</v>
      </c>
      <c r="H544" s="187">
        <v>2012</v>
      </c>
      <c r="I544" s="130">
        <v>40402</v>
      </c>
      <c r="J544" s="186">
        <v>2010</v>
      </c>
      <c r="K544" s="130" t="s">
        <v>1172</v>
      </c>
      <c r="L544" s="130" t="s">
        <v>1100</v>
      </c>
      <c r="M544" s="131">
        <v>180</v>
      </c>
      <c r="N544" s="136">
        <v>40725</v>
      </c>
      <c r="O544" s="136">
        <v>41244</v>
      </c>
      <c r="P544" s="136">
        <v>42844</v>
      </c>
      <c r="Q544" s="145">
        <f t="shared" si="79"/>
        <v>5.8054794520547945</v>
      </c>
      <c r="R544" s="145" t="s">
        <v>2515</v>
      </c>
      <c r="S544" s="145">
        <f t="shared" si="80"/>
        <v>4.3835616438356162</v>
      </c>
      <c r="T544" s="145" t="s">
        <v>2514</v>
      </c>
      <c r="U544" s="145" t="s">
        <v>2540</v>
      </c>
      <c r="V544" s="145" t="s">
        <v>689</v>
      </c>
      <c r="W544" s="145" t="s">
        <v>689</v>
      </c>
      <c r="X544" s="187" t="s">
        <v>689</v>
      </c>
      <c r="Y544" s="180">
        <v>246949.61</v>
      </c>
      <c r="Z544" s="181">
        <v>0</v>
      </c>
      <c r="AA544" s="128">
        <v>0</v>
      </c>
      <c r="AB544" s="180">
        <v>237762</v>
      </c>
      <c r="AC544" s="192">
        <v>237761.36</v>
      </c>
      <c r="AD544" s="342">
        <f t="shared" si="81"/>
        <v>9188.25</v>
      </c>
      <c r="AE544" s="352">
        <f t="shared" si="77"/>
        <v>0.96279301676159768</v>
      </c>
      <c r="AF544" s="135">
        <f t="shared" si="78"/>
        <v>0.96279301676159768</v>
      </c>
      <c r="AG544" s="135" t="s">
        <v>2544</v>
      </c>
      <c r="AH544" s="202"/>
      <c r="AI544" s="190"/>
      <c r="AJ544" s="191"/>
      <c r="AK544" s="191"/>
      <c r="AL544" s="191"/>
      <c r="AM544" s="191"/>
      <c r="AN544" s="191"/>
      <c r="AO544" s="191"/>
      <c r="AP544" s="191"/>
      <c r="AQ544" s="188" t="s">
        <v>2156</v>
      </c>
    </row>
    <row r="545" spans="1:43" ht="48.6" x14ac:dyDescent="0.3">
      <c r="A545" s="193" t="s">
        <v>900</v>
      </c>
      <c r="B545" s="129">
        <v>542</v>
      </c>
      <c r="C545" s="198" t="s">
        <v>2495</v>
      </c>
      <c r="D545" s="237">
        <v>173493</v>
      </c>
      <c r="E545" s="245" t="s">
        <v>1659</v>
      </c>
      <c r="F545" s="280" t="s">
        <v>2529</v>
      </c>
      <c r="G545" s="175" t="s">
        <v>2180</v>
      </c>
      <c r="H545" s="187">
        <v>2012</v>
      </c>
      <c r="I545" s="130">
        <v>40585</v>
      </c>
      <c r="J545" s="187">
        <v>2011</v>
      </c>
      <c r="K545" s="130" t="s">
        <v>1659</v>
      </c>
      <c r="L545" s="130" t="s">
        <v>1107</v>
      </c>
      <c r="M545" s="131">
        <v>180</v>
      </c>
      <c r="N545" s="136">
        <v>40878</v>
      </c>
      <c r="O545" s="136">
        <v>41244</v>
      </c>
      <c r="P545" s="136">
        <v>42844</v>
      </c>
      <c r="Q545" s="145">
        <f t="shared" si="79"/>
        <v>5.3863013698630136</v>
      </c>
      <c r="R545" s="145" t="s">
        <v>2515</v>
      </c>
      <c r="S545" s="145">
        <f t="shared" si="80"/>
        <v>4.3835616438356162</v>
      </c>
      <c r="T545" s="145" t="s">
        <v>2514</v>
      </c>
      <c r="U545" s="145" t="s">
        <v>2540</v>
      </c>
      <c r="V545" s="145" t="s">
        <v>689</v>
      </c>
      <c r="W545" s="136" t="s">
        <v>691</v>
      </c>
      <c r="X545" s="187" t="s">
        <v>689</v>
      </c>
      <c r="Y545" s="180">
        <v>1434821.14</v>
      </c>
      <c r="Z545" s="181">
        <v>0</v>
      </c>
      <c r="AA545" s="128">
        <v>0</v>
      </c>
      <c r="AB545" s="180">
        <v>1886590</v>
      </c>
      <c r="AC545" s="192">
        <v>1268264.3700000001</v>
      </c>
      <c r="AD545" s="342">
        <f t="shared" si="81"/>
        <v>166556.76999999979</v>
      </c>
      <c r="AE545" s="352">
        <f t="shared" si="77"/>
        <v>0.8839180958819719</v>
      </c>
      <c r="AF545" s="135">
        <f t="shared" si="78"/>
        <v>0.8839180958819719</v>
      </c>
      <c r="AG545" s="135" t="s">
        <v>2544</v>
      </c>
      <c r="AH545" s="136" t="s">
        <v>925</v>
      </c>
      <c r="AI545" s="190"/>
      <c r="AJ545" s="191"/>
      <c r="AK545" s="191"/>
      <c r="AL545" s="191"/>
      <c r="AM545" s="191"/>
      <c r="AN545" s="191"/>
      <c r="AO545" s="191"/>
      <c r="AP545" s="191"/>
      <c r="AQ545" s="188" t="s">
        <v>757</v>
      </c>
    </row>
    <row r="546" spans="1:43" ht="36" x14ac:dyDescent="0.3">
      <c r="A546" s="128" t="s">
        <v>901</v>
      </c>
      <c r="B546" s="129">
        <v>543</v>
      </c>
      <c r="C546" s="198" t="s">
        <v>1120</v>
      </c>
      <c r="D546" s="237">
        <v>4653</v>
      </c>
      <c r="E546" s="245" t="s">
        <v>2386</v>
      </c>
      <c r="F546" s="279" t="s">
        <v>2531</v>
      </c>
      <c r="G546" s="175" t="s">
        <v>1451</v>
      </c>
      <c r="H546" s="187">
        <v>2013</v>
      </c>
      <c r="I546" s="130">
        <v>38443</v>
      </c>
      <c r="J546" s="186">
        <v>2005</v>
      </c>
      <c r="K546" s="187" t="s">
        <v>1094</v>
      </c>
      <c r="L546" s="130" t="s">
        <v>1104</v>
      </c>
      <c r="M546" s="131">
        <v>365</v>
      </c>
      <c r="N546" s="136">
        <v>38808</v>
      </c>
      <c r="O546" s="136">
        <v>42795</v>
      </c>
      <c r="P546" s="136">
        <v>42844</v>
      </c>
      <c r="Q546" s="145">
        <f t="shared" si="79"/>
        <v>11.057534246575342</v>
      </c>
      <c r="R546" s="145" t="s">
        <v>2521</v>
      </c>
      <c r="S546" s="145">
        <f t="shared" si="80"/>
        <v>0.13424657534246576</v>
      </c>
      <c r="T546" s="145" t="s">
        <v>2510</v>
      </c>
      <c r="U546" s="145" t="s">
        <v>2539</v>
      </c>
      <c r="V546" s="145" t="s">
        <v>689</v>
      </c>
      <c r="W546" s="145" t="s">
        <v>689</v>
      </c>
      <c r="X546" s="187" t="s">
        <v>691</v>
      </c>
      <c r="Y546" s="180">
        <v>429944787</v>
      </c>
      <c r="Z546" s="133">
        <v>500000</v>
      </c>
      <c r="AA546" s="133">
        <v>521684</v>
      </c>
      <c r="AB546" s="133">
        <v>541701884</v>
      </c>
      <c r="AC546" s="134">
        <v>413950030.13999999</v>
      </c>
      <c r="AD546" s="342">
        <f t="shared" si="81"/>
        <v>15994756.860000014</v>
      </c>
      <c r="AE546" s="352">
        <f t="shared" si="77"/>
        <v>0.96279811421460493</v>
      </c>
      <c r="AF546" s="135">
        <f t="shared" si="78"/>
        <v>0.96279811421460493</v>
      </c>
      <c r="AG546" s="135" t="s">
        <v>2544</v>
      </c>
      <c r="AH546" s="136"/>
      <c r="AI546" s="137" t="s">
        <v>689</v>
      </c>
      <c r="AJ546" s="138"/>
      <c r="AK546" s="138"/>
      <c r="AL546" s="138"/>
      <c r="AM546" s="138"/>
      <c r="AN546" s="138"/>
      <c r="AO546" s="138"/>
      <c r="AP546" s="138"/>
      <c r="AQ546" s="139" t="s">
        <v>1128</v>
      </c>
    </row>
    <row r="547" spans="1:43" ht="36" x14ac:dyDescent="0.3">
      <c r="A547" s="128" t="s">
        <v>901</v>
      </c>
      <c r="B547" s="129">
        <v>544</v>
      </c>
      <c r="C547" s="198" t="s">
        <v>1115</v>
      </c>
      <c r="D547" s="237">
        <v>9275</v>
      </c>
      <c r="E547" s="246" t="s">
        <v>2200</v>
      </c>
      <c r="F547" s="279" t="s">
        <v>2531</v>
      </c>
      <c r="G547" s="175" t="s">
        <v>1132</v>
      </c>
      <c r="H547" s="187">
        <v>2013</v>
      </c>
      <c r="I547" s="130">
        <v>38208</v>
      </c>
      <c r="J547" s="186">
        <v>2004</v>
      </c>
      <c r="K547" s="130" t="s">
        <v>917</v>
      </c>
      <c r="L547" s="130" t="s">
        <v>1101</v>
      </c>
      <c r="M547" s="131">
        <v>101</v>
      </c>
      <c r="N547" s="136">
        <v>38961</v>
      </c>
      <c r="O547" s="136">
        <v>41244</v>
      </c>
      <c r="P547" s="136">
        <v>42844</v>
      </c>
      <c r="Q547" s="145">
        <f t="shared" si="79"/>
        <v>10.638356164383561</v>
      </c>
      <c r="R547" s="145" t="s">
        <v>2520</v>
      </c>
      <c r="S547" s="145">
        <f t="shared" si="80"/>
        <v>4.3835616438356162</v>
      </c>
      <c r="T547" s="145" t="s">
        <v>2514</v>
      </c>
      <c r="U547" s="145" t="s">
        <v>2540</v>
      </c>
      <c r="V547" s="145" t="s">
        <v>689</v>
      </c>
      <c r="W547" s="145" t="s">
        <v>689</v>
      </c>
      <c r="X547" s="187" t="s">
        <v>689</v>
      </c>
      <c r="Y547" s="180">
        <v>397228.57</v>
      </c>
      <c r="Z547" s="140">
        <v>0</v>
      </c>
      <c r="AA547" s="128">
        <v>0</v>
      </c>
      <c r="AB547" s="133">
        <v>401760</v>
      </c>
      <c r="AC547" s="134">
        <v>343092.53</v>
      </c>
      <c r="AD547" s="342">
        <f t="shared" si="81"/>
        <v>54136.039999999979</v>
      </c>
      <c r="AE547" s="352">
        <f t="shared" si="77"/>
        <v>0.86371564361546305</v>
      </c>
      <c r="AF547" s="135">
        <f t="shared" si="78"/>
        <v>0.86371564361546305</v>
      </c>
      <c r="AG547" s="135" t="s">
        <v>2544</v>
      </c>
      <c r="AH547" s="136"/>
      <c r="AI547" s="137"/>
      <c r="AJ547" s="138"/>
      <c r="AK547" s="138"/>
      <c r="AL547" s="138"/>
      <c r="AM547" s="138"/>
      <c r="AN547" s="138"/>
      <c r="AO547" s="138"/>
      <c r="AP547" s="138"/>
      <c r="AQ547" s="139"/>
    </row>
    <row r="548" spans="1:43" ht="36" x14ac:dyDescent="0.3">
      <c r="A548" s="128" t="s">
        <v>901</v>
      </c>
      <c r="B548" s="129">
        <v>545</v>
      </c>
      <c r="C548" s="198" t="s">
        <v>1151</v>
      </c>
      <c r="D548" s="237">
        <v>10489</v>
      </c>
      <c r="E548" s="245" t="s">
        <v>2209</v>
      </c>
      <c r="F548" s="279" t="s">
        <v>2531</v>
      </c>
      <c r="G548" s="175" t="s">
        <v>1132</v>
      </c>
      <c r="H548" s="187">
        <v>2013</v>
      </c>
      <c r="I548" s="130">
        <v>38175</v>
      </c>
      <c r="J548" s="186">
        <v>2004</v>
      </c>
      <c r="K548" s="187" t="s">
        <v>1094</v>
      </c>
      <c r="L548" s="130" t="s">
        <v>1095</v>
      </c>
      <c r="M548" s="131">
        <v>150</v>
      </c>
      <c r="N548" s="136">
        <v>38718</v>
      </c>
      <c r="O548" s="136">
        <v>40148</v>
      </c>
      <c r="P548" s="136">
        <v>42844</v>
      </c>
      <c r="Q548" s="145">
        <f t="shared" si="79"/>
        <v>11.304109589041095</v>
      </c>
      <c r="R548" s="145" t="s">
        <v>2521</v>
      </c>
      <c r="S548" s="145">
        <f t="shared" si="80"/>
        <v>7.3863013698630136</v>
      </c>
      <c r="T548" s="145" t="s">
        <v>2517</v>
      </c>
      <c r="U548" s="145" t="s">
        <v>2540</v>
      </c>
      <c r="V548" s="145" t="s">
        <v>689</v>
      </c>
      <c r="W548" s="145" t="s">
        <v>689</v>
      </c>
      <c r="X548" s="187" t="s">
        <v>689</v>
      </c>
      <c r="Y548" s="180">
        <v>627501</v>
      </c>
      <c r="Z548" s="140">
        <v>0</v>
      </c>
      <c r="AA548" s="128">
        <v>0</v>
      </c>
      <c r="AB548" s="133">
        <v>422696</v>
      </c>
      <c r="AC548" s="134">
        <v>298447.83</v>
      </c>
      <c r="AD548" s="342">
        <f t="shared" si="81"/>
        <v>329053.17</v>
      </c>
      <c r="AE548" s="352">
        <f t="shared" si="77"/>
        <v>0.47561331376364341</v>
      </c>
      <c r="AF548" s="135">
        <f t="shared" si="78"/>
        <v>0.47561331376364341</v>
      </c>
      <c r="AG548" s="135" t="s">
        <v>2542</v>
      </c>
      <c r="AH548" s="136"/>
      <c r="AI548" s="137"/>
      <c r="AJ548" s="138"/>
      <c r="AK548" s="138"/>
      <c r="AL548" s="138"/>
      <c r="AM548" s="138"/>
      <c r="AN548" s="138"/>
      <c r="AO548" s="138"/>
      <c r="AP548" s="138"/>
      <c r="AQ548" s="139"/>
    </row>
    <row r="549" spans="1:43" ht="36" x14ac:dyDescent="0.3">
      <c r="A549" s="128" t="s">
        <v>901</v>
      </c>
      <c r="B549" s="129">
        <v>546</v>
      </c>
      <c r="C549" s="198" t="s">
        <v>1205</v>
      </c>
      <c r="D549" s="237">
        <v>15710</v>
      </c>
      <c r="E549" s="246" t="s">
        <v>2200</v>
      </c>
      <c r="F549" s="279" t="s">
        <v>2531</v>
      </c>
      <c r="G549" s="175" t="s">
        <v>1132</v>
      </c>
      <c r="H549" s="187">
        <v>2013</v>
      </c>
      <c r="I549" s="130">
        <v>38415</v>
      </c>
      <c r="J549" s="186">
        <v>2005</v>
      </c>
      <c r="K549" s="187" t="s">
        <v>1161</v>
      </c>
      <c r="L549" s="130" t="s">
        <v>1104</v>
      </c>
      <c r="M549" s="131">
        <v>60</v>
      </c>
      <c r="N549" s="136">
        <v>38869</v>
      </c>
      <c r="O549" s="136">
        <v>41244</v>
      </c>
      <c r="P549" s="136">
        <v>42844</v>
      </c>
      <c r="Q549" s="145">
        <f t="shared" si="79"/>
        <v>10.890410958904109</v>
      </c>
      <c r="R549" s="145" t="s">
        <v>2520</v>
      </c>
      <c r="S549" s="145">
        <f t="shared" si="80"/>
        <v>4.3835616438356162</v>
      </c>
      <c r="T549" s="145" t="s">
        <v>2514</v>
      </c>
      <c r="U549" s="145" t="s">
        <v>2540</v>
      </c>
      <c r="V549" s="145" t="s">
        <v>689</v>
      </c>
      <c r="W549" s="145" t="s">
        <v>689</v>
      </c>
      <c r="X549" s="187" t="s">
        <v>691</v>
      </c>
      <c r="Y549" s="180">
        <v>2348706</v>
      </c>
      <c r="Z549" s="140">
        <v>0</v>
      </c>
      <c r="AA549" s="128">
        <v>0</v>
      </c>
      <c r="AB549" s="133">
        <v>8777919</v>
      </c>
      <c r="AC549" s="133">
        <v>2491430.77</v>
      </c>
      <c r="AD549" s="342">
        <f t="shared" si="81"/>
        <v>-142724.77000000002</v>
      </c>
      <c r="AE549" s="352">
        <f t="shared" si="77"/>
        <v>1.0607674055416045</v>
      </c>
      <c r="AF549" s="135">
        <f t="shared" si="78"/>
        <v>1.0607674055416045</v>
      </c>
      <c r="AG549" s="135" t="s">
        <v>2544</v>
      </c>
      <c r="AH549" s="132"/>
      <c r="AI549" s="137"/>
      <c r="AJ549" s="138"/>
      <c r="AK549" s="138"/>
      <c r="AL549" s="138"/>
      <c r="AM549" s="138"/>
      <c r="AN549" s="138"/>
      <c r="AO549" s="138"/>
      <c r="AP549" s="138"/>
      <c r="AQ549" s="139"/>
    </row>
    <row r="550" spans="1:43" ht="36" x14ac:dyDescent="0.3">
      <c r="A550" s="128" t="s">
        <v>901</v>
      </c>
      <c r="B550" s="129">
        <v>547</v>
      </c>
      <c r="C550" s="198" t="s">
        <v>1207</v>
      </c>
      <c r="D550" s="237">
        <v>15822</v>
      </c>
      <c r="E550" s="246" t="s">
        <v>2200</v>
      </c>
      <c r="F550" s="279" t="s">
        <v>2531</v>
      </c>
      <c r="G550" s="175" t="s">
        <v>1132</v>
      </c>
      <c r="H550" s="187">
        <v>2013</v>
      </c>
      <c r="I550" s="130">
        <v>38392</v>
      </c>
      <c r="J550" s="186">
        <v>2005</v>
      </c>
      <c r="K550" s="130" t="s">
        <v>1163</v>
      </c>
      <c r="L550" s="130" t="s">
        <v>1104</v>
      </c>
      <c r="M550" s="131">
        <v>240</v>
      </c>
      <c r="N550" s="136">
        <v>39022</v>
      </c>
      <c r="O550" s="136">
        <v>41334</v>
      </c>
      <c r="P550" s="136">
        <v>42844</v>
      </c>
      <c r="Q550" s="145">
        <f t="shared" si="79"/>
        <v>10.471232876712328</v>
      </c>
      <c r="R550" s="145" t="s">
        <v>2520</v>
      </c>
      <c r="S550" s="145">
        <f t="shared" si="80"/>
        <v>4.1369863013698627</v>
      </c>
      <c r="T550" s="145" t="s">
        <v>2514</v>
      </c>
      <c r="U550" s="145" t="s">
        <v>2540</v>
      </c>
      <c r="V550" s="145" t="s">
        <v>689</v>
      </c>
      <c r="W550" s="145" t="s">
        <v>689</v>
      </c>
      <c r="X550" s="187" t="s">
        <v>689</v>
      </c>
      <c r="Y550" s="180">
        <v>1254101</v>
      </c>
      <c r="Z550" s="140">
        <v>0</v>
      </c>
      <c r="AA550" s="128">
        <v>0</v>
      </c>
      <c r="AB550" s="133">
        <v>5157184</v>
      </c>
      <c r="AC550" s="133">
        <v>2343612.33</v>
      </c>
      <c r="AD550" s="342">
        <f t="shared" si="81"/>
        <v>-1089511.33</v>
      </c>
      <c r="AE550" s="352">
        <f t="shared" si="77"/>
        <v>1.8687588399977355</v>
      </c>
      <c r="AF550" s="135">
        <f t="shared" si="78"/>
        <v>1.8687588399977355</v>
      </c>
      <c r="AG550" s="135" t="s">
        <v>2544</v>
      </c>
      <c r="AH550" s="132"/>
      <c r="AI550" s="137"/>
      <c r="AJ550" s="138"/>
      <c r="AK550" s="138"/>
      <c r="AL550" s="138"/>
      <c r="AM550" s="138"/>
      <c r="AN550" s="138"/>
      <c r="AO550" s="138"/>
      <c r="AP550" s="138"/>
      <c r="AQ550" s="139"/>
    </row>
    <row r="551" spans="1:43" ht="36" x14ac:dyDescent="0.3">
      <c r="A551" s="128" t="s">
        <v>901</v>
      </c>
      <c r="B551" s="129">
        <v>548</v>
      </c>
      <c r="C551" s="198" t="s">
        <v>1208</v>
      </c>
      <c r="D551" s="237">
        <v>15977</v>
      </c>
      <c r="E551" s="246" t="s">
        <v>2200</v>
      </c>
      <c r="F551" s="279" t="s">
        <v>2531</v>
      </c>
      <c r="G551" s="175" t="s">
        <v>1132</v>
      </c>
      <c r="H551" s="187">
        <v>2013</v>
      </c>
      <c r="I551" s="130">
        <v>38432</v>
      </c>
      <c r="J551" s="186">
        <v>2005</v>
      </c>
      <c r="K551" s="187" t="s">
        <v>1164</v>
      </c>
      <c r="L551" s="130" t="s">
        <v>1107</v>
      </c>
      <c r="M551" s="131">
        <v>150</v>
      </c>
      <c r="N551" s="136">
        <v>39264</v>
      </c>
      <c r="O551" s="136">
        <v>40513</v>
      </c>
      <c r="P551" s="136">
        <v>42844</v>
      </c>
      <c r="Q551" s="145">
        <f t="shared" si="79"/>
        <v>9.8082191780821919</v>
      </c>
      <c r="R551" s="145" t="s">
        <v>2519</v>
      </c>
      <c r="S551" s="145">
        <f t="shared" si="80"/>
        <v>6.3863013698630136</v>
      </c>
      <c r="T551" s="145" t="s">
        <v>2516</v>
      </c>
      <c r="U551" s="145" t="s">
        <v>2540</v>
      </c>
      <c r="V551" s="145" t="s">
        <v>689</v>
      </c>
      <c r="W551" s="136" t="s">
        <v>691</v>
      </c>
      <c r="X551" s="187" t="s">
        <v>691</v>
      </c>
      <c r="Y551" s="345">
        <v>2137063.56</v>
      </c>
      <c r="Z551" s="140">
        <v>0</v>
      </c>
      <c r="AA551" s="128">
        <v>0</v>
      </c>
      <c r="AB551" s="133">
        <v>2234162</v>
      </c>
      <c r="AC551" s="133">
        <v>1217914.56</v>
      </c>
      <c r="AD551" s="342">
        <f t="shared" si="81"/>
        <v>919149</v>
      </c>
      <c r="AE551" s="352">
        <f t="shared" si="77"/>
        <v>0.5699009532500755</v>
      </c>
      <c r="AF551" s="135">
        <f t="shared" si="78"/>
        <v>0.5699009532500755</v>
      </c>
      <c r="AG551" s="135" t="s">
        <v>2542</v>
      </c>
      <c r="AH551" s="136" t="s">
        <v>925</v>
      </c>
      <c r="AI551" s="148" t="s">
        <v>1237</v>
      </c>
      <c r="AJ551" s="138">
        <v>2010</v>
      </c>
      <c r="AK551" s="148" t="s">
        <v>1237</v>
      </c>
      <c r="AL551" s="148" t="s">
        <v>1237</v>
      </c>
      <c r="AM551" s="148" t="s">
        <v>1237</v>
      </c>
      <c r="AN551" s="138"/>
      <c r="AO551" s="138"/>
      <c r="AP551" s="138"/>
      <c r="AQ551" s="139" t="s">
        <v>1248</v>
      </c>
    </row>
    <row r="552" spans="1:43" ht="36" x14ac:dyDescent="0.3">
      <c r="A552" s="128" t="s">
        <v>901</v>
      </c>
      <c r="B552" s="129">
        <v>549</v>
      </c>
      <c r="C552" s="198" t="s">
        <v>1222</v>
      </c>
      <c r="D552" s="237">
        <v>22854</v>
      </c>
      <c r="E552" s="245" t="s">
        <v>2215</v>
      </c>
      <c r="F552" s="279" t="s">
        <v>2531</v>
      </c>
      <c r="G552" s="175" t="s">
        <v>1132</v>
      </c>
      <c r="H552" s="187">
        <v>2013</v>
      </c>
      <c r="I552" s="130">
        <v>38597</v>
      </c>
      <c r="J552" s="186">
        <v>2005</v>
      </c>
      <c r="K552" s="130" t="s">
        <v>916</v>
      </c>
      <c r="L552" s="130" t="s">
        <v>1110</v>
      </c>
      <c r="M552" s="131">
        <v>210</v>
      </c>
      <c r="N552" s="136">
        <v>38808</v>
      </c>
      <c r="O552" s="136">
        <v>41426</v>
      </c>
      <c r="P552" s="136">
        <v>42844</v>
      </c>
      <c r="Q552" s="145">
        <f t="shared" si="79"/>
        <v>11.057534246575342</v>
      </c>
      <c r="R552" s="145" t="s">
        <v>2521</v>
      </c>
      <c r="S552" s="145">
        <f t="shared" si="80"/>
        <v>3.8849315068493149</v>
      </c>
      <c r="T552" s="145" t="s">
        <v>2513</v>
      </c>
      <c r="U552" s="145" t="s">
        <v>2540</v>
      </c>
      <c r="V552" s="145" t="s">
        <v>689</v>
      </c>
      <c r="W552" s="145" t="s">
        <v>689</v>
      </c>
      <c r="X552" s="187" t="s">
        <v>691</v>
      </c>
      <c r="Y552" s="180">
        <v>5925060.4699999997</v>
      </c>
      <c r="Z552" s="140">
        <v>0</v>
      </c>
      <c r="AA552" s="128">
        <v>0</v>
      </c>
      <c r="AB552" s="133">
        <v>15237248</v>
      </c>
      <c r="AC552" s="133">
        <v>7201797.2199999997</v>
      </c>
      <c r="AD552" s="342">
        <f t="shared" si="81"/>
        <v>-1276736.75</v>
      </c>
      <c r="AE552" s="352">
        <f t="shared" si="77"/>
        <v>1.215480796603583</v>
      </c>
      <c r="AF552" s="135">
        <f t="shared" si="78"/>
        <v>1.215480796603583</v>
      </c>
      <c r="AG552" s="135" t="s">
        <v>2544</v>
      </c>
      <c r="AH552" s="132"/>
      <c r="AI552" s="137"/>
      <c r="AJ552" s="138"/>
      <c r="AK552" s="138"/>
      <c r="AL552" s="138"/>
      <c r="AM552" s="138"/>
      <c r="AN552" s="138"/>
      <c r="AO552" s="138"/>
      <c r="AP552" s="138"/>
      <c r="AQ552" s="139"/>
    </row>
    <row r="553" spans="1:43" ht="36" x14ac:dyDescent="0.3">
      <c r="A553" s="128" t="s">
        <v>901</v>
      </c>
      <c r="B553" s="129">
        <v>550</v>
      </c>
      <c r="C553" s="198" t="s">
        <v>1197</v>
      </c>
      <c r="D553" s="237">
        <v>24045</v>
      </c>
      <c r="E553" s="246" t="s">
        <v>2200</v>
      </c>
      <c r="F553" s="279" t="s">
        <v>2531</v>
      </c>
      <c r="G553" s="175" t="s">
        <v>1132</v>
      </c>
      <c r="H553" s="187">
        <v>2013</v>
      </c>
      <c r="I553" s="130">
        <v>38625</v>
      </c>
      <c r="J553" s="186">
        <v>2005</v>
      </c>
      <c r="K553" s="130" t="s">
        <v>1177</v>
      </c>
      <c r="L553" s="130" t="s">
        <v>1110</v>
      </c>
      <c r="M553" s="131">
        <v>90</v>
      </c>
      <c r="N553" s="136">
        <v>38930</v>
      </c>
      <c r="O553" s="136">
        <v>41456</v>
      </c>
      <c r="P553" s="136">
        <v>42844</v>
      </c>
      <c r="Q553" s="145">
        <f t="shared" si="79"/>
        <v>10.723287671232876</v>
      </c>
      <c r="R553" s="145" t="s">
        <v>2520</v>
      </c>
      <c r="S553" s="145">
        <f t="shared" si="80"/>
        <v>3.8027397260273972</v>
      </c>
      <c r="T553" s="145" t="s">
        <v>2513</v>
      </c>
      <c r="U553" s="145" t="s">
        <v>2540</v>
      </c>
      <c r="V553" s="145" t="s">
        <v>689</v>
      </c>
      <c r="W553" s="136" t="s">
        <v>691</v>
      </c>
      <c r="X553" s="187" t="s">
        <v>689</v>
      </c>
      <c r="Y553" s="345">
        <v>125885.86</v>
      </c>
      <c r="Z553" s="140">
        <v>0</v>
      </c>
      <c r="AA553" s="128">
        <v>0</v>
      </c>
      <c r="AB553" s="133">
        <v>614254</v>
      </c>
      <c r="AC553" s="140">
        <v>125885.86</v>
      </c>
      <c r="AD553" s="342">
        <f t="shared" si="81"/>
        <v>0</v>
      </c>
      <c r="AE553" s="352">
        <f t="shared" si="77"/>
        <v>1</v>
      </c>
      <c r="AF553" s="135">
        <f t="shared" si="78"/>
        <v>1</v>
      </c>
      <c r="AG553" s="135" t="s">
        <v>2544</v>
      </c>
      <c r="AH553" s="136" t="s">
        <v>925</v>
      </c>
      <c r="AI553" s="148" t="s">
        <v>1237</v>
      </c>
      <c r="AJ553" s="138">
        <v>2006</v>
      </c>
      <c r="AK553" s="148" t="s">
        <v>1237</v>
      </c>
      <c r="AL553" s="148" t="s">
        <v>1237</v>
      </c>
      <c r="AM553" s="148" t="s">
        <v>1237</v>
      </c>
      <c r="AN553" s="138"/>
      <c r="AO553" s="138"/>
      <c r="AP553" s="138"/>
      <c r="AQ553" s="139"/>
    </row>
    <row r="554" spans="1:43" ht="60.6" x14ac:dyDescent="0.3">
      <c r="A554" s="193" t="s">
        <v>897</v>
      </c>
      <c r="B554" s="129">
        <v>551</v>
      </c>
      <c r="C554" s="198" t="s">
        <v>1280</v>
      </c>
      <c r="D554" s="239">
        <v>33815</v>
      </c>
      <c r="E554" s="245" t="s">
        <v>2378</v>
      </c>
      <c r="F554" s="280" t="s">
        <v>2530</v>
      </c>
      <c r="G554" s="175" t="s">
        <v>1132</v>
      </c>
      <c r="H554" s="187">
        <v>2013</v>
      </c>
      <c r="I554" s="130">
        <v>40113</v>
      </c>
      <c r="J554" s="187">
        <v>2009</v>
      </c>
      <c r="K554" s="130" t="s">
        <v>1166</v>
      </c>
      <c r="L554" s="130" t="s">
        <v>1102</v>
      </c>
      <c r="M554" s="248">
        <v>180</v>
      </c>
      <c r="N554" s="136">
        <v>39600</v>
      </c>
      <c r="O554" s="136">
        <v>41487</v>
      </c>
      <c r="P554" s="136">
        <v>42844</v>
      </c>
      <c r="Q554" s="145">
        <f t="shared" si="79"/>
        <v>8.8876712328767127</v>
      </c>
      <c r="R554" s="145" t="s">
        <v>2518</v>
      </c>
      <c r="S554" s="145">
        <f t="shared" si="80"/>
        <v>3.7178082191780821</v>
      </c>
      <c r="T554" s="145" t="s">
        <v>2513</v>
      </c>
      <c r="U554" s="145" t="s">
        <v>2540</v>
      </c>
      <c r="V554" s="145" t="s">
        <v>689</v>
      </c>
      <c r="W554" s="145" t="s">
        <v>689</v>
      </c>
      <c r="X554" s="187" t="s">
        <v>691</v>
      </c>
      <c r="Y554" s="180">
        <v>9239466</v>
      </c>
      <c r="Z554" s="181">
        <v>0</v>
      </c>
      <c r="AA554" s="128">
        <v>0</v>
      </c>
      <c r="AB554" s="133">
        <v>13580624</v>
      </c>
      <c r="AC554" s="180">
        <v>9299729.6199999992</v>
      </c>
      <c r="AD554" s="342">
        <f t="shared" si="81"/>
        <v>-60263.61999999918</v>
      </c>
      <c r="AE554" s="352">
        <f t="shared" si="77"/>
        <v>1.006522413741227</v>
      </c>
      <c r="AF554" s="135">
        <f t="shared" si="78"/>
        <v>1.006522413741227</v>
      </c>
      <c r="AG554" s="135" t="s">
        <v>2544</v>
      </c>
      <c r="AH554" s="202"/>
      <c r="AI554" s="189"/>
      <c r="AJ554" s="178"/>
      <c r="AK554" s="178"/>
      <c r="AL554" s="178"/>
      <c r="AM554" s="178"/>
      <c r="AN554" s="178"/>
      <c r="AO554" s="178"/>
      <c r="AP554" s="178"/>
      <c r="AQ554" s="188" t="s">
        <v>1281</v>
      </c>
    </row>
    <row r="555" spans="1:43" ht="36" x14ac:dyDescent="0.3">
      <c r="A555" s="193" t="s">
        <v>897</v>
      </c>
      <c r="B555" s="129">
        <v>552</v>
      </c>
      <c r="C555" s="198" t="s">
        <v>1292</v>
      </c>
      <c r="D555" s="239">
        <v>42302</v>
      </c>
      <c r="E555" s="245" t="s">
        <v>1166</v>
      </c>
      <c r="F555" s="280" t="s">
        <v>2530</v>
      </c>
      <c r="G555" s="175" t="s">
        <v>1132</v>
      </c>
      <c r="H555" s="187">
        <v>2013</v>
      </c>
      <c r="I555" s="130">
        <v>39618</v>
      </c>
      <c r="J555" s="186">
        <v>2008</v>
      </c>
      <c r="K555" s="130" t="s">
        <v>2253</v>
      </c>
      <c r="L555" s="130" t="s">
        <v>1104</v>
      </c>
      <c r="M555" s="248">
        <v>1800</v>
      </c>
      <c r="N555" s="136">
        <v>39753</v>
      </c>
      <c r="O555" s="136">
        <v>41426</v>
      </c>
      <c r="P555" s="136">
        <v>42844</v>
      </c>
      <c r="Q555" s="145">
        <f t="shared" si="79"/>
        <v>8.4684931506849317</v>
      </c>
      <c r="R555" s="145" t="s">
        <v>2518</v>
      </c>
      <c r="S555" s="145">
        <f t="shared" si="80"/>
        <v>3.8849315068493149</v>
      </c>
      <c r="T555" s="145" t="s">
        <v>2513</v>
      </c>
      <c r="U555" s="145" t="s">
        <v>2540</v>
      </c>
      <c r="V555" s="145" t="s">
        <v>689</v>
      </c>
      <c r="W555" s="145" t="s">
        <v>689</v>
      </c>
      <c r="X555" s="187" t="s">
        <v>691</v>
      </c>
      <c r="Y555" s="180">
        <v>5251829.53</v>
      </c>
      <c r="Z555" s="181">
        <v>0</v>
      </c>
      <c r="AA555" s="128">
        <v>0</v>
      </c>
      <c r="AB555" s="133">
        <v>6093735</v>
      </c>
      <c r="AC555" s="180">
        <v>5087567.6500000004</v>
      </c>
      <c r="AD555" s="342">
        <f t="shared" si="81"/>
        <v>164261.87999999989</v>
      </c>
      <c r="AE555" s="352">
        <f t="shared" si="77"/>
        <v>0.96872292235273683</v>
      </c>
      <c r="AF555" s="135">
        <f t="shared" si="78"/>
        <v>0.96872292235273683</v>
      </c>
      <c r="AG555" s="135" t="s">
        <v>2544</v>
      </c>
      <c r="AH555" s="202"/>
      <c r="AI555" s="189"/>
      <c r="AJ555" s="178"/>
      <c r="AK555" s="178"/>
      <c r="AL555" s="178"/>
      <c r="AM555" s="178"/>
      <c r="AN555" s="178"/>
      <c r="AO555" s="178"/>
      <c r="AP555" s="178"/>
      <c r="AQ555" s="188" t="s">
        <v>1293</v>
      </c>
    </row>
    <row r="556" spans="1:43" ht="72.599999999999994" x14ac:dyDescent="0.3">
      <c r="A556" s="193" t="s">
        <v>897</v>
      </c>
      <c r="B556" s="129">
        <v>553</v>
      </c>
      <c r="C556" s="198" t="s">
        <v>1313</v>
      </c>
      <c r="D556" s="239">
        <v>75886</v>
      </c>
      <c r="E556" s="245" t="s">
        <v>1166</v>
      </c>
      <c r="F556" s="280" t="s">
        <v>2530</v>
      </c>
      <c r="G556" s="175" t="s">
        <v>1622</v>
      </c>
      <c r="H556" s="187">
        <v>2013</v>
      </c>
      <c r="I556" s="130">
        <v>39518</v>
      </c>
      <c r="J556" s="186">
        <v>2008</v>
      </c>
      <c r="K556" s="130" t="s">
        <v>1166</v>
      </c>
      <c r="L556" s="130" t="s">
        <v>1107</v>
      </c>
      <c r="M556" s="248">
        <v>120</v>
      </c>
      <c r="N556" s="136">
        <v>40817</v>
      </c>
      <c r="O556" s="136">
        <v>41548</v>
      </c>
      <c r="P556" s="136">
        <v>42844</v>
      </c>
      <c r="Q556" s="145">
        <f t="shared" si="79"/>
        <v>5.5534246575342463</v>
      </c>
      <c r="R556" s="145" t="s">
        <v>2515</v>
      </c>
      <c r="S556" s="145">
        <f t="shared" si="80"/>
        <v>3.5506849315068494</v>
      </c>
      <c r="T556" s="145" t="s">
        <v>2513</v>
      </c>
      <c r="U556" s="145" t="s">
        <v>2540</v>
      </c>
      <c r="V556" s="145" t="s">
        <v>691</v>
      </c>
      <c r="W556" s="145" t="s">
        <v>689</v>
      </c>
      <c r="X556" s="187" t="s">
        <v>691</v>
      </c>
      <c r="Y556" s="180">
        <v>1451022.04</v>
      </c>
      <c r="Z556" s="181">
        <v>0</v>
      </c>
      <c r="AA556" s="128">
        <v>0</v>
      </c>
      <c r="AB556" s="133">
        <v>1473934</v>
      </c>
      <c r="AC556" s="180">
        <v>1455079.73</v>
      </c>
      <c r="AD556" s="342">
        <f t="shared" si="81"/>
        <v>-4057.6899999999441</v>
      </c>
      <c r="AE556" s="352">
        <f t="shared" si="77"/>
        <v>1.0027964358143036</v>
      </c>
      <c r="AF556" s="135">
        <f t="shared" si="78"/>
        <v>1.0027964358143036</v>
      </c>
      <c r="AG556" s="135" t="s">
        <v>2544</v>
      </c>
      <c r="AH556" s="202"/>
      <c r="AI556" s="189"/>
      <c r="AJ556" s="178"/>
      <c r="AK556" s="178"/>
      <c r="AL556" s="178"/>
      <c r="AM556" s="178"/>
      <c r="AN556" s="178"/>
      <c r="AO556" s="178"/>
      <c r="AP556" s="178"/>
      <c r="AQ556" s="188" t="s">
        <v>1314</v>
      </c>
    </row>
    <row r="557" spans="1:43" ht="36" x14ac:dyDescent="0.3">
      <c r="A557" s="193" t="s">
        <v>897</v>
      </c>
      <c r="B557" s="129">
        <v>554</v>
      </c>
      <c r="C557" s="198" t="s">
        <v>1331</v>
      </c>
      <c r="D557" s="239">
        <v>91733</v>
      </c>
      <c r="E557" s="245" t="s">
        <v>1166</v>
      </c>
      <c r="F557" s="280" t="s">
        <v>2530</v>
      </c>
      <c r="G557" s="175" t="s">
        <v>1622</v>
      </c>
      <c r="H557" s="187">
        <v>2013</v>
      </c>
      <c r="I557" s="130">
        <v>39783</v>
      </c>
      <c r="J557" s="186">
        <v>2008</v>
      </c>
      <c r="K557" s="130" t="s">
        <v>1166</v>
      </c>
      <c r="L557" s="130" t="s">
        <v>1110</v>
      </c>
      <c r="M557" s="248">
        <v>150</v>
      </c>
      <c r="N557" s="136">
        <v>40848</v>
      </c>
      <c r="O557" s="136">
        <v>41395</v>
      </c>
      <c r="P557" s="136">
        <v>42844</v>
      </c>
      <c r="Q557" s="145">
        <f t="shared" si="79"/>
        <v>5.4684931506849317</v>
      </c>
      <c r="R557" s="145" t="s">
        <v>2515</v>
      </c>
      <c r="S557" s="145">
        <f t="shared" si="80"/>
        <v>3.9698630136986299</v>
      </c>
      <c r="T557" s="145" t="s">
        <v>2514</v>
      </c>
      <c r="U557" s="145" t="s">
        <v>2540</v>
      </c>
      <c r="V557" s="145" t="s">
        <v>689</v>
      </c>
      <c r="W557" s="136" t="s">
        <v>691</v>
      </c>
      <c r="X557" s="187" t="s">
        <v>691</v>
      </c>
      <c r="Y557" s="180">
        <v>1159699.56</v>
      </c>
      <c r="Z557" s="181">
        <v>0</v>
      </c>
      <c r="AA557" s="128">
        <v>0</v>
      </c>
      <c r="AB557" s="133">
        <v>2181953</v>
      </c>
      <c r="AC557" s="180">
        <v>1159699.56</v>
      </c>
      <c r="AD557" s="342">
        <f t="shared" si="81"/>
        <v>0</v>
      </c>
      <c r="AE557" s="352">
        <f t="shared" si="77"/>
        <v>1</v>
      </c>
      <c r="AF557" s="135">
        <f t="shared" si="78"/>
        <v>1</v>
      </c>
      <c r="AG557" s="135" t="s">
        <v>2544</v>
      </c>
      <c r="AH557" s="136" t="s">
        <v>925</v>
      </c>
      <c r="AI557" s="190"/>
      <c r="AJ557" s="191"/>
      <c r="AK557" s="191"/>
      <c r="AL557" s="191"/>
      <c r="AM557" s="191"/>
      <c r="AN557" s="191"/>
      <c r="AO557" s="191"/>
      <c r="AP557" s="191"/>
      <c r="AQ557" s="188" t="s">
        <v>1332</v>
      </c>
    </row>
    <row r="558" spans="1:43" ht="36" x14ac:dyDescent="0.3">
      <c r="A558" s="193" t="s">
        <v>897</v>
      </c>
      <c r="B558" s="129">
        <v>555</v>
      </c>
      <c r="C558" s="198" t="s">
        <v>1350</v>
      </c>
      <c r="D558" s="239">
        <v>129372</v>
      </c>
      <c r="E558" s="245" t="s">
        <v>2377</v>
      </c>
      <c r="F558" s="280" t="s">
        <v>2530</v>
      </c>
      <c r="G558" s="175" t="s">
        <v>2188</v>
      </c>
      <c r="H558" s="187">
        <v>2013</v>
      </c>
      <c r="I558" s="130">
        <v>40639</v>
      </c>
      <c r="J558" s="187">
        <v>2011</v>
      </c>
      <c r="K558" s="130" t="s">
        <v>1512</v>
      </c>
      <c r="L558" s="130" t="s">
        <v>1110</v>
      </c>
      <c r="M558" s="248">
        <v>180</v>
      </c>
      <c r="N558" s="136">
        <v>40878</v>
      </c>
      <c r="O558" s="136">
        <v>41395</v>
      </c>
      <c r="P558" s="136">
        <v>42844</v>
      </c>
      <c r="Q558" s="145">
        <f t="shared" si="79"/>
        <v>5.3863013698630136</v>
      </c>
      <c r="R558" s="145" t="s">
        <v>2515</v>
      </c>
      <c r="S558" s="145">
        <f t="shared" si="80"/>
        <v>3.9698630136986299</v>
      </c>
      <c r="T558" s="145" t="s">
        <v>2514</v>
      </c>
      <c r="U558" s="145" t="s">
        <v>2540</v>
      </c>
      <c r="V558" s="145" t="s">
        <v>691</v>
      </c>
      <c r="W558" s="136" t="s">
        <v>691</v>
      </c>
      <c r="X558" s="187" t="s">
        <v>691</v>
      </c>
      <c r="Y558" s="180">
        <v>3117694.63</v>
      </c>
      <c r="Z558" s="181">
        <v>0</v>
      </c>
      <c r="AA558" s="128">
        <v>0</v>
      </c>
      <c r="AB558" s="133">
        <v>6103447</v>
      </c>
      <c r="AC558" s="180">
        <v>3124382.58</v>
      </c>
      <c r="AD558" s="342">
        <f t="shared" si="81"/>
        <v>-6687.9500000001863</v>
      </c>
      <c r="AE558" s="352">
        <f t="shared" si="77"/>
        <v>1.0021451587771444</v>
      </c>
      <c r="AF558" s="135">
        <f t="shared" si="78"/>
        <v>1.0021451587771444</v>
      </c>
      <c r="AG558" s="135" t="s">
        <v>2544</v>
      </c>
      <c r="AH558" s="136" t="s">
        <v>925</v>
      </c>
      <c r="AI558" s="190"/>
      <c r="AJ558" s="191"/>
      <c r="AK558" s="191"/>
      <c r="AL558" s="191"/>
      <c r="AM558" s="191"/>
      <c r="AN558" s="191"/>
      <c r="AO558" s="191"/>
      <c r="AP558" s="191"/>
      <c r="AQ558" s="188" t="s">
        <v>1351</v>
      </c>
    </row>
    <row r="559" spans="1:43" ht="48" x14ac:dyDescent="0.3">
      <c r="A559" s="193" t="s">
        <v>897</v>
      </c>
      <c r="B559" s="129">
        <v>556</v>
      </c>
      <c r="C559" s="198" t="s">
        <v>1353</v>
      </c>
      <c r="D559" s="239">
        <v>130349</v>
      </c>
      <c r="E559" s="245" t="s">
        <v>1166</v>
      </c>
      <c r="F559" s="280" t="s">
        <v>2530</v>
      </c>
      <c r="G559" s="175" t="s">
        <v>2189</v>
      </c>
      <c r="H559" s="187">
        <v>2013</v>
      </c>
      <c r="I559" s="130">
        <v>40110</v>
      </c>
      <c r="J559" s="187">
        <v>2009</v>
      </c>
      <c r="K559" s="130" t="s">
        <v>2260</v>
      </c>
      <c r="L559" s="130" t="s">
        <v>1109</v>
      </c>
      <c r="M559" s="248">
        <v>120</v>
      </c>
      <c r="N559" s="136">
        <v>41214</v>
      </c>
      <c r="O559" s="136">
        <v>41609</v>
      </c>
      <c r="P559" s="136">
        <v>42844</v>
      </c>
      <c r="Q559" s="145">
        <f t="shared" si="79"/>
        <v>4.4657534246575343</v>
      </c>
      <c r="R559" s="145" t="s">
        <v>2514</v>
      </c>
      <c r="S559" s="145">
        <f t="shared" si="80"/>
        <v>3.3835616438356166</v>
      </c>
      <c r="T559" s="145" t="s">
        <v>2513</v>
      </c>
      <c r="U559" s="145" t="s">
        <v>2540</v>
      </c>
      <c r="V559" s="145" t="s">
        <v>689</v>
      </c>
      <c r="W559" s="145" t="s">
        <v>689</v>
      </c>
      <c r="X559" s="187" t="s">
        <v>689</v>
      </c>
      <c r="Y559" s="180">
        <v>1195311.26</v>
      </c>
      <c r="Z559" s="181">
        <v>0</v>
      </c>
      <c r="AA559" s="128">
        <v>0</v>
      </c>
      <c r="AB559" s="133">
        <v>24115</v>
      </c>
      <c r="AC559" s="180">
        <v>23115</v>
      </c>
      <c r="AD559" s="342">
        <f t="shared" si="81"/>
        <v>1172196.26</v>
      </c>
      <c r="AE559" s="352">
        <f t="shared" si="77"/>
        <v>1.9338059276710905E-2</v>
      </c>
      <c r="AF559" s="135">
        <f t="shared" si="78"/>
        <v>1.9338059276710905E-2</v>
      </c>
      <c r="AG559" s="135" t="s">
        <v>2543</v>
      </c>
      <c r="AH559" s="202"/>
      <c r="AI559" s="190"/>
      <c r="AJ559" s="191"/>
      <c r="AK559" s="191"/>
      <c r="AL559" s="191"/>
      <c r="AM559" s="191"/>
      <c r="AN559" s="191"/>
      <c r="AO559" s="191"/>
      <c r="AP559" s="191"/>
      <c r="AQ559" s="188" t="s">
        <v>1355</v>
      </c>
    </row>
    <row r="560" spans="1:43" ht="36" x14ac:dyDescent="0.3">
      <c r="A560" s="193" t="s">
        <v>897</v>
      </c>
      <c r="B560" s="129">
        <v>557</v>
      </c>
      <c r="C560" s="198" t="s">
        <v>1367</v>
      </c>
      <c r="D560" s="239">
        <v>152599</v>
      </c>
      <c r="E560" s="245" t="s">
        <v>1166</v>
      </c>
      <c r="F560" s="280" t="s">
        <v>2530</v>
      </c>
      <c r="G560" s="175" t="s">
        <v>1169</v>
      </c>
      <c r="H560" s="187">
        <v>2013</v>
      </c>
      <c r="I560" s="130">
        <v>40316</v>
      </c>
      <c r="J560" s="186">
        <v>2010</v>
      </c>
      <c r="K560" s="130" t="s">
        <v>1165</v>
      </c>
      <c r="L560" s="130" t="s">
        <v>1104</v>
      </c>
      <c r="M560" s="248">
        <v>90</v>
      </c>
      <c r="N560" s="136">
        <v>41030</v>
      </c>
      <c r="O560" s="136">
        <v>41579</v>
      </c>
      <c r="P560" s="136">
        <v>42844</v>
      </c>
      <c r="Q560" s="145">
        <f t="shared" si="79"/>
        <v>4.9698630136986299</v>
      </c>
      <c r="R560" s="145" t="s">
        <v>2515</v>
      </c>
      <c r="S560" s="145">
        <f t="shared" si="80"/>
        <v>3.4657534246575343</v>
      </c>
      <c r="T560" s="145" t="s">
        <v>2513</v>
      </c>
      <c r="U560" s="145" t="s">
        <v>2540</v>
      </c>
      <c r="V560" s="145" t="s">
        <v>691</v>
      </c>
      <c r="W560" s="136" t="s">
        <v>691</v>
      </c>
      <c r="X560" s="187" t="s">
        <v>691</v>
      </c>
      <c r="Y560" s="180">
        <v>689491.62</v>
      </c>
      <c r="Z560" s="181">
        <v>0</v>
      </c>
      <c r="AA560" s="128">
        <v>0</v>
      </c>
      <c r="AB560" s="133">
        <v>753129</v>
      </c>
      <c r="AC560" s="180">
        <v>689491.62</v>
      </c>
      <c r="AD560" s="342">
        <f t="shared" si="81"/>
        <v>0</v>
      </c>
      <c r="AE560" s="352">
        <f t="shared" si="77"/>
        <v>1</v>
      </c>
      <c r="AF560" s="135">
        <f t="shared" si="78"/>
        <v>1</v>
      </c>
      <c r="AG560" s="135" t="s">
        <v>2544</v>
      </c>
      <c r="AH560" s="136" t="s">
        <v>925</v>
      </c>
      <c r="AI560" s="190"/>
      <c r="AJ560" s="191"/>
      <c r="AK560" s="191"/>
      <c r="AL560" s="191"/>
      <c r="AM560" s="191"/>
      <c r="AN560" s="191"/>
      <c r="AO560" s="191"/>
      <c r="AP560" s="191"/>
      <c r="AQ560" s="188" t="s">
        <v>1338</v>
      </c>
    </row>
    <row r="561" spans="1:43" ht="48" x14ac:dyDescent="0.3">
      <c r="A561" s="193" t="s">
        <v>897</v>
      </c>
      <c r="B561" s="129">
        <v>558</v>
      </c>
      <c r="C561" s="198" t="s">
        <v>1368</v>
      </c>
      <c r="D561" s="239">
        <v>164238</v>
      </c>
      <c r="E561" s="245" t="s">
        <v>1166</v>
      </c>
      <c r="F561" s="280" t="s">
        <v>2530</v>
      </c>
      <c r="G561" s="175" t="s">
        <v>1169</v>
      </c>
      <c r="H561" s="187">
        <v>2013</v>
      </c>
      <c r="I561" s="130">
        <v>40494</v>
      </c>
      <c r="J561" s="186">
        <v>2010</v>
      </c>
      <c r="K561" s="130" t="s">
        <v>1165</v>
      </c>
      <c r="L561" s="130" t="s">
        <v>1110</v>
      </c>
      <c r="M561" s="248">
        <v>120</v>
      </c>
      <c r="N561" s="136">
        <v>41030</v>
      </c>
      <c r="O561" s="136">
        <v>41518</v>
      </c>
      <c r="P561" s="136">
        <v>42844</v>
      </c>
      <c r="Q561" s="145">
        <f t="shared" si="79"/>
        <v>4.9698630136986299</v>
      </c>
      <c r="R561" s="145" t="s">
        <v>2515</v>
      </c>
      <c r="S561" s="145">
        <f t="shared" si="80"/>
        <v>3.6328767123287671</v>
      </c>
      <c r="T561" s="145" t="s">
        <v>2513</v>
      </c>
      <c r="U561" s="145" t="s">
        <v>2540</v>
      </c>
      <c r="V561" s="145" t="s">
        <v>691</v>
      </c>
      <c r="W561" s="136" t="s">
        <v>691</v>
      </c>
      <c r="X561" s="187" t="s">
        <v>691</v>
      </c>
      <c r="Y561" s="180">
        <v>960834.74</v>
      </c>
      <c r="Z561" s="181">
        <v>0</v>
      </c>
      <c r="AA561" s="128">
        <v>0</v>
      </c>
      <c r="AB561" s="133">
        <v>1818237</v>
      </c>
      <c r="AC561" s="180">
        <v>960834.74</v>
      </c>
      <c r="AD561" s="342">
        <f t="shared" si="81"/>
        <v>0</v>
      </c>
      <c r="AE561" s="352">
        <f t="shared" si="77"/>
        <v>1</v>
      </c>
      <c r="AF561" s="135">
        <f t="shared" si="78"/>
        <v>1</v>
      </c>
      <c r="AG561" s="135" t="s">
        <v>2544</v>
      </c>
      <c r="AH561" s="136" t="s">
        <v>925</v>
      </c>
      <c r="AI561" s="190"/>
      <c r="AJ561" s="191"/>
      <c r="AK561" s="191"/>
      <c r="AL561" s="191"/>
      <c r="AM561" s="191"/>
      <c r="AN561" s="191"/>
      <c r="AO561" s="191"/>
      <c r="AP561" s="191"/>
      <c r="AQ561" s="188" t="s">
        <v>1338</v>
      </c>
    </row>
    <row r="562" spans="1:43" ht="48" x14ac:dyDescent="0.3">
      <c r="A562" s="193" t="s">
        <v>897</v>
      </c>
      <c r="B562" s="129">
        <v>559</v>
      </c>
      <c r="C562" s="198" t="s">
        <v>1369</v>
      </c>
      <c r="D562" s="239">
        <v>168279</v>
      </c>
      <c r="E562" s="245" t="s">
        <v>1166</v>
      </c>
      <c r="F562" s="280" t="s">
        <v>2530</v>
      </c>
      <c r="G562" s="175" t="s">
        <v>1622</v>
      </c>
      <c r="H562" s="187">
        <v>2013</v>
      </c>
      <c r="I562" s="130">
        <v>40714</v>
      </c>
      <c r="J562" s="187">
        <v>2011</v>
      </c>
      <c r="K562" s="130" t="s">
        <v>2236</v>
      </c>
      <c r="L562" s="130" t="s">
        <v>1110</v>
      </c>
      <c r="M562" s="248">
        <v>270</v>
      </c>
      <c r="N562" s="136">
        <v>40817</v>
      </c>
      <c r="O562" s="136">
        <v>41334</v>
      </c>
      <c r="P562" s="136">
        <v>42844</v>
      </c>
      <c r="Q562" s="145">
        <f t="shared" si="79"/>
        <v>5.5534246575342463</v>
      </c>
      <c r="R562" s="145" t="s">
        <v>2515</v>
      </c>
      <c r="S562" s="145">
        <f t="shared" si="80"/>
        <v>4.1369863013698627</v>
      </c>
      <c r="T562" s="145" t="s">
        <v>2514</v>
      </c>
      <c r="U562" s="145" t="s">
        <v>2540</v>
      </c>
      <c r="V562" s="145" t="s">
        <v>689</v>
      </c>
      <c r="W562" s="136" t="s">
        <v>691</v>
      </c>
      <c r="X562" s="187" t="s">
        <v>691</v>
      </c>
      <c r="Y562" s="180">
        <v>1236503.45</v>
      </c>
      <c r="Z562" s="181">
        <v>0</v>
      </c>
      <c r="AA562" s="128">
        <v>0</v>
      </c>
      <c r="AB562" s="133">
        <v>2002602</v>
      </c>
      <c r="AC562" s="180">
        <v>1241885.69</v>
      </c>
      <c r="AD562" s="342">
        <f t="shared" si="81"/>
        <v>-5382.2399999999907</v>
      </c>
      <c r="AE562" s="352">
        <f t="shared" si="77"/>
        <v>1.0043527901195908</v>
      </c>
      <c r="AF562" s="135">
        <f t="shared" si="78"/>
        <v>1.0043527901195908</v>
      </c>
      <c r="AG562" s="135" t="s">
        <v>2544</v>
      </c>
      <c r="AH562" s="136" t="s">
        <v>925</v>
      </c>
      <c r="AI562" s="190"/>
      <c r="AJ562" s="191"/>
      <c r="AK562" s="191"/>
      <c r="AL562" s="191"/>
      <c r="AM562" s="191"/>
      <c r="AN562" s="191"/>
      <c r="AO562" s="191"/>
      <c r="AP562" s="191"/>
      <c r="AQ562" s="188" t="s">
        <v>1338</v>
      </c>
    </row>
    <row r="563" spans="1:43" ht="36.6" x14ac:dyDescent="0.3">
      <c r="A563" s="193" t="s">
        <v>897</v>
      </c>
      <c r="B563" s="129">
        <v>560</v>
      </c>
      <c r="C563" s="198" t="s">
        <v>1370</v>
      </c>
      <c r="D563" s="239">
        <v>168285</v>
      </c>
      <c r="E563" s="245" t="s">
        <v>1166</v>
      </c>
      <c r="F563" s="280" t="s">
        <v>2530</v>
      </c>
      <c r="G563" s="175" t="s">
        <v>1622</v>
      </c>
      <c r="H563" s="187">
        <v>2013</v>
      </c>
      <c r="I563" s="130">
        <v>40720</v>
      </c>
      <c r="J563" s="187">
        <v>2011</v>
      </c>
      <c r="K563" s="130" t="s">
        <v>2236</v>
      </c>
      <c r="L563" s="130" t="s">
        <v>1110</v>
      </c>
      <c r="M563" s="248">
        <v>270</v>
      </c>
      <c r="N563" s="136">
        <v>40817</v>
      </c>
      <c r="O563" s="136">
        <v>41548</v>
      </c>
      <c r="P563" s="136">
        <v>42844</v>
      </c>
      <c r="Q563" s="145">
        <f t="shared" si="79"/>
        <v>5.5534246575342463</v>
      </c>
      <c r="R563" s="145" t="s">
        <v>2515</v>
      </c>
      <c r="S563" s="145">
        <f t="shared" si="80"/>
        <v>3.5506849315068494</v>
      </c>
      <c r="T563" s="145" t="s">
        <v>2513</v>
      </c>
      <c r="U563" s="145" t="s">
        <v>2540</v>
      </c>
      <c r="V563" s="145" t="s">
        <v>691</v>
      </c>
      <c r="W563" s="136" t="s">
        <v>691</v>
      </c>
      <c r="X563" s="187" t="s">
        <v>689</v>
      </c>
      <c r="Y563" s="180">
        <v>1014815.9</v>
      </c>
      <c r="Z563" s="181">
        <v>0</v>
      </c>
      <c r="AA563" s="128">
        <v>0</v>
      </c>
      <c r="AB563" s="133">
        <v>1835489</v>
      </c>
      <c r="AC563" s="180">
        <v>1014815.9</v>
      </c>
      <c r="AD563" s="342">
        <f t="shared" si="81"/>
        <v>0</v>
      </c>
      <c r="AE563" s="352">
        <f t="shared" si="77"/>
        <v>1</v>
      </c>
      <c r="AF563" s="135">
        <f t="shared" si="78"/>
        <v>1</v>
      </c>
      <c r="AG563" s="135" t="s">
        <v>2544</v>
      </c>
      <c r="AH563" s="136" t="s">
        <v>925</v>
      </c>
      <c r="AI563" s="190"/>
      <c r="AJ563" s="191"/>
      <c r="AK563" s="191"/>
      <c r="AL563" s="191"/>
      <c r="AM563" s="191"/>
      <c r="AN563" s="191"/>
      <c r="AO563" s="191"/>
      <c r="AP563" s="191"/>
      <c r="AQ563" s="188" t="s">
        <v>1371</v>
      </c>
    </row>
    <row r="564" spans="1:43" ht="36" x14ac:dyDescent="0.3">
      <c r="A564" s="193" t="s">
        <v>897</v>
      </c>
      <c r="B564" s="129">
        <v>561</v>
      </c>
      <c r="C564" s="198" t="s">
        <v>1374</v>
      </c>
      <c r="D564" s="239">
        <v>180115</v>
      </c>
      <c r="E564" s="245" t="s">
        <v>1166</v>
      </c>
      <c r="F564" s="280" t="s">
        <v>2530</v>
      </c>
      <c r="G564" s="175" t="s">
        <v>1132</v>
      </c>
      <c r="H564" s="187">
        <v>2013</v>
      </c>
      <c r="I564" s="130">
        <v>40868</v>
      </c>
      <c r="J564" s="187">
        <v>2011</v>
      </c>
      <c r="K564" s="130" t="s">
        <v>1166</v>
      </c>
      <c r="L564" s="130" t="s">
        <v>1110</v>
      </c>
      <c r="M564" s="248">
        <v>180</v>
      </c>
      <c r="N564" s="136">
        <v>41122</v>
      </c>
      <c r="O564" s="136">
        <v>41426</v>
      </c>
      <c r="P564" s="136">
        <v>42844</v>
      </c>
      <c r="Q564" s="145">
        <f t="shared" si="79"/>
        <v>4.7178082191780826</v>
      </c>
      <c r="R564" s="145" t="s">
        <v>2514</v>
      </c>
      <c r="S564" s="145">
        <f t="shared" si="80"/>
        <v>3.8849315068493149</v>
      </c>
      <c r="T564" s="145" t="s">
        <v>2513</v>
      </c>
      <c r="U564" s="145" t="s">
        <v>2540</v>
      </c>
      <c r="V564" s="145" t="s">
        <v>691</v>
      </c>
      <c r="W564" s="145" t="s">
        <v>689</v>
      </c>
      <c r="X564" s="187" t="s">
        <v>691</v>
      </c>
      <c r="Y564" s="180">
        <v>3556726</v>
      </c>
      <c r="Z564" s="181">
        <v>0</v>
      </c>
      <c r="AA564" s="128">
        <v>0</v>
      </c>
      <c r="AB564" s="133">
        <v>7102280</v>
      </c>
      <c r="AC564" s="180">
        <v>3473900.12</v>
      </c>
      <c r="AD564" s="342">
        <f t="shared" si="81"/>
        <v>82825.879999999888</v>
      </c>
      <c r="AE564" s="352">
        <f t="shared" si="77"/>
        <v>0.97671288707648551</v>
      </c>
      <c r="AF564" s="135">
        <f t="shared" si="78"/>
        <v>0.97671288707648551</v>
      </c>
      <c r="AG564" s="135" t="s">
        <v>2544</v>
      </c>
      <c r="AH564" s="202"/>
      <c r="AI564" s="190"/>
      <c r="AJ564" s="191"/>
      <c r="AK564" s="191"/>
      <c r="AL564" s="191"/>
      <c r="AM564" s="191"/>
      <c r="AN564" s="191"/>
      <c r="AO564" s="191"/>
      <c r="AP564" s="191"/>
      <c r="AQ564" s="188" t="s">
        <v>1376</v>
      </c>
    </row>
    <row r="565" spans="1:43" ht="36.6" x14ac:dyDescent="0.3">
      <c r="A565" s="193" t="s">
        <v>897</v>
      </c>
      <c r="B565" s="129">
        <v>562</v>
      </c>
      <c r="C565" s="198" t="s">
        <v>1375</v>
      </c>
      <c r="D565" s="239">
        <v>180302</v>
      </c>
      <c r="E565" s="245" t="s">
        <v>1166</v>
      </c>
      <c r="F565" s="280" t="s">
        <v>2530</v>
      </c>
      <c r="G565" s="175" t="s">
        <v>1132</v>
      </c>
      <c r="H565" s="187">
        <v>2013</v>
      </c>
      <c r="I565" s="130">
        <v>40765</v>
      </c>
      <c r="J565" s="187">
        <v>2011</v>
      </c>
      <c r="K565" s="130" t="s">
        <v>1166</v>
      </c>
      <c r="L565" s="130" t="s">
        <v>1110</v>
      </c>
      <c r="M565" s="248">
        <v>180</v>
      </c>
      <c r="N565" s="136">
        <v>40848</v>
      </c>
      <c r="O565" s="136">
        <v>41334</v>
      </c>
      <c r="P565" s="136">
        <v>42844</v>
      </c>
      <c r="Q565" s="145">
        <f t="shared" si="79"/>
        <v>5.4684931506849317</v>
      </c>
      <c r="R565" s="145" t="s">
        <v>2515</v>
      </c>
      <c r="S565" s="145">
        <f t="shared" si="80"/>
        <v>4.1369863013698627</v>
      </c>
      <c r="T565" s="145" t="s">
        <v>2514</v>
      </c>
      <c r="U565" s="145" t="s">
        <v>2540</v>
      </c>
      <c r="V565" s="145" t="s">
        <v>689</v>
      </c>
      <c r="W565" s="145" t="s">
        <v>689</v>
      </c>
      <c r="X565" s="187" t="s">
        <v>691</v>
      </c>
      <c r="Y565" s="180">
        <v>1369022.06</v>
      </c>
      <c r="Z565" s="181">
        <v>0</v>
      </c>
      <c r="AA565" s="128">
        <v>0</v>
      </c>
      <c r="AB565" s="133">
        <v>2133373</v>
      </c>
      <c r="AC565" s="180">
        <v>1383901.58</v>
      </c>
      <c r="AD565" s="342">
        <f t="shared" si="81"/>
        <v>-14879.520000000019</v>
      </c>
      <c r="AE565" s="352">
        <f t="shared" si="77"/>
        <v>1.0108687218670531</v>
      </c>
      <c r="AF565" s="135">
        <f t="shared" si="78"/>
        <v>1.0108687218670531</v>
      </c>
      <c r="AG565" s="135" t="s">
        <v>2544</v>
      </c>
      <c r="AH565" s="202"/>
      <c r="AI565" s="190"/>
      <c r="AJ565" s="191"/>
      <c r="AK565" s="191"/>
      <c r="AL565" s="191"/>
      <c r="AM565" s="191"/>
      <c r="AN565" s="191"/>
      <c r="AO565" s="191"/>
      <c r="AP565" s="191"/>
      <c r="AQ565" s="188" t="s">
        <v>1377</v>
      </c>
    </row>
    <row r="566" spans="1:43" ht="48" x14ac:dyDescent="0.3">
      <c r="A566" s="193" t="s">
        <v>897</v>
      </c>
      <c r="B566" s="129">
        <v>563</v>
      </c>
      <c r="C566" s="198" t="s">
        <v>1378</v>
      </c>
      <c r="D566" s="239">
        <v>183279</v>
      </c>
      <c r="E566" s="245" t="s">
        <v>1166</v>
      </c>
      <c r="F566" s="280" t="s">
        <v>2530</v>
      </c>
      <c r="G566" s="175" t="s">
        <v>2190</v>
      </c>
      <c r="H566" s="187">
        <v>2013</v>
      </c>
      <c r="I566" s="130">
        <v>40736</v>
      </c>
      <c r="J566" s="187">
        <v>2011</v>
      </c>
      <c r="K566" s="157" t="s">
        <v>1497</v>
      </c>
      <c r="L566" s="130" t="s">
        <v>1110</v>
      </c>
      <c r="M566" s="248">
        <v>180</v>
      </c>
      <c r="N566" s="136">
        <v>40848</v>
      </c>
      <c r="O566" s="136">
        <v>41426</v>
      </c>
      <c r="P566" s="136">
        <v>42844</v>
      </c>
      <c r="Q566" s="145">
        <f t="shared" si="79"/>
        <v>5.4684931506849317</v>
      </c>
      <c r="R566" s="145" t="s">
        <v>2515</v>
      </c>
      <c r="S566" s="145">
        <f t="shared" si="80"/>
        <v>3.8849315068493149</v>
      </c>
      <c r="T566" s="145" t="s">
        <v>2513</v>
      </c>
      <c r="U566" s="145" t="s">
        <v>2540</v>
      </c>
      <c r="V566" s="145" t="s">
        <v>689</v>
      </c>
      <c r="W566" s="145" t="s">
        <v>689</v>
      </c>
      <c r="X566" s="187" t="s">
        <v>691</v>
      </c>
      <c r="Y566" s="180">
        <v>1579787.16</v>
      </c>
      <c r="Z566" s="181">
        <v>0</v>
      </c>
      <c r="AA566" s="128">
        <v>0</v>
      </c>
      <c r="AB566" s="133">
        <v>2776680</v>
      </c>
      <c r="AC566" s="180">
        <v>1567432.74</v>
      </c>
      <c r="AD566" s="342">
        <f t="shared" si="81"/>
        <v>12354.419999999925</v>
      </c>
      <c r="AE566" s="352">
        <f t="shared" ref="AE566" si="82">+AC566/Y566</f>
        <v>0.99217969337084633</v>
      </c>
      <c r="AF566" s="135">
        <f t="shared" si="78"/>
        <v>0.99217969337084633</v>
      </c>
      <c r="AG566" s="135" t="s">
        <v>2544</v>
      </c>
      <c r="AH566" s="202"/>
      <c r="AI566" s="189"/>
      <c r="AJ566" s="178"/>
      <c r="AK566" s="178"/>
      <c r="AL566" s="178"/>
      <c r="AM566" s="178"/>
      <c r="AN566" s="178"/>
      <c r="AO566" s="178"/>
      <c r="AP566" s="178"/>
      <c r="AQ566" s="188" t="s">
        <v>1376</v>
      </c>
    </row>
    <row r="567" spans="1:43" ht="48" x14ac:dyDescent="0.3">
      <c r="A567" s="193" t="s">
        <v>897</v>
      </c>
      <c r="B567" s="129">
        <v>564</v>
      </c>
      <c r="C567" s="198" t="s">
        <v>1380</v>
      </c>
      <c r="D567" s="239">
        <v>185695</v>
      </c>
      <c r="E567" s="245" t="s">
        <v>1166</v>
      </c>
      <c r="F567" s="280" t="s">
        <v>2530</v>
      </c>
      <c r="G567" s="175" t="s">
        <v>2189</v>
      </c>
      <c r="H567" s="187">
        <v>2013</v>
      </c>
      <c r="I567" s="130">
        <v>40812</v>
      </c>
      <c r="J567" s="187">
        <v>2011</v>
      </c>
      <c r="K567" s="130" t="s">
        <v>2260</v>
      </c>
      <c r="L567" s="130" t="s">
        <v>1100</v>
      </c>
      <c r="M567" s="248">
        <v>450</v>
      </c>
      <c r="N567" s="136" t="s">
        <v>698</v>
      </c>
      <c r="O567" s="136" t="s">
        <v>698</v>
      </c>
      <c r="P567" s="136">
        <v>42844</v>
      </c>
      <c r="Q567" s="128" t="s">
        <v>698</v>
      </c>
      <c r="R567" s="128" t="s">
        <v>698</v>
      </c>
      <c r="S567" s="128" t="s">
        <v>698</v>
      </c>
      <c r="T567" s="128" t="s">
        <v>698</v>
      </c>
      <c r="U567" s="128" t="s">
        <v>698</v>
      </c>
      <c r="V567" s="145" t="s">
        <v>689</v>
      </c>
      <c r="W567" s="145" t="s">
        <v>689</v>
      </c>
      <c r="X567" s="187" t="s">
        <v>689</v>
      </c>
      <c r="Y567" s="180">
        <v>5034761</v>
      </c>
      <c r="Z567" s="181">
        <v>0</v>
      </c>
      <c r="AA567" s="128">
        <v>0</v>
      </c>
      <c r="AB567" s="150" t="s">
        <v>698</v>
      </c>
      <c r="AC567" s="194" t="s">
        <v>698</v>
      </c>
      <c r="AD567" s="353" t="s">
        <v>698</v>
      </c>
      <c r="AE567" s="128" t="s">
        <v>698</v>
      </c>
      <c r="AF567" s="128" t="s">
        <v>698</v>
      </c>
      <c r="AG567" s="128" t="s">
        <v>698</v>
      </c>
      <c r="AH567" s="202"/>
      <c r="AI567" s="189"/>
      <c r="AJ567" s="178"/>
      <c r="AK567" s="178"/>
      <c r="AL567" s="178"/>
      <c r="AM567" s="178"/>
      <c r="AN567" s="178"/>
      <c r="AO567" s="178"/>
      <c r="AP567" s="178"/>
      <c r="AQ567" s="188" t="s">
        <v>1383</v>
      </c>
    </row>
    <row r="568" spans="1:43" ht="48" x14ac:dyDescent="0.3">
      <c r="A568" s="193" t="s">
        <v>897</v>
      </c>
      <c r="B568" s="129">
        <v>565</v>
      </c>
      <c r="C568" s="198" t="s">
        <v>1405</v>
      </c>
      <c r="D568" s="239">
        <v>254561</v>
      </c>
      <c r="E568" s="245" t="s">
        <v>1166</v>
      </c>
      <c r="F568" s="280" t="s">
        <v>2530</v>
      </c>
      <c r="G568" s="175" t="s">
        <v>2187</v>
      </c>
      <c r="H568" s="187">
        <v>2013</v>
      </c>
      <c r="I568" s="130">
        <v>41359</v>
      </c>
      <c r="J568" s="187">
        <v>2013</v>
      </c>
      <c r="K568" s="130" t="s">
        <v>2256</v>
      </c>
      <c r="L568" s="130" t="s">
        <v>1110</v>
      </c>
      <c r="M568" s="248">
        <v>180</v>
      </c>
      <c r="N568" s="136">
        <v>41456</v>
      </c>
      <c r="O568" s="136">
        <v>41456</v>
      </c>
      <c r="P568" s="136">
        <v>42844</v>
      </c>
      <c r="Q568" s="145">
        <f t="shared" ref="Q568:Q576" si="83">+(P568-N568)/365</f>
        <v>3.8027397260273972</v>
      </c>
      <c r="R568" s="145" t="s">
        <v>2513</v>
      </c>
      <c r="S568" s="145">
        <f t="shared" ref="S568:S576" si="84">+(P568-O568)/365</f>
        <v>3.8027397260273972</v>
      </c>
      <c r="T568" s="145" t="s">
        <v>2513</v>
      </c>
      <c r="U568" s="145" t="s">
        <v>2540</v>
      </c>
      <c r="V568" s="145" t="s">
        <v>691</v>
      </c>
      <c r="W568" s="145" t="s">
        <v>689</v>
      </c>
      <c r="X568" s="187" t="s">
        <v>689</v>
      </c>
      <c r="Y568" s="180">
        <v>4082892.52</v>
      </c>
      <c r="Z568" s="181">
        <v>0</v>
      </c>
      <c r="AA568" s="128">
        <v>0</v>
      </c>
      <c r="AB568" s="133">
        <v>19000</v>
      </c>
      <c r="AC568" s="180">
        <v>19000</v>
      </c>
      <c r="AD568" s="342">
        <f t="shared" si="81"/>
        <v>4063892.52</v>
      </c>
      <c r="AE568" s="352">
        <f t="shared" ref="AE568:AE595" si="85">+AC568/Y568</f>
        <v>4.6535635966238956E-3</v>
      </c>
      <c r="AF568" s="135">
        <f t="shared" ref="AF568:AF595" si="86">+AC568/Y568</f>
        <v>4.6535635966238956E-3</v>
      </c>
      <c r="AG568" s="135" t="s">
        <v>2543</v>
      </c>
      <c r="AH568" s="202"/>
      <c r="AI568" s="189"/>
      <c r="AJ568" s="178"/>
      <c r="AK568" s="178"/>
      <c r="AL568" s="178"/>
      <c r="AM568" s="178"/>
      <c r="AN568" s="178"/>
      <c r="AO568" s="178"/>
      <c r="AP568" s="178"/>
      <c r="AQ568" s="188" t="s">
        <v>1406</v>
      </c>
    </row>
    <row r="569" spans="1:43" ht="36" x14ac:dyDescent="0.3">
      <c r="A569" s="173" t="s">
        <v>903</v>
      </c>
      <c r="B569" s="129">
        <v>566</v>
      </c>
      <c r="C569" s="171" t="s">
        <v>2070</v>
      </c>
      <c r="D569" s="241">
        <v>75280</v>
      </c>
      <c r="E569" s="246" t="s">
        <v>2208</v>
      </c>
      <c r="F569" s="279" t="s">
        <v>2531</v>
      </c>
      <c r="G569" s="175" t="s">
        <v>1132</v>
      </c>
      <c r="H569" s="152">
        <v>2013</v>
      </c>
      <c r="I569" s="157">
        <v>39567</v>
      </c>
      <c r="J569" s="186">
        <v>2008</v>
      </c>
      <c r="K569" s="187" t="s">
        <v>1094</v>
      </c>
      <c r="L569" s="152" t="s">
        <v>1109</v>
      </c>
      <c r="M569" s="154">
        <v>470</v>
      </c>
      <c r="N569" s="136">
        <v>39661</v>
      </c>
      <c r="O569" s="136">
        <v>41609</v>
      </c>
      <c r="P569" s="136">
        <v>42844</v>
      </c>
      <c r="Q569" s="145">
        <f t="shared" si="83"/>
        <v>8.7205479452054799</v>
      </c>
      <c r="R569" s="145" t="s">
        <v>2518</v>
      </c>
      <c r="S569" s="145">
        <f t="shared" si="84"/>
        <v>3.3835616438356166</v>
      </c>
      <c r="T569" s="145" t="s">
        <v>2513</v>
      </c>
      <c r="U569" s="145" t="s">
        <v>2540</v>
      </c>
      <c r="V569" s="145" t="s">
        <v>691</v>
      </c>
      <c r="W569" s="158" t="s">
        <v>691</v>
      </c>
      <c r="X569" s="152" t="s">
        <v>691</v>
      </c>
      <c r="Y569" s="347">
        <v>4963887.5</v>
      </c>
      <c r="Z569" s="160">
        <v>0</v>
      </c>
      <c r="AA569" s="128">
        <v>0</v>
      </c>
      <c r="AB569" s="133">
        <v>14859726</v>
      </c>
      <c r="AC569" s="159">
        <v>5160093.75</v>
      </c>
      <c r="AD569" s="342">
        <f t="shared" si="81"/>
        <v>-196206.25</v>
      </c>
      <c r="AE569" s="352">
        <f t="shared" si="85"/>
        <v>1.0395267318205741</v>
      </c>
      <c r="AF569" s="135">
        <f t="shared" si="86"/>
        <v>1.0395267318205741</v>
      </c>
      <c r="AG569" s="135" t="s">
        <v>2544</v>
      </c>
      <c r="AH569" s="136" t="s">
        <v>925</v>
      </c>
      <c r="AI569" s="170"/>
      <c r="AJ569" s="168"/>
      <c r="AK569" s="168"/>
      <c r="AL569" s="168"/>
      <c r="AM569" s="168"/>
      <c r="AN569" s="168"/>
      <c r="AO569" s="168"/>
      <c r="AP569" s="168"/>
      <c r="AQ569" s="165" t="s">
        <v>2071</v>
      </c>
    </row>
    <row r="570" spans="1:43" ht="36" x14ac:dyDescent="0.3">
      <c r="A570" s="193" t="s">
        <v>902</v>
      </c>
      <c r="B570" s="129">
        <v>567</v>
      </c>
      <c r="C570" s="198" t="s">
        <v>1612</v>
      </c>
      <c r="D570" s="239">
        <v>105125</v>
      </c>
      <c r="E570" s="246" t="s">
        <v>906</v>
      </c>
      <c r="F570" s="279" t="s">
        <v>2532</v>
      </c>
      <c r="G570" s="175" t="s">
        <v>1132</v>
      </c>
      <c r="H570" s="187">
        <v>2013</v>
      </c>
      <c r="I570" s="130">
        <v>39968</v>
      </c>
      <c r="J570" s="187">
        <v>2009</v>
      </c>
      <c r="K570" s="130" t="s">
        <v>906</v>
      </c>
      <c r="L570" s="130" t="s">
        <v>1100</v>
      </c>
      <c r="M570" s="131">
        <v>150</v>
      </c>
      <c r="N570" s="136">
        <v>41244</v>
      </c>
      <c r="O570" s="136">
        <v>41609</v>
      </c>
      <c r="P570" s="136">
        <v>42844</v>
      </c>
      <c r="Q570" s="145">
        <f t="shared" si="83"/>
        <v>4.3835616438356162</v>
      </c>
      <c r="R570" s="145" t="s">
        <v>2514</v>
      </c>
      <c r="S570" s="145">
        <f t="shared" si="84"/>
        <v>3.3835616438356166</v>
      </c>
      <c r="T570" s="145" t="s">
        <v>2513</v>
      </c>
      <c r="U570" s="145" t="s">
        <v>2540</v>
      </c>
      <c r="V570" s="145" t="s">
        <v>691</v>
      </c>
      <c r="W570" s="145" t="s">
        <v>689</v>
      </c>
      <c r="X570" s="187" t="s">
        <v>691</v>
      </c>
      <c r="Y570" s="180">
        <v>1515147.64</v>
      </c>
      <c r="Z570" s="181">
        <v>0</v>
      </c>
      <c r="AA570" s="128">
        <v>0</v>
      </c>
      <c r="AB570" s="133">
        <v>1617544</v>
      </c>
      <c r="AC570" s="192">
        <v>1575378.88</v>
      </c>
      <c r="AD570" s="342">
        <f t="shared" si="81"/>
        <v>-60231.239999999991</v>
      </c>
      <c r="AE570" s="352">
        <f t="shared" si="85"/>
        <v>1.0397527200715568</v>
      </c>
      <c r="AF570" s="135">
        <f t="shared" si="86"/>
        <v>1.0397527200715568</v>
      </c>
      <c r="AG570" s="135" t="s">
        <v>2544</v>
      </c>
      <c r="AH570" s="202"/>
      <c r="AI570" s="190"/>
      <c r="AJ570" s="191"/>
      <c r="AK570" s="191"/>
      <c r="AL570" s="191"/>
      <c r="AM570" s="191"/>
      <c r="AN570" s="191"/>
      <c r="AO570" s="191"/>
      <c r="AP570" s="191"/>
      <c r="AQ570" s="188"/>
    </row>
    <row r="571" spans="1:43" ht="48" x14ac:dyDescent="0.3">
      <c r="A571" s="193" t="s">
        <v>902</v>
      </c>
      <c r="B571" s="129">
        <v>568</v>
      </c>
      <c r="C571" s="198" t="s">
        <v>1616</v>
      </c>
      <c r="D571" s="239">
        <v>107126</v>
      </c>
      <c r="E571" s="245" t="s">
        <v>2200</v>
      </c>
      <c r="F571" s="280" t="s">
        <v>2531</v>
      </c>
      <c r="G571" s="175" t="s">
        <v>1603</v>
      </c>
      <c r="H571" s="187">
        <v>2013</v>
      </c>
      <c r="I571" s="130">
        <v>40970</v>
      </c>
      <c r="J571" s="152">
        <v>2012</v>
      </c>
      <c r="K571" s="130" t="s">
        <v>1604</v>
      </c>
      <c r="L571" s="130" t="s">
        <v>1110</v>
      </c>
      <c r="M571" s="131">
        <v>210</v>
      </c>
      <c r="N571" s="136">
        <v>41122</v>
      </c>
      <c r="O571" s="136">
        <v>41609</v>
      </c>
      <c r="P571" s="136">
        <v>42844</v>
      </c>
      <c r="Q571" s="145">
        <f t="shared" si="83"/>
        <v>4.7178082191780826</v>
      </c>
      <c r="R571" s="145" t="s">
        <v>2514</v>
      </c>
      <c r="S571" s="145">
        <f t="shared" si="84"/>
        <v>3.3835616438356166</v>
      </c>
      <c r="T571" s="145" t="s">
        <v>2513</v>
      </c>
      <c r="U571" s="145" t="s">
        <v>2540</v>
      </c>
      <c r="V571" s="145" t="s">
        <v>691</v>
      </c>
      <c r="W571" s="145" t="s">
        <v>689</v>
      </c>
      <c r="X571" s="187" t="s">
        <v>691</v>
      </c>
      <c r="Y571" s="180">
        <v>1051361.3700000001</v>
      </c>
      <c r="Z571" s="181">
        <v>0</v>
      </c>
      <c r="AA571" s="128">
        <v>0</v>
      </c>
      <c r="AB571" s="133">
        <v>2279992</v>
      </c>
      <c r="AC571" s="192">
        <v>1089989.31</v>
      </c>
      <c r="AD571" s="342">
        <f t="shared" si="81"/>
        <v>-38627.939999999944</v>
      </c>
      <c r="AE571" s="352">
        <f t="shared" si="85"/>
        <v>1.0367408781625673</v>
      </c>
      <c r="AF571" s="135">
        <f t="shared" si="86"/>
        <v>1.0367408781625673</v>
      </c>
      <c r="AG571" s="135" t="s">
        <v>2544</v>
      </c>
      <c r="AH571" s="202"/>
      <c r="AI571" s="190"/>
      <c r="AJ571" s="191"/>
      <c r="AK571" s="191"/>
      <c r="AL571" s="191"/>
      <c r="AM571" s="191"/>
      <c r="AN571" s="191"/>
      <c r="AO571" s="191"/>
      <c r="AP571" s="191"/>
      <c r="AQ571" s="188"/>
    </row>
    <row r="572" spans="1:43" ht="36" x14ac:dyDescent="0.3">
      <c r="A572" s="193" t="s">
        <v>902</v>
      </c>
      <c r="B572" s="129">
        <v>569</v>
      </c>
      <c r="C572" s="198" t="s">
        <v>1623</v>
      </c>
      <c r="D572" s="239">
        <v>114017</v>
      </c>
      <c r="E572" s="246" t="s">
        <v>2200</v>
      </c>
      <c r="F572" s="279" t="s">
        <v>2531</v>
      </c>
      <c r="G572" s="175" t="s">
        <v>1132</v>
      </c>
      <c r="H572" s="187">
        <v>2013</v>
      </c>
      <c r="I572" s="130">
        <v>40028</v>
      </c>
      <c r="J572" s="187">
        <v>2009</v>
      </c>
      <c r="K572" s="130" t="s">
        <v>1593</v>
      </c>
      <c r="L572" s="130" t="s">
        <v>1095</v>
      </c>
      <c r="M572" s="131">
        <v>1380</v>
      </c>
      <c r="N572" s="136">
        <v>40057</v>
      </c>
      <c r="O572" s="136">
        <v>41579</v>
      </c>
      <c r="P572" s="136">
        <v>42844</v>
      </c>
      <c r="Q572" s="145">
        <f t="shared" si="83"/>
        <v>7.6356164383561644</v>
      </c>
      <c r="R572" s="145" t="s">
        <v>2517</v>
      </c>
      <c r="S572" s="145">
        <f t="shared" si="84"/>
        <v>3.4657534246575343</v>
      </c>
      <c r="T572" s="145" t="s">
        <v>2513</v>
      </c>
      <c r="U572" s="145" t="s">
        <v>2540</v>
      </c>
      <c r="V572" s="145" t="s">
        <v>689</v>
      </c>
      <c r="W572" s="145" t="s">
        <v>689</v>
      </c>
      <c r="X572" s="187" t="s">
        <v>689</v>
      </c>
      <c r="Y572" s="180">
        <v>4800325.97</v>
      </c>
      <c r="Z572" s="181">
        <v>0</v>
      </c>
      <c r="AA572" s="128">
        <v>0</v>
      </c>
      <c r="AB572" s="133">
        <v>11159651</v>
      </c>
      <c r="AC572" s="192">
        <v>4764646.42</v>
      </c>
      <c r="AD572" s="342">
        <f t="shared" si="81"/>
        <v>35679.549999999814</v>
      </c>
      <c r="AE572" s="352">
        <f t="shared" si="85"/>
        <v>0.99256726517678551</v>
      </c>
      <c r="AF572" s="135">
        <f t="shared" si="86"/>
        <v>0.99256726517678551</v>
      </c>
      <c r="AG572" s="135" t="s">
        <v>2544</v>
      </c>
      <c r="AH572" s="202"/>
      <c r="AI572" s="190"/>
      <c r="AJ572" s="191"/>
      <c r="AK572" s="191"/>
      <c r="AL572" s="191"/>
      <c r="AM572" s="191"/>
      <c r="AN572" s="191"/>
      <c r="AO572" s="191"/>
      <c r="AP572" s="191"/>
      <c r="AQ572" s="188"/>
    </row>
    <row r="573" spans="1:43" ht="36" x14ac:dyDescent="0.3">
      <c r="A573" s="193" t="s">
        <v>902</v>
      </c>
      <c r="B573" s="129">
        <v>570</v>
      </c>
      <c r="C573" s="198" t="s">
        <v>1625</v>
      </c>
      <c r="D573" s="239">
        <v>119582</v>
      </c>
      <c r="E573" s="246" t="s">
        <v>2200</v>
      </c>
      <c r="F573" s="279" t="s">
        <v>2531</v>
      </c>
      <c r="G573" s="175" t="s">
        <v>1132</v>
      </c>
      <c r="H573" s="187">
        <v>2013</v>
      </c>
      <c r="I573" s="130">
        <v>40037</v>
      </c>
      <c r="J573" s="187">
        <v>2009</v>
      </c>
      <c r="K573" s="187" t="s">
        <v>1164</v>
      </c>
      <c r="L573" s="130" t="s">
        <v>1110</v>
      </c>
      <c r="M573" s="131">
        <v>240</v>
      </c>
      <c r="N573" s="136">
        <v>40391</v>
      </c>
      <c r="O573" s="136">
        <v>41518</v>
      </c>
      <c r="P573" s="136">
        <v>42844</v>
      </c>
      <c r="Q573" s="145">
        <f t="shared" si="83"/>
        <v>6.720547945205479</v>
      </c>
      <c r="R573" s="145" t="s">
        <v>2516</v>
      </c>
      <c r="S573" s="145">
        <f t="shared" si="84"/>
        <v>3.6328767123287671</v>
      </c>
      <c r="T573" s="145" t="s">
        <v>2513</v>
      </c>
      <c r="U573" s="145" t="s">
        <v>2540</v>
      </c>
      <c r="V573" s="145" t="s">
        <v>691</v>
      </c>
      <c r="W573" s="145" t="s">
        <v>689</v>
      </c>
      <c r="X573" s="187" t="s">
        <v>691</v>
      </c>
      <c r="Y573" s="180">
        <v>2068984.77</v>
      </c>
      <c r="Z573" s="181">
        <v>0</v>
      </c>
      <c r="AA573" s="128">
        <v>0</v>
      </c>
      <c r="AB573" s="133">
        <v>4661193</v>
      </c>
      <c r="AC573" s="192">
        <v>1985957.71</v>
      </c>
      <c r="AD573" s="342">
        <f t="shared" si="81"/>
        <v>83027.060000000056</v>
      </c>
      <c r="AE573" s="352">
        <f t="shared" si="85"/>
        <v>0.95987062775720666</v>
      </c>
      <c r="AF573" s="135">
        <f t="shared" si="86"/>
        <v>0.95987062775720666</v>
      </c>
      <c r="AG573" s="135" t="s">
        <v>2544</v>
      </c>
      <c r="AH573" s="202"/>
      <c r="AI573" s="190"/>
      <c r="AJ573" s="191"/>
      <c r="AK573" s="191"/>
      <c r="AL573" s="191"/>
      <c r="AM573" s="191"/>
      <c r="AN573" s="191"/>
      <c r="AO573" s="191"/>
      <c r="AP573" s="191"/>
      <c r="AQ573" s="188"/>
    </row>
    <row r="574" spans="1:43" ht="36" x14ac:dyDescent="0.3">
      <c r="A574" s="128" t="s">
        <v>903</v>
      </c>
      <c r="B574" s="129">
        <v>571</v>
      </c>
      <c r="C574" s="198" t="s">
        <v>1873</v>
      </c>
      <c r="D574" s="237">
        <v>131486</v>
      </c>
      <c r="E574" s="246" t="s">
        <v>2200</v>
      </c>
      <c r="F574" s="279" t="s">
        <v>2531</v>
      </c>
      <c r="G574" s="175" t="s">
        <v>1132</v>
      </c>
      <c r="H574" s="187">
        <v>2013</v>
      </c>
      <c r="I574" s="130">
        <v>40232</v>
      </c>
      <c r="J574" s="186">
        <v>2010</v>
      </c>
      <c r="K574" s="130" t="s">
        <v>1607</v>
      </c>
      <c r="L574" s="130" t="s">
        <v>1110</v>
      </c>
      <c r="M574" s="131">
        <v>180</v>
      </c>
      <c r="N574" s="136">
        <v>40756</v>
      </c>
      <c r="O574" s="136">
        <v>41426</v>
      </c>
      <c r="P574" s="136">
        <v>42844</v>
      </c>
      <c r="Q574" s="145">
        <f t="shared" si="83"/>
        <v>5.720547945205479</v>
      </c>
      <c r="R574" s="145" t="s">
        <v>2515</v>
      </c>
      <c r="S574" s="145">
        <f t="shared" si="84"/>
        <v>3.8849315068493149</v>
      </c>
      <c r="T574" s="145" t="s">
        <v>2513</v>
      </c>
      <c r="U574" s="145" t="s">
        <v>2540</v>
      </c>
      <c r="V574" s="145" t="s">
        <v>691</v>
      </c>
      <c r="W574" s="145" t="s">
        <v>689</v>
      </c>
      <c r="X574" s="187" t="s">
        <v>691</v>
      </c>
      <c r="Y574" s="192">
        <v>2478605</v>
      </c>
      <c r="Z574" s="140">
        <v>0</v>
      </c>
      <c r="AA574" s="128">
        <v>0</v>
      </c>
      <c r="AB574" s="133">
        <v>4189413</v>
      </c>
      <c r="AC574" s="134">
        <v>2550824.41</v>
      </c>
      <c r="AD574" s="342">
        <f t="shared" si="81"/>
        <v>-72219.410000000149</v>
      </c>
      <c r="AE574" s="352">
        <f t="shared" si="85"/>
        <v>1.0291371194684107</v>
      </c>
      <c r="AF574" s="135">
        <f t="shared" si="86"/>
        <v>1.0291371194684107</v>
      </c>
      <c r="AG574" s="135" t="s">
        <v>2544</v>
      </c>
      <c r="AH574" s="132"/>
      <c r="AI574" s="137"/>
      <c r="AJ574" s="138"/>
      <c r="AK574" s="138"/>
      <c r="AL574" s="138"/>
      <c r="AM574" s="138"/>
      <c r="AN574" s="138"/>
      <c r="AO574" s="138"/>
      <c r="AP574" s="138"/>
      <c r="AQ574" s="139" t="s">
        <v>1874</v>
      </c>
    </row>
    <row r="575" spans="1:43" ht="36" x14ac:dyDescent="0.3">
      <c r="A575" s="193" t="s">
        <v>897</v>
      </c>
      <c r="B575" s="129">
        <v>572</v>
      </c>
      <c r="C575" s="198" t="s">
        <v>1978</v>
      </c>
      <c r="D575" s="239">
        <v>188100</v>
      </c>
      <c r="E575" s="246" t="s">
        <v>2200</v>
      </c>
      <c r="F575" s="279" t="s">
        <v>2531</v>
      </c>
      <c r="G575" s="175" t="s">
        <v>1979</v>
      </c>
      <c r="H575" s="187">
        <v>2013</v>
      </c>
      <c r="I575" s="130">
        <v>40794</v>
      </c>
      <c r="J575" s="187">
        <v>2011</v>
      </c>
      <c r="K575" s="130" t="s">
        <v>1172</v>
      </c>
      <c r="L575" s="130" t="s">
        <v>1110</v>
      </c>
      <c r="M575" s="131">
        <v>180</v>
      </c>
      <c r="N575" s="136">
        <v>41153</v>
      </c>
      <c r="O575" s="136">
        <v>41609</v>
      </c>
      <c r="P575" s="136">
        <v>42844</v>
      </c>
      <c r="Q575" s="145">
        <f t="shared" si="83"/>
        <v>4.6328767123287671</v>
      </c>
      <c r="R575" s="145" t="s">
        <v>2514</v>
      </c>
      <c r="S575" s="145">
        <f t="shared" si="84"/>
        <v>3.3835616438356166</v>
      </c>
      <c r="T575" s="145" t="s">
        <v>2513</v>
      </c>
      <c r="U575" s="145" t="s">
        <v>2540</v>
      </c>
      <c r="V575" s="145" t="s">
        <v>691</v>
      </c>
      <c r="W575" s="145" t="s">
        <v>689</v>
      </c>
      <c r="X575" s="187" t="s">
        <v>691</v>
      </c>
      <c r="Y575" s="180">
        <v>2851085.2</v>
      </c>
      <c r="Z575" s="181">
        <v>0</v>
      </c>
      <c r="AA575" s="128">
        <v>0</v>
      </c>
      <c r="AB575" s="194">
        <v>3596708</v>
      </c>
      <c r="AC575" s="194">
        <v>2151250.29</v>
      </c>
      <c r="AD575" s="342">
        <f t="shared" si="81"/>
        <v>699834.91000000015</v>
      </c>
      <c r="AE575" s="352">
        <f t="shared" si="85"/>
        <v>0.75453735651253073</v>
      </c>
      <c r="AF575" s="135">
        <f t="shared" si="86"/>
        <v>0.75453735651253073</v>
      </c>
      <c r="AG575" s="135" t="s">
        <v>2544</v>
      </c>
      <c r="AH575" s="202"/>
      <c r="AI575" s="189"/>
      <c r="AJ575" s="178"/>
      <c r="AK575" s="178"/>
      <c r="AL575" s="178"/>
      <c r="AM575" s="178"/>
      <c r="AN575" s="178"/>
      <c r="AO575" s="178"/>
      <c r="AP575" s="178"/>
      <c r="AQ575" s="188" t="s">
        <v>1980</v>
      </c>
    </row>
    <row r="576" spans="1:43" ht="48" x14ac:dyDescent="0.3">
      <c r="A576" s="193" t="s">
        <v>897</v>
      </c>
      <c r="B576" s="129">
        <v>573</v>
      </c>
      <c r="C576" s="198" t="s">
        <v>1981</v>
      </c>
      <c r="D576" s="239">
        <v>188340</v>
      </c>
      <c r="E576" s="246" t="s">
        <v>2205</v>
      </c>
      <c r="F576" s="279" t="s">
        <v>2531</v>
      </c>
      <c r="G576" s="175" t="s">
        <v>1132</v>
      </c>
      <c r="H576" s="187">
        <v>2013</v>
      </c>
      <c r="I576" s="130">
        <v>41103</v>
      </c>
      <c r="J576" s="152">
        <v>2012</v>
      </c>
      <c r="K576" s="130" t="s">
        <v>1748</v>
      </c>
      <c r="L576" s="130" t="s">
        <v>1100</v>
      </c>
      <c r="M576" s="131">
        <v>450</v>
      </c>
      <c r="N576" s="136">
        <v>41365</v>
      </c>
      <c r="O576" s="136">
        <v>41609</v>
      </c>
      <c r="P576" s="136">
        <v>42844</v>
      </c>
      <c r="Q576" s="145">
        <f t="shared" si="83"/>
        <v>4.0520547945205481</v>
      </c>
      <c r="R576" s="145" t="s">
        <v>2514</v>
      </c>
      <c r="S576" s="145">
        <f t="shared" si="84"/>
        <v>3.3835616438356166</v>
      </c>
      <c r="T576" s="145" t="s">
        <v>2513</v>
      </c>
      <c r="U576" s="145" t="s">
        <v>2540</v>
      </c>
      <c r="V576" s="145" t="s">
        <v>689</v>
      </c>
      <c r="W576" s="145" t="s">
        <v>689</v>
      </c>
      <c r="X576" s="187" t="s">
        <v>689</v>
      </c>
      <c r="Y576" s="180">
        <v>5127181</v>
      </c>
      <c r="Z576" s="181">
        <v>0</v>
      </c>
      <c r="AA576" s="128">
        <v>0</v>
      </c>
      <c r="AB576" s="194">
        <v>290218</v>
      </c>
      <c r="AC576" s="194">
        <v>129052.44</v>
      </c>
      <c r="AD576" s="342">
        <f t="shared" si="81"/>
        <v>4998128.5599999996</v>
      </c>
      <c r="AE576" s="352">
        <f t="shared" si="85"/>
        <v>2.5170252425260588E-2</v>
      </c>
      <c r="AF576" s="135">
        <f t="shared" si="86"/>
        <v>2.5170252425260588E-2</v>
      </c>
      <c r="AG576" s="135" t="s">
        <v>2543</v>
      </c>
      <c r="AH576" s="202"/>
      <c r="AI576" s="189"/>
      <c r="AJ576" s="178"/>
      <c r="AK576" s="178"/>
      <c r="AL576" s="178"/>
      <c r="AM576" s="178"/>
      <c r="AN576" s="178"/>
      <c r="AO576" s="178"/>
      <c r="AP576" s="178"/>
      <c r="AQ576" s="188" t="s">
        <v>1982</v>
      </c>
    </row>
    <row r="577" spans="1:43" ht="36" x14ac:dyDescent="0.3">
      <c r="A577" s="193" t="s">
        <v>897</v>
      </c>
      <c r="B577" s="129">
        <v>574</v>
      </c>
      <c r="C577" s="198" t="s">
        <v>1986</v>
      </c>
      <c r="D577" s="239">
        <v>192109</v>
      </c>
      <c r="E577" s="246" t="s">
        <v>2200</v>
      </c>
      <c r="F577" s="279" t="s">
        <v>2531</v>
      </c>
      <c r="G577" s="175" t="s">
        <v>1132</v>
      </c>
      <c r="H577" s="187">
        <v>2013</v>
      </c>
      <c r="I577" s="130">
        <v>41032</v>
      </c>
      <c r="J577" s="152">
        <v>2012</v>
      </c>
      <c r="K577" s="187" t="s">
        <v>1193</v>
      </c>
      <c r="L577" s="130" t="s">
        <v>1097</v>
      </c>
      <c r="M577" s="131">
        <v>90</v>
      </c>
      <c r="N577" s="136" t="s">
        <v>698</v>
      </c>
      <c r="O577" s="136" t="s">
        <v>698</v>
      </c>
      <c r="P577" s="136">
        <v>42844</v>
      </c>
      <c r="Q577" s="128" t="s">
        <v>698</v>
      </c>
      <c r="R577" s="128" t="s">
        <v>698</v>
      </c>
      <c r="S577" s="128" t="s">
        <v>698</v>
      </c>
      <c r="T577" s="128" t="s">
        <v>698</v>
      </c>
      <c r="U577" s="128" t="s">
        <v>698</v>
      </c>
      <c r="V577" s="145" t="s">
        <v>689</v>
      </c>
      <c r="W577" s="145" t="s">
        <v>689</v>
      </c>
      <c r="X577" s="187" t="s">
        <v>689</v>
      </c>
      <c r="Y577" s="180">
        <v>353166.93</v>
      </c>
      <c r="Z577" s="181">
        <v>0</v>
      </c>
      <c r="AA577" s="128">
        <v>0</v>
      </c>
      <c r="AB577" s="194">
        <v>501416</v>
      </c>
      <c r="AC577" s="181">
        <v>0</v>
      </c>
      <c r="AD577" s="342">
        <f t="shared" si="81"/>
        <v>353166.93</v>
      </c>
      <c r="AE577" s="352">
        <f t="shared" si="85"/>
        <v>0</v>
      </c>
      <c r="AF577" s="135">
        <f t="shared" si="86"/>
        <v>0</v>
      </c>
      <c r="AG577" s="135" t="s">
        <v>2543</v>
      </c>
      <c r="AH577" s="202"/>
      <c r="AI577" s="189"/>
      <c r="AJ577" s="178"/>
      <c r="AK577" s="178"/>
      <c r="AL577" s="178"/>
      <c r="AM577" s="178"/>
      <c r="AN577" s="178"/>
      <c r="AO577" s="178"/>
      <c r="AP577" s="178"/>
      <c r="AQ577" s="188" t="s">
        <v>1987</v>
      </c>
    </row>
    <row r="578" spans="1:43" ht="36" x14ac:dyDescent="0.3">
      <c r="A578" s="193" t="s">
        <v>896</v>
      </c>
      <c r="B578" s="129">
        <v>575</v>
      </c>
      <c r="C578" s="198" t="s">
        <v>1758</v>
      </c>
      <c r="D578" s="239">
        <v>9324</v>
      </c>
      <c r="E578" s="246" t="s">
        <v>906</v>
      </c>
      <c r="F578" s="279" t="s">
        <v>2532</v>
      </c>
      <c r="G578" s="175" t="s">
        <v>1132</v>
      </c>
      <c r="H578" s="187">
        <v>2013</v>
      </c>
      <c r="I578" s="130">
        <v>38827</v>
      </c>
      <c r="J578" s="186">
        <v>2006</v>
      </c>
      <c r="K578" s="130" t="s">
        <v>1759</v>
      </c>
      <c r="L578" s="130" t="s">
        <v>1104</v>
      </c>
      <c r="M578" s="131">
        <v>180</v>
      </c>
      <c r="N578" s="136">
        <v>38869</v>
      </c>
      <c r="O578" s="136">
        <v>41456</v>
      </c>
      <c r="P578" s="136">
        <v>42844</v>
      </c>
      <c r="Q578" s="145">
        <f t="shared" ref="Q578:Q595" si="87">+(P578-N578)/365</f>
        <v>10.890410958904109</v>
      </c>
      <c r="R578" s="145" t="s">
        <v>2520</v>
      </c>
      <c r="S578" s="145">
        <f t="shared" ref="S578:S595" si="88">+(P578-O578)/365</f>
        <v>3.8027397260273972</v>
      </c>
      <c r="T578" s="145" t="s">
        <v>2513</v>
      </c>
      <c r="U578" s="145" t="s">
        <v>2540</v>
      </c>
      <c r="V578" s="145" t="s">
        <v>689</v>
      </c>
      <c r="W578" s="145" t="s">
        <v>689</v>
      </c>
      <c r="X578" s="187" t="s">
        <v>689</v>
      </c>
      <c r="Y578" s="180">
        <v>2783023</v>
      </c>
      <c r="Z578" s="181">
        <v>0</v>
      </c>
      <c r="AA578" s="128">
        <v>0</v>
      </c>
      <c r="AB578" s="180">
        <v>5121331</v>
      </c>
      <c r="AC578" s="196">
        <v>2912659.64</v>
      </c>
      <c r="AD578" s="342">
        <f t="shared" si="81"/>
        <v>-129636.64000000013</v>
      </c>
      <c r="AE578" s="352">
        <f t="shared" si="85"/>
        <v>1.0465812319912555</v>
      </c>
      <c r="AF578" s="135">
        <f t="shared" si="86"/>
        <v>1.0465812319912555</v>
      </c>
      <c r="AG578" s="135" t="s">
        <v>2544</v>
      </c>
      <c r="AH578" s="202"/>
      <c r="AI578" s="189"/>
      <c r="AJ578" s="178"/>
      <c r="AK578" s="178"/>
      <c r="AL578" s="178"/>
      <c r="AM578" s="178"/>
      <c r="AN578" s="178"/>
      <c r="AO578" s="178"/>
      <c r="AP578" s="178"/>
      <c r="AQ578" s="188" t="s">
        <v>1760</v>
      </c>
    </row>
    <row r="579" spans="1:43" ht="36" x14ac:dyDescent="0.3">
      <c r="A579" s="193" t="s">
        <v>896</v>
      </c>
      <c r="B579" s="129">
        <v>576</v>
      </c>
      <c r="C579" s="198" t="s">
        <v>1768</v>
      </c>
      <c r="D579" s="239">
        <v>13348</v>
      </c>
      <c r="E579" s="246" t="s">
        <v>906</v>
      </c>
      <c r="F579" s="279" t="s">
        <v>2532</v>
      </c>
      <c r="G579" s="175" t="s">
        <v>1132</v>
      </c>
      <c r="H579" s="187">
        <v>2013</v>
      </c>
      <c r="I579" s="130">
        <v>39841</v>
      </c>
      <c r="J579" s="187">
        <v>2009</v>
      </c>
      <c r="K579" s="130" t="s">
        <v>906</v>
      </c>
      <c r="L579" s="130" t="s">
        <v>1110</v>
      </c>
      <c r="M579" s="131">
        <v>180</v>
      </c>
      <c r="N579" s="136">
        <v>40664</v>
      </c>
      <c r="O579" s="136">
        <v>41579</v>
      </c>
      <c r="P579" s="136">
        <v>42844</v>
      </c>
      <c r="Q579" s="145">
        <f t="shared" si="87"/>
        <v>5.9726027397260273</v>
      </c>
      <c r="R579" s="145" t="s">
        <v>2516</v>
      </c>
      <c r="S579" s="145">
        <f t="shared" si="88"/>
        <v>3.4657534246575343</v>
      </c>
      <c r="T579" s="145" t="s">
        <v>2513</v>
      </c>
      <c r="U579" s="145" t="s">
        <v>2540</v>
      </c>
      <c r="V579" s="145" t="s">
        <v>691</v>
      </c>
      <c r="W579" s="136" t="s">
        <v>691</v>
      </c>
      <c r="X579" s="187" t="s">
        <v>689</v>
      </c>
      <c r="Y579" s="192">
        <v>1062489.17</v>
      </c>
      <c r="Z579" s="181">
        <v>0</v>
      </c>
      <c r="AA579" s="128">
        <v>0</v>
      </c>
      <c r="AB579" s="180">
        <v>2306885</v>
      </c>
      <c r="AC579" s="192">
        <v>1062489.17</v>
      </c>
      <c r="AD579" s="342">
        <f t="shared" si="81"/>
        <v>0</v>
      </c>
      <c r="AE579" s="352">
        <f t="shared" si="85"/>
        <v>1</v>
      </c>
      <c r="AF579" s="135">
        <f t="shared" si="86"/>
        <v>1</v>
      </c>
      <c r="AG579" s="135" t="s">
        <v>2544</v>
      </c>
      <c r="AH579" s="136" t="s">
        <v>925</v>
      </c>
      <c r="AI579" s="189"/>
      <c r="AJ579" s="178"/>
      <c r="AK579" s="178"/>
      <c r="AL579" s="178"/>
      <c r="AM579" s="178"/>
      <c r="AN579" s="178"/>
      <c r="AO579" s="178"/>
      <c r="AP579" s="178"/>
      <c r="AQ579" s="188"/>
    </row>
    <row r="580" spans="1:43" ht="36" x14ac:dyDescent="0.3">
      <c r="A580" s="193" t="s">
        <v>896</v>
      </c>
      <c r="B580" s="129">
        <v>577</v>
      </c>
      <c r="C580" s="198" t="s">
        <v>1769</v>
      </c>
      <c r="D580" s="239">
        <v>13624</v>
      </c>
      <c r="E580" s="246" t="s">
        <v>906</v>
      </c>
      <c r="F580" s="279" t="s">
        <v>2532</v>
      </c>
      <c r="G580" s="175" t="s">
        <v>1132</v>
      </c>
      <c r="H580" s="187">
        <v>2013</v>
      </c>
      <c r="I580" s="130">
        <v>38380</v>
      </c>
      <c r="J580" s="186">
        <v>2005</v>
      </c>
      <c r="K580" s="130" t="s">
        <v>906</v>
      </c>
      <c r="L580" s="130" t="s">
        <v>1109</v>
      </c>
      <c r="M580" s="131">
        <v>360</v>
      </c>
      <c r="N580" s="136">
        <v>40878</v>
      </c>
      <c r="O580" s="136">
        <v>41518</v>
      </c>
      <c r="P580" s="136">
        <v>42844</v>
      </c>
      <c r="Q580" s="145">
        <f t="shared" si="87"/>
        <v>5.3863013698630136</v>
      </c>
      <c r="R580" s="145" t="s">
        <v>2515</v>
      </c>
      <c r="S580" s="145">
        <f t="shared" si="88"/>
        <v>3.6328767123287671</v>
      </c>
      <c r="T580" s="145" t="s">
        <v>2513</v>
      </c>
      <c r="U580" s="145" t="s">
        <v>2540</v>
      </c>
      <c r="V580" s="145" t="s">
        <v>689</v>
      </c>
      <c r="W580" s="145" t="s">
        <v>689</v>
      </c>
      <c r="X580" s="187" t="s">
        <v>691</v>
      </c>
      <c r="Y580" s="192">
        <v>1344388.89</v>
      </c>
      <c r="Z580" s="180">
        <v>0</v>
      </c>
      <c r="AA580" s="128">
        <v>0</v>
      </c>
      <c r="AB580" s="180">
        <v>1944605</v>
      </c>
      <c r="AC580" s="192">
        <v>820305.21</v>
      </c>
      <c r="AD580" s="342">
        <f t="shared" si="81"/>
        <v>524083.67999999993</v>
      </c>
      <c r="AE580" s="352">
        <f t="shared" si="85"/>
        <v>0.61016958418928913</v>
      </c>
      <c r="AF580" s="135">
        <f t="shared" si="86"/>
        <v>0.61016958418928913</v>
      </c>
      <c r="AG580" s="135" t="s">
        <v>2542</v>
      </c>
      <c r="AH580" s="202"/>
      <c r="AI580" s="189"/>
      <c r="AJ580" s="178"/>
      <c r="AK580" s="178"/>
      <c r="AL580" s="178"/>
      <c r="AM580" s="178"/>
      <c r="AN580" s="178"/>
      <c r="AO580" s="178"/>
      <c r="AP580" s="178"/>
      <c r="AQ580" s="188"/>
    </row>
    <row r="581" spans="1:43" ht="36" x14ac:dyDescent="0.3">
      <c r="A581" s="193" t="s">
        <v>896</v>
      </c>
      <c r="B581" s="129">
        <v>578</v>
      </c>
      <c r="C581" s="198" t="s">
        <v>1770</v>
      </c>
      <c r="D581" s="239">
        <v>13637</v>
      </c>
      <c r="E581" s="246" t="s">
        <v>906</v>
      </c>
      <c r="F581" s="279" t="s">
        <v>2532</v>
      </c>
      <c r="G581" s="175" t="s">
        <v>1132</v>
      </c>
      <c r="H581" s="187">
        <v>2013</v>
      </c>
      <c r="I581" s="130">
        <v>38672</v>
      </c>
      <c r="J581" s="186">
        <v>2005</v>
      </c>
      <c r="K581" s="130" t="s">
        <v>906</v>
      </c>
      <c r="L581" s="130" t="s">
        <v>1107</v>
      </c>
      <c r="M581" s="131">
        <v>330</v>
      </c>
      <c r="N581" s="136">
        <v>38869</v>
      </c>
      <c r="O581" s="136">
        <v>41244</v>
      </c>
      <c r="P581" s="136">
        <v>42844</v>
      </c>
      <c r="Q581" s="145">
        <f t="shared" si="87"/>
        <v>10.890410958904109</v>
      </c>
      <c r="R581" s="145" t="s">
        <v>2520</v>
      </c>
      <c r="S581" s="145">
        <f t="shared" si="88"/>
        <v>4.3835616438356162</v>
      </c>
      <c r="T581" s="145" t="s">
        <v>2514</v>
      </c>
      <c r="U581" s="145" t="s">
        <v>2540</v>
      </c>
      <c r="V581" s="145" t="s">
        <v>689</v>
      </c>
      <c r="W581" s="145" t="s">
        <v>689</v>
      </c>
      <c r="X581" s="187" t="s">
        <v>689</v>
      </c>
      <c r="Y581" s="180">
        <v>3894701</v>
      </c>
      <c r="Z581" s="181">
        <v>0</v>
      </c>
      <c r="AA581" s="128">
        <v>0</v>
      </c>
      <c r="AB581" s="180">
        <v>7806477</v>
      </c>
      <c r="AC581" s="192">
        <v>4537023.5999999996</v>
      </c>
      <c r="AD581" s="342">
        <f t="shared" si="81"/>
        <v>-642322.59999999963</v>
      </c>
      <c r="AE581" s="352">
        <f t="shared" si="85"/>
        <v>1.1649221852974079</v>
      </c>
      <c r="AF581" s="135">
        <f t="shared" si="86"/>
        <v>1.1649221852974079</v>
      </c>
      <c r="AG581" s="135" t="s">
        <v>2544</v>
      </c>
      <c r="AH581" s="202"/>
      <c r="AI581" s="189"/>
      <c r="AJ581" s="178"/>
      <c r="AK581" s="178"/>
      <c r="AL581" s="178"/>
      <c r="AM581" s="178"/>
      <c r="AN581" s="178"/>
      <c r="AO581" s="178"/>
      <c r="AP581" s="178"/>
      <c r="AQ581" s="188"/>
    </row>
    <row r="582" spans="1:43" ht="36" x14ac:dyDescent="0.3">
      <c r="A582" s="193" t="s">
        <v>896</v>
      </c>
      <c r="B582" s="129">
        <v>579</v>
      </c>
      <c r="C582" s="198" t="s">
        <v>2128</v>
      </c>
      <c r="D582" s="239">
        <v>26887</v>
      </c>
      <c r="E582" s="246" t="s">
        <v>906</v>
      </c>
      <c r="F582" s="279" t="s">
        <v>2532</v>
      </c>
      <c r="G582" s="175" t="s">
        <v>1132</v>
      </c>
      <c r="H582" s="187">
        <v>2013</v>
      </c>
      <c r="I582" s="130">
        <v>39168</v>
      </c>
      <c r="J582" s="186">
        <v>2007</v>
      </c>
      <c r="K582" s="130" t="s">
        <v>1519</v>
      </c>
      <c r="L582" s="130" t="s">
        <v>1110</v>
      </c>
      <c r="M582" s="131">
        <v>210</v>
      </c>
      <c r="N582" s="136">
        <v>39203</v>
      </c>
      <c r="O582" s="136">
        <v>41609</v>
      </c>
      <c r="P582" s="136">
        <v>42844</v>
      </c>
      <c r="Q582" s="145">
        <f t="shared" si="87"/>
        <v>9.9753424657534246</v>
      </c>
      <c r="R582" s="145" t="s">
        <v>2520</v>
      </c>
      <c r="S582" s="145">
        <f t="shared" si="88"/>
        <v>3.3835616438356166</v>
      </c>
      <c r="T582" s="145" t="s">
        <v>2513</v>
      </c>
      <c r="U582" s="145" t="s">
        <v>2540</v>
      </c>
      <c r="V582" s="145" t="s">
        <v>689</v>
      </c>
      <c r="W582" s="136" t="s">
        <v>691</v>
      </c>
      <c r="X582" s="187" t="s">
        <v>691</v>
      </c>
      <c r="Y582" s="180">
        <v>1249507.68</v>
      </c>
      <c r="Z582" s="181">
        <v>0</v>
      </c>
      <c r="AA582" s="128">
        <v>0</v>
      </c>
      <c r="AB582" s="180">
        <v>2778048</v>
      </c>
      <c r="AC582" s="196">
        <v>1249507.68</v>
      </c>
      <c r="AD582" s="342">
        <f t="shared" si="81"/>
        <v>0</v>
      </c>
      <c r="AE582" s="352">
        <f t="shared" si="85"/>
        <v>1</v>
      </c>
      <c r="AF582" s="135">
        <f t="shared" si="86"/>
        <v>1</v>
      </c>
      <c r="AG582" s="135" t="s">
        <v>2544</v>
      </c>
      <c r="AH582" s="136" t="s">
        <v>925</v>
      </c>
      <c r="AI582" s="189"/>
      <c r="AJ582" s="178"/>
      <c r="AK582" s="178"/>
      <c r="AL582" s="178"/>
      <c r="AM582" s="178"/>
      <c r="AN582" s="178"/>
      <c r="AO582" s="178"/>
      <c r="AP582" s="178"/>
      <c r="AQ582" s="188"/>
    </row>
    <row r="583" spans="1:43" ht="48" x14ac:dyDescent="0.3">
      <c r="A583" s="193" t="s">
        <v>896</v>
      </c>
      <c r="B583" s="129">
        <v>580</v>
      </c>
      <c r="C583" s="198" t="s">
        <v>2144</v>
      </c>
      <c r="D583" s="239">
        <v>44371</v>
      </c>
      <c r="E583" s="246" t="s">
        <v>906</v>
      </c>
      <c r="F583" s="279" t="s">
        <v>2532</v>
      </c>
      <c r="G583" s="175" t="s">
        <v>1132</v>
      </c>
      <c r="H583" s="187">
        <v>2013</v>
      </c>
      <c r="I583" s="130">
        <v>39164</v>
      </c>
      <c r="J583" s="186">
        <v>2007</v>
      </c>
      <c r="K583" s="130" t="s">
        <v>1188</v>
      </c>
      <c r="L583" s="130" t="s">
        <v>1109</v>
      </c>
      <c r="M583" s="131">
        <v>300</v>
      </c>
      <c r="N583" s="136">
        <v>40360</v>
      </c>
      <c r="O583" s="136">
        <v>41609</v>
      </c>
      <c r="P583" s="136">
        <v>42844</v>
      </c>
      <c r="Q583" s="145">
        <f t="shared" si="87"/>
        <v>6.8054794520547945</v>
      </c>
      <c r="R583" s="145" t="s">
        <v>2516</v>
      </c>
      <c r="S583" s="145">
        <f t="shared" si="88"/>
        <v>3.3835616438356166</v>
      </c>
      <c r="T583" s="145" t="s">
        <v>2513</v>
      </c>
      <c r="U583" s="145" t="s">
        <v>2540</v>
      </c>
      <c r="V583" s="145" t="s">
        <v>691</v>
      </c>
      <c r="W583" s="136" t="s">
        <v>691</v>
      </c>
      <c r="X583" s="187" t="s">
        <v>691</v>
      </c>
      <c r="Y583" s="192">
        <v>1707488.84</v>
      </c>
      <c r="Z583" s="181">
        <v>0</v>
      </c>
      <c r="AA583" s="128">
        <v>0</v>
      </c>
      <c r="AB583" s="192">
        <v>1707488.84</v>
      </c>
      <c r="AC583" s="181">
        <v>1707488.84</v>
      </c>
      <c r="AD583" s="342">
        <f t="shared" si="81"/>
        <v>0</v>
      </c>
      <c r="AE583" s="352">
        <f t="shared" si="85"/>
        <v>1</v>
      </c>
      <c r="AF583" s="135">
        <f t="shared" si="86"/>
        <v>1</v>
      </c>
      <c r="AG583" s="135" t="s">
        <v>2544</v>
      </c>
      <c r="AH583" s="136" t="s">
        <v>925</v>
      </c>
      <c r="AI583" s="189"/>
      <c r="AJ583" s="178"/>
      <c r="AK583" s="178"/>
      <c r="AL583" s="178"/>
      <c r="AM583" s="178"/>
      <c r="AN583" s="178"/>
      <c r="AO583" s="178"/>
      <c r="AP583" s="178"/>
      <c r="AQ583" s="188"/>
    </row>
    <row r="584" spans="1:43" ht="60" x14ac:dyDescent="0.3">
      <c r="A584" s="193" t="s">
        <v>896</v>
      </c>
      <c r="B584" s="129">
        <v>581</v>
      </c>
      <c r="C584" s="198" t="s">
        <v>2150</v>
      </c>
      <c r="D584" s="239">
        <v>47995</v>
      </c>
      <c r="E584" s="246" t="s">
        <v>906</v>
      </c>
      <c r="F584" s="279" t="s">
        <v>2532</v>
      </c>
      <c r="G584" s="175" t="s">
        <v>2179</v>
      </c>
      <c r="H584" s="187">
        <v>2013</v>
      </c>
      <c r="I584" s="130">
        <v>40116</v>
      </c>
      <c r="J584" s="187">
        <v>2009</v>
      </c>
      <c r="K584" s="130" t="s">
        <v>1146</v>
      </c>
      <c r="L584" s="130" t="s">
        <v>1110</v>
      </c>
      <c r="M584" s="131">
        <v>720</v>
      </c>
      <c r="N584" s="136">
        <v>39783</v>
      </c>
      <c r="O584" s="136">
        <v>41579</v>
      </c>
      <c r="P584" s="136">
        <v>42844</v>
      </c>
      <c r="Q584" s="145">
        <f t="shared" si="87"/>
        <v>8.3863013698630144</v>
      </c>
      <c r="R584" s="145" t="s">
        <v>2518</v>
      </c>
      <c r="S584" s="145">
        <f t="shared" si="88"/>
        <v>3.4657534246575343</v>
      </c>
      <c r="T584" s="145" t="s">
        <v>2513</v>
      </c>
      <c r="U584" s="145" t="s">
        <v>2540</v>
      </c>
      <c r="V584" s="145" t="s">
        <v>691</v>
      </c>
      <c r="W584" s="136" t="s">
        <v>691</v>
      </c>
      <c r="X584" s="187" t="s">
        <v>691</v>
      </c>
      <c r="Y584" s="192">
        <v>2380327.85</v>
      </c>
      <c r="Z584" s="181">
        <v>0</v>
      </c>
      <c r="AA584" s="128">
        <v>0</v>
      </c>
      <c r="AB584" s="180">
        <v>3953677</v>
      </c>
      <c r="AC584" s="196">
        <v>2380327.85</v>
      </c>
      <c r="AD584" s="342">
        <f t="shared" si="81"/>
        <v>0</v>
      </c>
      <c r="AE584" s="352">
        <f t="shared" si="85"/>
        <v>1</v>
      </c>
      <c r="AF584" s="135">
        <f t="shared" si="86"/>
        <v>1</v>
      </c>
      <c r="AG584" s="135" t="s">
        <v>2544</v>
      </c>
      <c r="AH584" s="136" t="s">
        <v>925</v>
      </c>
      <c r="AI584" s="189"/>
      <c r="AJ584" s="178"/>
      <c r="AK584" s="178"/>
      <c r="AL584" s="178"/>
      <c r="AM584" s="178"/>
      <c r="AN584" s="178"/>
      <c r="AO584" s="178"/>
      <c r="AP584" s="178"/>
      <c r="AQ584" s="188"/>
    </row>
    <row r="585" spans="1:43" ht="36" x14ac:dyDescent="0.3">
      <c r="A585" s="193" t="s">
        <v>896</v>
      </c>
      <c r="B585" s="129">
        <v>582</v>
      </c>
      <c r="C585" s="198" t="s">
        <v>2153</v>
      </c>
      <c r="D585" s="239">
        <v>55121</v>
      </c>
      <c r="E585" s="245" t="s">
        <v>2220</v>
      </c>
      <c r="F585" s="279" t="s">
        <v>2531</v>
      </c>
      <c r="G585" s="175" t="s">
        <v>1132</v>
      </c>
      <c r="H585" s="187">
        <v>2013</v>
      </c>
      <c r="I585" s="130">
        <v>39707</v>
      </c>
      <c r="J585" s="186">
        <v>2008</v>
      </c>
      <c r="K585" s="130" t="s">
        <v>1745</v>
      </c>
      <c r="L585" s="130" t="s">
        <v>1100</v>
      </c>
      <c r="M585" s="131">
        <v>720</v>
      </c>
      <c r="N585" s="136">
        <v>40118</v>
      </c>
      <c r="O585" s="136">
        <v>41609</v>
      </c>
      <c r="P585" s="136">
        <v>42844</v>
      </c>
      <c r="Q585" s="145">
        <f t="shared" si="87"/>
        <v>7.4684931506849317</v>
      </c>
      <c r="R585" s="145" t="s">
        <v>2517</v>
      </c>
      <c r="S585" s="145">
        <f t="shared" si="88"/>
        <v>3.3835616438356166</v>
      </c>
      <c r="T585" s="145" t="s">
        <v>2513</v>
      </c>
      <c r="U585" s="145" t="s">
        <v>2540</v>
      </c>
      <c r="V585" s="145" t="s">
        <v>689</v>
      </c>
      <c r="W585" s="136" t="s">
        <v>691</v>
      </c>
      <c r="X585" s="187" t="s">
        <v>691</v>
      </c>
      <c r="Y585" s="192">
        <v>1092993.68</v>
      </c>
      <c r="Z585" s="181">
        <v>0</v>
      </c>
      <c r="AA585" s="128">
        <v>0</v>
      </c>
      <c r="AB585" s="180">
        <v>2401302</v>
      </c>
      <c r="AC585" s="196">
        <v>1092993.68</v>
      </c>
      <c r="AD585" s="342">
        <f t="shared" si="81"/>
        <v>0</v>
      </c>
      <c r="AE585" s="352">
        <f t="shared" si="85"/>
        <v>1</v>
      </c>
      <c r="AF585" s="135">
        <f t="shared" si="86"/>
        <v>1</v>
      </c>
      <c r="AG585" s="135" t="s">
        <v>2544</v>
      </c>
      <c r="AH585" s="136" t="s">
        <v>925</v>
      </c>
      <c r="AI585" s="189"/>
      <c r="AJ585" s="178"/>
      <c r="AK585" s="178"/>
      <c r="AL585" s="178"/>
      <c r="AM585" s="178"/>
      <c r="AN585" s="178"/>
      <c r="AO585" s="178"/>
      <c r="AP585" s="178"/>
      <c r="AQ585" s="188"/>
    </row>
    <row r="586" spans="1:43" ht="36" x14ac:dyDescent="0.3">
      <c r="A586" s="193" t="s">
        <v>896</v>
      </c>
      <c r="B586" s="129">
        <v>583</v>
      </c>
      <c r="C586" s="198" t="s">
        <v>1851</v>
      </c>
      <c r="D586" s="239">
        <v>138434</v>
      </c>
      <c r="E586" s="246" t="s">
        <v>906</v>
      </c>
      <c r="F586" s="279" t="s">
        <v>2532</v>
      </c>
      <c r="G586" s="175" t="s">
        <v>1132</v>
      </c>
      <c r="H586" s="187">
        <v>2013</v>
      </c>
      <c r="I586" s="130">
        <v>40343</v>
      </c>
      <c r="J586" s="186">
        <v>2010</v>
      </c>
      <c r="K586" s="130" t="s">
        <v>1745</v>
      </c>
      <c r="L586" s="130" t="s">
        <v>1095</v>
      </c>
      <c r="M586" s="131">
        <v>210</v>
      </c>
      <c r="N586" s="136">
        <v>40513</v>
      </c>
      <c r="O586" s="136">
        <v>41609</v>
      </c>
      <c r="P586" s="136">
        <v>42844</v>
      </c>
      <c r="Q586" s="145">
        <f t="shared" si="87"/>
        <v>6.3863013698630136</v>
      </c>
      <c r="R586" s="145" t="s">
        <v>2516</v>
      </c>
      <c r="S586" s="145">
        <f t="shared" si="88"/>
        <v>3.3835616438356166</v>
      </c>
      <c r="T586" s="145" t="s">
        <v>2513</v>
      </c>
      <c r="U586" s="145" t="s">
        <v>2540</v>
      </c>
      <c r="V586" s="145" t="s">
        <v>691</v>
      </c>
      <c r="W586" s="145" t="s">
        <v>689</v>
      </c>
      <c r="X586" s="187" t="s">
        <v>691</v>
      </c>
      <c r="Y586" s="192">
        <v>4130109.15</v>
      </c>
      <c r="Z586" s="181">
        <v>0</v>
      </c>
      <c r="AA586" s="128">
        <v>0</v>
      </c>
      <c r="AB586" s="180">
        <v>9743860</v>
      </c>
      <c r="AC586" s="196">
        <v>3631365.27</v>
      </c>
      <c r="AD586" s="342">
        <f t="shared" si="81"/>
        <v>498743.87999999989</v>
      </c>
      <c r="AE586" s="352">
        <f t="shared" si="85"/>
        <v>0.87924196143823463</v>
      </c>
      <c r="AF586" s="135">
        <f t="shared" si="86"/>
        <v>0.87924196143823463</v>
      </c>
      <c r="AG586" s="135" t="s">
        <v>2544</v>
      </c>
      <c r="AH586" s="202"/>
      <c r="AI586" s="190"/>
      <c r="AJ586" s="191"/>
      <c r="AK586" s="191"/>
      <c r="AL586" s="191"/>
      <c r="AM586" s="191"/>
      <c r="AN586" s="191"/>
      <c r="AO586" s="191"/>
      <c r="AP586" s="191"/>
      <c r="AQ586" s="188"/>
    </row>
    <row r="587" spans="1:43" ht="36" x14ac:dyDescent="0.3">
      <c r="A587" s="193" t="s">
        <v>899</v>
      </c>
      <c r="B587" s="129">
        <v>584</v>
      </c>
      <c r="C587" s="198" t="s">
        <v>1636</v>
      </c>
      <c r="D587" s="239">
        <v>7223</v>
      </c>
      <c r="E587" s="245" t="s">
        <v>1637</v>
      </c>
      <c r="F587" s="279" t="s">
        <v>2531</v>
      </c>
      <c r="G587" s="175" t="s">
        <v>1132</v>
      </c>
      <c r="H587" s="187">
        <v>2013</v>
      </c>
      <c r="I587" s="130">
        <v>39668</v>
      </c>
      <c r="J587" s="186">
        <v>2008</v>
      </c>
      <c r="K587" s="187" t="s">
        <v>1094</v>
      </c>
      <c r="L587" s="130" t="s">
        <v>1109</v>
      </c>
      <c r="M587" s="131">
        <v>540</v>
      </c>
      <c r="N587" s="136">
        <v>39722</v>
      </c>
      <c r="O587" s="136">
        <v>41548</v>
      </c>
      <c r="P587" s="136">
        <v>42844</v>
      </c>
      <c r="Q587" s="145">
        <f t="shared" si="87"/>
        <v>8.5534246575342472</v>
      </c>
      <c r="R587" s="145" t="s">
        <v>2518</v>
      </c>
      <c r="S587" s="145">
        <f t="shared" si="88"/>
        <v>3.5506849315068494</v>
      </c>
      <c r="T587" s="145" t="s">
        <v>2513</v>
      </c>
      <c r="U587" s="145" t="s">
        <v>2540</v>
      </c>
      <c r="V587" s="145" t="s">
        <v>691</v>
      </c>
      <c r="W587" s="136" t="s">
        <v>691</v>
      </c>
      <c r="X587" s="187" t="s">
        <v>689</v>
      </c>
      <c r="Y587" s="180">
        <v>95162380.5</v>
      </c>
      <c r="Z587" s="181">
        <v>0</v>
      </c>
      <c r="AA587" s="128">
        <v>0</v>
      </c>
      <c r="AB587" s="180">
        <v>137066893</v>
      </c>
      <c r="AC587" s="221">
        <v>106733927.95</v>
      </c>
      <c r="AD587" s="342">
        <f t="shared" si="81"/>
        <v>-11571547.450000003</v>
      </c>
      <c r="AE587" s="352">
        <f t="shared" si="85"/>
        <v>1.121597919148313</v>
      </c>
      <c r="AF587" s="135">
        <f t="shared" si="86"/>
        <v>1.121597919148313</v>
      </c>
      <c r="AG587" s="135" t="s">
        <v>2544</v>
      </c>
      <c r="AH587" s="136" t="s">
        <v>925</v>
      </c>
      <c r="AI587" s="189"/>
      <c r="AJ587" s="178"/>
      <c r="AK587" s="178"/>
      <c r="AL587" s="178"/>
      <c r="AM587" s="178"/>
      <c r="AN587" s="178"/>
      <c r="AO587" s="178"/>
      <c r="AP587" s="178"/>
      <c r="AQ587" s="188" t="s">
        <v>1630</v>
      </c>
    </row>
    <row r="588" spans="1:43" ht="48.6" x14ac:dyDescent="0.3">
      <c r="A588" s="193" t="s">
        <v>899</v>
      </c>
      <c r="B588" s="129">
        <v>585</v>
      </c>
      <c r="C588" s="198" t="s">
        <v>1695</v>
      </c>
      <c r="D588" s="239">
        <v>200112</v>
      </c>
      <c r="E588" s="245" t="s">
        <v>2388</v>
      </c>
      <c r="F588" s="280" t="s">
        <v>1629</v>
      </c>
      <c r="G588" s="175" t="s">
        <v>1696</v>
      </c>
      <c r="H588" s="187">
        <v>2013</v>
      </c>
      <c r="I588" s="130">
        <v>40904</v>
      </c>
      <c r="J588" s="187">
        <v>2011</v>
      </c>
      <c r="K588" s="130" t="s">
        <v>1171</v>
      </c>
      <c r="L588" s="130" t="s">
        <v>1102</v>
      </c>
      <c r="M588" s="131">
        <v>360</v>
      </c>
      <c r="N588" s="136">
        <v>40969</v>
      </c>
      <c r="O588" s="136">
        <v>41000</v>
      </c>
      <c r="P588" s="136">
        <v>42844</v>
      </c>
      <c r="Q588" s="145">
        <f t="shared" si="87"/>
        <v>5.1369863013698627</v>
      </c>
      <c r="R588" s="145" t="s">
        <v>2515</v>
      </c>
      <c r="S588" s="145">
        <f t="shared" si="88"/>
        <v>5.0520547945205481</v>
      </c>
      <c r="T588" s="145" t="s">
        <v>2515</v>
      </c>
      <c r="U588" s="145" t="s">
        <v>2540</v>
      </c>
      <c r="V588" s="145" t="s">
        <v>691</v>
      </c>
      <c r="W588" s="145" t="s">
        <v>689</v>
      </c>
      <c r="X588" s="187" t="s">
        <v>689</v>
      </c>
      <c r="Y588" s="180">
        <v>8067450.8099999996</v>
      </c>
      <c r="Z588" s="181">
        <v>0</v>
      </c>
      <c r="AA588" s="128">
        <v>0</v>
      </c>
      <c r="AB588" s="180">
        <v>106291</v>
      </c>
      <c r="AC588" s="180">
        <v>19700</v>
      </c>
      <c r="AD588" s="342">
        <f t="shared" si="81"/>
        <v>8047750.8099999996</v>
      </c>
      <c r="AE588" s="352">
        <f t="shared" si="85"/>
        <v>2.4419113873716944E-3</v>
      </c>
      <c r="AF588" s="135">
        <f t="shared" si="86"/>
        <v>2.4419113873716944E-3</v>
      </c>
      <c r="AG588" s="135" t="s">
        <v>2543</v>
      </c>
      <c r="AH588" s="202"/>
      <c r="AI588" s="189"/>
      <c r="AJ588" s="178"/>
      <c r="AK588" s="178"/>
      <c r="AL588" s="178"/>
      <c r="AM588" s="178"/>
      <c r="AN588" s="178"/>
      <c r="AO588" s="178"/>
      <c r="AP588" s="178"/>
      <c r="AQ588" s="224" t="s">
        <v>1697</v>
      </c>
    </row>
    <row r="589" spans="1:43" ht="36" x14ac:dyDescent="0.3">
      <c r="A589" s="193" t="s">
        <v>900</v>
      </c>
      <c r="B589" s="129">
        <v>586</v>
      </c>
      <c r="C589" s="198" t="s">
        <v>1125</v>
      </c>
      <c r="D589" s="239">
        <v>5303</v>
      </c>
      <c r="E589" s="245" t="s">
        <v>1659</v>
      </c>
      <c r="F589" s="280" t="s">
        <v>2529</v>
      </c>
      <c r="G589" s="175" t="s">
        <v>1132</v>
      </c>
      <c r="H589" s="187">
        <v>2013</v>
      </c>
      <c r="I589" s="130">
        <v>37767</v>
      </c>
      <c r="J589" s="186">
        <v>2003</v>
      </c>
      <c r="K589" s="130" t="s">
        <v>1706</v>
      </c>
      <c r="L589" s="130" t="s">
        <v>1100</v>
      </c>
      <c r="M589" s="248">
        <v>120</v>
      </c>
      <c r="N589" s="136">
        <v>38078</v>
      </c>
      <c r="O589" s="136">
        <v>41426</v>
      </c>
      <c r="P589" s="136">
        <v>42844</v>
      </c>
      <c r="Q589" s="145">
        <f t="shared" si="87"/>
        <v>13.057534246575342</v>
      </c>
      <c r="R589" s="145" t="s">
        <v>2522</v>
      </c>
      <c r="S589" s="145">
        <f t="shared" si="88"/>
        <v>3.8849315068493149</v>
      </c>
      <c r="T589" s="145" t="s">
        <v>2513</v>
      </c>
      <c r="U589" s="145" t="s">
        <v>2540</v>
      </c>
      <c r="V589" s="145" t="s">
        <v>689</v>
      </c>
      <c r="W589" s="145" t="s">
        <v>689</v>
      </c>
      <c r="X589" s="187" t="s">
        <v>689</v>
      </c>
      <c r="Y589" s="180">
        <v>314500</v>
      </c>
      <c r="Z589" s="181">
        <v>0</v>
      </c>
      <c r="AA589" s="128">
        <v>0</v>
      </c>
      <c r="AB589" s="180">
        <v>310000</v>
      </c>
      <c r="AC589" s="192">
        <v>308608.09999999998</v>
      </c>
      <c r="AD589" s="342">
        <f t="shared" si="81"/>
        <v>5891.9000000000233</v>
      </c>
      <c r="AE589" s="352">
        <f t="shared" si="85"/>
        <v>0.98126581875993635</v>
      </c>
      <c r="AF589" s="135">
        <f t="shared" si="86"/>
        <v>0.98126581875993635</v>
      </c>
      <c r="AG589" s="135" t="s">
        <v>2544</v>
      </c>
      <c r="AH589" s="202"/>
      <c r="AI589" s="189"/>
      <c r="AJ589" s="178"/>
      <c r="AK589" s="178"/>
      <c r="AL589" s="178"/>
      <c r="AM589" s="178"/>
      <c r="AN589" s="178"/>
      <c r="AO589" s="178"/>
      <c r="AP589" s="178"/>
      <c r="AQ589" s="188" t="s">
        <v>1126</v>
      </c>
    </row>
    <row r="590" spans="1:43" ht="36" x14ac:dyDescent="0.3">
      <c r="A590" s="193" t="s">
        <v>900</v>
      </c>
      <c r="B590" s="129">
        <v>587</v>
      </c>
      <c r="C590" s="198" t="s">
        <v>2441</v>
      </c>
      <c r="D590" s="239">
        <v>7634</v>
      </c>
      <c r="E590" s="245" t="s">
        <v>1659</v>
      </c>
      <c r="F590" s="280" t="s">
        <v>2529</v>
      </c>
      <c r="G590" s="175" t="s">
        <v>1132</v>
      </c>
      <c r="H590" s="187">
        <v>2013</v>
      </c>
      <c r="I590" s="130">
        <v>38275</v>
      </c>
      <c r="J590" s="186">
        <v>2004</v>
      </c>
      <c r="K590" s="130" t="s">
        <v>2241</v>
      </c>
      <c r="L590" s="130" t="s">
        <v>1104</v>
      </c>
      <c r="M590" s="131">
        <v>270</v>
      </c>
      <c r="N590" s="136">
        <v>38930</v>
      </c>
      <c r="O590" s="136">
        <v>41609</v>
      </c>
      <c r="P590" s="136">
        <v>42844</v>
      </c>
      <c r="Q590" s="145">
        <f t="shared" si="87"/>
        <v>10.723287671232876</v>
      </c>
      <c r="R590" s="145" t="s">
        <v>2520</v>
      </c>
      <c r="S590" s="145">
        <f t="shared" si="88"/>
        <v>3.3835616438356166</v>
      </c>
      <c r="T590" s="145" t="s">
        <v>2513</v>
      </c>
      <c r="U590" s="145" t="s">
        <v>2540</v>
      </c>
      <c r="V590" s="145" t="s">
        <v>689</v>
      </c>
      <c r="W590" s="145" t="s">
        <v>689</v>
      </c>
      <c r="X590" s="187" t="s">
        <v>691</v>
      </c>
      <c r="Y590" s="180">
        <v>4717213</v>
      </c>
      <c r="Z590" s="181">
        <v>0</v>
      </c>
      <c r="AA590" s="128">
        <v>0</v>
      </c>
      <c r="AB590" s="180">
        <v>10695629</v>
      </c>
      <c r="AC590" s="192">
        <v>4647006.16</v>
      </c>
      <c r="AD590" s="342">
        <f t="shared" si="81"/>
        <v>70206.839999999851</v>
      </c>
      <c r="AE590" s="352">
        <f t="shared" si="85"/>
        <v>0.98511688151457233</v>
      </c>
      <c r="AF590" s="135">
        <f t="shared" si="86"/>
        <v>0.98511688151457233</v>
      </c>
      <c r="AG590" s="135" t="s">
        <v>2544</v>
      </c>
      <c r="AH590" s="202"/>
      <c r="AI590" s="189"/>
      <c r="AJ590" s="178"/>
      <c r="AK590" s="178"/>
      <c r="AL590" s="178"/>
      <c r="AM590" s="178"/>
      <c r="AN590" s="178"/>
      <c r="AO590" s="178"/>
      <c r="AP590" s="178"/>
      <c r="AQ590" s="188" t="s">
        <v>1708</v>
      </c>
    </row>
    <row r="591" spans="1:43" ht="36" x14ac:dyDescent="0.3">
      <c r="A591" s="193" t="s">
        <v>900</v>
      </c>
      <c r="B591" s="129">
        <v>588</v>
      </c>
      <c r="C591" s="198" t="s">
        <v>2425</v>
      </c>
      <c r="D591" s="239">
        <v>44662</v>
      </c>
      <c r="E591" s="245" t="s">
        <v>1659</v>
      </c>
      <c r="F591" s="280" t="s">
        <v>2529</v>
      </c>
      <c r="G591" s="175" t="s">
        <v>1132</v>
      </c>
      <c r="H591" s="187">
        <v>2013</v>
      </c>
      <c r="I591" s="130">
        <v>39241</v>
      </c>
      <c r="J591" s="186">
        <v>2007</v>
      </c>
      <c r="K591" s="187" t="s">
        <v>915</v>
      </c>
      <c r="L591" s="130" t="s">
        <v>1110</v>
      </c>
      <c r="M591" s="131">
        <v>90</v>
      </c>
      <c r="N591" s="136">
        <v>39326</v>
      </c>
      <c r="O591" s="136">
        <v>41609</v>
      </c>
      <c r="P591" s="136">
        <v>42844</v>
      </c>
      <c r="Q591" s="145">
        <f t="shared" si="87"/>
        <v>9.6383561643835609</v>
      </c>
      <c r="R591" s="145" t="s">
        <v>2519</v>
      </c>
      <c r="S591" s="145">
        <f t="shared" si="88"/>
        <v>3.3835616438356166</v>
      </c>
      <c r="T591" s="145" t="s">
        <v>2513</v>
      </c>
      <c r="U591" s="145" t="s">
        <v>2540</v>
      </c>
      <c r="V591" s="145" t="s">
        <v>691</v>
      </c>
      <c r="W591" s="145" t="s">
        <v>689</v>
      </c>
      <c r="X591" s="187" t="s">
        <v>691</v>
      </c>
      <c r="Y591" s="180">
        <v>450806.16</v>
      </c>
      <c r="Z591" s="181">
        <v>0</v>
      </c>
      <c r="AA591" s="128">
        <v>0</v>
      </c>
      <c r="AB591" s="206">
        <v>1687979</v>
      </c>
      <c r="AC591" s="189">
        <v>457006.17</v>
      </c>
      <c r="AD591" s="342">
        <f t="shared" si="81"/>
        <v>-6200.0100000000093</v>
      </c>
      <c r="AE591" s="352">
        <f t="shared" si="85"/>
        <v>1.0137531616693081</v>
      </c>
      <c r="AF591" s="135">
        <f t="shared" si="86"/>
        <v>1.0137531616693081</v>
      </c>
      <c r="AG591" s="135" t="s">
        <v>2544</v>
      </c>
      <c r="AH591" s="202"/>
      <c r="AI591" s="189"/>
      <c r="AJ591" s="178"/>
      <c r="AK591" s="178"/>
      <c r="AL591" s="178"/>
      <c r="AM591" s="178"/>
      <c r="AN591" s="178"/>
      <c r="AO591" s="178"/>
      <c r="AP591" s="178"/>
      <c r="AQ591" s="188" t="s">
        <v>2158</v>
      </c>
    </row>
    <row r="592" spans="1:43" ht="36" x14ac:dyDescent="0.3">
      <c r="A592" s="193" t="s">
        <v>900</v>
      </c>
      <c r="B592" s="129">
        <v>589</v>
      </c>
      <c r="C592" s="198" t="s">
        <v>2440</v>
      </c>
      <c r="D592" s="237">
        <v>73819</v>
      </c>
      <c r="E592" s="245" t="s">
        <v>1659</v>
      </c>
      <c r="F592" s="280" t="s">
        <v>2529</v>
      </c>
      <c r="G592" s="175" t="s">
        <v>1132</v>
      </c>
      <c r="H592" s="187">
        <v>2013</v>
      </c>
      <c r="I592" s="130">
        <v>39486</v>
      </c>
      <c r="J592" s="186">
        <v>2008</v>
      </c>
      <c r="K592" s="130" t="s">
        <v>2263</v>
      </c>
      <c r="L592" s="130" t="s">
        <v>1110</v>
      </c>
      <c r="M592" s="131">
        <v>120</v>
      </c>
      <c r="N592" s="136">
        <v>39753</v>
      </c>
      <c r="O592" s="136">
        <v>41456</v>
      </c>
      <c r="P592" s="136">
        <v>42844</v>
      </c>
      <c r="Q592" s="145">
        <f t="shared" si="87"/>
        <v>8.4684931506849317</v>
      </c>
      <c r="R592" s="145" t="s">
        <v>2518</v>
      </c>
      <c r="S592" s="145">
        <f t="shared" si="88"/>
        <v>3.8027397260273972</v>
      </c>
      <c r="T592" s="145" t="s">
        <v>2513</v>
      </c>
      <c r="U592" s="145" t="s">
        <v>2540</v>
      </c>
      <c r="V592" s="145" t="s">
        <v>689</v>
      </c>
      <c r="W592" s="145" t="s">
        <v>689</v>
      </c>
      <c r="X592" s="187" t="s">
        <v>691</v>
      </c>
      <c r="Y592" s="180">
        <v>1675925</v>
      </c>
      <c r="Z592" s="181">
        <v>0</v>
      </c>
      <c r="AA592" s="128">
        <v>0</v>
      </c>
      <c r="AB592" s="180">
        <v>4701361</v>
      </c>
      <c r="AC592" s="192">
        <v>1685316.62</v>
      </c>
      <c r="AD592" s="342">
        <f t="shared" si="81"/>
        <v>-9391.6200000001118</v>
      </c>
      <c r="AE592" s="352">
        <f t="shared" si="85"/>
        <v>1.0056038426540568</v>
      </c>
      <c r="AF592" s="135">
        <f t="shared" si="86"/>
        <v>1.0056038426540568</v>
      </c>
      <c r="AG592" s="135" t="s">
        <v>2544</v>
      </c>
      <c r="AH592" s="202"/>
      <c r="AI592" s="189"/>
      <c r="AJ592" s="178"/>
      <c r="AK592" s="178"/>
      <c r="AL592" s="178"/>
      <c r="AM592" s="178"/>
      <c r="AN592" s="178"/>
      <c r="AO592" s="178"/>
      <c r="AP592" s="178"/>
      <c r="AQ592" s="188" t="s">
        <v>2159</v>
      </c>
    </row>
    <row r="593" spans="1:43" ht="36" x14ac:dyDescent="0.3">
      <c r="A593" s="193" t="s">
        <v>900</v>
      </c>
      <c r="B593" s="129">
        <v>590</v>
      </c>
      <c r="C593" s="198" t="s">
        <v>2424</v>
      </c>
      <c r="D593" s="237">
        <v>106956</v>
      </c>
      <c r="E593" s="245" t="s">
        <v>1659</v>
      </c>
      <c r="F593" s="280" t="s">
        <v>2529</v>
      </c>
      <c r="G593" s="175" t="s">
        <v>1132</v>
      </c>
      <c r="H593" s="187">
        <v>2013</v>
      </c>
      <c r="I593" s="130">
        <v>40112</v>
      </c>
      <c r="J593" s="187">
        <v>2009</v>
      </c>
      <c r="K593" s="130" t="s">
        <v>1659</v>
      </c>
      <c r="L593" s="130" t="s">
        <v>1110</v>
      </c>
      <c r="M593" s="131">
        <v>180</v>
      </c>
      <c r="N593" s="136">
        <v>41030</v>
      </c>
      <c r="O593" s="136">
        <v>41609</v>
      </c>
      <c r="P593" s="136">
        <v>42844</v>
      </c>
      <c r="Q593" s="145">
        <f t="shared" si="87"/>
        <v>4.9698630136986299</v>
      </c>
      <c r="R593" s="145" t="s">
        <v>2515</v>
      </c>
      <c r="S593" s="145">
        <f t="shared" si="88"/>
        <v>3.3835616438356166</v>
      </c>
      <c r="T593" s="145" t="s">
        <v>2513</v>
      </c>
      <c r="U593" s="145" t="s">
        <v>2540</v>
      </c>
      <c r="V593" s="145" t="s">
        <v>691</v>
      </c>
      <c r="W593" s="145" t="s">
        <v>689</v>
      </c>
      <c r="X593" s="187" t="s">
        <v>691</v>
      </c>
      <c r="Y593" s="180">
        <v>1279807.3500000001</v>
      </c>
      <c r="Z593" s="181">
        <v>0</v>
      </c>
      <c r="AA593" s="128">
        <v>0</v>
      </c>
      <c r="AB593" s="180">
        <v>1333082</v>
      </c>
      <c r="AC593" s="192">
        <v>1290789.46</v>
      </c>
      <c r="AD593" s="342">
        <f t="shared" si="81"/>
        <v>-10982.10999999987</v>
      </c>
      <c r="AE593" s="352">
        <f t="shared" si="85"/>
        <v>1.0085810649548153</v>
      </c>
      <c r="AF593" s="135">
        <f t="shared" si="86"/>
        <v>1.0085810649548153</v>
      </c>
      <c r="AG593" s="135" t="s">
        <v>2544</v>
      </c>
      <c r="AH593" s="202"/>
      <c r="AI593" s="190"/>
      <c r="AJ593" s="191"/>
      <c r="AK593" s="191"/>
      <c r="AL593" s="191"/>
      <c r="AM593" s="191"/>
      <c r="AN593" s="191"/>
      <c r="AO593" s="191"/>
      <c r="AP593" s="191"/>
      <c r="AQ593" s="188" t="s">
        <v>2156</v>
      </c>
    </row>
    <row r="594" spans="1:43" ht="36" x14ac:dyDescent="0.3">
      <c r="A594" s="193" t="s">
        <v>900</v>
      </c>
      <c r="B594" s="129">
        <v>591</v>
      </c>
      <c r="C594" s="198" t="s">
        <v>2423</v>
      </c>
      <c r="D594" s="237">
        <v>135671</v>
      </c>
      <c r="E594" s="245" t="s">
        <v>1659</v>
      </c>
      <c r="F594" s="280" t="s">
        <v>2529</v>
      </c>
      <c r="G594" s="175" t="s">
        <v>1132</v>
      </c>
      <c r="H594" s="187">
        <v>2013</v>
      </c>
      <c r="I594" s="130">
        <v>40451</v>
      </c>
      <c r="J594" s="186">
        <v>2010</v>
      </c>
      <c r="K594" s="187" t="s">
        <v>1552</v>
      </c>
      <c r="L594" s="130" t="s">
        <v>1110</v>
      </c>
      <c r="M594" s="131">
        <v>180</v>
      </c>
      <c r="N594" s="136">
        <v>41122</v>
      </c>
      <c r="O594" s="136">
        <v>41609</v>
      </c>
      <c r="P594" s="136">
        <v>42844</v>
      </c>
      <c r="Q594" s="145">
        <f t="shared" si="87"/>
        <v>4.7178082191780826</v>
      </c>
      <c r="R594" s="145" t="s">
        <v>2514</v>
      </c>
      <c r="S594" s="145">
        <f t="shared" si="88"/>
        <v>3.3835616438356166</v>
      </c>
      <c r="T594" s="145" t="s">
        <v>2513</v>
      </c>
      <c r="U594" s="145" t="s">
        <v>2540</v>
      </c>
      <c r="V594" s="145" t="s">
        <v>691</v>
      </c>
      <c r="W594" s="145" t="s">
        <v>689</v>
      </c>
      <c r="X594" s="187" t="s">
        <v>691</v>
      </c>
      <c r="Y594" s="180">
        <v>1044379.59</v>
      </c>
      <c r="Z594" s="181">
        <v>0</v>
      </c>
      <c r="AA594" s="128">
        <v>0</v>
      </c>
      <c r="AB594" s="180">
        <v>1213817</v>
      </c>
      <c r="AC594" s="192">
        <v>1030459.09</v>
      </c>
      <c r="AD594" s="342">
        <f t="shared" si="81"/>
        <v>13920.5</v>
      </c>
      <c r="AE594" s="352">
        <f t="shared" si="85"/>
        <v>0.98667103404424061</v>
      </c>
      <c r="AF594" s="135">
        <f t="shared" si="86"/>
        <v>0.98667103404424061</v>
      </c>
      <c r="AG594" s="135" t="s">
        <v>2544</v>
      </c>
      <c r="AH594" s="202"/>
      <c r="AI594" s="190"/>
      <c r="AJ594" s="191"/>
      <c r="AK594" s="191"/>
      <c r="AL594" s="191"/>
      <c r="AM594" s="191"/>
      <c r="AN594" s="191"/>
      <c r="AO594" s="191"/>
      <c r="AP594" s="191"/>
      <c r="AQ594" s="188" t="s">
        <v>2156</v>
      </c>
    </row>
    <row r="595" spans="1:43" ht="36" x14ac:dyDescent="0.3">
      <c r="A595" s="193" t="s">
        <v>900</v>
      </c>
      <c r="B595" s="129">
        <v>592</v>
      </c>
      <c r="C595" s="198" t="s">
        <v>2442</v>
      </c>
      <c r="D595" s="237">
        <v>160120</v>
      </c>
      <c r="E595" s="245" t="s">
        <v>2219</v>
      </c>
      <c r="F595" s="280" t="s">
        <v>2528</v>
      </c>
      <c r="G595" s="175" t="s">
        <v>2180</v>
      </c>
      <c r="H595" s="187">
        <v>2013</v>
      </c>
      <c r="I595" s="130">
        <v>40394</v>
      </c>
      <c r="J595" s="186">
        <v>2010</v>
      </c>
      <c r="K595" s="130" t="s">
        <v>1659</v>
      </c>
      <c r="L595" s="130" t="s">
        <v>1100</v>
      </c>
      <c r="M595" s="131">
        <v>270</v>
      </c>
      <c r="N595" s="136">
        <v>40725</v>
      </c>
      <c r="O595" s="136">
        <v>41609</v>
      </c>
      <c r="P595" s="136">
        <v>42844</v>
      </c>
      <c r="Q595" s="145">
        <f t="shared" si="87"/>
        <v>5.8054794520547945</v>
      </c>
      <c r="R595" s="145" t="s">
        <v>2515</v>
      </c>
      <c r="S595" s="145">
        <f t="shared" si="88"/>
        <v>3.3835616438356166</v>
      </c>
      <c r="T595" s="145" t="s">
        <v>2513</v>
      </c>
      <c r="U595" s="145" t="s">
        <v>2540</v>
      </c>
      <c r="V595" s="145" t="s">
        <v>689</v>
      </c>
      <c r="W595" s="136" t="s">
        <v>691</v>
      </c>
      <c r="X595" s="187" t="s">
        <v>689</v>
      </c>
      <c r="Y595" s="180">
        <v>1036555.9</v>
      </c>
      <c r="Z595" s="181">
        <v>0</v>
      </c>
      <c r="AA595" s="128">
        <v>0</v>
      </c>
      <c r="AB595" s="180">
        <v>975495</v>
      </c>
      <c r="AC595" s="192">
        <v>745075.39</v>
      </c>
      <c r="AD595" s="342">
        <f t="shared" si="81"/>
        <v>291480.51</v>
      </c>
      <c r="AE595" s="352">
        <f t="shared" si="85"/>
        <v>0.71879904402647266</v>
      </c>
      <c r="AF595" s="135">
        <f t="shared" si="86"/>
        <v>0.71879904402647266</v>
      </c>
      <c r="AG595" s="135" t="s">
        <v>2542</v>
      </c>
      <c r="AH595" s="136" t="s">
        <v>925</v>
      </c>
      <c r="AI595" s="190"/>
      <c r="AJ595" s="191"/>
      <c r="AK595" s="191"/>
      <c r="AL595" s="191"/>
      <c r="AM595" s="191"/>
      <c r="AN595" s="191"/>
      <c r="AO595" s="191"/>
      <c r="AP595" s="191"/>
      <c r="AQ595" s="188" t="s">
        <v>2157</v>
      </c>
    </row>
    <row r="596" spans="1:43" ht="24" x14ac:dyDescent="0.3">
      <c r="A596" s="128" t="s">
        <v>901</v>
      </c>
      <c r="B596" s="129">
        <v>593</v>
      </c>
      <c r="C596" s="198" t="s">
        <v>1211</v>
      </c>
      <c r="D596" s="237">
        <v>16484</v>
      </c>
      <c r="E596" s="245" t="s">
        <v>2213</v>
      </c>
      <c r="F596" s="279" t="s">
        <v>2531</v>
      </c>
      <c r="G596" s="175" t="s">
        <v>1132</v>
      </c>
      <c r="H596" s="187">
        <v>2014</v>
      </c>
      <c r="I596" s="130">
        <v>38421</v>
      </c>
      <c r="J596" s="186">
        <v>2005</v>
      </c>
      <c r="K596" s="187" t="s">
        <v>1094</v>
      </c>
      <c r="L596" s="130" t="s">
        <v>1095</v>
      </c>
      <c r="M596" s="131">
        <v>120</v>
      </c>
      <c r="N596" s="136" t="s">
        <v>698</v>
      </c>
      <c r="O596" s="136" t="s">
        <v>698</v>
      </c>
      <c r="P596" s="136">
        <v>42844</v>
      </c>
      <c r="Q596" s="128" t="s">
        <v>698</v>
      </c>
      <c r="R596" s="128" t="s">
        <v>698</v>
      </c>
      <c r="S596" s="128" t="s">
        <v>698</v>
      </c>
      <c r="T596" s="128" t="s">
        <v>698</v>
      </c>
      <c r="U596" s="128" t="s">
        <v>698</v>
      </c>
      <c r="V596" s="145" t="s">
        <v>689</v>
      </c>
      <c r="W596" s="145" t="s">
        <v>689</v>
      </c>
      <c r="X596" s="187" t="s">
        <v>689</v>
      </c>
      <c r="Y596" s="180">
        <v>3290904</v>
      </c>
      <c r="Z596" s="140">
        <v>0</v>
      </c>
      <c r="AA596" s="133">
        <v>0</v>
      </c>
      <c r="AB596" s="150" t="s">
        <v>698</v>
      </c>
      <c r="AC596" s="150" t="s">
        <v>698</v>
      </c>
      <c r="AD596" s="353" t="s">
        <v>698</v>
      </c>
      <c r="AE596" s="128" t="s">
        <v>698</v>
      </c>
      <c r="AF596" s="128" t="s">
        <v>698</v>
      </c>
      <c r="AG596" s="128" t="s">
        <v>698</v>
      </c>
      <c r="AH596" s="132"/>
      <c r="AI596" s="137"/>
      <c r="AJ596" s="138"/>
      <c r="AK596" s="138"/>
      <c r="AL596" s="138"/>
      <c r="AM596" s="138"/>
      <c r="AN596" s="138"/>
      <c r="AO596" s="138"/>
      <c r="AP596" s="138"/>
      <c r="AQ596" s="139"/>
    </row>
    <row r="597" spans="1:43" ht="36" x14ac:dyDescent="0.3">
      <c r="A597" s="128" t="s">
        <v>901</v>
      </c>
      <c r="B597" s="129">
        <v>594</v>
      </c>
      <c r="C597" s="198" t="s">
        <v>1219</v>
      </c>
      <c r="D597" s="237">
        <v>20040</v>
      </c>
      <c r="E597" s="246" t="s">
        <v>2200</v>
      </c>
      <c r="F597" s="279" t="s">
        <v>2531</v>
      </c>
      <c r="G597" s="175" t="s">
        <v>1132</v>
      </c>
      <c r="H597" s="187">
        <v>2014</v>
      </c>
      <c r="I597" s="130">
        <v>38546</v>
      </c>
      <c r="J597" s="186">
        <v>2005</v>
      </c>
      <c r="K597" s="130" t="s">
        <v>916</v>
      </c>
      <c r="L597" s="130" t="s">
        <v>1102</v>
      </c>
      <c r="M597" s="131">
        <v>90</v>
      </c>
      <c r="N597" s="136">
        <v>39114</v>
      </c>
      <c r="O597" s="136">
        <v>41852</v>
      </c>
      <c r="P597" s="136">
        <v>42844</v>
      </c>
      <c r="Q597" s="145">
        <f t="shared" ref="Q597:Q604" si="89">+(P597-N597)/365</f>
        <v>10.219178082191782</v>
      </c>
      <c r="R597" s="145" t="s">
        <v>2520</v>
      </c>
      <c r="S597" s="145">
        <f t="shared" ref="S597:S604" si="90">+(P597-O597)/365</f>
        <v>2.7178082191780821</v>
      </c>
      <c r="T597" s="145" t="s">
        <v>2512</v>
      </c>
      <c r="U597" s="145" t="s">
        <v>2540</v>
      </c>
      <c r="V597" s="145" t="s">
        <v>689</v>
      </c>
      <c r="W597" s="145" t="s">
        <v>689</v>
      </c>
      <c r="X597" s="187" t="s">
        <v>691</v>
      </c>
      <c r="Y597" s="180">
        <v>664136.04</v>
      </c>
      <c r="Z597" s="140">
        <v>0</v>
      </c>
      <c r="AA597" s="128">
        <v>0</v>
      </c>
      <c r="AB597" s="133">
        <v>1418913</v>
      </c>
      <c r="AC597" s="133">
        <v>650656.68000000005</v>
      </c>
      <c r="AD597" s="342">
        <f t="shared" si="81"/>
        <v>13479.359999999986</v>
      </c>
      <c r="AE597" s="352">
        <f t="shared" ref="AE597:AE660" si="91">+AC597/Y597</f>
        <v>0.97970391728778938</v>
      </c>
      <c r="AF597" s="135">
        <f t="shared" ref="AF597:AF660" si="92">+AC597/Y597</f>
        <v>0.97970391728778938</v>
      </c>
      <c r="AG597" s="135" t="s">
        <v>2544</v>
      </c>
      <c r="AH597" s="132"/>
      <c r="AI597" s="137"/>
      <c r="AJ597" s="138"/>
      <c r="AK597" s="138"/>
      <c r="AL597" s="138"/>
      <c r="AM597" s="138"/>
      <c r="AN597" s="138"/>
      <c r="AO597" s="138"/>
      <c r="AP597" s="138"/>
      <c r="AQ597" s="139"/>
    </row>
    <row r="598" spans="1:43" ht="36" x14ac:dyDescent="0.3">
      <c r="A598" s="193" t="s">
        <v>897</v>
      </c>
      <c r="B598" s="129">
        <v>595</v>
      </c>
      <c r="C598" s="198" t="s">
        <v>1387</v>
      </c>
      <c r="D598" s="239">
        <v>206996</v>
      </c>
      <c r="E598" s="245" t="s">
        <v>1166</v>
      </c>
      <c r="F598" s="280" t="s">
        <v>2530</v>
      </c>
      <c r="G598" s="175" t="s">
        <v>1622</v>
      </c>
      <c r="H598" s="187">
        <v>2014</v>
      </c>
      <c r="I598" s="130">
        <v>40982</v>
      </c>
      <c r="J598" s="152">
        <v>2012</v>
      </c>
      <c r="K598" s="130" t="s">
        <v>1166</v>
      </c>
      <c r="L598" s="130" t="s">
        <v>1110</v>
      </c>
      <c r="M598" s="248">
        <v>180</v>
      </c>
      <c r="N598" s="136">
        <v>41244</v>
      </c>
      <c r="O598" s="136">
        <v>41974</v>
      </c>
      <c r="P598" s="136">
        <v>42844</v>
      </c>
      <c r="Q598" s="145">
        <f t="shared" si="89"/>
        <v>4.3835616438356162</v>
      </c>
      <c r="R598" s="145" t="s">
        <v>2514</v>
      </c>
      <c r="S598" s="145">
        <f t="shared" si="90"/>
        <v>2.3835616438356166</v>
      </c>
      <c r="T598" s="145" t="s">
        <v>2512</v>
      </c>
      <c r="U598" s="145" t="s">
        <v>2540</v>
      </c>
      <c r="V598" s="145" t="s">
        <v>691</v>
      </c>
      <c r="W598" s="136" t="s">
        <v>691</v>
      </c>
      <c r="X598" s="187" t="s">
        <v>691</v>
      </c>
      <c r="Y598" s="180">
        <v>2181467.71</v>
      </c>
      <c r="Z598" s="181">
        <v>0</v>
      </c>
      <c r="AA598" s="128">
        <v>0</v>
      </c>
      <c r="AB598" s="133">
        <v>2256335</v>
      </c>
      <c r="AC598" s="180">
        <v>2181467.71</v>
      </c>
      <c r="AD598" s="342">
        <f t="shared" si="81"/>
        <v>0</v>
      </c>
      <c r="AE598" s="352">
        <f t="shared" si="91"/>
        <v>1</v>
      </c>
      <c r="AF598" s="135">
        <f t="shared" si="92"/>
        <v>1</v>
      </c>
      <c r="AG598" s="135" t="s">
        <v>2544</v>
      </c>
      <c r="AH598" s="136" t="s">
        <v>925</v>
      </c>
      <c r="AI598" s="189"/>
      <c r="AJ598" s="178"/>
      <c r="AK598" s="178"/>
      <c r="AL598" s="178"/>
      <c r="AM598" s="178"/>
      <c r="AN598" s="178"/>
      <c r="AO598" s="178"/>
      <c r="AP598" s="178"/>
      <c r="AQ598" s="188" t="s">
        <v>1351</v>
      </c>
    </row>
    <row r="599" spans="1:43" ht="36" x14ac:dyDescent="0.3">
      <c r="A599" s="193" t="s">
        <v>897</v>
      </c>
      <c r="B599" s="129">
        <v>596</v>
      </c>
      <c r="C599" s="198" t="s">
        <v>1390</v>
      </c>
      <c r="D599" s="239">
        <v>218541</v>
      </c>
      <c r="E599" s="245" t="s">
        <v>1166</v>
      </c>
      <c r="F599" s="280" t="s">
        <v>2530</v>
      </c>
      <c r="G599" s="175" t="s">
        <v>1622</v>
      </c>
      <c r="H599" s="187">
        <v>2014</v>
      </c>
      <c r="I599" s="130">
        <v>41066</v>
      </c>
      <c r="J599" s="152">
        <v>2012</v>
      </c>
      <c r="K599" s="130" t="s">
        <v>1196</v>
      </c>
      <c r="L599" s="130" t="s">
        <v>1104</v>
      </c>
      <c r="M599" s="248">
        <v>150</v>
      </c>
      <c r="N599" s="136">
        <v>41244</v>
      </c>
      <c r="O599" s="136">
        <v>41974</v>
      </c>
      <c r="P599" s="136">
        <v>42844</v>
      </c>
      <c r="Q599" s="145">
        <f t="shared" si="89"/>
        <v>4.3835616438356162</v>
      </c>
      <c r="R599" s="145" t="s">
        <v>2514</v>
      </c>
      <c r="S599" s="145">
        <f t="shared" si="90"/>
        <v>2.3835616438356166</v>
      </c>
      <c r="T599" s="145" t="s">
        <v>2512</v>
      </c>
      <c r="U599" s="145" t="s">
        <v>2540</v>
      </c>
      <c r="V599" s="145" t="s">
        <v>691</v>
      </c>
      <c r="W599" s="145" t="s">
        <v>689</v>
      </c>
      <c r="X599" s="187" t="s">
        <v>691</v>
      </c>
      <c r="Y599" s="180">
        <v>3729378.31</v>
      </c>
      <c r="Z599" s="181">
        <v>0</v>
      </c>
      <c r="AA599" s="128">
        <v>0</v>
      </c>
      <c r="AB599" s="133">
        <v>3999586</v>
      </c>
      <c r="AC599" s="180">
        <v>3720213.55</v>
      </c>
      <c r="AD599" s="342">
        <f t="shared" si="81"/>
        <v>9164.7600000002421</v>
      </c>
      <c r="AE599" s="352">
        <f t="shared" si="91"/>
        <v>0.99754255019518245</v>
      </c>
      <c r="AF599" s="135">
        <f t="shared" si="92"/>
        <v>0.99754255019518245</v>
      </c>
      <c r="AG599" s="135" t="s">
        <v>2544</v>
      </c>
      <c r="AH599" s="202"/>
      <c r="AI599" s="189"/>
      <c r="AJ599" s="178"/>
      <c r="AK599" s="178"/>
      <c r="AL599" s="178"/>
      <c r="AM599" s="178"/>
      <c r="AN599" s="178"/>
      <c r="AO599" s="178"/>
      <c r="AP599" s="178"/>
      <c r="AQ599" s="188" t="s">
        <v>1392</v>
      </c>
    </row>
    <row r="600" spans="1:43" ht="36" x14ac:dyDescent="0.3">
      <c r="A600" s="173" t="s">
        <v>903</v>
      </c>
      <c r="B600" s="129">
        <v>597</v>
      </c>
      <c r="C600" s="171" t="s">
        <v>2059</v>
      </c>
      <c r="D600" s="241">
        <v>73803</v>
      </c>
      <c r="E600" s="246" t="s">
        <v>2200</v>
      </c>
      <c r="F600" s="279" t="s">
        <v>2531</v>
      </c>
      <c r="G600" s="175" t="s">
        <v>1132</v>
      </c>
      <c r="H600" s="152">
        <v>2014</v>
      </c>
      <c r="I600" s="157">
        <v>39959</v>
      </c>
      <c r="J600" s="187">
        <v>2009</v>
      </c>
      <c r="K600" s="157" t="s">
        <v>2060</v>
      </c>
      <c r="L600" s="152" t="s">
        <v>1110</v>
      </c>
      <c r="M600" s="154">
        <v>635</v>
      </c>
      <c r="N600" s="136">
        <v>40360</v>
      </c>
      <c r="O600" s="136">
        <v>41821</v>
      </c>
      <c r="P600" s="136">
        <v>42844</v>
      </c>
      <c r="Q600" s="145">
        <f t="shared" si="89"/>
        <v>6.8054794520547945</v>
      </c>
      <c r="R600" s="145" t="s">
        <v>2516</v>
      </c>
      <c r="S600" s="145">
        <f t="shared" si="90"/>
        <v>2.8027397260273972</v>
      </c>
      <c r="T600" s="145" t="s">
        <v>2512</v>
      </c>
      <c r="U600" s="145" t="s">
        <v>2540</v>
      </c>
      <c r="V600" s="145" t="s">
        <v>691</v>
      </c>
      <c r="W600" s="158" t="s">
        <v>691</v>
      </c>
      <c r="X600" s="152" t="s">
        <v>691</v>
      </c>
      <c r="Y600" s="347">
        <v>2157816</v>
      </c>
      <c r="Z600" s="160">
        <v>0</v>
      </c>
      <c r="AA600" s="128">
        <v>0</v>
      </c>
      <c r="AB600" s="133">
        <v>4559560</v>
      </c>
      <c r="AC600" s="159">
        <v>2157815.98</v>
      </c>
      <c r="AD600" s="342">
        <f t="shared" si="81"/>
        <v>2.0000000018626451E-2</v>
      </c>
      <c r="AE600" s="352">
        <f t="shared" si="91"/>
        <v>0.99999999073136914</v>
      </c>
      <c r="AF600" s="135">
        <f t="shared" si="92"/>
        <v>0.99999999073136914</v>
      </c>
      <c r="AG600" s="135" t="s">
        <v>2544</v>
      </c>
      <c r="AH600" s="136" t="s">
        <v>925</v>
      </c>
      <c r="AI600" s="170"/>
      <c r="AJ600" s="168"/>
      <c r="AK600" s="168"/>
      <c r="AL600" s="168"/>
      <c r="AM600" s="168"/>
      <c r="AN600" s="168"/>
      <c r="AO600" s="168"/>
      <c r="AP600" s="168"/>
      <c r="AQ600" s="165" t="s">
        <v>2061</v>
      </c>
    </row>
    <row r="601" spans="1:43" ht="72" x14ac:dyDescent="0.3">
      <c r="A601" s="193" t="s">
        <v>902</v>
      </c>
      <c r="B601" s="129">
        <v>598</v>
      </c>
      <c r="C601" s="198" t="s">
        <v>1587</v>
      </c>
      <c r="D601" s="239">
        <v>89293</v>
      </c>
      <c r="E601" s="246" t="s">
        <v>2200</v>
      </c>
      <c r="F601" s="279" t="s">
        <v>2531</v>
      </c>
      <c r="G601" s="175" t="s">
        <v>1132</v>
      </c>
      <c r="H601" s="187">
        <v>2014</v>
      </c>
      <c r="I601" s="130">
        <v>39730</v>
      </c>
      <c r="J601" s="186">
        <v>2008</v>
      </c>
      <c r="K601" s="187" t="s">
        <v>1094</v>
      </c>
      <c r="L601" s="130" t="s">
        <v>1110</v>
      </c>
      <c r="M601" s="131">
        <v>1050</v>
      </c>
      <c r="N601" s="136">
        <v>40725</v>
      </c>
      <c r="O601" s="136">
        <v>41913</v>
      </c>
      <c r="P601" s="136">
        <v>42844</v>
      </c>
      <c r="Q601" s="145">
        <f t="shared" si="89"/>
        <v>5.8054794520547945</v>
      </c>
      <c r="R601" s="145" t="s">
        <v>2515</v>
      </c>
      <c r="S601" s="145">
        <f t="shared" si="90"/>
        <v>2.5506849315068494</v>
      </c>
      <c r="T601" s="145" t="s">
        <v>2512</v>
      </c>
      <c r="U601" s="145" t="s">
        <v>2540</v>
      </c>
      <c r="V601" s="145" t="s">
        <v>691</v>
      </c>
      <c r="W601" s="145" t="s">
        <v>689</v>
      </c>
      <c r="X601" s="187" t="s">
        <v>689</v>
      </c>
      <c r="Y601" s="180">
        <v>5956860.2300000004</v>
      </c>
      <c r="Z601" s="181">
        <v>0</v>
      </c>
      <c r="AA601" s="128">
        <v>0</v>
      </c>
      <c r="AB601" s="133">
        <v>9770211</v>
      </c>
      <c r="AC601" s="180">
        <v>5929056.54</v>
      </c>
      <c r="AD601" s="342">
        <f t="shared" si="81"/>
        <v>27803.69000000041</v>
      </c>
      <c r="AE601" s="352">
        <f t="shared" si="91"/>
        <v>0.9953324924664213</v>
      </c>
      <c r="AF601" s="135">
        <f t="shared" si="92"/>
        <v>0.9953324924664213</v>
      </c>
      <c r="AG601" s="135" t="s">
        <v>2544</v>
      </c>
      <c r="AH601" s="202"/>
      <c r="AI601" s="189"/>
      <c r="AJ601" s="178"/>
      <c r="AK601" s="178"/>
      <c r="AL601" s="178"/>
      <c r="AM601" s="178"/>
      <c r="AN601" s="178"/>
      <c r="AO601" s="178"/>
      <c r="AP601" s="178"/>
      <c r="AQ601" s="188"/>
    </row>
    <row r="602" spans="1:43" ht="72" x14ac:dyDescent="0.3">
      <c r="A602" s="193" t="s">
        <v>902</v>
      </c>
      <c r="B602" s="129">
        <v>599</v>
      </c>
      <c r="C602" s="198" t="s">
        <v>1588</v>
      </c>
      <c r="D602" s="239">
        <v>89302</v>
      </c>
      <c r="E602" s="246" t="s">
        <v>2200</v>
      </c>
      <c r="F602" s="279" t="s">
        <v>2531</v>
      </c>
      <c r="G602" s="175" t="s">
        <v>1132</v>
      </c>
      <c r="H602" s="187">
        <v>2014</v>
      </c>
      <c r="I602" s="130">
        <v>39734</v>
      </c>
      <c r="J602" s="186">
        <v>2008</v>
      </c>
      <c r="K602" s="187" t="s">
        <v>1094</v>
      </c>
      <c r="L602" s="130" t="s">
        <v>1110</v>
      </c>
      <c r="M602" s="131">
        <v>1050</v>
      </c>
      <c r="N602" s="136">
        <v>40725</v>
      </c>
      <c r="O602" s="136">
        <v>41913</v>
      </c>
      <c r="P602" s="136">
        <v>42844</v>
      </c>
      <c r="Q602" s="145">
        <f t="shared" si="89"/>
        <v>5.8054794520547945</v>
      </c>
      <c r="R602" s="145" t="s">
        <v>2515</v>
      </c>
      <c r="S602" s="145">
        <f t="shared" si="90"/>
        <v>2.5506849315068494</v>
      </c>
      <c r="T602" s="145" t="s">
        <v>2512</v>
      </c>
      <c r="U602" s="145" t="s">
        <v>2540</v>
      </c>
      <c r="V602" s="145" t="s">
        <v>691</v>
      </c>
      <c r="W602" s="145" t="s">
        <v>689</v>
      </c>
      <c r="X602" s="187" t="s">
        <v>689</v>
      </c>
      <c r="Y602" s="180">
        <v>5544464.0300000003</v>
      </c>
      <c r="Z602" s="181">
        <v>0</v>
      </c>
      <c r="AA602" s="128">
        <v>0</v>
      </c>
      <c r="AB602" s="133">
        <v>6282461</v>
      </c>
      <c r="AC602" s="180">
        <v>5516264.5300000003</v>
      </c>
      <c r="AD602" s="342">
        <f t="shared" ref="AD602:AD665" si="93">+Y602-AC602</f>
        <v>28199.5</v>
      </c>
      <c r="AE602" s="352">
        <f t="shared" si="91"/>
        <v>0.9949139358020147</v>
      </c>
      <c r="AF602" s="135">
        <f t="shared" si="92"/>
        <v>0.9949139358020147</v>
      </c>
      <c r="AG602" s="135" t="s">
        <v>2544</v>
      </c>
      <c r="AH602" s="202"/>
      <c r="AI602" s="189"/>
      <c r="AJ602" s="178"/>
      <c r="AK602" s="178"/>
      <c r="AL602" s="178"/>
      <c r="AM602" s="178"/>
      <c r="AN602" s="178"/>
      <c r="AO602" s="178"/>
      <c r="AP602" s="178"/>
      <c r="AQ602" s="188"/>
    </row>
    <row r="603" spans="1:43" ht="72" x14ac:dyDescent="0.3">
      <c r="A603" s="193" t="s">
        <v>902</v>
      </c>
      <c r="B603" s="129">
        <v>600</v>
      </c>
      <c r="C603" s="198" t="s">
        <v>1589</v>
      </c>
      <c r="D603" s="239">
        <v>89318</v>
      </c>
      <c r="E603" s="246" t="s">
        <v>2200</v>
      </c>
      <c r="F603" s="279" t="s">
        <v>2531</v>
      </c>
      <c r="G603" s="175" t="s">
        <v>1132</v>
      </c>
      <c r="H603" s="187">
        <v>2014</v>
      </c>
      <c r="I603" s="130">
        <v>39734</v>
      </c>
      <c r="J603" s="186">
        <v>2008</v>
      </c>
      <c r="K603" s="187" t="s">
        <v>1094</v>
      </c>
      <c r="L603" s="130" t="s">
        <v>1110</v>
      </c>
      <c r="M603" s="131">
        <v>1050</v>
      </c>
      <c r="N603" s="136">
        <v>40725</v>
      </c>
      <c r="O603" s="136">
        <v>41913</v>
      </c>
      <c r="P603" s="136">
        <v>42844</v>
      </c>
      <c r="Q603" s="145">
        <f t="shared" si="89"/>
        <v>5.8054794520547945</v>
      </c>
      <c r="R603" s="145" t="s">
        <v>2515</v>
      </c>
      <c r="S603" s="145">
        <f t="shared" si="90"/>
        <v>2.5506849315068494</v>
      </c>
      <c r="T603" s="145" t="s">
        <v>2512</v>
      </c>
      <c r="U603" s="145" t="s">
        <v>2540</v>
      </c>
      <c r="V603" s="136" t="s">
        <v>689</v>
      </c>
      <c r="W603" s="145" t="s">
        <v>689</v>
      </c>
      <c r="X603" s="187" t="s">
        <v>689</v>
      </c>
      <c r="Y603" s="180">
        <v>5705285.2300000004</v>
      </c>
      <c r="Z603" s="181">
        <v>0</v>
      </c>
      <c r="AA603" s="128">
        <v>0</v>
      </c>
      <c r="AB603" s="133">
        <v>6114165</v>
      </c>
      <c r="AC603" s="180">
        <v>5666014.1100000003</v>
      </c>
      <c r="AD603" s="342">
        <f t="shared" si="93"/>
        <v>39271.120000000112</v>
      </c>
      <c r="AE603" s="352">
        <f t="shared" si="91"/>
        <v>0.9931167122384168</v>
      </c>
      <c r="AF603" s="135">
        <f t="shared" si="92"/>
        <v>0.9931167122384168</v>
      </c>
      <c r="AG603" s="135" t="s">
        <v>2544</v>
      </c>
      <c r="AH603" s="202"/>
      <c r="AI603" s="189"/>
      <c r="AJ603" s="178"/>
      <c r="AK603" s="178"/>
      <c r="AL603" s="178"/>
      <c r="AM603" s="178"/>
      <c r="AN603" s="178"/>
      <c r="AO603" s="178"/>
      <c r="AP603" s="178"/>
      <c r="AQ603" s="188"/>
    </row>
    <row r="604" spans="1:43" ht="72" x14ac:dyDescent="0.3">
      <c r="A604" s="193" t="s">
        <v>902</v>
      </c>
      <c r="B604" s="129">
        <v>601</v>
      </c>
      <c r="C604" s="198" t="s">
        <v>1590</v>
      </c>
      <c r="D604" s="239">
        <v>89356</v>
      </c>
      <c r="E604" s="246" t="s">
        <v>2200</v>
      </c>
      <c r="F604" s="279" t="s">
        <v>2531</v>
      </c>
      <c r="G604" s="175" t="s">
        <v>1132</v>
      </c>
      <c r="H604" s="187">
        <v>2014</v>
      </c>
      <c r="I604" s="130">
        <v>39734</v>
      </c>
      <c r="J604" s="186">
        <v>2008</v>
      </c>
      <c r="K604" s="187" t="s">
        <v>1094</v>
      </c>
      <c r="L604" s="130" t="s">
        <v>1110</v>
      </c>
      <c r="M604" s="131">
        <v>1050</v>
      </c>
      <c r="N604" s="136">
        <v>40725</v>
      </c>
      <c r="O604" s="136">
        <v>41913</v>
      </c>
      <c r="P604" s="136">
        <v>42844</v>
      </c>
      <c r="Q604" s="145">
        <f t="shared" si="89"/>
        <v>5.8054794520547945</v>
      </c>
      <c r="R604" s="145" t="s">
        <v>2515</v>
      </c>
      <c r="S604" s="145">
        <f t="shared" si="90"/>
        <v>2.5506849315068494</v>
      </c>
      <c r="T604" s="145" t="s">
        <v>2512</v>
      </c>
      <c r="U604" s="145" t="s">
        <v>2540</v>
      </c>
      <c r="V604" s="136" t="s">
        <v>689</v>
      </c>
      <c r="W604" s="145" t="s">
        <v>689</v>
      </c>
      <c r="X604" s="187" t="s">
        <v>689</v>
      </c>
      <c r="Y604" s="180">
        <v>1278686.28</v>
      </c>
      <c r="Z604" s="181">
        <v>0</v>
      </c>
      <c r="AA604" s="128">
        <v>0</v>
      </c>
      <c r="AB604" s="133">
        <v>1458209</v>
      </c>
      <c r="AC604" s="180">
        <v>1212386.73</v>
      </c>
      <c r="AD604" s="342">
        <f t="shared" si="93"/>
        <v>66299.550000000047</v>
      </c>
      <c r="AE604" s="352">
        <f t="shared" si="91"/>
        <v>0.94815026090684262</v>
      </c>
      <c r="AF604" s="135">
        <f t="shared" si="92"/>
        <v>0.94815026090684262</v>
      </c>
      <c r="AG604" s="135" t="s">
        <v>2544</v>
      </c>
      <c r="AH604" s="202"/>
      <c r="AI604" s="190"/>
      <c r="AJ604" s="191"/>
      <c r="AK604" s="191"/>
      <c r="AL604" s="191"/>
      <c r="AM604" s="191"/>
      <c r="AN604" s="191"/>
      <c r="AO604" s="191"/>
      <c r="AP604" s="191"/>
      <c r="AQ604" s="188"/>
    </row>
    <row r="605" spans="1:43" ht="36" x14ac:dyDescent="0.3">
      <c r="A605" s="193" t="s">
        <v>902</v>
      </c>
      <c r="B605" s="129">
        <v>602</v>
      </c>
      <c r="C605" s="198" t="s">
        <v>1592</v>
      </c>
      <c r="D605" s="239">
        <v>92109</v>
      </c>
      <c r="E605" s="246" t="s">
        <v>2200</v>
      </c>
      <c r="F605" s="279" t="s">
        <v>2531</v>
      </c>
      <c r="G605" s="175" t="s">
        <v>1132</v>
      </c>
      <c r="H605" s="187">
        <v>2014</v>
      </c>
      <c r="I605" s="130">
        <v>40373</v>
      </c>
      <c r="J605" s="186">
        <v>2010</v>
      </c>
      <c r="K605" s="130" t="s">
        <v>1593</v>
      </c>
      <c r="L605" s="130" t="s">
        <v>1104</v>
      </c>
      <c r="M605" s="131">
        <v>450</v>
      </c>
      <c r="N605" s="136" t="s">
        <v>698</v>
      </c>
      <c r="O605" s="136" t="s">
        <v>698</v>
      </c>
      <c r="P605" s="136">
        <v>42844</v>
      </c>
      <c r="Q605" s="128" t="s">
        <v>698</v>
      </c>
      <c r="R605" s="128" t="s">
        <v>698</v>
      </c>
      <c r="S605" s="128" t="s">
        <v>698</v>
      </c>
      <c r="T605" s="128" t="s">
        <v>698</v>
      </c>
      <c r="U605" s="128" t="s">
        <v>698</v>
      </c>
      <c r="V605" s="145" t="s">
        <v>691</v>
      </c>
      <c r="W605" s="145" t="s">
        <v>689</v>
      </c>
      <c r="X605" s="187" t="s">
        <v>689</v>
      </c>
      <c r="Y605" s="180">
        <v>45548374</v>
      </c>
      <c r="Z605" s="181">
        <v>0</v>
      </c>
      <c r="AA605" s="128">
        <v>0</v>
      </c>
      <c r="AB605" s="133">
        <v>23798</v>
      </c>
      <c r="AC605" s="181">
        <v>0</v>
      </c>
      <c r="AD605" s="342">
        <f t="shared" si="93"/>
        <v>45548374</v>
      </c>
      <c r="AE605" s="352">
        <f t="shared" si="91"/>
        <v>0</v>
      </c>
      <c r="AF605" s="135">
        <f t="shared" si="92"/>
        <v>0</v>
      </c>
      <c r="AG605" s="135" t="s">
        <v>2543</v>
      </c>
      <c r="AH605" s="202"/>
      <c r="AI605" s="190"/>
      <c r="AJ605" s="191"/>
      <c r="AK605" s="191"/>
      <c r="AL605" s="191"/>
      <c r="AM605" s="191"/>
      <c r="AN605" s="191"/>
      <c r="AO605" s="191"/>
      <c r="AP605" s="191"/>
      <c r="AQ605" s="188"/>
    </row>
    <row r="606" spans="1:43" ht="36" x14ac:dyDescent="0.3">
      <c r="A606" s="193" t="s">
        <v>902</v>
      </c>
      <c r="B606" s="129">
        <v>603</v>
      </c>
      <c r="C606" s="198" t="s">
        <v>1599</v>
      </c>
      <c r="D606" s="239">
        <v>97676</v>
      </c>
      <c r="E606" s="246" t="s">
        <v>2200</v>
      </c>
      <c r="F606" s="279" t="s">
        <v>2531</v>
      </c>
      <c r="G606" s="175" t="s">
        <v>1132</v>
      </c>
      <c r="H606" s="187">
        <v>2014</v>
      </c>
      <c r="I606" s="130">
        <v>39717</v>
      </c>
      <c r="J606" s="186">
        <v>2008</v>
      </c>
      <c r="K606" s="130" t="s">
        <v>1600</v>
      </c>
      <c r="L606" s="130" t="s">
        <v>1110</v>
      </c>
      <c r="M606" s="131">
        <v>180</v>
      </c>
      <c r="N606" s="136">
        <v>40238</v>
      </c>
      <c r="O606" s="136">
        <v>41974</v>
      </c>
      <c r="P606" s="136">
        <v>42844</v>
      </c>
      <c r="Q606" s="145">
        <f t="shared" ref="Q606:Q617" si="94">+(P606-N606)/365</f>
        <v>7.13972602739726</v>
      </c>
      <c r="R606" s="145" t="s">
        <v>2517</v>
      </c>
      <c r="S606" s="145">
        <f t="shared" ref="S606:S617" si="95">+(P606-O606)/365</f>
        <v>2.3835616438356166</v>
      </c>
      <c r="T606" s="145" t="s">
        <v>2512</v>
      </c>
      <c r="U606" s="145" t="s">
        <v>2540</v>
      </c>
      <c r="V606" s="145" t="s">
        <v>689</v>
      </c>
      <c r="W606" s="145" t="s">
        <v>689</v>
      </c>
      <c r="X606" s="187" t="s">
        <v>691</v>
      </c>
      <c r="Y606" s="180">
        <v>1840741.88</v>
      </c>
      <c r="Z606" s="181">
        <v>0</v>
      </c>
      <c r="AA606" s="128">
        <v>0</v>
      </c>
      <c r="AB606" s="133">
        <v>4074766</v>
      </c>
      <c r="AC606" s="180">
        <v>1721678.32</v>
      </c>
      <c r="AD606" s="342">
        <f t="shared" si="93"/>
        <v>119063.55999999982</v>
      </c>
      <c r="AE606" s="352">
        <f t="shared" si="91"/>
        <v>0.93531762313138667</v>
      </c>
      <c r="AF606" s="135">
        <f t="shared" si="92"/>
        <v>0.93531762313138667</v>
      </c>
      <c r="AG606" s="135" t="s">
        <v>2544</v>
      </c>
      <c r="AH606" s="202"/>
      <c r="AI606" s="190"/>
      <c r="AJ606" s="191"/>
      <c r="AK606" s="191"/>
      <c r="AL606" s="191"/>
      <c r="AM606" s="191"/>
      <c r="AN606" s="191"/>
      <c r="AO606" s="191"/>
      <c r="AP606" s="191"/>
      <c r="AQ606" s="188"/>
    </row>
    <row r="607" spans="1:43" ht="36" x14ac:dyDescent="0.3">
      <c r="A607" s="193" t="s">
        <v>897</v>
      </c>
      <c r="B607" s="129">
        <v>604</v>
      </c>
      <c r="C607" s="198" t="s">
        <v>1920</v>
      </c>
      <c r="D607" s="239">
        <v>143471</v>
      </c>
      <c r="E607" s="246" t="s">
        <v>2200</v>
      </c>
      <c r="F607" s="279" t="s">
        <v>2531</v>
      </c>
      <c r="G607" s="175" t="s">
        <v>1132</v>
      </c>
      <c r="H607" s="187">
        <v>2014</v>
      </c>
      <c r="I607" s="130">
        <v>40256</v>
      </c>
      <c r="J607" s="186">
        <v>2010</v>
      </c>
      <c r="K607" s="187" t="s">
        <v>1164</v>
      </c>
      <c r="L607" s="130" t="s">
        <v>1095</v>
      </c>
      <c r="M607" s="131">
        <v>240</v>
      </c>
      <c r="N607" s="136">
        <v>41334</v>
      </c>
      <c r="O607" s="136">
        <v>41883</v>
      </c>
      <c r="P607" s="136">
        <v>42844</v>
      </c>
      <c r="Q607" s="145">
        <f t="shared" si="94"/>
        <v>4.1369863013698627</v>
      </c>
      <c r="R607" s="145" t="s">
        <v>2514</v>
      </c>
      <c r="S607" s="145">
        <f t="shared" si="95"/>
        <v>2.6328767123287671</v>
      </c>
      <c r="T607" s="145" t="s">
        <v>2512</v>
      </c>
      <c r="U607" s="145" t="s">
        <v>2540</v>
      </c>
      <c r="V607" s="145" t="s">
        <v>691</v>
      </c>
      <c r="W607" s="136" t="s">
        <v>691</v>
      </c>
      <c r="X607" s="187" t="s">
        <v>691</v>
      </c>
      <c r="Y607" s="192">
        <v>1591178.27</v>
      </c>
      <c r="Z607" s="187">
        <v>0</v>
      </c>
      <c r="AA607" s="128">
        <v>0</v>
      </c>
      <c r="AB607" s="133">
        <v>3470606</v>
      </c>
      <c r="AC607" s="150">
        <v>1591178.27</v>
      </c>
      <c r="AD607" s="342">
        <f t="shared" si="93"/>
        <v>0</v>
      </c>
      <c r="AE607" s="352">
        <f t="shared" si="91"/>
        <v>1</v>
      </c>
      <c r="AF607" s="135">
        <f t="shared" si="92"/>
        <v>1</v>
      </c>
      <c r="AG607" s="135" t="s">
        <v>2544</v>
      </c>
      <c r="AH607" s="136" t="s">
        <v>925</v>
      </c>
      <c r="AI607" s="190"/>
      <c r="AJ607" s="191"/>
      <c r="AK607" s="191"/>
      <c r="AL607" s="191"/>
      <c r="AM607" s="191"/>
      <c r="AN607" s="191"/>
      <c r="AO607" s="191"/>
      <c r="AP607" s="191"/>
      <c r="AQ607" s="188" t="s">
        <v>1921</v>
      </c>
    </row>
    <row r="608" spans="1:43" ht="36" x14ac:dyDescent="0.3">
      <c r="A608" s="193" t="s">
        <v>897</v>
      </c>
      <c r="B608" s="129">
        <v>605</v>
      </c>
      <c r="C608" s="198" t="s">
        <v>1947</v>
      </c>
      <c r="D608" s="237">
        <v>159089</v>
      </c>
      <c r="E608" s="246" t="s">
        <v>2205</v>
      </c>
      <c r="F608" s="279" t="s">
        <v>2531</v>
      </c>
      <c r="G608" s="175" t="s">
        <v>1837</v>
      </c>
      <c r="H608" s="187">
        <v>2014</v>
      </c>
      <c r="I608" s="130">
        <v>40395</v>
      </c>
      <c r="J608" s="186">
        <v>2010</v>
      </c>
      <c r="K608" s="130" t="s">
        <v>1581</v>
      </c>
      <c r="L608" s="130" t="s">
        <v>1100</v>
      </c>
      <c r="M608" s="131">
        <v>429</v>
      </c>
      <c r="N608" s="136">
        <v>40878</v>
      </c>
      <c r="O608" s="136">
        <v>41913</v>
      </c>
      <c r="P608" s="136">
        <v>42844</v>
      </c>
      <c r="Q608" s="145">
        <f t="shared" si="94"/>
        <v>5.3863013698630136</v>
      </c>
      <c r="R608" s="145" t="s">
        <v>2515</v>
      </c>
      <c r="S608" s="145">
        <f t="shared" si="95"/>
        <v>2.5506849315068494</v>
      </c>
      <c r="T608" s="145" t="s">
        <v>2512</v>
      </c>
      <c r="U608" s="145" t="s">
        <v>2540</v>
      </c>
      <c r="V608" s="145" t="s">
        <v>691</v>
      </c>
      <c r="W608" s="145" t="s">
        <v>689</v>
      </c>
      <c r="X608" s="136" t="s">
        <v>691</v>
      </c>
      <c r="Y608" s="192">
        <v>2952581.16</v>
      </c>
      <c r="Z608" s="187">
        <v>0</v>
      </c>
      <c r="AA608" s="128">
        <v>0</v>
      </c>
      <c r="AB608" s="150">
        <v>4632459</v>
      </c>
      <c r="AC608" s="150">
        <v>2262512.6800000002</v>
      </c>
      <c r="AD608" s="342">
        <f t="shared" si="93"/>
        <v>690068.47999999998</v>
      </c>
      <c r="AE608" s="352">
        <f t="shared" si="91"/>
        <v>0.76628297662103895</v>
      </c>
      <c r="AF608" s="135">
        <f t="shared" si="92"/>
        <v>0.76628297662103895</v>
      </c>
      <c r="AG608" s="135" t="s">
        <v>2544</v>
      </c>
      <c r="AH608" s="202"/>
      <c r="AI608" s="190"/>
      <c r="AJ608" s="191"/>
      <c r="AK608" s="191"/>
      <c r="AL608" s="191"/>
      <c r="AM608" s="191"/>
      <c r="AN608" s="191"/>
      <c r="AO608" s="191"/>
      <c r="AP608" s="191"/>
      <c r="AQ608" s="188" t="s">
        <v>1948</v>
      </c>
    </row>
    <row r="609" spans="1:43" ht="36" x14ac:dyDescent="0.3">
      <c r="A609" s="193" t="s">
        <v>897</v>
      </c>
      <c r="B609" s="129">
        <v>606</v>
      </c>
      <c r="C609" s="198" t="s">
        <v>1956</v>
      </c>
      <c r="D609" s="239">
        <v>165823</v>
      </c>
      <c r="E609" s="246" t="s">
        <v>2200</v>
      </c>
      <c r="F609" s="279" t="s">
        <v>2531</v>
      </c>
      <c r="G609" s="175" t="s">
        <v>1132</v>
      </c>
      <c r="H609" s="187">
        <v>2014</v>
      </c>
      <c r="I609" s="130">
        <v>40507</v>
      </c>
      <c r="J609" s="186">
        <v>2010</v>
      </c>
      <c r="K609" s="130" t="s">
        <v>1183</v>
      </c>
      <c r="L609" s="130" t="s">
        <v>1110</v>
      </c>
      <c r="M609" s="131">
        <v>240</v>
      </c>
      <c r="N609" s="136">
        <v>41091</v>
      </c>
      <c r="O609" s="136">
        <v>41974</v>
      </c>
      <c r="P609" s="136">
        <v>42844</v>
      </c>
      <c r="Q609" s="145">
        <f t="shared" si="94"/>
        <v>4.8027397260273972</v>
      </c>
      <c r="R609" s="145" t="s">
        <v>2514</v>
      </c>
      <c r="S609" s="145">
        <f t="shared" si="95"/>
        <v>2.3835616438356166</v>
      </c>
      <c r="T609" s="145" t="s">
        <v>2512</v>
      </c>
      <c r="U609" s="145" t="s">
        <v>2540</v>
      </c>
      <c r="V609" s="145" t="s">
        <v>691</v>
      </c>
      <c r="W609" s="136" t="s">
        <v>691</v>
      </c>
      <c r="X609" s="187" t="s">
        <v>691</v>
      </c>
      <c r="Y609" s="180">
        <v>1563406.39</v>
      </c>
      <c r="Z609" s="181">
        <v>0</v>
      </c>
      <c r="AA609" s="128">
        <v>0</v>
      </c>
      <c r="AB609" s="133">
        <v>3455327</v>
      </c>
      <c r="AC609" s="180">
        <v>1563406.39</v>
      </c>
      <c r="AD609" s="342">
        <f t="shared" si="93"/>
        <v>0</v>
      </c>
      <c r="AE609" s="352">
        <f t="shared" si="91"/>
        <v>1</v>
      </c>
      <c r="AF609" s="135">
        <f t="shared" si="92"/>
        <v>1</v>
      </c>
      <c r="AG609" s="135" t="s">
        <v>2544</v>
      </c>
      <c r="AH609" s="136" t="s">
        <v>925</v>
      </c>
      <c r="AI609" s="190"/>
      <c r="AJ609" s="191"/>
      <c r="AK609" s="191"/>
      <c r="AL609" s="191"/>
      <c r="AM609" s="191"/>
      <c r="AN609" s="191"/>
      <c r="AO609" s="191"/>
      <c r="AP609" s="191"/>
      <c r="AQ609" s="188" t="s">
        <v>1921</v>
      </c>
    </row>
    <row r="610" spans="1:43" ht="72" x14ac:dyDescent="0.3">
      <c r="A610" s="193" t="s">
        <v>897</v>
      </c>
      <c r="B610" s="129">
        <v>607</v>
      </c>
      <c r="C610" s="198" t="s">
        <v>1963</v>
      </c>
      <c r="D610" s="239">
        <v>177651</v>
      </c>
      <c r="E610" s="246" t="s">
        <v>2200</v>
      </c>
      <c r="F610" s="279" t="s">
        <v>2531</v>
      </c>
      <c r="G610" s="175" t="s">
        <v>1696</v>
      </c>
      <c r="H610" s="187">
        <v>2014</v>
      </c>
      <c r="I610" s="130">
        <v>40653</v>
      </c>
      <c r="J610" s="187">
        <v>2011</v>
      </c>
      <c r="K610" s="130" t="s">
        <v>1964</v>
      </c>
      <c r="L610" s="130" t="s">
        <v>1104</v>
      </c>
      <c r="M610" s="131">
        <v>150</v>
      </c>
      <c r="N610" s="136">
        <v>40969</v>
      </c>
      <c r="O610" s="136">
        <v>41760</v>
      </c>
      <c r="P610" s="136">
        <v>42844</v>
      </c>
      <c r="Q610" s="145">
        <f t="shared" si="94"/>
        <v>5.1369863013698627</v>
      </c>
      <c r="R610" s="145" t="s">
        <v>2515</v>
      </c>
      <c r="S610" s="145">
        <f t="shared" si="95"/>
        <v>2.9698630136986299</v>
      </c>
      <c r="T610" s="145" t="s">
        <v>2513</v>
      </c>
      <c r="U610" s="145" t="s">
        <v>2540</v>
      </c>
      <c r="V610" s="145" t="s">
        <v>691</v>
      </c>
      <c r="W610" s="145" t="s">
        <v>689</v>
      </c>
      <c r="X610" s="187" t="s">
        <v>689</v>
      </c>
      <c r="Y610" s="180">
        <v>2646450.6800000002</v>
      </c>
      <c r="Z610" s="181">
        <v>0</v>
      </c>
      <c r="AA610" s="128">
        <v>0</v>
      </c>
      <c r="AB610" s="194">
        <v>5313054</v>
      </c>
      <c r="AC610" s="194">
        <v>2581127.77</v>
      </c>
      <c r="AD610" s="342">
        <f t="shared" si="93"/>
        <v>65322.910000000149</v>
      </c>
      <c r="AE610" s="352">
        <f t="shared" si="91"/>
        <v>0.97531678542371314</v>
      </c>
      <c r="AF610" s="135">
        <f t="shared" si="92"/>
        <v>0.97531678542371314</v>
      </c>
      <c r="AG610" s="135" t="s">
        <v>2544</v>
      </c>
      <c r="AH610" s="202"/>
      <c r="AI610" s="190"/>
      <c r="AJ610" s="191"/>
      <c r="AK610" s="191"/>
      <c r="AL610" s="191"/>
      <c r="AM610" s="191"/>
      <c r="AN610" s="191"/>
      <c r="AO610" s="191"/>
      <c r="AP610" s="191"/>
      <c r="AQ610" s="188" t="s">
        <v>1965</v>
      </c>
    </row>
    <row r="611" spans="1:43" ht="60" x14ac:dyDescent="0.3">
      <c r="A611" s="193" t="s">
        <v>897</v>
      </c>
      <c r="B611" s="129">
        <v>608</v>
      </c>
      <c r="C611" s="198" t="s">
        <v>1970</v>
      </c>
      <c r="D611" s="239">
        <v>182350</v>
      </c>
      <c r="E611" s="246" t="s">
        <v>2205</v>
      </c>
      <c r="F611" s="279" t="s">
        <v>2531</v>
      </c>
      <c r="G611" s="175" t="s">
        <v>1971</v>
      </c>
      <c r="H611" s="187">
        <v>2014</v>
      </c>
      <c r="I611" s="130">
        <v>40749</v>
      </c>
      <c r="J611" s="187">
        <v>2011</v>
      </c>
      <c r="K611" s="130" t="s">
        <v>1798</v>
      </c>
      <c r="L611" s="130" t="s">
        <v>1100</v>
      </c>
      <c r="M611" s="131">
        <v>160</v>
      </c>
      <c r="N611" s="136">
        <v>41609</v>
      </c>
      <c r="O611" s="136">
        <v>41944</v>
      </c>
      <c r="P611" s="136">
        <v>42844</v>
      </c>
      <c r="Q611" s="145">
        <f t="shared" si="94"/>
        <v>3.3835616438356166</v>
      </c>
      <c r="R611" s="145" t="s">
        <v>2513</v>
      </c>
      <c r="S611" s="145">
        <f t="shared" si="95"/>
        <v>2.4657534246575343</v>
      </c>
      <c r="T611" s="145" t="s">
        <v>2512</v>
      </c>
      <c r="U611" s="145" t="s">
        <v>2540</v>
      </c>
      <c r="V611" s="145" t="s">
        <v>689</v>
      </c>
      <c r="W611" s="145" t="s">
        <v>689</v>
      </c>
      <c r="X611" s="187" t="s">
        <v>689</v>
      </c>
      <c r="Y611" s="180">
        <v>3197674.46</v>
      </c>
      <c r="Z611" s="181">
        <v>0</v>
      </c>
      <c r="AA611" s="128">
        <v>0</v>
      </c>
      <c r="AB611" s="194">
        <v>490439</v>
      </c>
      <c r="AC611" s="180">
        <v>116734.77</v>
      </c>
      <c r="AD611" s="342">
        <f t="shared" si="93"/>
        <v>3080939.69</v>
      </c>
      <c r="AE611" s="352">
        <f t="shared" si="91"/>
        <v>3.6506145781956809E-2</v>
      </c>
      <c r="AF611" s="135">
        <f t="shared" si="92"/>
        <v>3.6506145781956809E-2</v>
      </c>
      <c r="AG611" s="135" t="s">
        <v>2543</v>
      </c>
      <c r="AH611" s="202"/>
      <c r="AI611" s="190"/>
      <c r="AJ611" s="191"/>
      <c r="AK611" s="191"/>
      <c r="AL611" s="191"/>
      <c r="AM611" s="191"/>
      <c r="AN611" s="191"/>
      <c r="AO611" s="191"/>
      <c r="AP611" s="191"/>
      <c r="AQ611" s="188" t="s">
        <v>1972</v>
      </c>
    </row>
    <row r="612" spans="1:43" ht="36.6" x14ac:dyDescent="0.3">
      <c r="A612" s="193" t="s">
        <v>899</v>
      </c>
      <c r="B612" s="129">
        <v>609</v>
      </c>
      <c r="C612" s="198" t="s">
        <v>2553</v>
      </c>
      <c r="D612" s="239">
        <v>192464</v>
      </c>
      <c r="E612" s="245" t="s">
        <v>1988</v>
      </c>
      <c r="F612" s="280" t="s">
        <v>2534</v>
      </c>
      <c r="G612" s="175" t="s">
        <v>1976</v>
      </c>
      <c r="H612" s="187">
        <v>2014</v>
      </c>
      <c r="I612" s="130">
        <v>40969</v>
      </c>
      <c r="J612" s="152">
        <v>2012</v>
      </c>
      <c r="K612" s="130" t="s">
        <v>1989</v>
      </c>
      <c r="L612" s="130" t="s">
        <v>1096</v>
      </c>
      <c r="M612" s="131">
        <v>180</v>
      </c>
      <c r="N612" s="136">
        <v>42125</v>
      </c>
      <c r="O612" s="136">
        <v>42339</v>
      </c>
      <c r="P612" s="136">
        <v>42844</v>
      </c>
      <c r="Q612" s="145">
        <f t="shared" si="94"/>
        <v>1.9698630136986301</v>
      </c>
      <c r="R612" s="145" t="s">
        <v>2512</v>
      </c>
      <c r="S612" s="145">
        <f t="shared" si="95"/>
        <v>1.3835616438356164</v>
      </c>
      <c r="T612" s="145" t="s">
        <v>2524</v>
      </c>
      <c r="U612" s="145" t="s">
        <v>2540</v>
      </c>
      <c r="V612" s="145" t="s">
        <v>691</v>
      </c>
      <c r="W612" s="145" t="s">
        <v>689</v>
      </c>
      <c r="X612" s="187" t="s">
        <v>691</v>
      </c>
      <c r="Y612" s="180">
        <v>1894032.53</v>
      </c>
      <c r="Z612" s="181">
        <v>0</v>
      </c>
      <c r="AA612" s="180">
        <v>52446</v>
      </c>
      <c r="AB612" s="195">
        <v>4343636</v>
      </c>
      <c r="AC612" s="192">
        <v>1841586.6</v>
      </c>
      <c r="AD612" s="342">
        <f t="shared" si="93"/>
        <v>52445.929999999935</v>
      </c>
      <c r="AE612" s="352">
        <f t="shared" si="91"/>
        <v>0.97230991064340377</v>
      </c>
      <c r="AF612" s="135">
        <f t="shared" si="92"/>
        <v>0.97230991064340377</v>
      </c>
      <c r="AG612" s="135" t="s">
        <v>2544</v>
      </c>
      <c r="AH612" s="202"/>
      <c r="AI612" s="189"/>
      <c r="AJ612" s="178"/>
      <c r="AK612" s="178"/>
      <c r="AL612" s="178"/>
      <c r="AM612" s="178"/>
      <c r="AN612" s="178"/>
      <c r="AO612" s="178"/>
      <c r="AP612" s="178"/>
      <c r="AQ612" s="188" t="s">
        <v>1990</v>
      </c>
    </row>
    <row r="613" spans="1:43" ht="36.6" x14ac:dyDescent="0.3">
      <c r="A613" s="193" t="s">
        <v>899</v>
      </c>
      <c r="B613" s="129">
        <v>610</v>
      </c>
      <c r="C613" s="198" t="s">
        <v>1991</v>
      </c>
      <c r="D613" s="239">
        <v>193073</v>
      </c>
      <c r="E613" s="245" t="s">
        <v>1988</v>
      </c>
      <c r="F613" s="280" t="s">
        <v>2534</v>
      </c>
      <c r="G613" s="175" t="s">
        <v>1976</v>
      </c>
      <c r="H613" s="187">
        <v>2014</v>
      </c>
      <c r="I613" s="130">
        <v>40969</v>
      </c>
      <c r="J613" s="152">
        <v>2012</v>
      </c>
      <c r="K613" s="130" t="s">
        <v>1989</v>
      </c>
      <c r="L613" s="130" t="s">
        <v>1097</v>
      </c>
      <c r="M613" s="131">
        <v>170</v>
      </c>
      <c r="N613" s="136">
        <v>42309</v>
      </c>
      <c r="O613" s="136">
        <v>42705</v>
      </c>
      <c r="P613" s="136">
        <v>42844</v>
      </c>
      <c r="Q613" s="145">
        <f t="shared" si="94"/>
        <v>1.4657534246575343</v>
      </c>
      <c r="R613" s="145" t="s">
        <v>2398</v>
      </c>
      <c r="S613" s="145">
        <f t="shared" si="95"/>
        <v>0.38082191780821917</v>
      </c>
      <c r="T613" s="145" t="s">
        <v>2510</v>
      </c>
      <c r="U613" s="145" t="s">
        <v>2539</v>
      </c>
      <c r="V613" s="145" t="s">
        <v>691</v>
      </c>
      <c r="W613" s="145" t="s">
        <v>689</v>
      </c>
      <c r="X613" s="187" t="s">
        <v>691</v>
      </c>
      <c r="Y613" s="180">
        <v>1935161.63</v>
      </c>
      <c r="Z613" s="181">
        <v>0</v>
      </c>
      <c r="AA613" s="128">
        <v>0</v>
      </c>
      <c r="AB613" s="192">
        <v>5210119</v>
      </c>
      <c r="AC613" s="192">
        <v>1935161.62</v>
      </c>
      <c r="AD613" s="342">
        <f t="shared" si="93"/>
        <v>9.9999997764825821E-3</v>
      </c>
      <c r="AE613" s="352">
        <f t="shared" si="91"/>
        <v>0.99999999483247315</v>
      </c>
      <c r="AF613" s="135">
        <f t="shared" si="92"/>
        <v>0.99999999483247315</v>
      </c>
      <c r="AG613" s="135" t="s">
        <v>2544</v>
      </c>
      <c r="AH613" s="202"/>
      <c r="AI613" s="189"/>
      <c r="AJ613" s="178"/>
      <c r="AK613" s="178"/>
      <c r="AL613" s="178"/>
      <c r="AM613" s="178"/>
      <c r="AN613" s="178"/>
      <c r="AO613" s="178"/>
      <c r="AP613" s="178"/>
      <c r="AQ613" s="188" t="s">
        <v>1990</v>
      </c>
    </row>
    <row r="614" spans="1:43" ht="36.6" x14ac:dyDescent="0.3">
      <c r="A614" s="193" t="s">
        <v>899</v>
      </c>
      <c r="B614" s="129">
        <v>611</v>
      </c>
      <c r="C614" s="198" t="s">
        <v>1992</v>
      </c>
      <c r="D614" s="239">
        <v>193605</v>
      </c>
      <c r="E614" s="245" t="s">
        <v>1988</v>
      </c>
      <c r="F614" s="280" t="s">
        <v>2534</v>
      </c>
      <c r="G614" s="175" t="s">
        <v>1976</v>
      </c>
      <c r="H614" s="187">
        <v>2014</v>
      </c>
      <c r="I614" s="130">
        <v>40969</v>
      </c>
      <c r="J614" s="152">
        <v>2012</v>
      </c>
      <c r="K614" s="130" t="s">
        <v>1989</v>
      </c>
      <c r="L614" s="130" t="s">
        <v>1097</v>
      </c>
      <c r="M614" s="131">
        <v>186</v>
      </c>
      <c r="N614" s="136">
        <v>42339</v>
      </c>
      <c r="O614" s="136">
        <v>42705</v>
      </c>
      <c r="P614" s="136">
        <v>42844</v>
      </c>
      <c r="Q614" s="145">
        <f t="shared" si="94"/>
        <v>1.3835616438356164</v>
      </c>
      <c r="R614" s="145" t="s">
        <v>2398</v>
      </c>
      <c r="S614" s="145">
        <f t="shared" si="95"/>
        <v>0.38082191780821917</v>
      </c>
      <c r="T614" s="145" t="s">
        <v>2510</v>
      </c>
      <c r="U614" s="145" t="s">
        <v>2539</v>
      </c>
      <c r="V614" s="145" t="s">
        <v>691</v>
      </c>
      <c r="W614" s="145" t="s">
        <v>689</v>
      </c>
      <c r="X614" s="187" t="s">
        <v>691</v>
      </c>
      <c r="Y614" s="180">
        <v>2520429.9</v>
      </c>
      <c r="Z614" s="181">
        <v>0</v>
      </c>
      <c r="AA614" s="180">
        <v>282347</v>
      </c>
      <c r="AB614" s="134">
        <v>8629365</v>
      </c>
      <c r="AC614" s="192">
        <v>2238081.73</v>
      </c>
      <c r="AD614" s="342">
        <f t="shared" si="93"/>
        <v>282348.16999999993</v>
      </c>
      <c r="AE614" s="352">
        <f t="shared" si="91"/>
        <v>0.88797618612602558</v>
      </c>
      <c r="AF614" s="135">
        <f t="shared" si="92"/>
        <v>0.88797618612602558</v>
      </c>
      <c r="AG614" s="135" t="s">
        <v>2544</v>
      </c>
      <c r="AH614" s="202"/>
      <c r="AI614" s="189"/>
      <c r="AJ614" s="178"/>
      <c r="AK614" s="178"/>
      <c r="AL614" s="178"/>
      <c r="AM614" s="178"/>
      <c r="AN614" s="178"/>
      <c r="AO614" s="178"/>
      <c r="AP614" s="178"/>
      <c r="AQ614" s="188" t="s">
        <v>1990</v>
      </c>
    </row>
    <row r="615" spans="1:43" ht="48.6" x14ac:dyDescent="0.3">
      <c r="A615" s="193" t="s">
        <v>899</v>
      </c>
      <c r="B615" s="129">
        <v>612</v>
      </c>
      <c r="C615" s="198" t="s">
        <v>1998</v>
      </c>
      <c r="D615" s="239">
        <v>200125</v>
      </c>
      <c r="E615" s="245" t="s">
        <v>2227</v>
      </c>
      <c r="F615" s="279" t="s">
        <v>2533</v>
      </c>
      <c r="G615" s="175" t="s">
        <v>1699</v>
      </c>
      <c r="H615" s="187">
        <v>2014</v>
      </c>
      <c r="I615" s="130">
        <v>40905</v>
      </c>
      <c r="J615" s="187">
        <v>2011</v>
      </c>
      <c r="K615" s="130" t="s">
        <v>2262</v>
      </c>
      <c r="L615" s="130" t="s">
        <v>1106</v>
      </c>
      <c r="M615" s="131">
        <v>120</v>
      </c>
      <c r="N615" s="136">
        <v>41487</v>
      </c>
      <c r="O615" s="136">
        <v>41487</v>
      </c>
      <c r="P615" s="136">
        <v>42844</v>
      </c>
      <c r="Q615" s="145">
        <f t="shared" si="94"/>
        <v>3.7178082191780821</v>
      </c>
      <c r="R615" s="145" t="s">
        <v>2513</v>
      </c>
      <c r="S615" s="145">
        <f t="shared" si="95"/>
        <v>3.7178082191780821</v>
      </c>
      <c r="T615" s="145" t="s">
        <v>2513</v>
      </c>
      <c r="U615" s="145" t="s">
        <v>2540</v>
      </c>
      <c r="V615" s="145" t="s">
        <v>689</v>
      </c>
      <c r="W615" s="145" t="s">
        <v>689</v>
      </c>
      <c r="X615" s="187" t="s">
        <v>689</v>
      </c>
      <c r="Y615" s="180">
        <v>2312112.83</v>
      </c>
      <c r="Z615" s="181">
        <v>0</v>
      </c>
      <c r="AA615" s="128">
        <v>0</v>
      </c>
      <c r="AB615" s="134">
        <v>9900</v>
      </c>
      <c r="AC615" s="180">
        <v>9900</v>
      </c>
      <c r="AD615" s="342">
        <f t="shared" si="93"/>
        <v>2302212.83</v>
      </c>
      <c r="AE615" s="352">
        <f t="shared" si="91"/>
        <v>4.2817979605260003E-3</v>
      </c>
      <c r="AF615" s="135">
        <f t="shared" si="92"/>
        <v>4.2817979605260003E-3</v>
      </c>
      <c r="AG615" s="135" t="s">
        <v>2543</v>
      </c>
      <c r="AH615" s="202"/>
      <c r="AI615" s="189"/>
      <c r="AJ615" s="178"/>
      <c r="AK615" s="178"/>
      <c r="AL615" s="178"/>
      <c r="AM615" s="178"/>
      <c r="AN615" s="178"/>
      <c r="AO615" s="178"/>
      <c r="AP615" s="178"/>
      <c r="AQ615" s="188" t="s">
        <v>1999</v>
      </c>
    </row>
    <row r="616" spans="1:43" ht="36" x14ac:dyDescent="0.3">
      <c r="A616" s="193" t="s">
        <v>901</v>
      </c>
      <c r="B616" s="129">
        <v>613</v>
      </c>
      <c r="C616" s="198" t="s">
        <v>2422</v>
      </c>
      <c r="D616" s="239">
        <v>243060</v>
      </c>
      <c r="E616" s="246" t="s">
        <v>2200</v>
      </c>
      <c r="F616" s="279" t="s">
        <v>2531</v>
      </c>
      <c r="G616" s="175" t="s">
        <v>2182</v>
      </c>
      <c r="H616" s="187">
        <v>2014</v>
      </c>
      <c r="I616" s="130">
        <v>41254</v>
      </c>
      <c r="J616" s="152">
        <v>2012</v>
      </c>
      <c r="K616" s="130" t="s">
        <v>1167</v>
      </c>
      <c r="L616" s="130" t="s">
        <v>1110</v>
      </c>
      <c r="M616" s="131">
        <v>180</v>
      </c>
      <c r="N616" s="136">
        <v>41579</v>
      </c>
      <c r="O616" s="136">
        <v>41821</v>
      </c>
      <c r="P616" s="136">
        <v>42844</v>
      </c>
      <c r="Q616" s="145">
        <f t="shared" si="94"/>
        <v>3.4657534246575343</v>
      </c>
      <c r="R616" s="145" t="s">
        <v>2513</v>
      </c>
      <c r="S616" s="145">
        <f t="shared" si="95"/>
        <v>2.8027397260273972</v>
      </c>
      <c r="T616" s="145" t="s">
        <v>2512</v>
      </c>
      <c r="U616" s="145" t="s">
        <v>2540</v>
      </c>
      <c r="V616" s="145" t="s">
        <v>691</v>
      </c>
      <c r="W616" s="145" t="s">
        <v>689</v>
      </c>
      <c r="X616" s="187" t="s">
        <v>691</v>
      </c>
      <c r="Y616" s="180">
        <v>1170258.27</v>
      </c>
      <c r="Z616" s="181">
        <v>0</v>
      </c>
      <c r="AA616" s="128">
        <v>0</v>
      </c>
      <c r="AB616" s="180">
        <v>1209367</v>
      </c>
      <c r="AC616" s="180">
        <v>1056483.3799999999</v>
      </c>
      <c r="AD616" s="342">
        <f t="shared" si="93"/>
        <v>113774.89000000013</v>
      </c>
      <c r="AE616" s="352">
        <f t="shared" si="91"/>
        <v>0.90277796541442079</v>
      </c>
      <c r="AF616" s="135">
        <f t="shared" si="92"/>
        <v>0.90277796541442079</v>
      </c>
      <c r="AG616" s="135" t="s">
        <v>2544</v>
      </c>
      <c r="AH616" s="189"/>
      <c r="AI616" s="189"/>
      <c r="AJ616" s="178"/>
      <c r="AK616" s="178"/>
      <c r="AL616" s="178"/>
      <c r="AM616" s="178"/>
      <c r="AN616" s="178"/>
      <c r="AO616" s="178"/>
      <c r="AP616" s="178"/>
      <c r="AQ616" s="188"/>
    </row>
    <row r="617" spans="1:43" ht="48" x14ac:dyDescent="0.3">
      <c r="A617" s="193" t="s">
        <v>901</v>
      </c>
      <c r="B617" s="129">
        <v>614</v>
      </c>
      <c r="C617" s="198" t="s">
        <v>2421</v>
      </c>
      <c r="D617" s="239">
        <v>246014</v>
      </c>
      <c r="E617" s="246" t="s">
        <v>2200</v>
      </c>
      <c r="F617" s="279" t="s">
        <v>2531</v>
      </c>
      <c r="G617" s="175" t="s">
        <v>2182</v>
      </c>
      <c r="H617" s="187">
        <v>2014</v>
      </c>
      <c r="I617" s="130">
        <v>41276</v>
      </c>
      <c r="J617" s="187">
        <v>2013</v>
      </c>
      <c r="K617" s="130" t="s">
        <v>1167</v>
      </c>
      <c r="L617" s="130" t="s">
        <v>1110</v>
      </c>
      <c r="M617" s="131">
        <v>180</v>
      </c>
      <c r="N617" s="136">
        <v>41609</v>
      </c>
      <c r="O617" s="136">
        <v>41913</v>
      </c>
      <c r="P617" s="136">
        <v>42844</v>
      </c>
      <c r="Q617" s="145">
        <f t="shared" si="94"/>
        <v>3.3835616438356166</v>
      </c>
      <c r="R617" s="145" t="s">
        <v>2513</v>
      </c>
      <c r="S617" s="145">
        <f t="shared" si="95"/>
        <v>2.5506849315068494</v>
      </c>
      <c r="T617" s="145" t="s">
        <v>2512</v>
      </c>
      <c r="U617" s="145" t="s">
        <v>2540</v>
      </c>
      <c r="V617" s="145" t="s">
        <v>691</v>
      </c>
      <c r="W617" s="145" t="s">
        <v>689</v>
      </c>
      <c r="X617" s="187" t="s">
        <v>691</v>
      </c>
      <c r="Y617" s="180">
        <v>1080085.6299999999</v>
      </c>
      <c r="Z617" s="181">
        <v>0</v>
      </c>
      <c r="AA617" s="128">
        <v>0</v>
      </c>
      <c r="AB617" s="180">
        <v>1535967</v>
      </c>
      <c r="AC617" s="180">
        <v>996403.7</v>
      </c>
      <c r="AD617" s="342">
        <f t="shared" si="93"/>
        <v>83681.929999999935</v>
      </c>
      <c r="AE617" s="352">
        <f t="shared" si="91"/>
        <v>0.92252287441320746</v>
      </c>
      <c r="AF617" s="135">
        <f t="shared" si="92"/>
        <v>0.92252287441320746</v>
      </c>
      <c r="AG617" s="135" t="s">
        <v>2544</v>
      </c>
      <c r="AH617" s="189"/>
      <c r="AI617" s="189"/>
      <c r="AJ617" s="178"/>
      <c r="AK617" s="178"/>
      <c r="AL617" s="178"/>
      <c r="AM617" s="178"/>
      <c r="AN617" s="178"/>
      <c r="AO617" s="178"/>
      <c r="AP617" s="178"/>
      <c r="AQ617" s="188"/>
    </row>
    <row r="618" spans="1:43" ht="60" x14ac:dyDescent="0.3">
      <c r="A618" s="193" t="s">
        <v>901</v>
      </c>
      <c r="B618" s="129">
        <v>615</v>
      </c>
      <c r="C618" s="198" t="s">
        <v>2443</v>
      </c>
      <c r="D618" s="239">
        <v>261403</v>
      </c>
      <c r="E618" s="245" t="s">
        <v>2217</v>
      </c>
      <c r="F618" s="279" t="s">
        <v>2531</v>
      </c>
      <c r="G618" s="175" t="s">
        <v>1132</v>
      </c>
      <c r="H618" s="187">
        <v>2014</v>
      </c>
      <c r="I618" s="130">
        <v>41435</v>
      </c>
      <c r="J618" s="187">
        <v>2013</v>
      </c>
      <c r="K618" s="130" t="s">
        <v>2024</v>
      </c>
      <c r="L618" s="130" t="s">
        <v>1110</v>
      </c>
      <c r="M618" s="131">
        <v>330</v>
      </c>
      <c r="N618" s="136" t="s">
        <v>698</v>
      </c>
      <c r="O618" s="136">
        <v>42644</v>
      </c>
      <c r="P618" s="136">
        <v>42844</v>
      </c>
      <c r="Q618" s="128" t="s">
        <v>698</v>
      </c>
      <c r="R618" s="128" t="s">
        <v>698</v>
      </c>
      <c r="S618" s="128" t="s">
        <v>698</v>
      </c>
      <c r="T618" s="128" t="s">
        <v>698</v>
      </c>
      <c r="U618" s="128" t="s">
        <v>698</v>
      </c>
      <c r="V618" s="145" t="s">
        <v>691</v>
      </c>
      <c r="W618" s="145" t="s">
        <v>689</v>
      </c>
      <c r="X618" s="187" t="s">
        <v>689</v>
      </c>
      <c r="Y618" s="180">
        <v>5256475.82</v>
      </c>
      <c r="Z618" s="181">
        <v>0</v>
      </c>
      <c r="AA618" s="128">
        <v>0</v>
      </c>
      <c r="AB618" s="159">
        <v>0</v>
      </c>
      <c r="AC618" s="180">
        <v>0</v>
      </c>
      <c r="AD618" s="342">
        <f t="shared" si="93"/>
        <v>5256475.82</v>
      </c>
      <c r="AE618" s="352">
        <f t="shared" si="91"/>
        <v>0</v>
      </c>
      <c r="AF618" s="135">
        <f t="shared" si="92"/>
        <v>0</v>
      </c>
      <c r="AG618" s="135" t="s">
        <v>2543</v>
      </c>
      <c r="AH618" s="178"/>
      <c r="AI618" s="178"/>
      <c r="AJ618" s="178"/>
      <c r="AK618" s="178"/>
      <c r="AL618" s="178"/>
      <c r="AM618" s="178"/>
      <c r="AN618" s="178"/>
      <c r="AO618" s="178"/>
      <c r="AP618" s="178"/>
      <c r="AQ618" s="188"/>
    </row>
    <row r="619" spans="1:43" ht="36.6" x14ac:dyDescent="0.3">
      <c r="A619" s="193" t="s">
        <v>896</v>
      </c>
      <c r="B619" s="129">
        <v>616</v>
      </c>
      <c r="C619" s="198" t="s">
        <v>1741</v>
      </c>
      <c r="D619" s="239">
        <v>2303</v>
      </c>
      <c r="E619" s="246" t="s">
        <v>906</v>
      </c>
      <c r="F619" s="279" t="s">
        <v>2532</v>
      </c>
      <c r="G619" s="175" t="s">
        <v>1132</v>
      </c>
      <c r="H619" s="187">
        <v>2014</v>
      </c>
      <c r="I619" s="130">
        <v>38645</v>
      </c>
      <c r="J619" s="186">
        <v>2005</v>
      </c>
      <c r="K619" s="130" t="s">
        <v>906</v>
      </c>
      <c r="L619" s="130" t="s">
        <v>1110</v>
      </c>
      <c r="M619" s="150">
        <v>180</v>
      </c>
      <c r="N619" s="136">
        <v>41791</v>
      </c>
      <c r="O619" s="136">
        <v>41791</v>
      </c>
      <c r="P619" s="136">
        <v>42844</v>
      </c>
      <c r="Q619" s="145">
        <f t="shared" ref="Q619:Q626" si="96">+(P619-N619)/365</f>
        <v>2.8849315068493149</v>
      </c>
      <c r="R619" s="145" t="s">
        <v>2512</v>
      </c>
      <c r="S619" s="145">
        <f t="shared" ref="S619:S626" si="97">+(P619-O619)/365</f>
        <v>2.8849315068493149</v>
      </c>
      <c r="T619" s="145" t="s">
        <v>2512</v>
      </c>
      <c r="U619" s="145" t="s">
        <v>2540</v>
      </c>
      <c r="V619" s="145" t="s">
        <v>689</v>
      </c>
      <c r="W619" s="136" t="s">
        <v>691</v>
      </c>
      <c r="X619" s="187" t="s">
        <v>689</v>
      </c>
      <c r="Y619" s="344">
        <v>153651.63</v>
      </c>
      <c r="Z619" s="179">
        <v>0</v>
      </c>
      <c r="AA619" s="128">
        <v>0</v>
      </c>
      <c r="AB619" s="194">
        <v>164001</v>
      </c>
      <c r="AC619" s="195">
        <v>153651.63</v>
      </c>
      <c r="AD619" s="342">
        <f t="shared" si="93"/>
        <v>0</v>
      </c>
      <c r="AE619" s="352">
        <f t="shared" si="91"/>
        <v>1</v>
      </c>
      <c r="AF619" s="135">
        <f t="shared" si="92"/>
        <v>1</v>
      </c>
      <c r="AG619" s="135" t="s">
        <v>2544</v>
      </c>
      <c r="AH619" s="136" t="s">
        <v>925</v>
      </c>
      <c r="AI619" s="189"/>
      <c r="AJ619" s="178"/>
      <c r="AK619" s="178"/>
      <c r="AL619" s="178"/>
      <c r="AM619" s="178"/>
      <c r="AN619" s="178"/>
      <c r="AO619" s="178"/>
      <c r="AP619" s="178"/>
      <c r="AQ619" s="188" t="s">
        <v>1742</v>
      </c>
    </row>
    <row r="620" spans="1:43" ht="36" x14ac:dyDescent="0.3">
      <c r="A620" s="193" t="s">
        <v>896</v>
      </c>
      <c r="B620" s="129">
        <v>617</v>
      </c>
      <c r="C620" s="198" t="s">
        <v>1783</v>
      </c>
      <c r="D620" s="239">
        <v>17186</v>
      </c>
      <c r="E620" s="246" t="s">
        <v>906</v>
      </c>
      <c r="F620" s="279" t="s">
        <v>2532</v>
      </c>
      <c r="G620" s="175" t="s">
        <v>1132</v>
      </c>
      <c r="H620" s="187">
        <v>2014</v>
      </c>
      <c r="I620" s="130">
        <v>38945</v>
      </c>
      <c r="J620" s="186">
        <v>2006</v>
      </c>
      <c r="K620" s="130" t="s">
        <v>1146</v>
      </c>
      <c r="L620" s="130" t="s">
        <v>1110</v>
      </c>
      <c r="M620" s="131">
        <v>180</v>
      </c>
      <c r="N620" s="136">
        <v>39083</v>
      </c>
      <c r="O620" s="136">
        <v>41671</v>
      </c>
      <c r="P620" s="136">
        <v>42844</v>
      </c>
      <c r="Q620" s="145">
        <f t="shared" si="96"/>
        <v>10.304109589041095</v>
      </c>
      <c r="R620" s="145" t="s">
        <v>2520</v>
      </c>
      <c r="S620" s="145">
        <f t="shared" si="97"/>
        <v>3.2136986301369861</v>
      </c>
      <c r="T620" s="145" t="s">
        <v>2513</v>
      </c>
      <c r="U620" s="145" t="s">
        <v>2540</v>
      </c>
      <c r="V620" s="145" t="s">
        <v>689</v>
      </c>
      <c r="W620" s="136" t="s">
        <v>691</v>
      </c>
      <c r="X620" s="187" t="s">
        <v>691</v>
      </c>
      <c r="Y620" s="180">
        <v>2043858.35</v>
      </c>
      <c r="Z620" s="181">
        <v>0</v>
      </c>
      <c r="AA620" s="128">
        <v>0</v>
      </c>
      <c r="AB620" s="180">
        <v>4045207</v>
      </c>
      <c r="AC620" s="196">
        <v>1969378.94</v>
      </c>
      <c r="AD620" s="342">
        <f t="shared" si="93"/>
        <v>74479.410000000149</v>
      </c>
      <c r="AE620" s="352">
        <f t="shared" si="91"/>
        <v>0.96355940713797505</v>
      </c>
      <c r="AF620" s="135">
        <f t="shared" si="92"/>
        <v>0.96355940713797505</v>
      </c>
      <c r="AG620" s="135" t="s">
        <v>2544</v>
      </c>
      <c r="AH620" s="136" t="s">
        <v>925</v>
      </c>
      <c r="AI620" s="189"/>
      <c r="AJ620" s="178"/>
      <c r="AK620" s="178"/>
      <c r="AL620" s="178"/>
      <c r="AM620" s="178"/>
      <c r="AN620" s="178"/>
      <c r="AO620" s="178"/>
      <c r="AP620" s="178"/>
      <c r="AQ620" s="188"/>
    </row>
    <row r="621" spans="1:43" ht="36" x14ac:dyDescent="0.3">
      <c r="A621" s="193" t="s">
        <v>896</v>
      </c>
      <c r="B621" s="129">
        <v>618</v>
      </c>
      <c r="C621" s="198" t="s">
        <v>1793</v>
      </c>
      <c r="D621" s="239">
        <v>22006</v>
      </c>
      <c r="E621" s="246" t="s">
        <v>906</v>
      </c>
      <c r="F621" s="279" t="s">
        <v>2532</v>
      </c>
      <c r="G621" s="175" t="s">
        <v>1132</v>
      </c>
      <c r="H621" s="187">
        <v>2014</v>
      </c>
      <c r="I621" s="130">
        <v>39125</v>
      </c>
      <c r="J621" s="186">
        <v>2007</v>
      </c>
      <c r="K621" s="130" t="s">
        <v>1694</v>
      </c>
      <c r="L621" s="130" t="s">
        <v>1110</v>
      </c>
      <c r="M621" s="131">
        <v>1800</v>
      </c>
      <c r="N621" s="136">
        <v>39173</v>
      </c>
      <c r="O621" s="136">
        <v>41974</v>
      </c>
      <c r="P621" s="136">
        <v>42844</v>
      </c>
      <c r="Q621" s="145">
        <f t="shared" si="96"/>
        <v>10.057534246575342</v>
      </c>
      <c r="R621" s="145" t="s">
        <v>2520</v>
      </c>
      <c r="S621" s="145">
        <f t="shared" si="97"/>
        <v>2.3835616438356166</v>
      </c>
      <c r="T621" s="145" t="s">
        <v>2512</v>
      </c>
      <c r="U621" s="145" t="s">
        <v>2540</v>
      </c>
      <c r="V621" s="145" t="s">
        <v>689</v>
      </c>
      <c r="W621" s="145" t="s">
        <v>689</v>
      </c>
      <c r="X621" s="187" t="s">
        <v>691</v>
      </c>
      <c r="Y621" s="192">
        <v>1985871.85</v>
      </c>
      <c r="Z621" s="181">
        <v>0</v>
      </c>
      <c r="AA621" s="128">
        <v>0</v>
      </c>
      <c r="AB621" s="180">
        <v>3729882</v>
      </c>
      <c r="AC621" s="196">
        <v>1985871.85</v>
      </c>
      <c r="AD621" s="342">
        <f t="shared" si="93"/>
        <v>0</v>
      </c>
      <c r="AE621" s="352">
        <f t="shared" si="91"/>
        <v>1</v>
      </c>
      <c r="AF621" s="135">
        <f t="shared" si="92"/>
        <v>1</v>
      </c>
      <c r="AG621" s="135" t="s">
        <v>2544</v>
      </c>
      <c r="AH621" s="202"/>
      <c r="AI621" s="189"/>
      <c r="AJ621" s="178"/>
      <c r="AK621" s="178"/>
      <c r="AL621" s="178"/>
      <c r="AM621" s="178"/>
      <c r="AN621" s="178"/>
      <c r="AO621" s="178"/>
      <c r="AP621" s="178"/>
      <c r="AQ621" s="188"/>
    </row>
    <row r="622" spans="1:43" ht="36" x14ac:dyDescent="0.3">
      <c r="A622" s="193" t="s">
        <v>896</v>
      </c>
      <c r="B622" s="129">
        <v>619</v>
      </c>
      <c r="C622" s="198" t="s">
        <v>2130</v>
      </c>
      <c r="D622" s="239">
        <v>28976</v>
      </c>
      <c r="E622" s="246" t="s">
        <v>906</v>
      </c>
      <c r="F622" s="279" t="s">
        <v>2532</v>
      </c>
      <c r="G622" s="175" t="s">
        <v>1132</v>
      </c>
      <c r="H622" s="187">
        <v>2014</v>
      </c>
      <c r="I622" s="130">
        <v>39030</v>
      </c>
      <c r="J622" s="186">
        <v>2006</v>
      </c>
      <c r="K622" s="130" t="s">
        <v>906</v>
      </c>
      <c r="L622" s="130" t="s">
        <v>1110</v>
      </c>
      <c r="M622" s="131">
        <v>210</v>
      </c>
      <c r="N622" s="136">
        <v>40878</v>
      </c>
      <c r="O622" s="136">
        <v>41944</v>
      </c>
      <c r="P622" s="136">
        <v>42844</v>
      </c>
      <c r="Q622" s="145">
        <f t="shared" si="96"/>
        <v>5.3863013698630136</v>
      </c>
      <c r="R622" s="145" t="s">
        <v>2515</v>
      </c>
      <c r="S622" s="145">
        <f t="shared" si="97"/>
        <v>2.4657534246575343</v>
      </c>
      <c r="T622" s="145" t="s">
        <v>2512</v>
      </c>
      <c r="U622" s="145" t="s">
        <v>2540</v>
      </c>
      <c r="V622" s="145" t="s">
        <v>689</v>
      </c>
      <c r="W622" s="145" t="s">
        <v>689</v>
      </c>
      <c r="X622" s="187" t="s">
        <v>691</v>
      </c>
      <c r="Y622" s="192">
        <v>1218863.0900000001</v>
      </c>
      <c r="Z622" s="181">
        <v>0</v>
      </c>
      <c r="AA622" s="128">
        <v>0</v>
      </c>
      <c r="AB622" s="180">
        <v>2774986</v>
      </c>
      <c r="AC622" s="192">
        <v>913232.76</v>
      </c>
      <c r="AD622" s="342">
        <f t="shared" si="93"/>
        <v>305630.33000000007</v>
      </c>
      <c r="AE622" s="352">
        <f t="shared" si="91"/>
        <v>0.74924966347122701</v>
      </c>
      <c r="AF622" s="135">
        <f t="shared" si="92"/>
        <v>0.74924966347122701</v>
      </c>
      <c r="AG622" s="135" t="s">
        <v>2542</v>
      </c>
      <c r="AH622" s="202"/>
      <c r="AI622" s="189"/>
      <c r="AJ622" s="178"/>
      <c r="AK622" s="178"/>
      <c r="AL622" s="178"/>
      <c r="AM622" s="178"/>
      <c r="AN622" s="178"/>
      <c r="AO622" s="178"/>
      <c r="AP622" s="178"/>
      <c r="AQ622" s="188"/>
    </row>
    <row r="623" spans="1:43" ht="36" x14ac:dyDescent="0.3">
      <c r="A623" s="193" t="s">
        <v>896</v>
      </c>
      <c r="B623" s="129">
        <v>620</v>
      </c>
      <c r="C623" s="198" t="s">
        <v>2132</v>
      </c>
      <c r="D623" s="239">
        <v>31171</v>
      </c>
      <c r="E623" s="246" t="s">
        <v>906</v>
      </c>
      <c r="F623" s="279" t="s">
        <v>2532</v>
      </c>
      <c r="G623" s="175" t="s">
        <v>1132</v>
      </c>
      <c r="H623" s="187">
        <v>2014</v>
      </c>
      <c r="I623" s="130">
        <v>39164</v>
      </c>
      <c r="J623" s="186">
        <v>2007</v>
      </c>
      <c r="K623" s="130" t="s">
        <v>1792</v>
      </c>
      <c r="L623" s="130" t="s">
        <v>1110</v>
      </c>
      <c r="M623" s="131">
        <v>150</v>
      </c>
      <c r="N623" s="136">
        <v>39203</v>
      </c>
      <c r="O623" s="136">
        <v>41671</v>
      </c>
      <c r="P623" s="136">
        <v>42844</v>
      </c>
      <c r="Q623" s="145">
        <f t="shared" si="96"/>
        <v>9.9753424657534246</v>
      </c>
      <c r="R623" s="145" t="s">
        <v>2520</v>
      </c>
      <c r="S623" s="145">
        <f t="shared" si="97"/>
        <v>3.2136986301369861</v>
      </c>
      <c r="T623" s="145" t="s">
        <v>2513</v>
      </c>
      <c r="U623" s="145" t="s">
        <v>2540</v>
      </c>
      <c r="V623" s="145" t="s">
        <v>689</v>
      </c>
      <c r="W623" s="136" t="s">
        <v>691</v>
      </c>
      <c r="X623" s="187" t="s">
        <v>689</v>
      </c>
      <c r="Y623" s="180">
        <v>595146.68000000005</v>
      </c>
      <c r="Z623" s="181">
        <v>0</v>
      </c>
      <c r="AA623" s="128">
        <v>0</v>
      </c>
      <c r="AB623" s="180">
        <v>1048350</v>
      </c>
      <c r="AC623" s="196">
        <v>595146.68000000005</v>
      </c>
      <c r="AD623" s="342">
        <f t="shared" si="93"/>
        <v>0</v>
      </c>
      <c r="AE623" s="352">
        <f t="shared" si="91"/>
        <v>1</v>
      </c>
      <c r="AF623" s="135">
        <f t="shared" si="92"/>
        <v>1</v>
      </c>
      <c r="AG623" s="135" t="s">
        <v>2544</v>
      </c>
      <c r="AH623" s="136" t="s">
        <v>925</v>
      </c>
      <c r="AI623" s="189"/>
      <c r="AJ623" s="178"/>
      <c r="AK623" s="178"/>
      <c r="AL623" s="178"/>
      <c r="AM623" s="178"/>
      <c r="AN623" s="178"/>
      <c r="AO623" s="178"/>
      <c r="AP623" s="178"/>
      <c r="AQ623" s="188"/>
    </row>
    <row r="624" spans="1:43" ht="36" x14ac:dyDescent="0.3">
      <c r="A624" s="193" t="s">
        <v>896</v>
      </c>
      <c r="B624" s="129">
        <v>621</v>
      </c>
      <c r="C624" s="198" t="s">
        <v>2140</v>
      </c>
      <c r="D624" s="239">
        <v>43438</v>
      </c>
      <c r="E624" s="246" t="s">
        <v>906</v>
      </c>
      <c r="F624" s="279" t="s">
        <v>2532</v>
      </c>
      <c r="G624" s="175" t="s">
        <v>1132</v>
      </c>
      <c r="H624" s="187">
        <v>2014</v>
      </c>
      <c r="I624" s="130">
        <v>39272</v>
      </c>
      <c r="J624" s="186">
        <v>2007</v>
      </c>
      <c r="K624" s="187" t="s">
        <v>1094</v>
      </c>
      <c r="L624" s="130" t="s">
        <v>1102</v>
      </c>
      <c r="M624" s="131">
        <v>240</v>
      </c>
      <c r="N624" s="136">
        <v>39661</v>
      </c>
      <c r="O624" s="136">
        <v>41974</v>
      </c>
      <c r="P624" s="136">
        <v>42844</v>
      </c>
      <c r="Q624" s="145">
        <f t="shared" si="96"/>
        <v>8.7205479452054799</v>
      </c>
      <c r="R624" s="145" t="s">
        <v>2518</v>
      </c>
      <c r="S624" s="145">
        <f t="shared" si="97"/>
        <v>2.3835616438356166</v>
      </c>
      <c r="T624" s="145" t="s">
        <v>2512</v>
      </c>
      <c r="U624" s="145" t="s">
        <v>2540</v>
      </c>
      <c r="V624" s="145" t="s">
        <v>691</v>
      </c>
      <c r="W624" s="145" t="s">
        <v>689</v>
      </c>
      <c r="X624" s="187" t="s">
        <v>689</v>
      </c>
      <c r="Y624" s="192">
        <v>2725261</v>
      </c>
      <c r="Z624" s="181">
        <v>0</v>
      </c>
      <c r="AA624" s="128">
        <v>0</v>
      </c>
      <c r="AB624" s="196">
        <v>6428518</v>
      </c>
      <c r="AC624" s="196">
        <v>2388764.14</v>
      </c>
      <c r="AD624" s="342">
        <f t="shared" si="93"/>
        <v>336496.85999999987</v>
      </c>
      <c r="AE624" s="352">
        <f t="shared" si="91"/>
        <v>0.8765267400076544</v>
      </c>
      <c r="AF624" s="135">
        <f t="shared" si="92"/>
        <v>0.8765267400076544</v>
      </c>
      <c r="AG624" s="135" t="s">
        <v>2544</v>
      </c>
      <c r="AH624" s="202"/>
      <c r="AI624" s="189"/>
      <c r="AJ624" s="178"/>
      <c r="AK624" s="178"/>
      <c r="AL624" s="178"/>
      <c r="AM624" s="178"/>
      <c r="AN624" s="178"/>
      <c r="AO624" s="178"/>
      <c r="AP624" s="178"/>
      <c r="AQ624" s="188"/>
    </row>
    <row r="625" spans="1:43" ht="36" x14ac:dyDescent="0.3">
      <c r="A625" s="193" t="s">
        <v>896</v>
      </c>
      <c r="B625" s="129">
        <v>622</v>
      </c>
      <c r="C625" s="198" t="s">
        <v>2141</v>
      </c>
      <c r="D625" s="239">
        <v>43832</v>
      </c>
      <c r="E625" s="246" t="s">
        <v>906</v>
      </c>
      <c r="F625" s="279" t="s">
        <v>2532</v>
      </c>
      <c r="G625" s="175" t="s">
        <v>1132</v>
      </c>
      <c r="H625" s="187">
        <v>2014</v>
      </c>
      <c r="I625" s="130">
        <v>39976</v>
      </c>
      <c r="J625" s="187">
        <v>2009</v>
      </c>
      <c r="K625" s="130" t="s">
        <v>1745</v>
      </c>
      <c r="L625" s="130" t="s">
        <v>1104</v>
      </c>
      <c r="M625" s="131">
        <v>300</v>
      </c>
      <c r="N625" s="136">
        <v>40422</v>
      </c>
      <c r="O625" s="136">
        <v>41334</v>
      </c>
      <c r="P625" s="136">
        <v>42844</v>
      </c>
      <c r="Q625" s="145">
        <f t="shared" si="96"/>
        <v>6.6356164383561644</v>
      </c>
      <c r="R625" s="145" t="s">
        <v>2516</v>
      </c>
      <c r="S625" s="145">
        <f t="shared" si="97"/>
        <v>4.1369863013698627</v>
      </c>
      <c r="T625" s="145" t="s">
        <v>2514</v>
      </c>
      <c r="U625" s="145" t="s">
        <v>2540</v>
      </c>
      <c r="V625" s="145" t="s">
        <v>689</v>
      </c>
      <c r="W625" s="145" t="s">
        <v>689</v>
      </c>
      <c r="X625" s="187" t="s">
        <v>691</v>
      </c>
      <c r="Y625" s="180">
        <v>2306183</v>
      </c>
      <c r="Z625" s="181">
        <v>0</v>
      </c>
      <c r="AA625" s="128">
        <v>0</v>
      </c>
      <c r="AB625" s="196">
        <v>1723261</v>
      </c>
      <c r="AC625" s="196">
        <v>790550.61</v>
      </c>
      <c r="AD625" s="342">
        <f t="shared" si="93"/>
        <v>1515632.3900000001</v>
      </c>
      <c r="AE625" s="352">
        <f t="shared" si="91"/>
        <v>0.34279613109627466</v>
      </c>
      <c r="AF625" s="135">
        <f t="shared" si="92"/>
        <v>0.34279613109627466</v>
      </c>
      <c r="AG625" s="135" t="s">
        <v>2542</v>
      </c>
      <c r="AH625" s="202"/>
      <c r="AI625" s="189"/>
      <c r="AJ625" s="178"/>
      <c r="AK625" s="178"/>
      <c r="AL625" s="178"/>
      <c r="AM625" s="178"/>
      <c r="AN625" s="178"/>
      <c r="AO625" s="178"/>
      <c r="AP625" s="178"/>
      <c r="AQ625" s="188"/>
    </row>
    <row r="626" spans="1:43" ht="36" x14ac:dyDescent="0.3">
      <c r="A626" s="193" t="s">
        <v>896</v>
      </c>
      <c r="B626" s="129">
        <v>623</v>
      </c>
      <c r="C626" s="198" t="s">
        <v>1852</v>
      </c>
      <c r="D626" s="239">
        <v>179153</v>
      </c>
      <c r="E626" s="245" t="s">
        <v>2373</v>
      </c>
      <c r="F626" s="279" t="s">
        <v>2532</v>
      </c>
      <c r="G626" s="175" t="s">
        <v>1744</v>
      </c>
      <c r="H626" s="187">
        <v>2014</v>
      </c>
      <c r="I626" s="130">
        <v>42613</v>
      </c>
      <c r="J626" s="281">
        <v>2016</v>
      </c>
      <c r="K626" s="130" t="s">
        <v>1745</v>
      </c>
      <c r="L626" s="130" t="s">
        <v>1099</v>
      </c>
      <c r="M626" s="131">
        <v>420</v>
      </c>
      <c r="N626" s="136">
        <v>40787</v>
      </c>
      <c r="O626" s="136">
        <v>41974</v>
      </c>
      <c r="P626" s="136">
        <v>42844</v>
      </c>
      <c r="Q626" s="145">
        <f t="shared" si="96"/>
        <v>5.6356164383561644</v>
      </c>
      <c r="R626" s="145" t="s">
        <v>2515</v>
      </c>
      <c r="S626" s="145">
        <f t="shared" si="97"/>
        <v>2.3835616438356166</v>
      </c>
      <c r="T626" s="145" t="s">
        <v>2512</v>
      </c>
      <c r="U626" s="145" t="s">
        <v>2540</v>
      </c>
      <c r="V626" s="145" t="s">
        <v>689</v>
      </c>
      <c r="W626" s="145" t="s">
        <v>689</v>
      </c>
      <c r="X626" s="187" t="s">
        <v>689</v>
      </c>
      <c r="Y626" s="180">
        <v>9917474</v>
      </c>
      <c r="Z626" s="181">
        <v>0</v>
      </c>
      <c r="AA626" s="128">
        <v>0</v>
      </c>
      <c r="AB626" s="196">
        <v>543000</v>
      </c>
      <c r="AC626" s="196">
        <v>35000</v>
      </c>
      <c r="AD626" s="342">
        <f t="shared" si="93"/>
        <v>9882474</v>
      </c>
      <c r="AE626" s="352">
        <f t="shared" si="91"/>
        <v>3.5291244524563413E-3</v>
      </c>
      <c r="AF626" s="135">
        <f t="shared" si="92"/>
        <v>3.5291244524563413E-3</v>
      </c>
      <c r="AG626" s="135" t="s">
        <v>2543</v>
      </c>
      <c r="AH626" s="202"/>
      <c r="AI626" s="190"/>
      <c r="AJ626" s="191"/>
      <c r="AK626" s="191"/>
      <c r="AL626" s="191"/>
      <c r="AM626" s="191"/>
      <c r="AN626" s="191"/>
      <c r="AO626" s="191"/>
      <c r="AP626" s="191"/>
      <c r="AQ626" s="188"/>
    </row>
    <row r="627" spans="1:43" ht="36" x14ac:dyDescent="0.3">
      <c r="A627" s="193" t="s">
        <v>896</v>
      </c>
      <c r="B627" s="129">
        <v>624</v>
      </c>
      <c r="C627" s="198" t="s">
        <v>1857</v>
      </c>
      <c r="D627" s="239">
        <v>244164</v>
      </c>
      <c r="E627" s="246" t="s">
        <v>906</v>
      </c>
      <c r="F627" s="279" t="s">
        <v>2532</v>
      </c>
      <c r="G627" s="175" t="s">
        <v>1132</v>
      </c>
      <c r="H627" s="187">
        <v>2014</v>
      </c>
      <c r="I627" s="130">
        <v>41534</v>
      </c>
      <c r="J627" s="187">
        <v>2013</v>
      </c>
      <c r="K627" s="130" t="s">
        <v>1188</v>
      </c>
      <c r="L627" s="130" t="s">
        <v>1104</v>
      </c>
      <c r="M627" s="131">
        <v>300</v>
      </c>
      <c r="N627" s="136" t="s">
        <v>698</v>
      </c>
      <c r="O627" s="136" t="s">
        <v>698</v>
      </c>
      <c r="P627" s="136">
        <v>42844</v>
      </c>
      <c r="Q627" s="128" t="s">
        <v>698</v>
      </c>
      <c r="R627" s="128" t="s">
        <v>698</v>
      </c>
      <c r="S627" s="128" t="s">
        <v>698</v>
      </c>
      <c r="T627" s="128" t="s">
        <v>698</v>
      </c>
      <c r="U627" s="128" t="s">
        <v>698</v>
      </c>
      <c r="V627" s="145" t="s">
        <v>689</v>
      </c>
      <c r="W627" s="145" t="s">
        <v>689</v>
      </c>
      <c r="X627" s="187" t="s">
        <v>689</v>
      </c>
      <c r="Y627" s="180">
        <v>4980624</v>
      </c>
      <c r="Z627" s="181">
        <v>0</v>
      </c>
      <c r="AA627" s="128">
        <v>0</v>
      </c>
      <c r="AB627" s="159">
        <v>0</v>
      </c>
      <c r="AC627" s="181">
        <v>0</v>
      </c>
      <c r="AD627" s="342">
        <f t="shared" si="93"/>
        <v>4980624</v>
      </c>
      <c r="AE627" s="352">
        <f t="shared" si="91"/>
        <v>0</v>
      </c>
      <c r="AF627" s="135">
        <f t="shared" si="92"/>
        <v>0</v>
      </c>
      <c r="AG627" s="135" t="s">
        <v>2543</v>
      </c>
      <c r="AH627" s="202"/>
      <c r="AI627" s="189"/>
      <c r="AJ627" s="178"/>
      <c r="AK627" s="178"/>
      <c r="AL627" s="178"/>
      <c r="AM627" s="178"/>
      <c r="AN627" s="178"/>
      <c r="AO627" s="178"/>
      <c r="AP627" s="178"/>
      <c r="AQ627" s="188" t="s">
        <v>2155</v>
      </c>
    </row>
    <row r="628" spans="1:43" ht="36" x14ac:dyDescent="0.3">
      <c r="A628" s="193" t="s">
        <v>900</v>
      </c>
      <c r="B628" s="129">
        <v>625</v>
      </c>
      <c r="C628" s="198" t="s">
        <v>2444</v>
      </c>
      <c r="D628" s="239">
        <v>10408</v>
      </c>
      <c r="E628" s="245" t="s">
        <v>1659</v>
      </c>
      <c r="F628" s="280" t="s">
        <v>2529</v>
      </c>
      <c r="G628" s="175" t="s">
        <v>1132</v>
      </c>
      <c r="H628" s="187">
        <v>2014</v>
      </c>
      <c r="I628" s="130">
        <v>38176</v>
      </c>
      <c r="J628" s="186">
        <v>2004</v>
      </c>
      <c r="K628" s="130" t="s">
        <v>2242</v>
      </c>
      <c r="L628" s="130" t="s">
        <v>1104</v>
      </c>
      <c r="M628" s="131">
        <v>180</v>
      </c>
      <c r="N628" s="136">
        <v>38777</v>
      </c>
      <c r="O628" s="136">
        <v>41974</v>
      </c>
      <c r="P628" s="136">
        <v>42844</v>
      </c>
      <c r="Q628" s="145">
        <f t="shared" ref="Q628:Q653" si="98">+(P628-N628)/365</f>
        <v>11.142465753424657</v>
      </c>
      <c r="R628" s="145" t="s">
        <v>2521</v>
      </c>
      <c r="S628" s="145">
        <f t="shared" ref="S628:S653" si="99">+(P628-O628)/365</f>
        <v>2.3835616438356166</v>
      </c>
      <c r="T628" s="145" t="s">
        <v>2512</v>
      </c>
      <c r="U628" s="145" t="s">
        <v>2540</v>
      </c>
      <c r="V628" s="145" t="s">
        <v>689</v>
      </c>
      <c r="W628" s="145" t="s">
        <v>689</v>
      </c>
      <c r="X628" s="187" t="s">
        <v>691</v>
      </c>
      <c r="Y628" s="180">
        <v>3405865.6</v>
      </c>
      <c r="Z628" s="181">
        <v>0</v>
      </c>
      <c r="AA628" s="128">
        <v>0</v>
      </c>
      <c r="AB628" s="180">
        <v>6829536</v>
      </c>
      <c r="AC628" s="192">
        <v>3248780.67</v>
      </c>
      <c r="AD628" s="342">
        <f t="shared" si="93"/>
        <v>157084.93000000017</v>
      </c>
      <c r="AE628" s="352">
        <f t="shared" si="91"/>
        <v>0.95387811838494152</v>
      </c>
      <c r="AF628" s="135">
        <f t="shared" si="92"/>
        <v>0.95387811838494152</v>
      </c>
      <c r="AG628" s="135" t="s">
        <v>2544</v>
      </c>
      <c r="AH628" s="202"/>
      <c r="AI628" s="189"/>
      <c r="AJ628" s="178"/>
      <c r="AK628" s="178"/>
      <c r="AL628" s="178"/>
      <c r="AM628" s="178"/>
      <c r="AN628" s="178"/>
      <c r="AO628" s="178"/>
      <c r="AP628" s="178"/>
      <c r="AQ628" s="188" t="s">
        <v>1708</v>
      </c>
    </row>
    <row r="629" spans="1:43" ht="36" x14ac:dyDescent="0.3">
      <c r="A629" s="193" t="s">
        <v>900</v>
      </c>
      <c r="B629" s="129">
        <v>626</v>
      </c>
      <c r="C629" s="198" t="s">
        <v>2445</v>
      </c>
      <c r="D629" s="239">
        <v>17644</v>
      </c>
      <c r="E629" s="245" t="s">
        <v>1659</v>
      </c>
      <c r="F629" s="280" t="s">
        <v>2529</v>
      </c>
      <c r="G629" s="175" t="s">
        <v>1132</v>
      </c>
      <c r="H629" s="187">
        <v>2014</v>
      </c>
      <c r="I629" s="130">
        <v>38520</v>
      </c>
      <c r="J629" s="186">
        <v>2005</v>
      </c>
      <c r="K629" s="130" t="s">
        <v>2261</v>
      </c>
      <c r="L629" s="130" t="s">
        <v>1104</v>
      </c>
      <c r="M629" s="131">
        <v>300</v>
      </c>
      <c r="N629" s="136">
        <v>38777</v>
      </c>
      <c r="O629" s="136">
        <v>41456</v>
      </c>
      <c r="P629" s="136">
        <v>42844</v>
      </c>
      <c r="Q629" s="145">
        <f t="shared" si="98"/>
        <v>11.142465753424657</v>
      </c>
      <c r="R629" s="145" t="s">
        <v>2521</v>
      </c>
      <c r="S629" s="145">
        <f t="shared" si="99"/>
        <v>3.8027397260273972</v>
      </c>
      <c r="T629" s="145" t="s">
        <v>2513</v>
      </c>
      <c r="U629" s="145" t="s">
        <v>2540</v>
      </c>
      <c r="V629" s="145" t="s">
        <v>689</v>
      </c>
      <c r="W629" s="145" t="s">
        <v>689</v>
      </c>
      <c r="X629" s="187" t="s">
        <v>689</v>
      </c>
      <c r="Y629" s="180">
        <v>2912308.57</v>
      </c>
      <c r="Z629" s="181">
        <v>0</v>
      </c>
      <c r="AA629" s="128">
        <v>0</v>
      </c>
      <c r="AB629" s="180">
        <v>2234358</v>
      </c>
      <c r="AC629" s="192">
        <v>1485840.25</v>
      </c>
      <c r="AD629" s="342">
        <f t="shared" si="93"/>
        <v>1426468.3199999998</v>
      </c>
      <c r="AE629" s="352">
        <f t="shared" si="91"/>
        <v>0.51019327598242792</v>
      </c>
      <c r="AF629" s="135">
        <f t="shared" si="92"/>
        <v>0.51019327598242792</v>
      </c>
      <c r="AG629" s="135" t="s">
        <v>2542</v>
      </c>
      <c r="AH629" s="202"/>
      <c r="AI629" s="189"/>
      <c r="AJ629" s="178"/>
      <c r="AK629" s="178"/>
      <c r="AL629" s="178"/>
      <c r="AM629" s="178"/>
      <c r="AN629" s="178"/>
      <c r="AO629" s="178"/>
      <c r="AP629" s="178"/>
      <c r="AQ629" s="188" t="s">
        <v>1707</v>
      </c>
    </row>
    <row r="630" spans="1:43" ht="36.6" x14ac:dyDescent="0.3">
      <c r="A630" s="193" t="s">
        <v>900</v>
      </c>
      <c r="B630" s="129">
        <v>627</v>
      </c>
      <c r="C630" s="198" t="s">
        <v>2446</v>
      </c>
      <c r="D630" s="237">
        <v>118316</v>
      </c>
      <c r="E630" s="245" t="s">
        <v>1659</v>
      </c>
      <c r="F630" s="280" t="s">
        <v>2529</v>
      </c>
      <c r="G630" s="175" t="s">
        <v>1132</v>
      </c>
      <c r="H630" s="187">
        <v>2014</v>
      </c>
      <c r="I630" s="130">
        <v>40297</v>
      </c>
      <c r="J630" s="186">
        <v>2010</v>
      </c>
      <c r="K630" s="130" t="s">
        <v>1671</v>
      </c>
      <c r="L630" s="130" t="s">
        <v>1109</v>
      </c>
      <c r="M630" s="131">
        <v>180</v>
      </c>
      <c r="N630" s="136">
        <v>41153</v>
      </c>
      <c r="O630" s="136">
        <v>41974</v>
      </c>
      <c r="P630" s="136">
        <v>42844</v>
      </c>
      <c r="Q630" s="145">
        <f t="shared" si="98"/>
        <v>4.6328767123287671</v>
      </c>
      <c r="R630" s="145" t="s">
        <v>2514</v>
      </c>
      <c r="S630" s="145">
        <f t="shared" si="99"/>
        <v>2.3835616438356166</v>
      </c>
      <c r="T630" s="145" t="s">
        <v>2512</v>
      </c>
      <c r="U630" s="145" t="s">
        <v>2540</v>
      </c>
      <c r="V630" s="145" t="s">
        <v>691</v>
      </c>
      <c r="W630" s="145" t="s">
        <v>689</v>
      </c>
      <c r="X630" s="187" t="s">
        <v>691</v>
      </c>
      <c r="Y630" s="180">
        <v>563597.52</v>
      </c>
      <c r="Z630" s="181">
        <v>0</v>
      </c>
      <c r="AA630" s="128">
        <v>0</v>
      </c>
      <c r="AB630" s="180">
        <v>885651</v>
      </c>
      <c r="AC630" s="192">
        <v>562071.17000000004</v>
      </c>
      <c r="AD630" s="342">
        <f t="shared" si="93"/>
        <v>1526.3499999999767</v>
      </c>
      <c r="AE630" s="352">
        <f t="shared" si="91"/>
        <v>0.99729177303690053</v>
      </c>
      <c r="AF630" s="135">
        <f t="shared" si="92"/>
        <v>0.99729177303690053</v>
      </c>
      <c r="AG630" s="135" t="s">
        <v>2544</v>
      </c>
      <c r="AH630" s="202"/>
      <c r="AI630" s="190"/>
      <c r="AJ630" s="191"/>
      <c r="AK630" s="191"/>
      <c r="AL630" s="191"/>
      <c r="AM630" s="191"/>
      <c r="AN630" s="191"/>
      <c r="AO630" s="191"/>
      <c r="AP630" s="191"/>
      <c r="AQ630" s="188" t="s">
        <v>796</v>
      </c>
    </row>
    <row r="631" spans="1:43" ht="48" x14ac:dyDescent="0.3">
      <c r="A631" s="193" t="s">
        <v>900</v>
      </c>
      <c r="B631" s="129">
        <v>628</v>
      </c>
      <c r="C631" s="198" t="s">
        <v>2447</v>
      </c>
      <c r="D631" s="237">
        <v>118685</v>
      </c>
      <c r="E631" s="245" t="s">
        <v>1659</v>
      </c>
      <c r="F631" s="280" t="s">
        <v>2529</v>
      </c>
      <c r="G631" s="175" t="s">
        <v>1132</v>
      </c>
      <c r="H631" s="187">
        <v>2014</v>
      </c>
      <c r="I631" s="130">
        <v>40396</v>
      </c>
      <c r="J631" s="186">
        <v>2010</v>
      </c>
      <c r="K631" s="130" t="s">
        <v>2243</v>
      </c>
      <c r="L631" s="130" t="s">
        <v>1110</v>
      </c>
      <c r="M631" s="131">
        <v>180</v>
      </c>
      <c r="N631" s="136">
        <v>41061</v>
      </c>
      <c r="O631" s="136">
        <v>41760</v>
      </c>
      <c r="P631" s="136">
        <v>42844</v>
      </c>
      <c r="Q631" s="145">
        <f t="shared" si="98"/>
        <v>4.8849315068493153</v>
      </c>
      <c r="R631" s="145" t="s">
        <v>2514</v>
      </c>
      <c r="S631" s="145">
        <f t="shared" si="99"/>
        <v>2.9698630136986299</v>
      </c>
      <c r="T631" s="145" t="s">
        <v>2513</v>
      </c>
      <c r="U631" s="145" t="s">
        <v>2540</v>
      </c>
      <c r="V631" s="145" t="s">
        <v>691</v>
      </c>
      <c r="W631" s="145" t="s">
        <v>689</v>
      </c>
      <c r="X631" s="187" t="s">
        <v>691</v>
      </c>
      <c r="Y631" s="180">
        <v>1469120.34</v>
      </c>
      <c r="Z631" s="181">
        <v>0</v>
      </c>
      <c r="AA631" s="128">
        <v>0</v>
      </c>
      <c r="AB631" s="180">
        <v>1622537</v>
      </c>
      <c r="AC631" s="192">
        <v>1467030.96</v>
      </c>
      <c r="AD631" s="342">
        <f t="shared" si="93"/>
        <v>2089.3800000001211</v>
      </c>
      <c r="AE631" s="352">
        <f t="shared" si="91"/>
        <v>0.99857780200633517</v>
      </c>
      <c r="AF631" s="135">
        <f t="shared" si="92"/>
        <v>0.99857780200633517</v>
      </c>
      <c r="AG631" s="135" t="s">
        <v>2544</v>
      </c>
      <c r="AH631" s="202"/>
      <c r="AI631" s="190"/>
      <c r="AJ631" s="191"/>
      <c r="AK631" s="191"/>
      <c r="AL631" s="191"/>
      <c r="AM631" s="191"/>
      <c r="AN631" s="191"/>
      <c r="AO631" s="191"/>
      <c r="AP631" s="191"/>
      <c r="AQ631" s="188" t="s">
        <v>2156</v>
      </c>
    </row>
    <row r="632" spans="1:43" ht="36" x14ac:dyDescent="0.3">
      <c r="A632" s="193" t="s">
        <v>900</v>
      </c>
      <c r="B632" s="129">
        <v>629</v>
      </c>
      <c r="C632" s="198" t="s">
        <v>2448</v>
      </c>
      <c r="D632" s="237">
        <v>157472</v>
      </c>
      <c r="E632" s="245" t="s">
        <v>1659</v>
      </c>
      <c r="F632" s="280" t="s">
        <v>2529</v>
      </c>
      <c r="G632" s="175" t="s">
        <v>1132</v>
      </c>
      <c r="H632" s="187">
        <v>2014</v>
      </c>
      <c r="I632" s="130">
        <v>40540</v>
      </c>
      <c r="J632" s="186">
        <v>2010</v>
      </c>
      <c r="K632" s="130" t="s">
        <v>1659</v>
      </c>
      <c r="L632" s="130" t="s">
        <v>1109</v>
      </c>
      <c r="M632" s="131">
        <v>120</v>
      </c>
      <c r="N632" s="136">
        <v>41122</v>
      </c>
      <c r="O632" s="136">
        <v>41913</v>
      </c>
      <c r="P632" s="136">
        <v>42844</v>
      </c>
      <c r="Q632" s="145">
        <f t="shared" si="98"/>
        <v>4.7178082191780826</v>
      </c>
      <c r="R632" s="145" t="s">
        <v>2514</v>
      </c>
      <c r="S632" s="145">
        <f t="shared" si="99"/>
        <v>2.5506849315068494</v>
      </c>
      <c r="T632" s="145" t="s">
        <v>2512</v>
      </c>
      <c r="U632" s="145" t="s">
        <v>2540</v>
      </c>
      <c r="V632" s="145" t="s">
        <v>691</v>
      </c>
      <c r="W632" s="145" t="s">
        <v>689</v>
      </c>
      <c r="X632" s="187" t="s">
        <v>691</v>
      </c>
      <c r="Y632" s="180">
        <v>1675320.02</v>
      </c>
      <c r="Z632" s="181">
        <v>0</v>
      </c>
      <c r="AA632" s="128">
        <v>0</v>
      </c>
      <c r="AB632" s="180">
        <v>2193284</v>
      </c>
      <c r="AC632" s="192">
        <v>1670957.23</v>
      </c>
      <c r="AD632" s="342">
        <f t="shared" si="93"/>
        <v>4362.7900000000373</v>
      </c>
      <c r="AE632" s="352">
        <f t="shared" si="91"/>
        <v>0.99739584679469173</v>
      </c>
      <c r="AF632" s="135">
        <f t="shared" si="92"/>
        <v>0.99739584679469173</v>
      </c>
      <c r="AG632" s="135" t="s">
        <v>2544</v>
      </c>
      <c r="AH632" s="202"/>
      <c r="AI632" s="190"/>
      <c r="AJ632" s="191"/>
      <c r="AK632" s="191"/>
      <c r="AL632" s="191"/>
      <c r="AM632" s="191"/>
      <c r="AN632" s="191"/>
      <c r="AO632" s="191"/>
      <c r="AP632" s="191"/>
      <c r="AQ632" s="188" t="s">
        <v>2156</v>
      </c>
    </row>
    <row r="633" spans="1:43" ht="48.6" x14ac:dyDescent="0.3">
      <c r="A633" s="193" t="s">
        <v>900</v>
      </c>
      <c r="B633" s="129">
        <v>630</v>
      </c>
      <c r="C633" s="198" t="s">
        <v>2449</v>
      </c>
      <c r="D633" s="237">
        <v>171561</v>
      </c>
      <c r="E633" s="245" t="s">
        <v>2219</v>
      </c>
      <c r="F633" s="280" t="s">
        <v>2528</v>
      </c>
      <c r="G633" s="175" t="s">
        <v>1132</v>
      </c>
      <c r="H633" s="187">
        <v>2014</v>
      </c>
      <c r="I633" s="130">
        <v>40725</v>
      </c>
      <c r="J633" s="187">
        <v>2011</v>
      </c>
      <c r="K633" s="130" t="s">
        <v>916</v>
      </c>
      <c r="L633" s="130" t="s">
        <v>1100</v>
      </c>
      <c r="M633" s="131">
        <v>270</v>
      </c>
      <c r="N633" s="136">
        <v>41913</v>
      </c>
      <c r="O633" s="136">
        <v>41974</v>
      </c>
      <c r="P633" s="136">
        <v>42844</v>
      </c>
      <c r="Q633" s="145">
        <f t="shared" si="98"/>
        <v>2.5506849315068494</v>
      </c>
      <c r="R633" s="145" t="s">
        <v>2512</v>
      </c>
      <c r="S633" s="145">
        <f t="shared" si="99"/>
        <v>2.3835616438356166</v>
      </c>
      <c r="T633" s="145" t="s">
        <v>2512</v>
      </c>
      <c r="U633" s="145" t="s">
        <v>2540</v>
      </c>
      <c r="V633" s="145" t="s">
        <v>691</v>
      </c>
      <c r="W633" s="145" t="s">
        <v>689</v>
      </c>
      <c r="X633" s="187" t="s">
        <v>691</v>
      </c>
      <c r="Y633" s="180">
        <v>460231.02</v>
      </c>
      <c r="Z633" s="181">
        <v>0</v>
      </c>
      <c r="AA633" s="128">
        <v>0</v>
      </c>
      <c r="AB633" s="180">
        <v>478397</v>
      </c>
      <c r="AC633" s="180">
        <v>449442</v>
      </c>
      <c r="AD633" s="342">
        <f t="shared" si="93"/>
        <v>10789.020000000019</v>
      </c>
      <c r="AE633" s="352">
        <f t="shared" si="91"/>
        <v>0.97655738198611641</v>
      </c>
      <c r="AF633" s="135">
        <f t="shared" si="92"/>
        <v>0.97655738198611641</v>
      </c>
      <c r="AG633" s="135" t="s">
        <v>2544</v>
      </c>
      <c r="AH633" s="202"/>
      <c r="AI633" s="190"/>
      <c r="AJ633" s="191"/>
      <c r="AK633" s="191"/>
      <c r="AL633" s="191"/>
      <c r="AM633" s="191"/>
      <c r="AN633" s="191"/>
      <c r="AO633" s="191"/>
      <c r="AP633" s="191"/>
      <c r="AQ633" s="188" t="s">
        <v>784</v>
      </c>
    </row>
    <row r="634" spans="1:43" ht="48" x14ac:dyDescent="0.3">
      <c r="A634" s="193" t="s">
        <v>900</v>
      </c>
      <c r="B634" s="129">
        <v>631</v>
      </c>
      <c r="C634" s="198" t="s">
        <v>2164</v>
      </c>
      <c r="D634" s="239">
        <v>241438</v>
      </c>
      <c r="E634" s="245" t="s">
        <v>1659</v>
      </c>
      <c r="F634" s="280" t="s">
        <v>2529</v>
      </c>
      <c r="G634" s="175" t="s">
        <v>1132</v>
      </c>
      <c r="H634" s="187">
        <v>2014</v>
      </c>
      <c r="I634" s="130">
        <v>41381</v>
      </c>
      <c r="J634" s="187">
        <v>2013</v>
      </c>
      <c r="K634" s="187" t="s">
        <v>1094</v>
      </c>
      <c r="L634" s="130" t="s">
        <v>1104</v>
      </c>
      <c r="M634" s="131">
        <v>300</v>
      </c>
      <c r="N634" s="136">
        <v>41944</v>
      </c>
      <c r="O634" s="136">
        <v>41974</v>
      </c>
      <c r="P634" s="136">
        <v>42844</v>
      </c>
      <c r="Q634" s="145">
        <f t="shared" si="98"/>
        <v>2.4657534246575343</v>
      </c>
      <c r="R634" s="145" t="s">
        <v>2512</v>
      </c>
      <c r="S634" s="145">
        <f t="shared" si="99"/>
        <v>2.3835616438356166</v>
      </c>
      <c r="T634" s="145" t="s">
        <v>2512</v>
      </c>
      <c r="U634" s="145" t="s">
        <v>2540</v>
      </c>
      <c r="V634" s="145" t="s">
        <v>691</v>
      </c>
      <c r="W634" s="145" t="s">
        <v>689</v>
      </c>
      <c r="X634" s="187" t="s">
        <v>689</v>
      </c>
      <c r="Y634" s="180">
        <v>9778000</v>
      </c>
      <c r="Z634" s="181">
        <v>0</v>
      </c>
      <c r="AA634" s="128">
        <v>0</v>
      </c>
      <c r="AB634" s="196">
        <v>117000</v>
      </c>
      <c r="AC634" s="196">
        <v>117000</v>
      </c>
      <c r="AD634" s="342">
        <f t="shared" si="93"/>
        <v>9661000</v>
      </c>
      <c r="AE634" s="352">
        <f t="shared" si="91"/>
        <v>1.1965637144610349E-2</v>
      </c>
      <c r="AF634" s="135">
        <f t="shared" si="92"/>
        <v>1.1965637144610349E-2</v>
      </c>
      <c r="AG634" s="135" t="s">
        <v>2543</v>
      </c>
      <c r="AH634" s="202"/>
      <c r="AI634" s="189"/>
      <c r="AJ634" s="178"/>
      <c r="AK634" s="178"/>
      <c r="AL634" s="178"/>
      <c r="AM634" s="178"/>
      <c r="AN634" s="178"/>
      <c r="AO634" s="178"/>
      <c r="AP634" s="178"/>
      <c r="AQ634" s="188"/>
    </row>
    <row r="635" spans="1:43" ht="36" x14ac:dyDescent="0.3">
      <c r="A635" s="128" t="s">
        <v>901</v>
      </c>
      <c r="B635" s="129">
        <v>632</v>
      </c>
      <c r="C635" s="198" t="s">
        <v>1230</v>
      </c>
      <c r="D635" s="237">
        <v>14304</v>
      </c>
      <c r="E635" s="246" t="s">
        <v>2200</v>
      </c>
      <c r="F635" s="279" t="s">
        <v>2531</v>
      </c>
      <c r="G635" s="175" t="s">
        <v>1132</v>
      </c>
      <c r="H635" s="187">
        <v>2015</v>
      </c>
      <c r="I635" s="130">
        <v>38337</v>
      </c>
      <c r="J635" s="186">
        <v>2004</v>
      </c>
      <c r="K635" s="187" t="s">
        <v>1158</v>
      </c>
      <c r="L635" s="130" t="s">
        <v>1102</v>
      </c>
      <c r="M635" s="131">
        <v>120</v>
      </c>
      <c r="N635" s="136">
        <v>38838</v>
      </c>
      <c r="O635" s="136">
        <v>42186</v>
      </c>
      <c r="P635" s="136">
        <v>42844</v>
      </c>
      <c r="Q635" s="145">
        <f t="shared" si="98"/>
        <v>10.975342465753425</v>
      </c>
      <c r="R635" s="145" t="s">
        <v>2521</v>
      </c>
      <c r="S635" s="145">
        <f t="shared" si="99"/>
        <v>1.8027397260273972</v>
      </c>
      <c r="T635" s="145" t="s">
        <v>2524</v>
      </c>
      <c r="U635" s="145" t="s">
        <v>2540</v>
      </c>
      <c r="V635" s="145" t="s">
        <v>689</v>
      </c>
      <c r="W635" s="145" t="s">
        <v>689</v>
      </c>
      <c r="X635" s="187" t="s">
        <v>691</v>
      </c>
      <c r="Y635" s="180">
        <v>507435</v>
      </c>
      <c r="Z635" s="140">
        <v>0</v>
      </c>
      <c r="AA635" s="128">
        <v>0</v>
      </c>
      <c r="AB635" s="133">
        <v>834781</v>
      </c>
      <c r="AC635" s="133">
        <v>408631.75</v>
      </c>
      <c r="AD635" s="342">
        <f t="shared" si="93"/>
        <v>98803.25</v>
      </c>
      <c r="AE635" s="352">
        <f t="shared" si="91"/>
        <v>0.80528885473016243</v>
      </c>
      <c r="AF635" s="135">
        <f t="shared" si="92"/>
        <v>0.80528885473016243</v>
      </c>
      <c r="AG635" s="135" t="s">
        <v>2544</v>
      </c>
      <c r="AH635" s="132"/>
      <c r="AI635" s="137"/>
      <c r="AJ635" s="138"/>
      <c r="AK635" s="138"/>
      <c r="AL635" s="138"/>
      <c r="AM635" s="138"/>
      <c r="AN635" s="138"/>
      <c r="AO635" s="138"/>
      <c r="AP635" s="138"/>
      <c r="AQ635" s="139"/>
    </row>
    <row r="636" spans="1:43" ht="36" x14ac:dyDescent="0.3">
      <c r="A636" s="128" t="s">
        <v>901</v>
      </c>
      <c r="B636" s="129">
        <v>633</v>
      </c>
      <c r="C636" s="198" t="s">
        <v>1203</v>
      </c>
      <c r="D636" s="237">
        <v>15339</v>
      </c>
      <c r="E636" s="245" t="s">
        <v>2212</v>
      </c>
      <c r="F636" s="279" t="s">
        <v>2531</v>
      </c>
      <c r="G636" s="175" t="s">
        <v>1132</v>
      </c>
      <c r="H636" s="187">
        <v>2015</v>
      </c>
      <c r="I636" s="130">
        <v>38387</v>
      </c>
      <c r="J636" s="186">
        <v>2005</v>
      </c>
      <c r="K636" s="130" t="s">
        <v>917</v>
      </c>
      <c r="L636" s="130" t="s">
        <v>1102</v>
      </c>
      <c r="M636" s="131">
        <v>120</v>
      </c>
      <c r="N636" s="136">
        <v>39600</v>
      </c>
      <c r="O636" s="136">
        <v>41061</v>
      </c>
      <c r="P636" s="136">
        <v>42844</v>
      </c>
      <c r="Q636" s="145">
        <f t="shared" si="98"/>
        <v>8.8876712328767127</v>
      </c>
      <c r="R636" s="145" t="s">
        <v>2518</v>
      </c>
      <c r="S636" s="145">
        <f t="shared" si="99"/>
        <v>4.8849315068493153</v>
      </c>
      <c r="T636" s="145" t="s">
        <v>2514</v>
      </c>
      <c r="U636" s="145" t="s">
        <v>2540</v>
      </c>
      <c r="V636" s="145" t="s">
        <v>689</v>
      </c>
      <c r="W636" s="136" t="s">
        <v>691</v>
      </c>
      <c r="X636" s="187" t="s">
        <v>691</v>
      </c>
      <c r="Y636" s="345">
        <v>1119340.52</v>
      </c>
      <c r="Z636" s="140">
        <v>0</v>
      </c>
      <c r="AA636" s="128">
        <v>0</v>
      </c>
      <c r="AB636" s="133">
        <v>2405751</v>
      </c>
      <c r="AC636" s="133">
        <v>1127460.52</v>
      </c>
      <c r="AD636" s="342">
        <f t="shared" si="93"/>
        <v>-8120</v>
      </c>
      <c r="AE636" s="352">
        <f t="shared" si="91"/>
        <v>1.0072542714704904</v>
      </c>
      <c r="AF636" s="135">
        <f t="shared" si="92"/>
        <v>1.0072542714704904</v>
      </c>
      <c r="AG636" s="135" t="s">
        <v>2544</v>
      </c>
      <c r="AH636" s="136" t="s">
        <v>925</v>
      </c>
      <c r="AI636" s="148" t="s">
        <v>1237</v>
      </c>
      <c r="AJ636" s="138">
        <v>2009</v>
      </c>
      <c r="AK636" s="148" t="s">
        <v>1237</v>
      </c>
      <c r="AL636" s="148" t="s">
        <v>1237</v>
      </c>
      <c r="AM636" s="148" t="s">
        <v>1237</v>
      </c>
      <c r="AN636" s="138"/>
      <c r="AO636" s="138"/>
      <c r="AP636" s="138"/>
      <c r="AQ636" s="139" t="s">
        <v>1244</v>
      </c>
    </row>
    <row r="637" spans="1:43" ht="48" x14ac:dyDescent="0.3">
      <c r="A637" s="128" t="s">
        <v>901</v>
      </c>
      <c r="B637" s="129">
        <v>634</v>
      </c>
      <c r="C637" s="198" t="s">
        <v>1217</v>
      </c>
      <c r="D637" s="237">
        <v>20023</v>
      </c>
      <c r="E637" s="245" t="s">
        <v>2380</v>
      </c>
      <c r="F637" s="279" t="s">
        <v>2531</v>
      </c>
      <c r="G637" s="175" t="s">
        <v>2181</v>
      </c>
      <c r="H637" s="187">
        <v>2015</v>
      </c>
      <c r="I637" s="130">
        <v>38544</v>
      </c>
      <c r="J637" s="186">
        <v>2005</v>
      </c>
      <c r="K637" s="130" t="s">
        <v>1172</v>
      </c>
      <c r="L637" s="130" t="s">
        <v>1102</v>
      </c>
      <c r="M637" s="131">
        <v>150</v>
      </c>
      <c r="N637" s="136">
        <v>39173</v>
      </c>
      <c r="O637" s="136">
        <v>42156</v>
      </c>
      <c r="P637" s="136">
        <v>42844</v>
      </c>
      <c r="Q637" s="145">
        <f t="shared" si="98"/>
        <v>10.057534246575342</v>
      </c>
      <c r="R637" s="145" t="s">
        <v>2520</v>
      </c>
      <c r="S637" s="145">
        <f t="shared" si="99"/>
        <v>1.8849315068493151</v>
      </c>
      <c r="T637" s="145" t="s">
        <v>2524</v>
      </c>
      <c r="U637" s="145" t="s">
        <v>2540</v>
      </c>
      <c r="V637" s="145" t="s">
        <v>689</v>
      </c>
      <c r="W637" s="145" t="s">
        <v>689</v>
      </c>
      <c r="X637" s="187" t="s">
        <v>689</v>
      </c>
      <c r="Y637" s="180">
        <v>1070779</v>
      </c>
      <c r="Z637" s="140">
        <v>0</v>
      </c>
      <c r="AA637" s="128">
        <v>0</v>
      </c>
      <c r="AB637" s="133">
        <v>1853395</v>
      </c>
      <c r="AC637" s="133">
        <v>944787</v>
      </c>
      <c r="AD637" s="342">
        <f t="shared" si="93"/>
        <v>125992</v>
      </c>
      <c r="AE637" s="352">
        <f t="shared" si="91"/>
        <v>0.88233613098501185</v>
      </c>
      <c r="AF637" s="135">
        <f t="shared" si="92"/>
        <v>0.88233613098501185</v>
      </c>
      <c r="AG637" s="135" t="s">
        <v>2544</v>
      </c>
      <c r="AH637" s="132"/>
      <c r="AI637" s="137"/>
      <c r="AJ637" s="138"/>
      <c r="AK637" s="138"/>
      <c r="AL637" s="138"/>
      <c r="AM637" s="138"/>
      <c r="AN637" s="138"/>
      <c r="AO637" s="138"/>
      <c r="AP637" s="138"/>
      <c r="AQ637" s="144"/>
    </row>
    <row r="638" spans="1:43" ht="48" x14ac:dyDescent="0.3">
      <c r="A638" s="128" t="s">
        <v>901</v>
      </c>
      <c r="B638" s="129">
        <v>635</v>
      </c>
      <c r="C638" s="198" t="s">
        <v>1218</v>
      </c>
      <c r="D638" s="237">
        <v>20049</v>
      </c>
      <c r="E638" s="245" t="s">
        <v>2380</v>
      </c>
      <c r="F638" s="279" t="s">
        <v>2531</v>
      </c>
      <c r="G638" s="175" t="s">
        <v>2181</v>
      </c>
      <c r="H638" s="187">
        <v>2015</v>
      </c>
      <c r="I638" s="130">
        <v>38531</v>
      </c>
      <c r="J638" s="186">
        <v>2005</v>
      </c>
      <c r="K638" s="130" t="s">
        <v>1172</v>
      </c>
      <c r="L638" s="130" t="s">
        <v>1102</v>
      </c>
      <c r="M638" s="131">
        <v>150</v>
      </c>
      <c r="N638" s="136">
        <v>39173</v>
      </c>
      <c r="O638" s="136">
        <v>41974</v>
      </c>
      <c r="P638" s="136">
        <v>42844</v>
      </c>
      <c r="Q638" s="145">
        <f t="shared" si="98"/>
        <v>10.057534246575342</v>
      </c>
      <c r="R638" s="145" t="s">
        <v>2520</v>
      </c>
      <c r="S638" s="145">
        <f t="shared" si="99"/>
        <v>2.3835616438356166</v>
      </c>
      <c r="T638" s="145" t="s">
        <v>2512</v>
      </c>
      <c r="U638" s="145" t="s">
        <v>2540</v>
      </c>
      <c r="V638" s="145" t="s">
        <v>689</v>
      </c>
      <c r="W638" s="145" t="s">
        <v>689</v>
      </c>
      <c r="X638" s="187" t="s">
        <v>689</v>
      </c>
      <c r="Y638" s="180">
        <v>1050731</v>
      </c>
      <c r="Z638" s="140">
        <v>0</v>
      </c>
      <c r="AA638" s="128">
        <v>0</v>
      </c>
      <c r="AB638" s="133">
        <v>1859757</v>
      </c>
      <c r="AC638" s="133">
        <v>943919.84</v>
      </c>
      <c r="AD638" s="342">
        <f t="shared" si="93"/>
        <v>106811.16000000003</v>
      </c>
      <c r="AE638" s="352">
        <f t="shared" si="91"/>
        <v>0.89834585636095243</v>
      </c>
      <c r="AF638" s="135">
        <f t="shared" si="92"/>
        <v>0.89834585636095243</v>
      </c>
      <c r="AG638" s="135" t="s">
        <v>2544</v>
      </c>
      <c r="AH638" s="132"/>
      <c r="AI638" s="137"/>
      <c r="AJ638" s="138"/>
      <c r="AK638" s="138"/>
      <c r="AL638" s="138"/>
      <c r="AM638" s="138"/>
      <c r="AN638" s="138"/>
      <c r="AO638" s="138"/>
      <c r="AP638" s="138"/>
      <c r="AQ638" s="144"/>
    </row>
    <row r="639" spans="1:43" ht="36" x14ac:dyDescent="0.3">
      <c r="A639" s="128" t="s">
        <v>901</v>
      </c>
      <c r="B639" s="129">
        <v>636</v>
      </c>
      <c r="C639" s="198" t="s">
        <v>1233</v>
      </c>
      <c r="D639" s="237">
        <v>23850</v>
      </c>
      <c r="E639" s="246" t="s">
        <v>2200</v>
      </c>
      <c r="F639" s="279" t="s">
        <v>2531</v>
      </c>
      <c r="G639" s="175" t="s">
        <v>1132</v>
      </c>
      <c r="H639" s="187">
        <v>2015</v>
      </c>
      <c r="I639" s="130">
        <v>38923</v>
      </c>
      <c r="J639" s="186">
        <v>2006</v>
      </c>
      <c r="K639" s="130" t="s">
        <v>1175</v>
      </c>
      <c r="L639" s="130" t="s">
        <v>1109</v>
      </c>
      <c r="M639" s="131">
        <v>300</v>
      </c>
      <c r="N639" s="136">
        <v>39173</v>
      </c>
      <c r="O639" s="136">
        <v>41974</v>
      </c>
      <c r="P639" s="136">
        <v>42844</v>
      </c>
      <c r="Q639" s="145">
        <f t="shared" si="98"/>
        <v>10.057534246575342</v>
      </c>
      <c r="R639" s="145" t="s">
        <v>2520</v>
      </c>
      <c r="S639" s="145">
        <f t="shared" si="99"/>
        <v>2.3835616438356166</v>
      </c>
      <c r="T639" s="145" t="s">
        <v>2512</v>
      </c>
      <c r="U639" s="145" t="s">
        <v>2540</v>
      </c>
      <c r="V639" s="145" t="s">
        <v>691</v>
      </c>
      <c r="W639" s="145" t="s">
        <v>689</v>
      </c>
      <c r="X639" s="187" t="s">
        <v>691</v>
      </c>
      <c r="Y639" s="180">
        <v>2337487</v>
      </c>
      <c r="Z639" s="140">
        <v>0</v>
      </c>
      <c r="AA639" s="128">
        <v>0</v>
      </c>
      <c r="AB639" s="133">
        <v>8977178</v>
      </c>
      <c r="AC639" s="133">
        <v>2331419.1</v>
      </c>
      <c r="AD639" s="342">
        <f t="shared" si="93"/>
        <v>6067.8999999999069</v>
      </c>
      <c r="AE639" s="352">
        <f t="shared" si="91"/>
        <v>0.99740409251473916</v>
      </c>
      <c r="AF639" s="135">
        <f t="shared" si="92"/>
        <v>0.99740409251473916</v>
      </c>
      <c r="AG639" s="135" t="s">
        <v>2544</v>
      </c>
      <c r="AH639" s="132"/>
      <c r="AI639" s="137"/>
      <c r="AJ639" s="138"/>
      <c r="AK639" s="138"/>
      <c r="AL639" s="138"/>
      <c r="AM639" s="138"/>
      <c r="AN639" s="138"/>
      <c r="AO639" s="138"/>
      <c r="AP639" s="138"/>
      <c r="AQ639" s="144"/>
    </row>
    <row r="640" spans="1:43" ht="60.6" x14ac:dyDescent="0.3">
      <c r="A640" s="193" t="s">
        <v>897</v>
      </c>
      <c r="B640" s="129">
        <v>637</v>
      </c>
      <c r="C640" s="198" t="s">
        <v>1334</v>
      </c>
      <c r="D640" s="239">
        <v>92767</v>
      </c>
      <c r="E640" s="245" t="s">
        <v>1166</v>
      </c>
      <c r="F640" s="280" t="s">
        <v>2530</v>
      </c>
      <c r="G640" s="175" t="s">
        <v>2187</v>
      </c>
      <c r="H640" s="187">
        <v>2015</v>
      </c>
      <c r="I640" s="130">
        <v>39752</v>
      </c>
      <c r="J640" s="186">
        <v>2008</v>
      </c>
      <c r="K640" s="130" t="s">
        <v>2256</v>
      </c>
      <c r="L640" s="130" t="s">
        <v>1104</v>
      </c>
      <c r="M640" s="248">
        <v>180</v>
      </c>
      <c r="N640" s="136">
        <v>41699</v>
      </c>
      <c r="O640" s="136">
        <v>42064</v>
      </c>
      <c r="P640" s="136">
        <v>42844</v>
      </c>
      <c r="Q640" s="145">
        <f t="shared" si="98"/>
        <v>3.1369863013698631</v>
      </c>
      <c r="R640" s="145" t="s">
        <v>2513</v>
      </c>
      <c r="S640" s="145">
        <f t="shared" si="99"/>
        <v>2.1369863013698631</v>
      </c>
      <c r="T640" s="145" t="s">
        <v>2512</v>
      </c>
      <c r="U640" s="145" t="s">
        <v>2540</v>
      </c>
      <c r="V640" s="145" t="s">
        <v>689</v>
      </c>
      <c r="W640" s="145" t="s">
        <v>689</v>
      </c>
      <c r="X640" s="187" t="s">
        <v>691</v>
      </c>
      <c r="Y640" s="180">
        <v>1630687.78</v>
      </c>
      <c r="Z640" s="181">
        <v>0</v>
      </c>
      <c r="AA640" s="128">
        <v>0</v>
      </c>
      <c r="AB640" s="133">
        <v>1629969</v>
      </c>
      <c r="AC640" s="180">
        <v>1623333.78</v>
      </c>
      <c r="AD640" s="342">
        <f t="shared" si="93"/>
        <v>7354</v>
      </c>
      <c r="AE640" s="352">
        <f t="shared" si="91"/>
        <v>0.99549024645294149</v>
      </c>
      <c r="AF640" s="135">
        <f t="shared" si="92"/>
        <v>0.99549024645294149</v>
      </c>
      <c r="AG640" s="135" t="s">
        <v>2544</v>
      </c>
      <c r="AH640" s="202"/>
      <c r="AI640" s="190"/>
      <c r="AJ640" s="191"/>
      <c r="AK640" s="191"/>
      <c r="AL640" s="191"/>
      <c r="AM640" s="191"/>
      <c r="AN640" s="191"/>
      <c r="AO640" s="191"/>
      <c r="AP640" s="191"/>
      <c r="AQ640" s="177" t="s">
        <v>1336</v>
      </c>
    </row>
    <row r="641" spans="1:43" ht="48" x14ac:dyDescent="0.3">
      <c r="A641" s="193" t="s">
        <v>897</v>
      </c>
      <c r="B641" s="129">
        <v>638</v>
      </c>
      <c r="C641" s="198" t="s">
        <v>1388</v>
      </c>
      <c r="D641" s="239">
        <v>215434</v>
      </c>
      <c r="E641" s="245" t="s">
        <v>1166</v>
      </c>
      <c r="F641" s="280" t="s">
        <v>2530</v>
      </c>
      <c r="G641" s="175" t="s">
        <v>1622</v>
      </c>
      <c r="H641" s="187">
        <v>2015</v>
      </c>
      <c r="I641" s="130">
        <v>41047</v>
      </c>
      <c r="J641" s="152">
        <v>2012</v>
      </c>
      <c r="K641" s="130" t="s">
        <v>2254</v>
      </c>
      <c r="L641" s="130" t="s">
        <v>1110</v>
      </c>
      <c r="M641" s="248">
        <v>180</v>
      </c>
      <c r="N641" s="136">
        <v>41548</v>
      </c>
      <c r="O641" s="136">
        <v>42095</v>
      </c>
      <c r="P641" s="136">
        <v>42844</v>
      </c>
      <c r="Q641" s="145">
        <f t="shared" si="98"/>
        <v>3.5506849315068494</v>
      </c>
      <c r="R641" s="145" t="s">
        <v>2513</v>
      </c>
      <c r="S641" s="145">
        <f t="shared" si="99"/>
        <v>2.0520547945205481</v>
      </c>
      <c r="T641" s="145" t="s">
        <v>2512</v>
      </c>
      <c r="U641" s="145" t="s">
        <v>2540</v>
      </c>
      <c r="V641" s="145" t="s">
        <v>689</v>
      </c>
      <c r="W641" s="145" t="s">
        <v>689</v>
      </c>
      <c r="X641" s="187" t="s">
        <v>689</v>
      </c>
      <c r="Y641" s="180">
        <v>597767.51</v>
      </c>
      <c r="Z641" s="181">
        <v>0</v>
      </c>
      <c r="AA641" s="128">
        <v>0</v>
      </c>
      <c r="AB641" s="133">
        <v>421591</v>
      </c>
      <c r="AC641" s="180">
        <v>307584.82</v>
      </c>
      <c r="AD641" s="342">
        <f t="shared" si="93"/>
        <v>290182.69</v>
      </c>
      <c r="AE641" s="352">
        <f t="shared" si="91"/>
        <v>0.51455593496541829</v>
      </c>
      <c r="AF641" s="135">
        <f t="shared" si="92"/>
        <v>0.51455593496541829</v>
      </c>
      <c r="AG641" s="135" t="s">
        <v>2542</v>
      </c>
      <c r="AH641" s="202"/>
      <c r="AI641" s="189"/>
      <c r="AJ641" s="178"/>
      <c r="AK641" s="178"/>
      <c r="AL641" s="178"/>
      <c r="AM641" s="178"/>
      <c r="AN641" s="178"/>
      <c r="AO641" s="178"/>
      <c r="AP641" s="178"/>
      <c r="AQ641" s="177" t="s">
        <v>1389</v>
      </c>
    </row>
    <row r="642" spans="1:43" ht="36" x14ac:dyDescent="0.3">
      <c r="A642" s="193" t="s">
        <v>897</v>
      </c>
      <c r="B642" s="129">
        <v>639</v>
      </c>
      <c r="C642" s="198" t="s">
        <v>2420</v>
      </c>
      <c r="D642" s="239">
        <v>231082</v>
      </c>
      <c r="E642" s="245" t="s">
        <v>1166</v>
      </c>
      <c r="F642" s="280" t="s">
        <v>2530</v>
      </c>
      <c r="G642" s="175" t="s">
        <v>1169</v>
      </c>
      <c r="H642" s="187">
        <v>2015</v>
      </c>
      <c r="I642" s="130">
        <v>41162</v>
      </c>
      <c r="J642" s="152">
        <v>2012</v>
      </c>
      <c r="K642" s="130" t="s">
        <v>1165</v>
      </c>
      <c r="L642" s="130" t="s">
        <v>1110</v>
      </c>
      <c r="M642" s="248">
        <v>180</v>
      </c>
      <c r="N642" s="136">
        <v>41244</v>
      </c>
      <c r="O642" s="136">
        <v>42795</v>
      </c>
      <c r="P642" s="136">
        <v>42844</v>
      </c>
      <c r="Q642" s="145">
        <f t="shared" si="98"/>
        <v>4.3835616438356162</v>
      </c>
      <c r="R642" s="145" t="s">
        <v>2514</v>
      </c>
      <c r="S642" s="145">
        <f t="shared" si="99"/>
        <v>0.13424657534246576</v>
      </c>
      <c r="T642" s="145" t="s">
        <v>2510</v>
      </c>
      <c r="U642" s="145" t="s">
        <v>2539</v>
      </c>
      <c r="V642" s="145" t="s">
        <v>691</v>
      </c>
      <c r="W642" s="145" t="s">
        <v>689</v>
      </c>
      <c r="X642" s="187" t="s">
        <v>691</v>
      </c>
      <c r="Y642" s="180">
        <v>4581654.6399999997</v>
      </c>
      <c r="Z642" s="181">
        <v>0</v>
      </c>
      <c r="AA642" s="180">
        <v>73102</v>
      </c>
      <c r="AB642" s="133">
        <v>5109005</v>
      </c>
      <c r="AC642" s="180">
        <v>4579974.1900000004</v>
      </c>
      <c r="AD642" s="342">
        <f t="shared" si="93"/>
        <v>1680.4499999992549</v>
      </c>
      <c r="AE642" s="352">
        <f t="shared" si="91"/>
        <v>0.9996332220274029</v>
      </c>
      <c r="AF642" s="135">
        <f t="shared" si="92"/>
        <v>0.9996332220274029</v>
      </c>
      <c r="AG642" s="135" t="s">
        <v>2544</v>
      </c>
      <c r="AH642" s="202"/>
      <c r="AI642" s="189"/>
      <c r="AJ642" s="178"/>
      <c r="AK642" s="178"/>
      <c r="AL642" s="178"/>
      <c r="AM642" s="178"/>
      <c r="AN642" s="178"/>
      <c r="AO642" s="178"/>
      <c r="AP642" s="178"/>
      <c r="AQ642" s="177" t="s">
        <v>1395</v>
      </c>
    </row>
    <row r="643" spans="1:43" ht="36" x14ac:dyDescent="0.3">
      <c r="A643" s="193" t="s">
        <v>897</v>
      </c>
      <c r="B643" s="129">
        <v>640</v>
      </c>
      <c r="C643" s="198" t="s">
        <v>1399</v>
      </c>
      <c r="D643" s="239">
        <v>240208</v>
      </c>
      <c r="E643" s="245" t="s">
        <v>1166</v>
      </c>
      <c r="F643" s="280" t="s">
        <v>2530</v>
      </c>
      <c r="G643" s="175" t="s">
        <v>2188</v>
      </c>
      <c r="H643" s="187">
        <v>2015</v>
      </c>
      <c r="I643" s="130">
        <v>41234</v>
      </c>
      <c r="J643" s="152">
        <v>2012</v>
      </c>
      <c r="K643" s="130" t="s">
        <v>2233</v>
      </c>
      <c r="L643" s="130" t="s">
        <v>1110</v>
      </c>
      <c r="M643" s="248">
        <v>180</v>
      </c>
      <c r="N643" s="136">
        <v>41365</v>
      </c>
      <c r="O643" s="136">
        <v>42064</v>
      </c>
      <c r="P643" s="136">
        <v>42844</v>
      </c>
      <c r="Q643" s="145">
        <f t="shared" si="98"/>
        <v>4.0520547945205481</v>
      </c>
      <c r="R643" s="145" t="s">
        <v>2514</v>
      </c>
      <c r="S643" s="145">
        <f t="shared" si="99"/>
        <v>2.1369863013698631</v>
      </c>
      <c r="T643" s="145" t="s">
        <v>2512</v>
      </c>
      <c r="U643" s="145" t="s">
        <v>2540</v>
      </c>
      <c r="V643" s="145" t="s">
        <v>691</v>
      </c>
      <c r="W643" s="145" t="s">
        <v>689</v>
      </c>
      <c r="X643" s="187" t="s">
        <v>691</v>
      </c>
      <c r="Y643" s="180">
        <v>2453148.2999999998</v>
      </c>
      <c r="Z643" s="181">
        <v>0</v>
      </c>
      <c r="AA643" s="128">
        <v>0</v>
      </c>
      <c r="AB643" s="133">
        <v>2620956</v>
      </c>
      <c r="AC643" s="180">
        <v>2443192.7999999998</v>
      </c>
      <c r="AD643" s="342">
        <f t="shared" si="93"/>
        <v>9955.5</v>
      </c>
      <c r="AE643" s="352">
        <f t="shared" si="91"/>
        <v>0.99594174555203208</v>
      </c>
      <c r="AF643" s="135">
        <f t="shared" si="92"/>
        <v>0.99594174555203208</v>
      </c>
      <c r="AG643" s="135" t="s">
        <v>2544</v>
      </c>
      <c r="AH643" s="202"/>
      <c r="AI643" s="189"/>
      <c r="AJ643" s="178"/>
      <c r="AK643" s="178"/>
      <c r="AL643" s="178"/>
      <c r="AM643" s="178"/>
      <c r="AN643" s="178"/>
      <c r="AO643" s="178"/>
      <c r="AP643" s="178"/>
      <c r="AQ643" s="177" t="s">
        <v>1400</v>
      </c>
    </row>
    <row r="644" spans="1:43" ht="72" x14ac:dyDescent="0.3">
      <c r="A644" s="193" t="s">
        <v>897</v>
      </c>
      <c r="B644" s="129">
        <v>641</v>
      </c>
      <c r="C644" s="198" t="s">
        <v>1407</v>
      </c>
      <c r="D644" s="239">
        <v>260678</v>
      </c>
      <c r="E644" s="245" t="s">
        <v>1166</v>
      </c>
      <c r="F644" s="280" t="s">
        <v>2530</v>
      </c>
      <c r="G644" s="175" t="s">
        <v>1132</v>
      </c>
      <c r="H644" s="187">
        <v>2015</v>
      </c>
      <c r="I644" s="130">
        <v>41411</v>
      </c>
      <c r="J644" s="187">
        <v>2013</v>
      </c>
      <c r="K644" s="130" t="s">
        <v>2253</v>
      </c>
      <c r="L644" s="130" t="s">
        <v>1110</v>
      </c>
      <c r="M644" s="248">
        <v>360</v>
      </c>
      <c r="N644" s="136">
        <v>41821</v>
      </c>
      <c r="O644" s="136">
        <v>42339</v>
      </c>
      <c r="P644" s="136">
        <v>42844</v>
      </c>
      <c r="Q644" s="145">
        <f t="shared" si="98"/>
        <v>2.8027397260273972</v>
      </c>
      <c r="R644" s="145" t="s">
        <v>2512</v>
      </c>
      <c r="S644" s="145">
        <f t="shared" si="99"/>
        <v>1.3835616438356164</v>
      </c>
      <c r="T644" s="145" t="s">
        <v>2524</v>
      </c>
      <c r="U644" s="145" t="s">
        <v>2540</v>
      </c>
      <c r="V644" s="145" t="s">
        <v>691</v>
      </c>
      <c r="W644" s="145" t="s">
        <v>689</v>
      </c>
      <c r="X644" s="187" t="s">
        <v>691</v>
      </c>
      <c r="Y644" s="180">
        <v>7551036.2400000002</v>
      </c>
      <c r="Z644" s="181">
        <v>0</v>
      </c>
      <c r="AA644" s="128">
        <v>0</v>
      </c>
      <c r="AB644" s="133">
        <v>9963253</v>
      </c>
      <c r="AC644" s="180">
        <v>7547071.4800000004</v>
      </c>
      <c r="AD644" s="342">
        <f t="shared" si="93"/>
        <v>3964.7599999997765</v>
      </c>
      <c r="AE644" s="352">
        <f t="shared" si="91"/>
        <v>0.99947493829005918</v>
      </c>
      <c r="AF644" s="135">
        <f t="shared" si="92"/>
        <v>0.99947493829005918</v>
      </c>
      <c r="AG644" s="135" t="s">
        <v>2544</v>
      </c>
      <c r="AH644" s="202"/>
      <c r="AI644" s="189"/>
      <c r="AJ644" s="178"/>
      <c r="AK644" s="178"/>
      <c r="AL644" s="178"/>
      <c r="AM644" s="178"/>
      <c r="AN644" s="178"/>
      <c r="AO644" s="178"/>
      <c r="AP644" s="178"/>
      <c r="AQ644" s="177" t="s">
        <v>1408</v>
      </c>
    </row>
    <row r="645" spans="1:43" ht="60" x14ac:dyDescent="0.3">
      <c r="A645" s="193" t="s">
        <v>897</v>
      </c>
      <c r="B645" s="129">
        <v>642</v>
      </c>
      <c r="C645" s="198" t="s">
        <v>1410</v>
      </c>
      <c r="D645" s="239">
        <v>279093</v>
      </c>
      <c r="E645" s="245" t="s">
        <v>1166</v>
      </c>
      <c r="F645" s="280" t="s">
        <v>2530</v>
      </c>
      <c r="G645" s="175" t="s">
        <v>1132</v>
      </c>
      <c r="H645" s="187">
        <v>2015</v>
      </c>
      <c r="I645" s="130">
        <v>41590</v>
      </c>
      <c r="J645" s="187">
        <v>2013</v>
      </c>
      <c r="K645" s="130" t="s">
        <v>2236</v>
      </c>
      <c r="L645" s="130" t="s">
        <v>1110</v>
      </c>
      <c r="M645" s="248">
        <v>210</v>
      </c>
      <c r="N645" s="136">
        <v>41760</v>
      </c>
      <c r="O645" s="136">
        <v>42095</v>
      </c>
      <c r="P645" s="136">
        <v>42844</v>
      </c>
      <c r="Q645" s="145">
        <f t="shared" si="98"/>
        <v>2.9698630136986299</v>
      </c>
      <c r="R645" s="145" t="s">
        <v>2513</v>
      </c>
      <c r="S645" s="145">
        <f t="shared" si="99"/>
        <v>2.0520547945205481</v>
      </c>
      <c r="T645" s="145" t="s">
        <v>2512</v>
      </c>
      <c r="U645" s="145" t="s">
        <v>2540</v>
      </c>
      <c r="V645" s="145" t="s">
        <v>691</v>
      </c>
      <c r="W645" s="145" t="s">
        <v>689</v>
      </c>
      <c r="X645" s="187" t="s">
        <v>689</v>
      </c>
      <c r="Y645" s="180">
        <v>7242534.54</v>
      </c>
      <c r="Z645" s="181">
        <v>0</v>
      </c>
      <c r="AA645" s="128">
        <v>0</v>
      </c>
      <c r="AB645" s="133">
        <v>55010</v>
      </c>
      <c r="AC645" s="180">
        <v>55000</v>
      </c>
      <c r="AD645" s="342">
        <f t="shared" si="93"/>
        <v>7187534.54</v>
      </c>
      <c r="AE645" s="352">
        <f t="shared" si="91"/>
        <v>7.5940266071551242E-3</v>
      </c>
      <c r="AF645" s="135">
        <f t="shared" si="92"/>
        <v>7.5940266071551242E-3</v>
      </c>
      <c r="AG645" s="135" t="s">
        <v>2543</v>
      </c>
      <c r="AH645" s="202"/>
      <c r="AI645" s="189"/>
      <c r="AJ645" s="178"/>
      <c r="AK645" s="178"/>
      <c r="AL645" s="178"/>
      <c r="AM645" s="178"/>
      <c r="AN645" s="178"/>
      <c r="AO645" s="178"/>
      <c r="AP645" s="178"/>
      <c r="AQ645" s="177" t="s">
        <v>1411</v>
      </c>
    </row>
    <row r="646" spans="1:43" ht="36.6" x14ac:dyDescent="0.3">
      <c r="A646" s="193" t="s">
        <v>897</v>
      </c>
      <c r="B646" s="129">
        <v>643</v>
      </c>
      <c r="C646" s="198" t="s">
        <v>1415</v>
      </c>
      <c r="D646" s="239">
        <v>292186</v>
      </c>
      <c r="E646" s="245" t="s">
        <v>1166</v>
      </c>
      <c r="F646" s="280" t="s">
        <v>2530</v>
      </c>
      <c r="G646" s="175" t="s">
        <v>2191</v>
      </c>
      <c r="H646" s="187">
        <v>2015</v>
      </c>
      <c r="I646" s="130">
        <v>41739</v>
      </c>
      <c r="J646" s="282">
        <v>2014</v>
      </c>
      <c r="K646" s="130" t="s">
        <v>1196</v>
      </c>
      <c r="L646" s="130" t="s">
        <v>1102</v>
      </c>
      <c r="M646" s="248">
        <v>105</v>
      </c>
      <c r="N646" s="136">
        <v>41821</v>
      </c>
      <c r="O646" s="136">
        <v>42248</v>
      </c>
      <c r="P646" s="136">
        <v>42844</v>
      </c>
      <c r="Q646" s="145">
        <f t="shared" si="98"/>
        <v>2.8027397260273972</v>
      </c>
      <c r="R646" s="145" t="s">
        <v>2512</v>
      </c>
      <c r="S646" s="145">
        <f t="shared" si="99"/>
        <v>1.6328767123287671</v>
      </c>
      <c r="T646" s="145" t="s">
        <v>2524</v>
      </c>
      <c r="U646" s="145" t="s">
        <v>2540</v>
      </c>
      <c r="V646" s="145" t="s">
        <v>691</v>
      </c>
      <c r="W646" s="136" t="s">
        <v>691</v>
      </c>
      <c r="X646" s="187" t="s">
        <v>691</v>
      </c>
      <c r="Y646" s="180">
        <v>948620.61</v>
      </c>
      <c r="Z646" s="181">
        <v>0</v>
      </c>
      <c r="AA646" s="128">
        <v>0</v>
      </c>
      <c r="AB646" s="133">
        <v>967301</v>
      </c>
      <c r="AC646" s="180">
        <v>948026.84</v>
      </c>
      <c r="AD646" s="342">
        <f t="shared" si="93"/>
        <v>593.77000000001863</v>
      </c>
      <c r="AE646" s="352">
        <f t="shared" si="91"/>
        <v>0.99937407010374779</v>
      </c>
      <c r="AF646" s="135">
        <f t="shared" si="92"/>
        <v>0.99937407010374779</v>
      </c>
      <c r="AG646" s="135" t="s">
        <v>2544</v>
      </c>
      <c r="AH646" s="136" t="s">
        <v>925</v>
      </c>
      <c r="AI646" s="189"/>
      <c r="AJ646" s="178"/>
      <c r="AK646" s="178"/>
      <c r="AL646" s="178"/>
      <c r="AM646" s="178"/>
      <c r="AN646" s="178"/>
      <c r="AO646" s="178"/>
      <c r="AP646" s="178"/>
      <c r="AQ646" s="177" t="s">
        <v>1417</v>
      </c>
    </row>
    <row r="647" spans="1:43" ht="36" x14ac:dyDescent="0.3">
      <c r="A647" s="169" t="s">
        <v>903</v>
      </c>
      <c r="B647" s="129">
        <v>644</v>
      </c>
      <c r="C647" s="167" t="s">
        <v>1439</v>
      </c>
      <c r="D647" s="241">
        <v>24652</v>
      </c>
      <c r="E647" s="246" t="s">
        <v>2200</v>
      </c>
      <c r="F647" s="279" t="s">
        <v>2531</v>
      </c>
      <c r="G647" s="175" t="s">
        <v>1132</v>
      </c>
      <c r="H647" s="152">
        <v>2015</v>
      </c>
      <c r="I647" s="157">
        <v>38645</v>
      </c>
      <c r="J647" s="186">
        <v>2005</v>
      </c>
      <c r="K647" s="157" t="s">
        <v>916</v>
      </c>
      <c r="L647" s="152" t="s">
        <v>1102</v>
      </c>
      <c r="M647" s="154">
        <v>180</v>
      </c>
      <c r="N647" s="136">
        <v>38777</v>
      </c>
      <c r="O647" s="136">
        <v>41974</v>
      </c>
      <c r="P647" s="136">
        <v>42844</v>
      </c>
      <c r="Q647" s="145">
        <f t="shared" si="98"/>
        <v>11.142465753424657</v>
      </c>
      <c r="R647" s="145" t="s">
        <v>2521</v>
      </c>
      <c r="S647" s="145">
        <f t="shared" si="99"/>
        <v>2.3835616438356166</v>
      </c>
      <c r="T647" s="145" t="s">
        <v>2512</v>
      </c>
      <c r="U647" s="145" t="s">
        <v>2540</v>
      </c>
      <c r="V647" s="156" t="s">
        <v>689</v>
      </c>
      <c r="W647" s="145" t="s">
        <v>689</v>
      </c>
      <c r="X647" s="152" t="s">
        <v>691</v>
      </c>
      <c r="Y647" s="347">
        <v>2886117.56</v>
      </c>
      <c r="Z647" s="160">
        <v>0</v>
      </c>
      <c r="AA647" s="128">
        <v>0</v>
      </c>
      <c r="AB647" s="133">
        <v>5680103</v>
      </c>
      <c r="AC647" s="137">
        <v>2869147.02</v>
      </c>
      <c r="AD647" s="342">
        <f t="shared" si="93"/>
        <v>16970.540000000037</v>
      </c>
      <c r="AE647" s="352">
        <f t="shared" si="91"/>
        <v>0.99411994153141836</v>
      </c>
      <c r="AF647" s="135">
        <f t="shared" si="92"/>
        <v>0.99411994153141836</v>
      </c>
      <c r="AG647" s="135" t="s">
        <v>2544</v>
      </c>
      <c r="AH647" s="162"/>
      <c r="AI647" s="163"/>
      <c r="AJ647" s="164"/>
      <c r="AK647" s="164"/>
      <c r="AL647" s="164"/>
      <c r="AM647" s="164"/>
      <c r="AN647" s="164"/>
      <c r="AO647" s="164"/>
      <c r="AP647" s="164"/>
      <c r="AQ647" s="174" t="s">
        <v>1440</v>
      </c>
    </row>
    <row r="648" spans="1:43" ht="72" x14ac:dyDescent="0.3">
      <c r="A648" s="173" t="s">
        <v>903</v>
      </c>
      <c r="B648" s="129">
        <v>645</v>
      </c>
      <c r="C648" s="171" t="s">
        <v>2030</v>
      </c>
      <c r="D648" s="241">
        <v>66819</v>
      </c>
      <c r="E648" s="246" t="s">
        <v>2200</v>
      </c>
      <c r="F648" s="279" t="s">
        <v>2531</v>
      </c>
      <c r="G648" s="175" t="s">
        <v>1494</v>
      </c>
      <c r="H648" s="152">
        <v>2015</v>
      </c>
      <c r="I648" s="157">
        <v>39386</v>
      </c>
      <c r="J648" s="186">
        <v>2007</v>
      </c>
      <c r="K648" s="157" t="s">
        <v>1149</v>
      </c>
      <c r="L648" s="152" t="s">
        <v>1102</v>
      </c>
      <c r="M648" s="154">
        <v>120</v>
      </c>
      <c r="N648" s="136">
        <v>39600</v>
      </c>
      <c r="O648" s="136">
        <v>42186</v>
      </c>
      <c r="P648" s="136">
        <v>42844</v>
      </c>
      <c r="Q648" s="145">
        <f t="shared" si="98"/>
        <v>8.8876712328767127</v>
      </c>
      <c r="R648" s="145" t="s">
        <v>2518</v>
      </c>
      <c r="S648" s="145">
        <f t="shared" si="99"/>
        <v>1.8027397260273972</v>
      </c>
      <c r="T648" s="145" t="s">
        <v>2524</v>
      </c>
      <c r="U648" s="145" t="s">
        <v>2540</v>
      </c>
      <c r="V648" s="145" t="s">
        <v>691</v>
      </c>
      <c r="W648" s="145" t="s">
        <v>689</v>
      </c>
      <c r="X648" s="173" t="s">
        <v>689</v>
      </c>
      <c r="Y648" s="347">
        <v>818094.53</v>
      </c>
      <c r="Z648" s="160">
        <v>0</v>
      </c>
      <c r="AA648" s="128">
        <v>0</v>
      </c>
      <c r="AB648" s="133">
        <v>1116137</v>
      </c>
      <c r="AC648" s="159">
        <v>25363.7</v>
      </c>
      <c r="AD648" s="342">
        <f t="shared" si="93"/>
        <v>792730.83000000007</v>
      </c>
      <c r="AE648" s="352">
        <f t="shared" si="91"/>
        <v>3.1003385391172339E-2</v>
      </c>
      <c r="AF648" s="135">
        <f t="shared" si="92"/>
        <v>3.1003385391172339E-2</v>
      </c>
      <c r="AG648" s="135" t="s">
        <v>2543</v>
      </c>
      <c r="AH648" s="155"/>
      <c r="AI648" s="170"/>
      <c r="AJ648" s="168"/>
      <c r="AK648" s="168"/>
      <c r="AL648" s="168"/>
      <c r="AM648" s="168"/>
      <c r="AN648" s="168"/>
      <c r="AO648" s="168"/>
      <c r="AP648" s="168"/>
      <c r="AQ648" s="174" t="s">
        <v>1583</v>
      </c>
    </row>
    <row r="649" spans="1:43" ht="36" x14ac:dyDescent="0.3">
      <c r="A649" s="193" t="s">
        <v>902</v>
      </c>
      <c r="B649" s="129">
        <v>646</v>
      </c>
      <c r="C649" s="198" t="s">
        <v>1601</v>
      </c>
      <c r="D649" s="239">
        <v>98140</v>
      </c>
      <c r="E649" s="246" t="s">
        <v>2200</v>
      </c>
      <c r="F649" s="279" t="s">
        <v>2531</v>
      </c>
      <c r="G649" s="175" t="s">
        <v>1132</v>
      </c>
      <c r="H649" s="187">
        <v>2015</v>
      </c>
      <c r="I649" s="130">
        <v>39738</v>
      </c>
      <c r="J649" s="186">
        <v>2008</v>
      </c>
      <c r="K649" s="187" t="s">
        <v>1141</v>
      </c>
      <c r="L649" s="130" t="s">
        <v>1102</v>
      </c>
      <c r="M649" s="131">
        <v>165</v>
      </c>
      <c r="N649" s="136">
        <v>39753</v>
      </c>
      <c r="O649" s="136">
        <v>41944</v>
      </c>
      <c r="P649" s="136">
        <v>42844</v>
      </c>
      <c r="Q649" s="145">
        <f t="shared" si="98"/>
        <v>8.4684931506849317</v>
      </c>
      <c r="R649" s="145" t="s">
        <v>2518</v>
      </c>
      <c r="S649" s="145">
        <f t="shared" si="99"/>
        <v>2.4657534246575343</v>
      </c>
      <c r="T649" s="145" t="s">
        <v>2512</v>
      </c>
      <c r="U649" s="145" t="s">
        <v>2540</v>
      </c>
      <c r="V649" s="145" t="s">
        <v>691</v>
      </c>
      <c r="W649" s="145" t="s">
        <v>689</v>
      </c>
      <c r="X649" s="187" t="s">
        <v>691</v>
      </c>
      <c r="Y649" s="180">
        <v>650503</v>
      </c>
      <c r="Z649" s="181">
        <v>0</v>
      </c>
      <c r="AA649" s="128">
        <v>0</v>
      </c>
      <c r="AB649" s="133">
        <v>2259380</v>
      </c>
      <c r="AC649" s="180">
        <v>640314.6</v>
      </c>
      <c r="AD649" s="342">
        <f t="shared" si="93"/>
        <v>10188.400000000023</v>
      </c>
      <c r="AE649" s="352">
        <f t="shared" si="91"/>
        <v>0.9843376587041105</v>
      </c>
      <c r="AF649" s="135">
        <f t="shared" si="92"/>
        <v>0.9843376587041105</v>
      </c>
      <c r="AG649" s="135" t="s">
        <v>2544</v>
      </c>
      <c r="AH649" s="202"/>
      <c r="AI649" s="190"/>
      <c r="AJ649" s="191"/>
      <c r="AK649" s="191"/>
      <c r="AL649" s="191"/>
      <c r="AM649" s="191"/>
      <c r="AN649" s="191"/>
      <c r="AO649" s="191"/>
      <c r="AP649" s="191"/>
      <c r="AQ649" s="177"/>
    </row>
    <row r="650" spans="1:43" ht="36" x14ac:dyDescent="0.3">
      <c r="A650" s="193" t="s">
        <v>902</v>
      </c>
      <c r="B650" s="129">
        <v>647</v>
      </c>
      <c r="C650" s="198" t="s">
        <v>1608</v>
      </c>
      <c r="D650" s="239">
        <v>103413</v>
      </c>
      <c r="E650" s="246" t="s">
        <v>2200</v>
      </c>
      <c r="F650" s="279" t="s">
        <v>2531</v>
      </c>
      <c r="G650" s="175" t="s">
        <v>1132</v>
      </c>
      <c r="H650" s="187">
        <v>2015</v>
      </c>
      <c r="I650" s="130">
        <v>39849</v>
      </c>
      <c r="J650" s="187">
        <v>2009</v>
      </c>
      <c r="K650" s="130" t="s">
        <v>1609</v>
      </c>
      <c r="L650" s="130" t="s">
        <v>1100</v>
      </c>
      <c r="M650" s="131">
        <v>240</v>
      </c>
      <c r="N650" s="136">
        <v>40330</v>
      </c>
      <c r="O650" s="136">
        <v>42339</v>
      </c>
      <c r="P650" s="136">
        <v>42844</v>
      </c>
      <c r="Q650" s="145">
        <f t="shared" si="98"/>
        <v>6.8876712328767127</v>
      </c>
      <c r="R650" s="145" t="s">
        <v>2516</v>
      </c>
      <c r="S650" s="145">
        <f t="shared" si="99"/>
        <v>1.3835616438356164</v>
      </c>
      <c r="T650" s="145" t="s">
        <v>2524</v>
      </c>
      <c r="U650" s="145" t="s">
        <v>2540</v>
      </c>
      <c r="V650" s="145" t="s">
        <v>691</v>
      </c>
      <c r="W650" s="145" t="s">
        <v>689</v>
      </c>
      <c r="X650" s="187" t="s">
        <v>691</v>
      </c>
      <c r="Y650" s="180">
        <v>4681113.5999999996</v>
      </c>
      <c r="Z650" s="181">
        <v>0</v>
      </c>
      <c r="AA650" s="128">
        <v>0</v>
      </c>
      <c r="AB650" s="133">
        <v>6743240</v>
      </c>
      <c r="AC650" s="192">
        <v>4645951.55</v>
      </c>
      <c r="AD650" s="342">
        <f t="shared" si="93"/>
        <v>35162.049999999814</v>
      </c>
      <c r="AE650" s="352">
        <f t="shared" si="91"/>
        <v>0.99248852879793392</v>
      </c>
      <c r="AF650" s="135">
        <f t="shared" si="92"/>
        <v>0.99248852879793392</v>
      </c>
      <c r="AG650" s="135" t="s">
        <v>2544</v>
      </c>
      <c r="AH650" s="202"/>
      <c r="AI650" s="190"/>
      <c r="AJ650" s="191"/>
      <c r="AK650" s="191"/>
      <c r="AL650" s="191"/>
      <c r="AM650" s="191"/>
      <c r="AN650" s="191"/>
      <c r="AO650" s="191"/>
      <c r="AP650" s="191"/>
      <c r="AQ650" s="177"/>
    </row>
    <row r="651" spans="1:43" ht="36.6" x14ac:dyDescent="0.3">
      <c r="A651" s="193" t="s">
        <v>902</v>
      </c>
      <c r="B651" s="129">
        <v>648</v>
      </c>
      <c r="C651" s="198" t="s">
        <v>1617</v>
      </c>
      <c r="D651" s="239">
        <v>110103</v>
      </c>
      <c r="E651" s="246" t="s">
        <v>2200</v>
      </c>
      <c r="F651" s="279" t="s">
        <v>2531</v>
      </c>
      <c r="G651" s="175" t="s">
        <v>1132</v>
      </c>
      <c r="H651" s="187">
        <v>2015</v>
      </c>
      <c r="I651" s="130">
        <v>40028</v>
      </c>
      <c r="J651" s="187">
        <v>2009</v>
      </c>
      <c r="K651" s="130" t="s">
        <v>1607</v>
      </c>
      <c r="L651" s="130" t="s">
        <v>1110</v>
      </c>
      <c r="M651" s="131">
        <v>240</v>
      </c>
      <c r="N651" s="136">
        <v>40210</v>
      </c>
      <c r="O651" s="136">
        <v>42217</v>
      </c>
      <c r="P651" s="136">
        <v>42844</v>
      </c>
      <c r="Q651" s="145">
        <f t="shared" si="98"/>
        <v>7.2164383561643834</v>
      </c>
      <c r="R651" s="145" t="s">
        <v>2517</v>
      </c>
      <c r="S651" s="145">
        <f t="shared" si="99"/>
        <v>1.7178082191780821</v>
      </c>
      <c r="T651" s="145" t="s">
        <v>2524</v>
      </c>
      <c r="U651" s="145" t="s">
        <v>2540</v>
      </c>
      <c r="V651" s="145" t="s">
        <v>691</v>
      </c>
      <c r="W651" s="145" t="s">
        <v>689</v>
      </c>
      <c r="X651" s="187" t="s">
        <v>691</v>
      </c>
      <c r="Y651" s="180">
        <v>3732376</v>
      </c>
      <c r="Z651" s="181">
        <v>0</v>
      </c>
      <c r="AA651" s="128">
        <v>0</v>
      </c>
      <c r="AB651" s="133">
        <v>7368826</v>
      </c>
      <c r="AC651" s="192">
        <v>3490942.92</v>
      </c>
      <c r="AD651" s="342">
        <f t="shared" si="93"/>
        <v>241433.08000000007</v>
      </c>
      <c r="AE651" s="352">
        <f t="shared" si="91"/>
        <v>0.93531383761978959</v>
      </c>
      <c r="AF651" s="135">
        <f t="shared" si="92"/>
        <v>0.93531383761978959</v>
      </c>
      <c r="AG651" s="135" t="s">
        <v>2544</v>
      </c>
      <c r="AH651" s="202"/>
      <c r="AI651" s="190"/>
      <c r="AJ651" s="191"/>
      <c r="AK651" s="191"/>
      <c r="AL651" s="191"/>
      <c r="AM651" s="191"/>
      <c r="AN651" s="191"/>
      <c r="AO651" s="191"/>
      <c r="AP651" s="191"/>
      <c r="AQ651" s="177" t="s">
        <v>756</v>
      </c>
    </row>
    <row r="652" spans="1:43" ht="36" x14ac:dyDescent="0.3">
      <c r="A652" s="193" t="s">
        <v>902</v>
      </c>
      <c r="B652" s="129">
        <v>649</v>
      </c>
      <c r="C652" s="198" t="s">
        <v>1618</v>
      </c>
      <c r="D652" s="239">
        <v>110534</v>
      </c>
      <c r="E652" s="246" t="s">
        <v>2200</v>
      </c>
      <c r="F652" s="279" t="s">
        <v>2531</v>
      </c>
      <c r="G652" s="175" t="s">
        <v>1132</v>
      </c>
      <c r="H652" s="187">
        <v>2015</v>
      </c>
      <c r="I652" s="130">
        <v>40119</v>
      </c>
      <c r="J652" s="187">
        <v>2009</v>
      </c>
      <c r="K652" s="187" t="s">
        <v>1094</v>
      </c>
      <c r="L652" s="130" t="s">
        <v>1104</v>
      </c>
      <c r="M652" s="131">
        <v>676</v>
      </c>
      <c r="N652" s="136">
        <v>40725</v>
      </c>
      <c r="O652" s="136">
        <v>42156</v>
      </c>
      <c r="P652" s="136">
        <v>42844</v>
      </c>
      <c r="Q652" s="145">
        <f t="shared" si="98"/>
        <v>5.8054794520547945</v>
      </c>
      <c r="R652" s="145" t="s">
        <v>2515</v>
      </c>
      <c r="S652" s="145">
        <f t="shared" si="99"/>
        <v>1.8849315068493151</v>
      </c>
      <c r="T652" s="145" t="s">
        <v>2524</v>
      </c>
      <c r="U652" s="145" t="s">
        <v>2540</v>
      </c>
      <c r="V652" s="145" t="s">
        <v>691</v>
      </c>
      <c r="W652" s="145" t="s">
        <v>689</v>
      </c>
      <c r="X652" s="187" t="s">
        <v>691</v>
      </c>
      <c r="Y652" s="180">
        <v>36413600</v>
      </c>
      <c r="Z652" s="181">
        <v>0</v>
      </c>
      <c r="AA652" s="128">
        <v>0</v>
      </c>
      <c r="AB652" s="133">
        <v>39812368</v>
      </c>
      <c r="AC652" s="192">
        <v>35836900.740000002</v>
      </c>
      <c r="AD652" s="342">
        <f t="shared" si="93"/>
        <v>576699.25999999791</v>
      </c>
      <c r="AE652" s="352">
        <f t="shared" si="91"/>
        <v>0.98416253103236162</v>
      </c>
      <c r="AF652" s="135">
        <f t="shared" si="92"/>
        <v>0.98416253103236162</v>
      </c>
      <c r="AG652" s="135" t="s">
        <v>2544</v>
      </c>
      <c r="AH652" s="202"/>
      <c r="AI652" s="190"/>
      <c r="AJ652" s="191"/>
      <c r="AK652" s="191"/>
      <c r="AL652" s="191"/>
      <c r="AM652" s="191"/>
      <c r="AN652" s="191"/>
      <c r="AO652" s="191"/>
      <c r="AP652" s="191"/>
      <c r="AQ652" s="177"/>
    </row>
    <row r="653" spans="1:43" ht="60" x14ac:dyDescent="0.3">
      <c r="A653" s="128" t="s">
        <v>903</v>
      </c>
      <c r="B653" s="129">
        <v>650</v>
      </c>
      <c r="C653" s="198" t="s">
        <v>1898</v>
      </c>
      <c r="D653" s="237">
        <v>135677</v>
      </c>
      <c r="E653" s="246" t="s">
        <v>2200</v>
      </c>
      <c r="F653" s="279" t="s">
        <v>2531</v>
      </c>
      <c r="G653" s="175" t="s">
        <v>1132</v>
      </c>
      <c r="H653" s="187">
        <v>2015</v>
      </c>
      <c r="I653" s="130">
        <v>41974</v>
      </c>
      <c r="J653" s="282">
        <v>2014</v>
      </c>
      <c r="K653" s="130" t="s">
        <v>1155</v>
      </c>
      <c r="L653" s="130" t="s">
        <v>1102</v>
      </c>
      <c r="M653" s="131">
        <v>68</v>
      </c>
      <c r="N653" s="136">
        <v>42217</v>
      </c>
      <c r="O653" s="136">
        <v>42705</v>
      </c>
      <c r="P653" s="136">
        <v>42844</v>
      </c>
      <c r="Q653" s="145">
        <f t="shared" si="98"/>
        <v>1.7178082191780821</v>
      </c>
      <c r="R653" s="145" t="s">
        <v>2398</v>
      </c>
      <c r="S653" s="145">
        <f t="shared" si="99"/>
        <v>0.38082191780821917</v>
      </c>
      <c r="T653" s="145" t="s">
        <v>2510</v>
      </c>
      <c r="U653" s="145" t="s">
        <v>2539</v>
      </c>
      <c r="V653" s="145" t="s">
        <v>691</v>
      </c>
      <c r="W653" s="145" t="s">
        <v>689</v>
      </c>
      <c r="X653" s="187" t="s">
        <v>691</v>
      </c>
      <c r="Y653" s="192">
        <v>352259.55</v>
      </c>
      <c r="Z653" s="140">
        <v>0</v>
      </c>
      <c r="AA653" s="133">
        <v>15000</v>
      </c>
      <c r="AB653" s="133">
        <v>545472</v>
      </c>
      <c r="AC653" s="140">
        <v>272358.39</v>
      </c>
      <c r="AD653" s="342">
        <f t="shared" si="93"/>
        <v>79901.159999999974</v>
      </c>
      <c r="AE653" s="352">
        <f t="shared" si="91"/>
        <v>0.77317531916451954</v>
      </c>
      <c r="AF653" s="135">
        <f t="shared" si="92"/>
        <v>0.77317531916451954</v>
      </c>
      <c r="AG653" s="135" t="s">
        <v>2544</v>
      </c>
      <c r="AH653" s="132"/>
      <c r="AI653" s="137"/>
      <c r="AJ653" s="138"/>
      <c r="AK653" s="138"/>
      <c r="AL653" s="138"/>
      <c r="AM653" s="138"/>
      <c r="AN653" s="138"/>
      <c r="AO653" s="138"/>
      <c r="AP653" s="138"/>
      <c r="AQ653" s="144" t="s">
        <v>1899</v>
      </c>
    </row>
    <row r="654" spans="1:43" ht="36" x14ac:dyDescent="0.3">
      <c r="A654" s="193" t="s">
        <v>897</v>
      </c>
      <c r="B654" s="129">
        <v>651</v>
      </c>
      <c r="C654" s="198" t="s">
        <v>1934</v>
      </c>
      <c r="D654" s="239">
        <v>154473</v>
      </c>
      <c r="E654" s="246" t="s">
        <v>2200</v>
      </c>
      <c r="F654" s="279" t="s">
        <v>2531</v>
      </c>
      <c r="G654" s="175" t="s">
        <v>1132</v>
      </c>
      <c r="H654" s="187">
        <v>2015</v>
      </c>
      <c r="I654" s="130">
        <v>40837</v>
      </c>
      <c r="J654" s="187">
        <v>2011</v>
      </c>
      <c r="K654" s="130" t="s">
        <v>1454</v>
      </c>
      <c r="L654" s="130" t="s">
        <v>1110</v>
      </c>
      <c r="M654" s="131">
        <v>180</v>
      </c>
      <c r="N654" s="136" t="s">
        <v>698</v>
      </c>
      <c r="O654" s="136" t="s">
        <v>698</v>
      </c>
      <c r="P654" s="136">
        <v>42844</v>
      </c>
      <c r="Q654" s="128" t="s">
        <v>698</v>
      </c>
      <c r="R654" s="128" t="s">
        <v>698</v>
      </c>
      <c r="S654" s="128" t="s">
        <v>698</v>
      </c>
      <c r="T654" s="128" t="s">
        <v>698</v>
      </c>
      <c r="U654" s="128" t="s">
        <v>698</v>
      </c>
      <c r="V654" s="145" t="s">
        <v>689</v>
      </c>
      <c r="W654" s="145" t="s">
        <v>689</v>
      </c>
      <c r="X654" s="187" t="s">
        <v>689</v>
      </c>
      <c r="Y654" s="192">
        <v>953487.06</v>
      </c>
      <c r="Z654" s="187">
        <v>0</v>
      </c>
      <c r="AA654" s="128">
        <v>0</v>
      </c>
      <c r="AB654" s="133">
        <v>392</v>
      </c>
      <c r="AC654" s="210">
        <v>0</v>
      </c>
      <c r="AD654" s="342">
        <f t="shared" si="93"/>
        <v>953487.06</v>
      </c>
      <c r="AE654" s="352">
        <f t="shared" si="91"/>
        <v>0</v>
      </c>
      <c r="AF654" s="135">
        <f t="shared" si="92"/>
        <v>0</v>
      </c>
      <c r="AG654" s="135" t="s">
        <v>2543</v>
      </c>
      <c r="AH654" s="202"/>
      <c r="AI654" s="190"/>
      <c r="AJ654" s="191"/>
      <c r="AK654" s="191"/>
      <c r="AL654" s="191"/>
      <c r="AM654" s="191"/>
      <c r="AN654" s="191"/>
      <c r="AO654" s="191"/>
      <c r="AP654" s="191"/>
      <c r="AQ654" s="177" t="s">
        <v>1935</v>
      </c>
    </row>
    <row r="655" spans="1:43" ht="36" x14ac:dyDescent="0.3">
      <c r="A655" s="193" t="s">
        <v>897</v>
      </c>
      <c r="B655" s="129">
        <v>652</v>
      </c>
      <c r="C655" s="198" t="s">
        <v>1936</v>
      </c>
      <c r="D655" s="239">
        <v>156230</v>
      </c>
      <c r="E655" s="246" t="s">
        <v>2208</v>
      </c>
      <c r="F655" s="279" t="s">
        <v>2531</v>
      </c>
      <c r="G655" s="175" t="s">
        <v>1132</v>
      </c>
      <c r="H655" s="187">
        <v>2015</v>
      </c>
      <c r="I655" s="130">
        <v>40414</v>
      </c>
      <c r="J655" s="186">
        <v>2010</v>
      </c>
      <c r="K655" s="187" t="s">
        <v>1094</v>
      </c>
      <c r="L655" s="130" t="s">
        <v>1106</v>
      </c>
      <c r="M655" s="131">
        <v>990</v>
      </c>
      <c r="N655" s="136">
        <v>40725</v>
      </c>
      <c r="O655" s="136">
        <v>42186</v>
      </c>
      <c r="P655" s="136">
        <v>42844</v>
      </c>
      <c r="Q655" s="145">
        <f>+(P655-N655)/365</f>
        <v>5.8054794520547945</v>
      </c>
      <c r="R655" s="145" t="s">
        <v>2515</v>
      </c>
      <c r="S655" s="145">
        <f>+(P655-O655)/365</f>
        <v>1.8027397260273972</v>
      </c>
      <c r="T655" s="145" t="s">
        <v>2524</v>
      </c>
      <c r="U655" s="145" t="s">
        <v>2540</v>
      </c>
      <c r="V655" s="145" t="s">
        <v>691</v>
      </c>
      <c r="W655" s="145" t="s">
        <v>689</v>
      </c>
      <c r="X655" s="136" t="s">
        <v>689</v>
      </c>
      <c r="Y655" s="192">
        <v>4475754.33</v>
      </c>
      <c r="Z655" s="187">
        <v>0</v>
      </c>
      <c r="AA655" s="128">
        <v>0</v>
      </c>
      <c r="AB655" s="133">
        <v>8660774</v>
      </c>
      <c r="AC655" s="150">
        <v>4228198.3</v>
      </c>
      <c r="AD655" s="342">
        <f t="shared" si="93"/>
        <v>247556.03000000026</v>
      </c>
      <c r="AE655" s="352">
        <f t="shared" si="91"/>
        <v>0.94468954018751961</v>
      </c>
      <c r="AF655" s="135">
        <f t="shared" si="92"/>
        <v>0.94468954018751961</v>
      </c>
      <c r="AG655" s="135" t="s">
        <v>2544</v>
      </c>
      <c r="AH655" s="202"/>
      <c r="AI655" s="190"/>
      <c r="AJ655" s="191"/>
      <c r="AK655" s="191"/>
      <c r="AL655" s="191"/>
      <c r="AM655" s="191"/>
      <c r="AN655" s="191"/>
      <c r="AO655" s="191"/>
      <c r="AP655" s="191"/>
      <c r="AQ655" s="177" t="s">
        <v>1937</v>
      </c>
    </row>
    <row r="656" spans="1:43" ht="36" x14ac:dyDescent="0.3">
      <c r="A656" s="193" t="s">
        <v>897</v>
      </c>
      <c r="B656" s="129">
        <v>653</v>
      </c>
      <c r="C656" s="198" t="s">
        <v>1953</v>
      </c>
      <c r="D656" s="239">
        <v>163656</v>
      </c>
      <c r="E656" s="246" t="s">
        <v>2200</v>
      </c>
      <c r="F656" s="279" t="s">
        <v>2531</v>
      </c>
      <c r="G656" s="175" t="s">
        <v>1132</v>
      </c>
      <c r="H656" s="187">
        <v>2015</v>
      </c>
      <c r="I656" s="130">
        <v>40513</v>
      </c>
      <c r="J656" s="186">
        <v>2010</v>
      </c>
      <c r="K656" s="130" t="s">
        <v>1609</v>
      </c>
      <c r="L656" s="130" t="s">
        <v>1110</v>
      </c>
      <c r="M656" s="131">
        <v>270</v>
      </c>
      <c r="N656" s="136">
        <v>41334</v>
      </c>
      <c r="O656" s="136">
        <v>42125</v>
      </c>
      <c r="P656" s="136">
        <v>42844</v>
      </c>
      <c r="Q656" s="145">
        <f>+(P656-N656)/365</f>
        <v>4.1369863013698627</v>
      </c>
      <c r="R656" s="145" t="s">
        <v>2514</v>
      </c>
      <c r="S656" s="145">
        <f>+(P656-O656)/365</f>
        <v>1.9698630136986301</v>
      </c>
      <c r="T656" s="145" t="s">
        <v>2512</v>
      </c>
      <c r="U656" s="145" t="s">
        <v>2540</v>
      </c>
      <c r="V656" s="145" t="s">
        <v>689</v>
      </c>
      <c r="W656" s="136" t="s">
        <v>691</v>
      </c>
      <c r="X656" s="187" t="s">
        <v>691</v>
      </c>
      <c r="Y656" s="180">
        <v>3517101.44</v>
      </c>
      <c r="Z656" s="181">
        <v>0</v>
      </c>
      <c r="AA656" s="128">
        <v>0</v>
      </c>
      <c r="AB656" s="133">
        <v>4776484</v>
      </c>
      <c r="AC656" s="180">
        <v>3517101.44</v>
      </c>
      <c r="AD656" s="342">
        <f t="shared" si="93"/>
        <v>0</v>
      </c>
      <c r="AE656" s="352">
        <f t="shared" si="91"/>
        <v>1</v>
      </c>
      <c r="AF656" s="135">
        <f t="shared" si="92"/>
        <v>1</v>
      </c>
      <c r="AG656" s="135" t="s">
        <v>2544</v>
      </c>
      <c r="AH656" s="136" t="s">
        <v>925</v>
      </c>
      <c r="AI656" s="190"/>
      <c r="AJ656" s="191"/>
      <c r="AK656" s="191"/>
      <c r="AL656" s="191"/>
      <c r="AM656" s="191"/>
      <c r="AN656" s="191"/>
      <c r="AO656" s="191"/>
      <c r="AP656" s="191"/>
      <c r="AQ656" s="177" t="s">
        <v>1921</v>
      </c>
    </row>
    <row r="657" spans="1:43" ht="48" x14ac:dyDescent="0.3">
      <c r="A657" s="193" t="s">
        <v>897</v>
      </c>
      <c r="B657" s="129">
        <v>654</v>
      </c>
      <c r="C657" s="198" t="s">
        <v>1957</v>
      </c>
      <c r="D657" s="239">
        <v>167575</v>
      </c>
      <c r="E657" s="246" t="s">
        <v>2200</v>
      </c>
      <c r="F657" s="279" t="s">
        <v>2531</v>
      </c>
      <c r="G657" s="175" t="s">
        <v>1132</v>
      </c>
      <c r="H657" s="187">
        <v>2015</v>
      </c>
      <c r="I657" s="130">
        <v>40721</v>
      </c>
      <c r="J657" s="187">
        <v>2011</v>
      </c>
      <c r="K657" s="187" t="s">
        <v>1186</v>
      </c>
      <c r="L657" s="130" t="s">
        <v>1107</v>
      </c>
      <c r="M657" s="131">
        <v>180</v>
      </c>
      <c r="N657" s="136">
        <v>40878</v>
      </c>
      <c r="O657" s="136">
        <v>41579</v>
      </c>
      <c r="P657" s="136">
        <v>42844</v>
      </c>
      <c r="Q657" s="145">
        <f>+(P657-N657)/365</f>
        <v>5.3863013698630136</v>
      </c>
      <c r="R657" s="145" t="s">
        <v>2515</v>
      </c>
      <c r="S657" s="145">
        <f>+(P657-O657)/365</f>
        <v>3.4657534246575343</v>
      </c>
      <c r="T657" s="145" t="s">
        <v>2513</v>
      </c>
      <c r="U657" s="145" t="s">
        <v>2540</v>
      </c>
      <c r="V657" s="145" t="s">
        <v>689</v>
      </c>
      <c r="W657" s="145" t="s">
        <v>689</v>
      </c>
      <c r="X657" s="145" t="s">
        <v>691</v>
      </c>
      <c r="Y657" s="180">
        <v>777023</v>
      </c>
      <c r="Z657" s="181">
        <v>0</v>
      </c>
      <c r="AA657" s="128">
        <v>0</v>
      </c>
      <c r="AB657" s="133">
        <v>1561192</v>
      </c>
      <c r="AC657" s="150">
        <v>821551.09</v>
      </c>
      <c r="AD657" s="342">
        <f t="shared" si="93"/>
        <v>-44528.089999999967</v>
      </c>
      <c r="AE657" s="352">
        <f t="shared" si="91"/>
        <v>1.0573060128207272</v>
      </c>
      <c r="AF657" s="135">
        <f t="shared" si="92"/>
        <v>1.0573060128207272</v>
      </c>
      <c r="AG657" s="135" t="s">
        <v>2544</v>
      </c>
      <c r="AH657" s="202"/>
      <c r="AI657" s="190"/>
      <c r="AJ657" s="191"/>
      <c r="AK657" s="191"/>
      <c r="AL657" s="191"/>
      <c r="AM657" s="191"/>
      <c r="AN657" s="191"/>
      <c r="AO657" s="191"/>
      <c r="AP657" s="191"/>
      <c r="AQ657" s="177" t="s">
        <v>1958</v>
      </c>
    </row>
    <row r="658" spans="1:43" ht="36" x14ac:dyDescent="0.3">
      <c r="A658" s="193" t="s">
        <v>897</v>
      </c>
      <c r="B658" s="129">
        <v>655</v>
      </c>
      <c r="C658" s="198" t="s">
        <v>1959</v>
      </c>
      <c r="D658" s="239">
        <v>172129</v>
      </c>
      <c r="E658" s="246" t="s">
        <v>2200</v>
      </c>
      <c r="F658" s="279" t="s">
        <v>2531</v>
      </c>
      <c r="G658" s="175" t="s">
        <v>1132</v>
      </c>
      <c r="H658" s="187">
        <v>2015</v>
      </c>
      <c r="I658" s="130">
        <v>40742</v>
      </c>
      <c r="J658" s="187">
        <v>2011</v>
      </c>
      <c r="K658" s="130" t="s">
        <v>905</v>
      </c>
      <c r="L658" s="130" t="s">
        <v>1110</v>
      </c>
      <c r="M658" s="131">
        <v>210</v>
      </c>
      <c r="N658" s="136">
        <v>42095</v>
      </c>
      <c r="O658" s="136">
        <v>42186</v>
      </c>
      <c r="P658" s="136">
        <v>42844</v>
      </c>
      <c r="Q658" s="145">
        <f>+(P658-N658)/365</f>
        <v>2.0520547945205481</v>
      </c>
      <c r="R658" s="145" t="s">
        <v>2512</v>
      </c>
      <c r="S658" s="145">
        <f>+(P658-O658)/365</f>
        <v>1.8027397260273972</v>
      </c>
      <c r="T658" s="145" t="s">
        <v>2524</v>
      </c>
      <c r="U658" s="145" t="s">
        <v>2540</v>
      </c>
      <c r="V658" s="145" t="s">
        <v>691</v>
      </c>
      <c r="W658" s="145" t="s">
        <v>689</v>
      </c>
      <c r="X658" s="187" t="s">
        <v>689</v>
      </c>
      <c r="Y658" s="180">
        <v>2470777.54</v>
      </c>
      <c r="Z658" s="181">
        <v>0</v>
      </c>
      <c r="AA658" s="128">
        <v>0</v>
      </c>
      <c r="AB658" s="133">
        <v>45065</v>
      </c>
      <c r="AC658" s="150">
        <v>45064.01</v>
      </c>
      <c r="AD658" s="342">
        <f t="shared" si="93"/>
        <v>2425713.5300000003</v>
      </c>
      <c r="AE658" s="352">
        <f t="shared" si="91"/>
        <v>1.8238797006386906E-2</v>
      </c>
      <c r="AF658" s="135">
        <f t="shared" si="92"/>
        <v>1.8238797006386906E-2</v>
      </c>
      <c r="AG658" s="135" t="s">
        <v>2543</v>
      </c>
      <c r="AH658" s="202"/>
      <c r="AI658" s="190"/>
      <c r="AJ658" s="191"/>
      <c r="AK658" s="191"/>
      <c r="AL658" s="191"/>
      <c r="AM658" s="191"/>
      <c r="AN658" s="191"/>
      <c r="AO658" s="191"/>
      <c r="AP658" s="191"/>
      <c r="AQ658" s="177" t="s">
        <v>1960</v>
      </c>
    </row>
    <row r="659" spans="1:43" ht="48" x14ac:dyDescent="0.3">
      <c r="A659" s="193" t="s">
        <v>897</v>
      </c>
      <c r="B659" s="129">
        <v>656</v>
      </c>
      <c r="C659" s="198" t="s">
        <v>1968</v>
      </c>
      <c r="D659" s="239">
        <v>181346</v>
      </c>
      <c r="E659" s="246" t="s">
        <v>2200</v>
      </c>
      <c r="F659" s="279" t="s">
        <v>2531</v>
      </c>
      <c r="G659" s="175" t="s">
        <v>1494</v>
      </c>
      <c r="H659" s="187">
        <v>2015</v>
      </c>
      <c r="I659" s="130">
        <v>40704</v>
      </c>
      <c r="J659" s="187">
        <v>2011</v>
      </c>
      <c r="K659" s="130" t="s">
        <v>1876</v>
      </c>
      <c r="L659" s="130" t="s">
        <v>1107</v>
      </c>
      <c r="M659" s="131">
        <v>150</v>
      </c>
      <c r="N659" s="136">
        <v>42309</v>
      </c>
      <c r="O659" s="136">
        <v>42339</v>
      </c>
      <c r="P659" s="136">
        <v>42844</v>
      </c>
      <c r="Q659" s="145">
        <f>+(P659-N659)/365</f>
        <v>1.4657534246575343</v>
      </c>
      <c r="R659" s="145" t="s">
        <v>2398</v>
      </c>
      <c r="S659" s="145">
        <f>+(P659-O659)/365</f>
        <v>1.3835616438356164</v>
      </c>
      <c r="T659" s="145" t="s">
        <v>2524</v>
      </c>
      <c r="U659" s="145" t="s">
        <v>2540</v>
      </c>
      <c r="V659" s="145" t="s">
        <v>691</v>
      </c>
      <c r="W659" s="145" t="s">
        <v>689</v>
      </c>
      <c r="X659" s="187" t="s">
        <v>691</v>
      </c>
      <c r="Y659" s="180">
        <v>2478636.7799999998</v>
      </c>
      <c r="Z659" s="181">
        <v>0</v>
      </c>
      <c r="AA659" s="128">
        <v>0</v>
      </c>
      <c r="AB659" s="194">
        <v>48847</v>
      </c>
      <c r="AC659" s="180">
        <v>48846.6</v>
      </c>
      <c r="AD659" s="342">
        <f t="shared" si="93"/>
        <v>2429790.1799999997</v>
      </c>
      <c r="AE659" s="352">
        <f t="shared" si="91"/>
        <v>1.9707042352530572E-2</v>
      </c>
      <c r="AF659" s="135">
        <f t="shared" si="92"/>
        <v>1.9707042352530572E-2</v>
      </c>
      <c r="AG659" s="135" t="s">
        <v>2543</v>
      </c>
      <c r="AH659" s="202"/>
      <c r="AI659" s="190"/>
      <c r="AJ659" s="191"/>
      <c r="AK659" s="191"/>
      <c r="AL659" s="191"/>
      <c r="AM659" s="191"/>
      <c r="AN659" s="191"/>
      <c r="AO659" s="191"/>
      <c r="AP659" s="191"/>
      <c r="AQ659" s="177" t="s">
        <v>1969</v>
      </c>
    </row>
    <row r="660" spans="1:43" ht="48" x14ac:dyDescent="0.3">
      <c r="A660" s="193" t="s">
        <v>899</v>
      </c>
      <c r="B660" s="129">
        <v>657</v>
      </c>
      <c r="C660" s="198" t="s">
        <v>2002</v>
      </c>
      <c r="D660" s="239">
        <v>203576</v>
      </c>
      <c r="E660" s="246" t="s">
        <v>2200</v>
      </c>
      <c r="F660" s="279" t="s">
        <v>2531</v>
      </c>
      <c r="G660" s="175" t="s">
        <v>1699</v>
      </c>
      <c r="H660" s="187">
        <v>2015</v>
      </c>
      <c r="I660" s="130">
        <v>40959</v>
      </c>
      <c r="J660" s="152">
        <v>2012</v>
      </c>
      <c r="K660" s="187" t="s">
        <v>1195</v>
      </c>
      <c r="L660" s="130" t="s">
        <v>1100</v>
      </c>
      <c r="M660" s="131">
        <v>270</v>
      </c>
      <c r="N660" s="136" t="s">
        <v>698</v>
      </c>
      <c r="O660" s="136" t="s">
        <v>698</v>
      </c>
      <c r="P660" s="136">
        <v>42844</v>
      </c>
      <c r="Q660" s="128" t="s">
        <v>698</v>
      </c>
      <c r="R660" s="128" t="s">
        <v>698</v>
      </c>
      <c r="S660" s="128" t="s">
        <v>698</v>
      </c>
      <c r="T660" s="128" t="s">
        <v>698</v>
      </c>
      <c r="U660" s="128" t="s">
        <v>698</v>
      </c>
      <c r="V660" s="145" t="s">
        <v>689</v>
      </c>
      <c r="W660" s="145" t="s">
        <v>689</v>
      </c>
      <c r="X660" s="187" t="s">
        <v>689</v>
      </c>
      <c r="Y660" s="180">
        <v>3190695</v>
      </c>
      <c r="Z660" s="181">
        <v>0</v>
      </c>
      <c r="AA660" s="128">
        <v>0</v>
      </c>
      <c r="AB660" s="134">
        <v>99415</v>
      </c>
      <c r="AC660" s="181">
        <v>0</v>
      </c>
      <c r="AD660" s="342">
        <f t="shared" si="93"/>
        <v>3190695</v>
      </c>
      <c r="AE660" s="352">
        <f t="shared" si="91"/>
        <v>0</v>
      </c>
      <c r="AF660" s="135">
        <f t="shared" si="92"/>
        <v>0</v>
      </c>
      <c r="AG660" s="135" t="s">
        <v>2543</v>
      </c>
      <c r="AH660" s="202"/>
      <c r="AI660" s="189"/>
      <c r="AJ660" s="178"/>
      <c r="AK660" s="178"/>
      <c r="AL660" s="178"/>
      <c r="AM660" s="178"/>
      <c r="AN660" s="178"/>
      <c r="AO660" s="178"/>
      <c r="AP660" s="178"/>
      <c r="AQ660" s="177" t="s">
        <v>2003</v>
      </c>
    </row>
    <row r="661" spans="1:43" ht="48" x14ac:dyDescent="0.3">
      <c r="A661" s="193" t="s">
        <v>901</v>
      </c>
      <c r="B661" s="129">
        <v>658</v>
      </c>
      <c r="C661" s="198" t="s">
        <v>2496</v>
      </c>
      <c r="D661" s="239">
        <v>235871</v>
      </c>
      <c r="E661" s="246" t="s">
        <v>2205</v>
      </c>
      <c r="F661" s="279" t="s">
        <v>2531</v>
      </c>
      <c r="G661" s="175" t="s">
        <v>1132</v>
      </c>
      <c r="H661" s="187">
        <v>2015</v>
      </c>
      <c r="I661" s="130">
        <v>41257</v>
      </c>
      <c r="J661" s="152">
        <v>2012</v>
      </c>
      <c r="K661" s="130" t="s">
        <v>1155</v>
      </c>
      <c r="L661" s="130" t="s">
        <v>1098</v>
      </c>
      <c r="M661" s="131">
        <v>330</v>
      </c>
      <c r="N661" s="136" t="s">
        <v>698</v>
      </c>
      <c r="O661" s="136" t="s">
        <v>698</v>
      </c>
      <c r="P661" s="136">
        <v>42844</v>
      </c>
      <c r="Q661" s="128" t="s">
        <v>698</v>
      </c>
      <c r="R661" s="128" t="s">
        <v>698</v>
      </c>
      <c r="S661" s="128" t="s">
        <v>698</v>
      </c>
      <c r="T661" s="128" t="s">
        <v>698</v>
      </c>
      <c r="U661" s="128" t="s">
        <v>698</v>
      </c>
      <c r="V661" s="145" t="s">
        <v>689</v>
      </c>
      <c r="W661" s="145" t="s">
        <v>689</v>
      </c>
      <c r="X661" s="187" t="s">
        <v>689</v>
      </c>
      <c r="Y661" s="180">
        <v>4825182</v>
      </c>
      <c r="Z661" s="181">
        <v>0</v>
      </c>
      <c r="AA661" s="128">
        <v>0</v>
      </c>
      <c r="AB661" s="180">
        <v>76800</v>
      </c>
      <c r="AC661" s="180">
        <v>0</v>
      </c>
      <c r="AD661" s="342">
        <f t="shared" si="93"/>
        <v>4825182</v>
      </c>
      <c r="AE661" s="352">
        <f t="shared" ref="AE661:AE724" si="100">+AC661/Y661</f>
        <v>0</v>
      </c>
      <c r="AF661" s="135">
        <f t="shared" ref="AF661:AF724" si="101">+AC661/Y661</f>
        <v>0</v>
      </c>
      <c r="AG661" s="135" t="s">
        <v>2543</v>
      </c>
      <c r="AH661" s="189"/>
      <c r="AI661" s="189"/>
      <c r="AJ661" s="178"/>
      <c r="AK661" s="178"/>
      <c r="AL661" s="178"/>
      <c r="AM661" s="178"/>
      <c r="AN661" s="178"/>
      <c r="AO661" s="178"/>
      <c r="AP661" s="178"/>
      <c r="AQ661" s="177" t="s">
        <v>2021</v>
      </c>
    </row>
    <row r="662" spans="1:43" ht="36" x14ac:dyDescent="0.3">
      <c r="A662" s="193" t="s">
        <v>901</v>
      </c>
      <c r="B662" s="129">
        <v>659</v>
      </c>
      <c r="C662" s="198" t="s">
        <v>2497</v>
      </c>
      <c r="D662" s="239">
        <v>239537</v>
      </c>
      <c r="E662" s="246" t="s">
        <v>2205</v>
      </c>
      <c r="F662" s="279" t="s">
        <v>2531</v>
      </c>
      <c r="G662" s="175" t="s">
        <v>1132</v>
      </c>
      <c r="H662" s="187">
        <v>2015</v>
      </c>
      <c r="I662" s="130">
        <v>41360</v>
      </c>
      <c r="J662" s="187">
        <v>2013</v>
      </c>
      <c r="K662" s="187" t="s">
        <v>1195</v>
      </c>
      <c r="L662" s="130" t="s">
        <v>1098</v>
      </c>
      <c r="M662" s="131">
        <v>270</v>
      </c>
      <c r="N662" s="136" t="s">
        <v>698</v>
      </c>
      <c r="O662" s="136" t="s">
        <v>698</v>
      </c>
      <c r="P662" s="136">
        <v>42844</v>
      </c>
      <c r="Q662" s="128" t="s">
        <v>698</v>
      </c>
      <c r="R662" s="128" t="s">
        <v>698</v>
      </c>
      <c r="S662" s="128" t="s">
        <v>698</v>
      </c>
      <c r="T662" s="128" t="s">
        <v>698</v>
      </c>
      <c r="U662" s="128" t="s">
        <v>698</v>
      </c>
      <c r="V662" s="145" t="s">
        <v>689</v>
      </c>
      <c r="W662" s="145" t="s">
        <v>689</v>
      </c>
      <c r="X662" s="187" t="s">
        <v>689</v>
      </c>
      <c r="Y662" s="180">
        <v>6910110</v>
      </c>
      <c r="Z662" s="181">
        <v>0</v>
      </c>
      <c r="AA662" s="128">
        <v>0</v>
      </c>
      <c r="AB662" s="180">
        <v>11070</v>
      </c>
      <c r="AC662" s="180">
        <v>0</v>
      </c>
      <c r="AD662" s="342">
        <f t="shared" si="93"/>
        <v>6910110</v>
      </c>
      <c r="AE662" s="352">
        <f t="shared" si="100"/>
        <v>0</v>
      </c>
      <c r="AF662" s="135">
        <f t="shared" si="101"/>
        <v>0</v>
      </c>
      <c r="AG662" s="135" t="s">
        <v>2543</v>
      </c>
      <c r="AH662" s="189"/>
      <c r="AI662" s="189"/>
      <c r="AJ662" s="178"/>
      <c r="AK662" s="178"/>
      <c r="AL662" s="178"/>
      <c r="AM662" s="178"/>
      <c r="AN662" s="178"/>
      <c r="AO662" s="178"/>
      <c r="AP662" s="178"/>
      <c r="AQ662" s="177"/>
    </row>
    <row r="663" spans="1:43" ht="36" x14ac:dyDescent="0.3">
      <c r="A663" s="193" t="s">
        <v>896</v>
      </c>
      <c r="B663" s="129">
        <v>660</v>
      </c>
      <c r="C663" s="198" t="s">
        <v>1757</v>
      </c>
      <c r="D663" s="239">
        <v>9133</v>
      </c>
      <c r="E663" s="246" t="s">
        <v>906</v>
      </c>
      <c r="F663" s="279" t="s">
        <v>2532</v>
      </c>
      <c r="G663" s="175" t="s">
        <v>1132</v>
      </c>
      <c r="H663" s="187">
        <v>2015</v>
      </c>
      <c r="I663" s="130">
        <v>39239</v>
      </c>
      <c r="J663" s="186">
        <v>2007</v>
      </c>
      <c r="K663" s="130" t="s">
        <v>1157</v>
      </c>
      <c r="L663" s="130" t="s">
        <v>1110</v>
      </c>
      <c r="M663" s="131">
        <v>180</v>
      </c>
      <c r="N663" s="136">
        <v>39295</v>
      </c>
      <c r="O663" s="136">
        <v>41609</v>
      </c>
      <c r="P663" s="136">
        <v>42844</v>
      </c>
      <c r="Q663" s="145">
        <f>+(P663-N663)/365</f>
        <v>9.7232876712328764</v>
      </c>
      <c r="R663" s="145" t="s">
        <v>2519</v>
      </c>
      <c r="S663" s="145">
        <f>+(P663-O663)/365</f>
        <v>3.3835616438356166</v>
      </c>
      <c r="T663" s="145" t="s">
        <v>2513</v>
      </c>
      <c r="U663" s="145" t="s">
        <v>2540</v>
      </c>
      <c r="V663" s="145" t="s">
        <v>689</v>
      </c>
      <c r="W663" s="136" t="s">
        <v>691</v>
      </c>
      <c r="X663" s="187" t="s">
        <v>689</v>
      </c>
      <c r="Y663" s="180">
        <v>785518</v>
      </c>
      <c r="Z663" s="181">
        <v>0</v>
      </c>
      <c r="AA663" s="128">
        <v>0</v>
      </c>
      <c r="AB663" s="180">
        <v>1123522</v>
      </c>
      <c r="AC663" s="196">
        <v>195750.58</v>
      </c>
      <c r="AD663" s="342">
        <f t="shared" si="93"/>
        <v>589767.42000000004</v>
      </c>
      <c r="AE663" s="352">
        <f t="shared" si="100"/>
        <v>0.24919935634829499</v>
      </c>
      <c r="AF663" s="135">
        <f t="shared" si="101"/>
        <v>0.24919935634829499</v>
      </c>
      <c r="AG663" s="135" t="s">
        <v>2543</v>
      </c>
      <c r="AH663" s="136" t="s">
        <v>925</v>
      </c>
      <c r="AI663" s="189"/>
      <c r="AJ663" s="178"/>
      <c r="AK663" s="178"/>
      <c r="AL663" s="178"/>
      <c r="AM663" s="178"/>
      <c r="AN663" s="178"/>
      <c r="AO663" s="178"/>
      <c r="AP663" s="178"/>
      <c r="AQ663" s="177"/>
    </row>
    <row r="664" spans="1:43" ht="36.6" x14ac:dyDescent="0.3">
      <c r="A664" s="193" t="s">
        <v>896</v>
      </c>
      <c r="B664" s="129">
        <v>661</v>
      </c>
      <c r="C664" s="198" t="s">
        <v>1766</v>
      </c>
      <c r="D664" s="239">
        <v>12297</v>
      </c>
      <c r="E664" s="246" t="s">
        <v>906</v>
      </c>
      <c r="F664" s="279" t="s">
        <v>2532</v>
      </c>
      <c r="G664" s="175" t="s">
        <v>1132</v>
      </c>
      <c r="H664" s="187">
        <v>2015</v>
      </c>
      <c r="I664" s="130">
        <v>38313</v>
      </c>
      <c r="J664" s="186">
        <v>2004</v>
      </c>
      <c r="K664" s="130" t="s">
        <v>1759</v>
      </c>
      <c r="L664" s="130" t="s">
        <v>1102</v>
      </c>
      <c r="M664" s="131">
        <v>150</v>
      </c>
      <c r="N664" s="136" t="s">
        <v>698</v>
      </c>
      <c r="O664" s="136" t="s">
        <v>698</v>
      </c>
      <c r="P664" s="136">
        <v>42844</v>
      </c>
      <c r="Q664" s="128" t="s">
        <v>698</v>
      </c>
      <c r="R664" s="128" t="s">
        <v>698</v>
      </c>
      <c r="S664" s="128" t="s">
        <v>698</v>
      </c>
      <c r="T664" s="128" t="s">
        <v>698</v>
      </c>
      <c r="U664" s="128" t="s">
        <v>698</v>
      </c>
      <c r="V664" s="145" t="s">
        <v>689</v>
      </c>
      <c r="W664" s="145" t="s">
        <v>689</v>
      </c>
      <c r="X664" s="187" t="s">
        <v>689</v>
      </c>
      <c r="Y664" s="180">
        <v>2277316</v>
      </c>
      <c r="Z664" s="181">
        <v>0</v>
      </c>
      <c r="AA664" s="128">
        <v>0</v>
      </c>
      <c r="AB664" s="180">
        <v>463121</v>
      </c>
      <c r="AC664" s="181">
        <v>0</v>
      </c>
      <c r="AD664" s="342">
        <f t="shared" si="93"/>
        <v>2277316</v>
      </c>
      <c r="AE664" s="352">
        <f t="shared" si="100"/>
        <v>0</v>
      </c>
      <c r="AF664" s="135">
        <f t="shared" si="101"/>
        <v>0</v>
      </c>
      <c r="AG664" s="135" t="s">
        <v>2543</v>
      </c>
      <c r="AH664" s="202"/>
      <c r="AI664" s="189"/>
      <c r="AJ664" s="178"/>
      <c r="AK664" s="178"/>
      <c r="AL664" s="178"/>
      <c r="AM664" s="178"/>
      <c r="AN664" s="178"/>
      <c r="AO664" s="178"/>
      <c r="AP664" s="178"/>
      <c r="AQ664" s="177" t="s">
        <v>1767</v>
      </c>
    </row>
    <row r="665" spans="1:43" ht="36" x14ac:dyDescent="0.3">
      <c r="A665" s="193" t="s">
        <v>896</v>
      </c>
      <c r="B665" s="129">
        <v>662</v>
      </c>
      <c r="C665" s="198" t="s">
        <v>1774</v>
      </c>
      <c r="D665" s="239">
        <v>14440</v>
      </c>
      <c r="E665" s="246" t="s">
        <v>906</v>
      </c>
      <c r="F665" s="279" t="s">
        <v>2532</v>
      </c>
      <c r="G665" s="175" t="s">
        <v>1132</v>
      </c>
      <c r="H665" s="187">
        <v>2015</v>
      </c>
      <c r="I665" s="130">
        <v>38672</v>
      </c>
      <c r="J665" s="186">
        <v>2005</v>
      </c>
      <c r="K665" s="130" t="s">
        <v>1647</v>
      </c>
      <c r="L665" s="130" t="s">
        <v>1110</v>
      </c>
      <c r="M665" s="131">
        <v>180</v>
      </c>
      <c r="N665" s="136">
        <v>39083</v>
      </c>
      <c r="O665" s="136">
        <v>42095</v>
      </c>
      <c r="P665" s="136">
        <v>42844</v>
      </c>
      <c r="Q665" s="145">
        <f t="shared" ref="Q665:Q706" si="102">+(P665-N665)/365</f>
        <v>10.304109589041095</v>
      </c>
      <c r="R665" s="145" t="s">
        <v>2520</v>
      </c>
      <c r="S665" s="145">
        <f t="shared" ref="S665:S706" si="103">+(P665-O665)/365</f>
        <v>2.0520547945205481</v>
      </c>
      <c r="T665" s="145" t="s">
        <v>2512</v>
      </c>
      <c r="U665" s="145" t="s">
        <v>2540</v>
      </c>
      <c r="V665" s="145" t="s">
        <v>689</v>
      </c>
      <c r="W665" s="145" t="s">
        <v>689</v>
      </c>
      <c r="X665" s="187" t="s">
        <v>689</v>
      </c>
      <c r="Y665" s="180">
        <v>1241238</v>
      </c>
      <c r="Z665" s="181">
        <v>0</v>
      </c>
      <c r="AA665" s="128">
        <v>0</v>
      </c>
      <c r="AB665" s="180">
        <v>1941229</v>
      </c>
      <c r="AC665" s="196">
        <v>1234363.33</v>
      </c>
      <c r="AD665" s="342">
        <f t="shared" si="93"/>
        <v>6874.6699999999255</v>
      </c>
      <c r="AE665" s="352">
        <f t="shared" si="100"/>
        <v>0.99446144091624655</v>
      </c>
      <c r="AF665" s="135">
        <f t="shared" si="101"/>
        <v>0.99446144091624655</v>
      </c>
      <c r="AG665" s="135" t="s">
        <v>2544</v>
      </c>
      <c r="AH665" s="202"/>
      <c r="AI665" s="189"/>
      <c r="AJ665" s="178"/>
      <c r="AK665" s="178"/>
      <c r="AL665" s="178"/>
      <c r="AM665" s="178"/>
      <c r="AN665" s="178"/>
      <c r="AO665" s="178"/>
      <c r="AP665" s="178"/>
      <c r="AQ665" s="177"/>
    </row>
    <row r="666" spans="1:43" ht="36" x14ac:dyDescent="0.3">
      <c r="A666" s="193" t="s">
        <v>896</v>
      </c>
      <c r="B666" s="129">
        <v>663</v>
      </c>
      <c r="C666" s="198" t="s">
        <v>1789</v>
      </c>
      <c r="D666" s="239">
        <v>19584</v>
      </c>
      <c r="E666" s="246" t="s">
        <v>906</v>
      </c>
      <c r="F666" s="279" t="s">
        <v>2532</v>
      </c>
      <c r="G666" s="175" t="s">
        <v>1132</v>
      </c>
      <c r="H666" s="187">
        <v>2015</v>
      </c>
      <c r="I666" s="130">
        <v>40501</v>
      </c>
      <c r="J666" s="186">
        <v>2010</v>
      </c>
      <c r="K666" s="130" t="s">
        <v>1745</v>
      </c>
      <c r="L666" s="130" t="s">
        <v>1110</v>
      </c>
      <c r="M666" s="131">
        <v>240</v>
      </c>
      <c r="N666" s="136">
        <v>41244</v>
      </c>
      <c r="O666" s="136">
        <v>42339</v>
      </c>
      <c r="P666" s="136">
        <v>42844</v>
      </c>
      <c r="Q666" s="145">
        <f t="shared" si="102"/>
        <v>4.3835616438356162</v>
      </c>
      <c r="R666" s="145" t="s">
        <v>2514</v>
      </c>
      <c r="S666" s="145">
        <f t="shared" si="103"/>
        <v>1.3835616438356164</v>
      </c>
      <c r="T666" s="145" t="s">
        <v>2524</v>
      </c>
      <c r="U666" s="145" t="s">
        <v>2540</v>
      </c>
      <c r="V666" s="145" t="s">
        <v>691</v>
      </c>
      <c r="W666" s="145" t="s">
        <v>689</v>
      </c>
      <c r="X666" s="187" t="s">
        <v>691</v>
      </c>
      <c r="Y666" s="180">
        <v>3432452</v>
      </c>
      <c r="Z666" s="181">
        <v>0</v>
      </c>
      <c r="AA666" s="128">
        <v>0</v>
      </c>
      <c r="AB666" s="180">
        <v>5928134</v>
      </c>
      <c r="AC666" s="196">
        <v>3415319.74</v>
      </c>
      <c r="AD666" s="342">
        <f t="shared" ref="AD666:AD729" si="104">+Y666-AC666</f>
        <v>17132.259999999776</v>
      </c>
      <c r="AE666" s="352">
        <f t="shared" si="100"/>
        <v>0.99500874010765483</v>
      </c>
      <c r="AF666" s="135">
        <f t="shared" si="101"/>
        <v>0.99500874010765483</v>
      </c>
      <c r="AG666" s="135" t="s">
        <v>2544</v>
      </c>
      <c r="AH666" s="202"/>
      <c r="AI666" s="189"/>
      <c r="AJ666" s="178"/>
      <c r="AK666" s="178"/>
      <c r="AL666" s="178"/>
      <c r="AM666" s="178"/>
      <c r="AN666" s="178"/>
      <c r="AO666" s="178"/>
      <c r="AP666" s="178"/>
      <c r="AQ666" s="177"/>
    </row>
    <row r="667" spans="1:43" ht="36" x14ac:dyDescent="0.3">
      <c r="A667" s="193" t="s">
        <v>896</v>
      </c>
      <c r="B667" s="129">
        <v>664</v>
      </c>
      <c r="C667" s="198" t="s">
        <v>1832</v>
      </c>
      <c r="D667" s="239">
        <v>25729</v>
      </c>
      <c r="E667" s="246" t="s">
        <v>906</v>
      </c>
      <c r="F667" s="279" t="s">
        <v>2532</v>
      </c>
      <c r="G667" s="175" t="s">
        <v>1132</v>
      </c>
      <c r="H667" s="187">
        <v>2015</v>
      </c>
      <c r="I667" s="130">
        <v>39820</v>
      </c>
      <c r="J667" s="187">
        <v>2009</v>
      </c>
      <c r="K667" s="130" t="s">
        <v>906</v>
      </c>
      <c r="L667" s="130" t="s">
        <v>1110</v>
      </c>
      <c r="M667" s="131">
        <v>180</v>
      </c>
      <c r="N667" s="136">
        <v>41244</v>
      </c>
      <c r="O667" s="136">
        <v>41974</v>
      </c>
      <c r="P667" s="136">
        <v>42844</v>
      </c>
      <c r="Q667" s="145">
        <f t="shared" si="102"/>
        <v>4.3835616438356162</v>
      </c>
      <c r="R667" s="145" t="s">
        <v>2514</v>
      </c>
      <c r="S667" s="145">
        <f t="shared" si="103"/>
        <v>2.3835616438356166</v>
      </c>
      <c r="T667" s="145" t="s">
        <v>2512</v>
      </c>
      <c r="U667" s="145" t="s">
        <v>2540</v>
      </c>
      <c r="V667" s="145" t="s">
        <v>689</v>
      </c>
      <c r="W667" s="145" t="s">
        <v>689</v>
      </c>
      <c r="X667" s="187" t="s">
        <v>689</v>
      </c>
      <c r="Y667" s="180">
        <v>917960</v>
      </c>
      <c r="Z667" s="181">
        <v>0</v>
      </c>
      <c r="AA667" s="128">
        <v>0</v>
      </c>
      <c r="AB667" s="180">
        <v>140800</v>
      </c>
      <c r="AC667" s="192">
        <v>108466.67</v>
      </c>
      <c r="AD667" s="342">
        <f t="shared" si="104"/>
        <v>809493.33</v>
      </c>
      <c r="AE667" s="352">
        <f t="shared" si="100"/>
        <v>0.11816056255174517</v>
      </c>
      <c r="AF667" s="135">
        <f t="shared" si="101"/>
        <v>0.11816056255174517</v>
      </c>
      <c r="AG667" s="135" t="s">
        <v>2543</v>
      </c>
      <c r="AH667" s="202"/>
      <c r="AI667" s="189"/>
      <c r="AJ667" s="178"/>
      <c r="AK667" s="178"/>
      <c r="AL667" s="178"/>
      <c r="AM667" s="178"/>
      <c r="AN667" s="178"/>
      <c r="AO667" s="178"/>
      <c r="AP667" s="178"/>
      <c r="AQ667" s="177"/>
    </row>
    <row r="668" spans="1:43" ht="36" x14ac:dyDescent="0.3">
      <c r="A668" s="193" t="s">
        <v>896</v>
      </c>
      <c r="B668" s="129">
        <v>665</v>
      </c>
      <c r="C668" s="198" t="s">
        <v>2139</v>
      </c>
      <c r="D668" s="239">
        <v>42452</v>
      </c>
      <c r="E668" s="246" t="s">
        <v>906</v>
      </c>
      <c r="F668" s="279" t="s">
        <v>2532</v>
      </c>
      <c r="G668" s="175" t="s">
        <v>1132</v>
      </c>
      <c r="H668" s="187">
        <v>2015</v>
      </c>
      <c r="I668" s="130">
        <v>39986</v>
      </c>
      <c r="J668" s="187">
        <v>2009</v>
      </c>
      <c r="K668" s="130" t="s">
        <v>1519</v>
      </c>
      <c r="L668" s="130" t="s">
        <v>1110</v>
      </c>
      <c r="M668" s="131">
        <v>150</v>
      </c>
      <c r="N668" s="136">
        <v>41153</v>
      </c>
      <c r="O668" s="136">
        <v>41487</v>
      </c>
      <c r="P668" s="136">
        <v>42844</v>
      </c>
      <c r="Q668" s="145">
        <f t="shared" si="102"/>
        <v>4.6328767123287671</v>
      </c>
      <c r="R668" s="145" t="s">
        <v>2514</v>
      </c>
      <c r="S668" s="145">
        <f t="shared" si="103"/>
        <v>3.7178082191780821</v>
      </c>
      <c r="T668" s="145" t="s">
        <v>2513</v>
      </c>
      <c r="U668" s="145" t="s">
        <v>2540</v>
      </c>
      <c r="V668" s="145" t="s">
        <v>691</v>
      </c>
      <c r="W668" s="136" t="s">
        <v>691</v>
      </c>
      <c r="X668" s="187" t="s">
        <v>689</v>
      </c>
      <c r="Y668" s="180">
        <v>13320</v>
      </c>
      <c r="Z668" s="181">
        <v>0</v>
      </c>
      <c r="AA668" s="128">
        <v>0</v>
      </c>
      <c r="AB668" s="180">
        <v>24206</v>
      </c>
      <c r="AC668" s="180">
        <v>13320</v>
      </c>
      <c r="AD668" s="342">
        <f t="shared" si="104"/>
        <v>0</v>
      </c>
      <c r="AE668" s="352">
        <f t="shared" si="100"/>
        <v>1</v>
      </c>
      <c r="AF668" s="135">
        <f t="shared" si="101"/>
        <v>1</v>
      </c>
      <c r="AG668" s="135" t="s">
        <v>2544</v>
      </c>
      <c r="AH668" s="136" t="s">
        <v>925</v>
      </c>
      <c r="AI668" s="189"/>
      <c r="AJ668" s="178"/>
      <c r="AK668" s="178"/>
      <c r="AL668" s="178"/>
      <c r="AM668" s="178"/>
      <c r="AN668" s="178"/>
      <c r="AO668" s="178"/>
      <c r="AP668" s="178"/>
      <c r="AQ668" s="177"/>
    </row>
    <row r="669" spans="1:43" ht="48" x14ac:dyDescent="0.3">
      <c r="A669" s="193" t="s">
        <v>896</v>
      </c>
      <c r="B669" s="129">
        <v>666</v>
      </c>
      <c r="C669" s="198" t="s">
        <v>1850</v>
      </c>
      <c r="D669" s="239">
        <v>125037</v>
      </c>
      <c r="E669" s="245" t="s">
        <v>2376</v>
      </c>
      <c r="F669" s="279" t="s">
        <v>2532</v>
      </c>
      <c r="G669" s="175" t="s">
        <v>2194</v>
      </c>
      <c r="H669" s="187">
        <v>2015</v>
      </c>
      <c r="I669" s="130">
        <v>40024</v>
      </c>
      <c r="J669" s="187">
        <v>2009</v>
      </c>
      <c r="K669" s="130" t="s">
        <v>1805</v>
      </c>
      <c r="L669" s="130" t="s">
        <v>1110</v>
      </c>
      <c r="M669" s="131">
        <v>120</v>
      </c>
      <c r="N669" s="136">
        <v>41244</v>
      </c>
      <c r="O669" s="136">
        <v>41974</v>
      </c>
      <c r="P669" s="136">
        <v>42844</v>
      </c>
      <c r="Q669" s="145">
        <f t="shared" si="102"/>
        <v>4.3835616438356162</v>
      </c>
      <c r="R669" s="145" t="s">
        <v>2514</v>
      </c>
      <c r="S669" s="145">
        <f t="shared" si="103"/>
        <v>2.3835616438356166</v>
      </c>
      <c r="T669" s="145" t="s">
        <v>2512</v>
      </c>
      <c r="U669" s="145" t="s">
        <v>2540</v>
      </c>
      <c r="V669" s="145" t="s">
        <v>689</v>
      </c>
      <c r="W669" s="145" t="s">
        <v>689</v>
      </c>
      <c r="X669" s="187" t="s">
        <v>689</v>
      </c>
      <c r="Y669" s="192">
        <v>2724334.89</v>
      </c>
      <c r="Z669" s="181">
        <v>0</v>
      </c>
      <c r="AA669" s="128">
        <v>0</v>
      </c>
      <c r="AB669" s="180">
        <v>2506870</v>
      </c>
      <c r="AC669" s="196">
        <v>2465046.64</v>
      </c>
      <c r="AD669" s="342">
        <f t="shared" si="104"/>
        <v>259288.25</v>
      </c>
      <c r="AE669" s="352">
        <f t="shared" si="100"/>
        <v>0.90482511861821802</v>
      </c>
      <c r="AF669" s="135">
        <f t="shared" si="101"/>
        <v>0.90482511861821802</v>
      </c>
      <c r="AG669" s="135" t="s">
        <v>2544</v>
      </c>
      <c r="AH669" s="202"/>
      <c r="AI669" s="190"/>
      <c r="AJ669" s="191"/>
      <c r="AK669" s="191"/>
      <c r="AL669" s="191"/>
      <c r="AM669" s="191"/>
      <c r="AN669" s="191"/>
      <c r="AO669" s="191"/>
      <c r="AP669" s="191"/>
      <c r="AQ669" s="177"/>
    </row>
    <row r="670" spans="1:43" ht="60" x14ac:dyDescent="0.3">
      <c r="A670" s="193" t="s">
        <v>896</v>
      </c>
      <c r="B670" s="129">
        <v>667</v>
      </c>
      <c r="C670" s="198" t="s">
        <v>1853</v>
      </c>
      <c r="D670" s="239">
        <v>181502</v>
      </c>
      <c r="E670" s="246" t="s">
        <v>906</v>
      </c>
      <c r="F670" s="279" t="s">
        <v>2532</v>
      </c>
      <c r="G670" s="175" t="s">
        <v>1971</v>
      </c>
      <c r="H670" s="187">
        <v>2015</v>
      </c>
      <c r="I670" s="130">
        <v>40708</v>
      </c>
      <c r="J670" s="187">
        <v>2011</v>
      </c>
      <c r="K670" s="130" t="s">
        <v>1798</v>
      </c>
      <c r="L670" s="130" t="s">
        <v>1110</v>
      </c>
      <c r="M670" s="131">
        <v>180</v>
      </c>
      <c r="N670" s="136">
        <v>41730</v>
      </c>
      <c r="O670" s="136">
        <v>42095</v>
      </c>
      <c r="P670" s="136">
        <v>42844</v>
      </c>
      <c r="Q670" s="145">
        <f t="shared" si="102"/>
        <v>3.0520547945205481</v>
      </c>
      <c r="R670" s="145" t="s">
        <v>2513</v>
      </c>
      <c r="S670" s="145">
        <f t="shared" si="103"/>
        <v>2.0520547945205481</v>
      </c>
      <c r="T670" s="145" t="s">
        <v>2512</v>
      </c>
      <c r="U670" s="145" t="s">
        <v>2540</v>
      </c>
      <c r="V670" s="145" t="s">
        <v>691</v>
      </c>
      <c r="W670" s="136" t="s">
        <v>691</v>
      </c>
      <c r="X670" s="187" t="s">
        <v>689</v>
      </c>
      <c r="Y670" s="192">
        <v>1797453.11</v>
      </c>
      <c r="Z670" s="181">
        <v>0</v>
      </c>
      <c r="AA670" s="128">
        <v>0</v>
      </c>
      <c r="AB670" s="180">
        <v>2471638</v>
      </c>
      <c r="AC670" s="196">
        <v>1797453.11</v>
      </c>
      <c r="AD670" s="342">
        <f t="shared" si="104"/>
        <v>0</v>
      </c>
      <c r="AE670" s="352">
        <f t="shared" si="100"/>
        <v>1</v>
      </c>
      <c r="AF670" s="135">
        <f t="shared" si="101"/>
        <v>1</v>
      </c>
      <c r="AG670" s="135" t="s">
        <v>2544</v>
      </c>
      <c r="AH670" s="136" t="s">
        <v>925</v>
      </c>
      <c r="AI670" s="190"/>
      <c r="AJ670" s="191"/>
      <c r="AK670" s="191"/>
      <c r="AL670" s="191"/>
      <c r="AM670" s="191"/>
      <c r="AN670" s="191"/>
      <c r="AO670" s="191"/>
      <c r="AP670" s="191"/>
      <c r="AQ670" s="177"/>
    </row>
    <row r="671" spans="1:43" ht="48" x14ac:dyDescent="0.3">
      <c r="A671" s="193" t="s">
        <v>896</v>
      </c>
      <c r="B671" s="129">
        <v>668</v>
      </c>
      <c r="C671" s="198" t="s">
        <v>1858</v>
      </c>
      <c r="D671" s="239">
        <v>257971</v>
      </c>
      <c r="E671" s="246" t="s">
        <v>906</v>
      </c>
      <c r="F671" s="279" t="s">
        <v>2532</v>
      </c>
      <c r="G671" s="175" t="s">
        <v>1132</v>
      </c>
      <c r="H671" s="187">
        <v>2015</v>
      </c>
      <c r="I671" s="130">
        <v>41430</v>
      </c>
      <c r="J671" s="187">
        <v>2013</v>
      </c>
      <c r="K671" s="130" t="s">
        <v>1170</v>
      </c>
      <c r="L671" s="130" t="s">
        <v>1095</v>
      </c>
      <c r="M671" s="131">
        <v>180</v>
      </c>
      <c r="N671" s="136">
        <v>41548</v>
      </c>
      <c r="O671" s="136">
        <v>42339</v>
      </c>
      <c r="P671" s="136">
        <v>42844</v>
      </c>
      <c r="Q671" s="145">
        <f t="shared" si="102"/>
        <v>3.5506849315068494</v>
      </c>
      <c r="R671" s="145" t="s">
        <v>2513</v>
      </c>
      <c r="S671" s="145">
        <f t="shared" si="103"/>
        <v>1.3835616438356164</v>
      </c>
      <c r="T671" s="145" t="s">
        <v>2524</v>
      </c>
      <c r="U671" s="145" t="s">
        <v>2540</v>
      </c>
      <c r="V671" s="145" t="s">
        <v>691</v>
      </c>
      <c r="W671" s="145" t="s">
        <v>689</v>
      </c>
      <c r="X671" s="187" t="s">
        <v>689</v>
      </c>
      <c r="Y671" s="192">
        <v>1132220.3500000001</v>
      </c>
      <c r="Z671" s="181">
        <v>0</v>
      </c>
      <c r="AA671" s="128">
        <v>0</v>
      </c>
      <c r="AB671" s="127">
        <v>1534346</v>
      </c>
      <c r="AC671" s="196">
        <v>1129008.8500000001</v>
      </c>
      <c r="AD671" s="342">
        <f t="shared" si="104"/>
        <v>3211.5</v>
      </c>
      <c r="AE671" s="352">
        <f t="shared" si="100"/>
        <v>0.99716353799858837</v>
      </c>
      <c r="AF671" s="135">
        <f t="shared" si="101"/>
        <v>0.99716353799858837</v>
      </c>
      <c r="AG671" s="135" t="s">
        <v>2544</v>
      </c>
      <c r="AH671" s="202"/>
      <c r="AI671" s="189"/>
      <c r="AJ671" s="178"/>
      <c r="AK671" s="178"/>
      <c r="AL671" s="178"/>
      <c r="AM671" s="178"/>
      <c r="AN671" s="178"/>
      <c r="AO671" s="178"/>
      <c r="AP671" s="178"/>
      <c r="AQ671" s="224"/>
    </row>
    <row r="672" spans="1:43" ht="36" x14ac:dyDescent="0.3">
      <c r="A672" s="193" t="s">
        <v>899</v>
      </c>
      <c r="B672" s="129">
        <v>669</v>
      </c>
      <c r="C672" s="198" t="s">
        <v>1633</v>
      </c>
      <c r="D672" s="239">
        <v>5455</v>
      </c>
      <c r="E672" s="245" t="s">
        <v>1629</v>
      </c>
      <c r="F672" s="280" t="s">
        <v>1629</v>
      </c>
      <c r="G672" s="175" t="s">
        <v>1451</v>
      </c>
      <c r="H672" s="187">
        <v>2015</v>
      </c>
      <c r="I672" s="130">
        <v>39848</v>
      </c>
      <c r="J672" s="187">
        <v>2009</v>
      </c>
      <c r="K672" s="187" t="s">
        <v>1094</v>
      </c>
      <c r="L672" s="130" t="s">
        <v>1102</v>
      </c>
      <c r="M672" s="131">
        <v>449</v>
      </c>
      <c r="N672" s="136">
        <v>40179</v>
      </c>
      <c r="O672" s="136">
        <v>41609</v>
      </c>
      <c r="P672" s="136">
        <v>42844</v>
      </c>
      <c r="Q672" s="145">
        <f t="shared" si="102"/>
        <v>7.3013698630136989</v>
      </c>
      <c r="R672" s="145" t="s">
        <v>2517</v>
      </c>
      <c r="S672" s="145">
        <f t="shared" si="103"/>
        <v>3.3835616438356166</v>
      </c>
      <c r="T672" s="145" t="s">
        <v>2513</v>
      </c>
      <c r="U672" s="145" t="s">
        <v>2540</v>
      </c>
      <c r="V672" s="145" t="s">
        <v>689</v>
      </c>
      <c r="W672" s="145" t="s">
        <v>689</v>
      </c>
      <c r="X672" s="187" t="s">
        <v>691</v>
      </c>
      <c r="Y672" s="180">
        <v>11904297.640000001</v>
      </c>
      <c r="Z672" s="181">
        <v>0</v>
      </c>
      <c r="AA672" s="128">
        <v>0</v>
      </c>
      <c r="AB672" s="180">
        <v>16133218</v>
      </c>
      <c r="AC672" s="222">
        <v>11904297.640000001</v>
      </c>
      <c r="AD672" s="342">
        <f t="shared" si="104"/>
        <v>0</v>
      </c>
      <c r="AE672" s="352">
        <f t="shared" si="100"/>
        <v>1</v>
      </c>
      <c r="AF672" s="135">
        <f t="shared" si="101"/>
        <v>1</v>
      </c>
      <c r="AG672" s="135" t="s">
        <v>2544</v>
      </c>
      <c r="AH672" s="202"/>
      <c r="AI672" s="189"/>
      <c r="AJ672" s="178"/>
      <c r="AK672" s="178"/>
      <c r="AL672" s="178"/>
      <c r="AM672" s="178"/>
      <c r="AN672" s="178"/>
      <c r="AO672" s="178"/>
      <c r="AP672" s="178"/>
      <c r="AQ672" s="188"/>
    </row>
    <row r="673" spans="1:43" ht="36" x14ac:dyDescent="0.3">
      <c r="A673" s="193" t="s">
        <v>899</v>
      </c>
      <c r="B673" s="129">
        <v>670</v>
      </c>
      <c r="C673" s="198" t="s">
        <v>1639</v>
      </c>
      <c r="D673" s="239">
        <v>8192</v>
      </c>
      <c r="E673" s="245" t="s">
        <v>1629</v>
      </c>
      <c r="F673" s="280" t="s">
        <v>1629</v>
      </c>
      <c r="G673" s="175" t="s">
        <v>1451</v>
      </c>
      <c r="H673" s="187">
        <v>2015</v>
      </c>
      <c r="I673" s="130">
        <v>40354</v>
      </c>
      <c r="J673" s="186">
        <v>2010</v>
      </c>
      <c r="K673" s="229" t="s">
        <v>1640</v>
      </c>
      <c r="L673" s="130" t="s">
        <v>1102</v>
      </c>
      <c r="M673" s="131">
        <v>451</v>
      </c>
      <c r="N673" s="136">
        <v>40391</v>
      </c>
      <c r="O673" s="136">
        <v>41609</v>
      </c>
      <c r="P673" s="136">
        <v>42844</v>
      </c>
      <c r="Q673" s="145">
        <f t="shared" si="102"/>
        <v>6.720547945205479</v>
      </c>
      <c r="R673" s="145" t="s">
        <v>2516</v>
      </c>
      <c r="S673" s="145">
        <f t="shared" si="103"/>
        <v>3.3835616438356166</v>
      </c>
      <c r="T673" s="145" t="s">
        <v>2513</v>
      </c>
      <c r="U673" s="145" t="s">
        <v>2540</v>
      </c>
      <c r="V673" s="145" t="s">
        <v>689</v>
      </c>
      <c r="W673" s="145" t="s">
        <v>689</v>
      </c>
      <c r="X673" s="187" t="s">
        <v>691</v>
      </c>
      <c r="Y673" s="180">
        <v>8182361.1500000004</v>
      </c>
      <c r="Z673" s="181">
        <v>0</v>
      </c>
      <c r="AA673" s="128">
        <v>0</v>
      </c>
      <c r="AB673" s="180">
        <v>15167178</v>
      </c>
      <c r="AC673" s="192">
        <v>8182361.1500000004</v>
      </c>
      <c r="AD673" s="342">
        <f t="shared" si="104"/>
        <v>0</v>
      </c>
      <c r="AE673" s="352">
        <f t="shared" si="100"/>
        <v>1</v>
      </c>
      <c r="AF673" s="135">
        <f t="shared" si="101"/>
        <v>1</v>
      </c>
      <c r="AG673" s="135" t="s">
        <v>2544</v>
      </c>
      <c r="AH673" s="202"/>
      <c r="AI673" s="189"/>
      <c r="AJ673" s="178"/>
      <c r="AK673" s="178"/>
      <c r="AL673" s="178"/>
      <c r="AM673" s="178"/>
      <c r="AN673" s="178"/>
      <c r="AO673" s="178"/>
      <c r="AP673" s="178"/>
      <c r="AQ673" s="188"/>
    </row>
    <row r="674" spans="1:43" ht="36" x14ac:dyDescent="0.3">
      <c r="A674" s="193" t="s">
        <v>899</v>
      </c>
      <c r="B674" s="129">
        <v>671</v>
      </c>
      <c r="C674" s="198" t="s">
        <v>1644</v>
      </c>
      <c r="D674" s="239">
        <v>37716</v>
      </c>
      <c r="E674" s="245" t="s">
        <v>1629</v>
      </c>
      <c r="F674" s="280" t="s">
        <v>1629</v>
      </c>
      <c r="G674" s="175" t="s">
        <v>1451</v>
      </c>
      <c r="H674" s="187">
        <v>2015</v>
      </c>
      <c r="I674" s="130">
        <v>40354</v>
      </c>
      <c r="J674" s="186">
        <v>2010</v>
      </c>
      <c r="K674" s="187" t="s">
        <v>1094</v>
      </c>
      <c r="L674" s="130" t="s">
        <v>1102</v>
      </c>
      <c r="M674" s="131">
        <v>451</v>
      </c>
      <c r="N674" s="136">
        <v>40391</v>
      </c>
      <c r="O674" s="136">
        <v>41609</v>
      </c>
      <c r="P674" s="136">
        <v>42844</v>
      </c>
      <c r="Q674" s="145">
        <f t="shared" si="102"/>
        <v>6.720547945205479</v>
      </c>
      <c r="R674" s="145" t="s">
        <v>2516</v>
      </c>
      <c r="S674" s="145">
        <f t="shared" si="103"/>
        <v>3.3835616438356166</v>
      </c>
      <c r="T674" s="145" t="s">
        <v>2513</v>
      </c>
      <c r="U674" s="145" t="s">
        <v>2540</v>
      </c>
      <c r="V674" s="145" t="s">
        <v>691</v>
      </c>
      <c r="W674" s="145" t="s">
        <v>689</v>
      </c>
      <c r="X674" s="187" t="s">
        <v>691</v>
      </c>
      <c r="Y674" s="180">
        <v>14390004.32</v>
      </c>
      <c r="Z674" s="181">
        <v>0</v>
      </c>
      <c r="AA674" s="128">
        <v>0</v>
      </c>
      <c r="AB674" s="180">
        <v>19309692</v>
      </c>
      <c r="AC674" s="192">
        <v>14390004.32</v>
      </c>
      <c r="AD674" s="342">
        <f t="shared" si="104"/>
        <v>0</v>
      </c>
      <c r="AE674" s="352">
        <f t="shared" si="100"/>
        <v>1</v>
      </c>
      <c r="AF674" s="135">
        <f t="shared" si="101"/>
        <v>1</v>
      </c>
      <c r="AG674" s="135" t="s">
        <v>2544</v>
      </c>
      <c r="AH674" s="202"/>
      <c r="AI674" s="189"/>
      <c r="AJ674" s="178"/>
      <c r="AK674" s="178"/>
      <c r="AL674" s="178"/>
      <c r="AM674" s="178"/>
      <c r="AN674" s="178"/>
      <c r="AO674" s="178"/>
      <c r="AP674" s="178"/>
      <c r="AQ674" s="188"/>
    </row>
    <row r="675" spans="1:43" ht="36" x14ac:dyDescent="0.3">
      <c r="A675" s="193" t="s">
        <v>899</v>
      </c>
      <c r="B675" s="129">
        <v>672</v>
      </c>
      <c r="C675" s="198" t="s">
        <v>2419</v>
      </c>
      <c r="D675" s="239">
        <v>48153</v>
      </c>
      <c r="E675" s="245" t="s">
        <v>1629</v>
      </c>
      <c r="F675" s="280" t="s">
        <v>1629</v>
      </c>
      <c r="G675" s="175" t="s">
        <v>1451</v>
      </c>
      <c r="H675" s="187">
        <v>2015</v>
      </c>
      <c r="I675" s="130">
        <v>39848</v>
      </c>
      <c r="J675" s="187">
        <v>2009</v>
      </c>
      <c r="K675" s="130" t="s">
        <v>1647</v>
      </c>
      <c r="L675" s="130" t="s">
        <v>1102</v>
      </c>
      <c r="M675" s="131">
        <v>450</v>
      </c>
      <c r="N675" s="136">
        <v>40210</v>
      </c>
      <c r="O675" s="136">
        <v>41730</v>
      </c>
      <c r="P675" s="136">
        <v>42844</v>
      </c>
      <c r="Q675" s="145">
        <f t="shared" si="102"/>
        <v>7.2164383561643834</v>
      </c>
      <c r="R675" s="145" t="s">
        <v>2517</v>
      </c>
      <c r="S675" s="145">
        <f t="shared" si="103"/>
        <v>3.0520547945205481</v>
      </c>
      <c r="T675" s="145" t="s">
        <v>2513</v>
      </c>
      <c r="U675" s="145" t="s">
        <v>2540</v>
      </c>
      <c r="V675" s="145" t="s">
        <v>691</v>
      </c>
      <c r="W675" s="145" t="s">
        <v>689</v>
      </c>
      <c r="X675" s="187" t="s">
        <v>689</v>
      </c>
      <c r="Y675" s="180">
        <v>2494759.38</v>
      </c>
      <c r="Z675" s="181">
        <v>0</v>
      </c>
      <c r="AA675" s="128">
        <v>0</v>
      </c>
      <c r="AB675" s="180">
        <v>3256233</v>
      </c>
      <c r="AC675" s="192">
        <v>2417567.41</v>
      </c>
      <c r="AD675" s="342">
        <f t="shared" si="104"/>
        <v>77191.969999999739</v>
      </c>
      <c r="AE675" s="352">
        <f t="shared" si="100"/>
        <v>0.96905835062939027</v>
      </c>
      <c r="AF675" s="135">
        <f t="shared" si="101"/>
        <v>0.96905835062939027</v>
      </c>
      <c r="AG675" s="135" t="s">
        <v>2544</v>
      </c>
      <c r="AH675" s="202"/>
      <c r="AI675" s="189"/>
      <c r="AJ675" s="178"/>
      <c r="AK675" s="178"/>
      <c r="AL675" s="178"/>
      <c r="AM675" s="178"/>
      <c r="AN675" s="178"/>
      <c r="AO675" s="178"/>
      <c r="AP675" s="178"/>
      <c r="AQ675" s="188"/>
    </row>
    <row r="676" spans="1:43" ht="48.6" x14ac:dyDescent="0.3">
      <c r="A676" s="193" t="s">
        <v>899</v>
      </c>
      <c r="B676" s="129">
        <v>673</v>
      </c>
      <c r="C676" s="198" t="s">
        <v>1655</v>
      </c>
      <c r="D676" s="239">
        <v>58537</v>
      </c>
      <c r="E676" s="245" t="s">
        <v>1629</v>
      </c>
      <c r="F676" s="280" t="s">
        <v>1629</v>
      </c>
      <c r="G676" s="175" t="s">
        <v>1451</v>
      </c>
      <c r="H676" s="187">
        <v>2015</v>
      </c>
      <c r="I676" s="130">
        <v>39976</v>
      </c>
      <c r="J676" s="187">
        <v>2009</v>
      </c>
      <c r="K676" s="130" t="s">
        <v>1656</v>
      </c>
      <c r="L676" s="130" t="s">
        <v>1107</v>
      </c>
      <c r="M676" s="131">
        <v>270</v>
      </c>
      <c r="N676" s="136">
        <v>40238</v>
      </c>
      <c r="O676" s="136">
        <v>41609</v>
      </c>
      <c r="P676" s="136">
        <v>42844</v>
      </c>
      <c r="Q676" s="145">
        <f t="shared" si="102"/>
        <v>7.13972602739726</v>
      </c>
      <c r="R676" s="145" t="s">
        <v>2517</v>
      </c>
      <c r="S676" s="145">
        <f t="shared" si="103"/>
        <v>3.3835616438356166</v>
      </c>
      <c r="T676" s="145" t="s">
        <v>2513</v>
      </c>
      <c r="U676" s="145" t="s">
        <v>2540</v>
      </c>
      <c r="V676" s="145" t="s">
        <v>691</v>
      </c>
      <c r="W676" s="145" t="s">
        <v>689</v>
      </c>
      <c r="X676" s="187" t="s">
        <v>691</v>
      </c>
      <c r="Y676" s="180">
        <v>16752822</v>
      </c>
      <c r="Z676" s="181">
        <v>0</v>
      </c>
      <c r="AA676" s="128">
        <v>0</v>
      </c>
      <c r="AB676" s="127">
        <v>32407700</v>
      </c>
      <c r="AC676" s="192">
        <v>19668317.07</v>
      </c>
      <c r="AD676" s="342">
        <f t="shared" si="104"/>
        <v>-2915495.0700000003</v>
      </c>
      <c r="AE676" s="352">
        <f t="shared" si="100"/>
        <v>1.1740300869907172</v>
      </c>
      <c r="AF676" s="135">
        <f t="shared" si="101"/>
        <v>1.1740300869907172</v>
      </c>
      <c r="AG676" s="135" t="s">
        <v>2544</v>
      </c>
      <c r="AH676" s="202"/>
      <c r="AI676" s="189"/>
      <c r="AJ676" s="178"/>
      <c r="AK676" s="178"/>
      <c r="AL676" s="178"/>
      <c r="AM676" s="178"/>
      <c r="AN676" s="178"/>
      <c r="AO676" s="178"/>
      <c r="AP676" s="178"/>
      <c r="AQ676" s="188" t="s">
        <v>716</v>
      </c>
    </row>
    <row r="677" spans="1:43" ht="36" x14ac:dyDescent="0.3">
      <c r="A677" s="193" t="s">
        <v>899</v>
      </c>
      <c r="B677" s="129">
        <v>674</v>
      </c>
      <c r="C677" s="198" t="s">
        <v>1664</v>
      </c>
      <c r="D677" s="239">
        <v>61434</v>
      </c>
      <c r="E677" s="245" t="s">
        <v>1637</v>
      </c>
      <c r="F677" s="279" t="s">
        <v>2531</v>
      </c>
      <c r="G677" s="175" t="s">
        <v>1451</v>
      </c>
      <c r="H677" s="187">
        <v>2015</v>
      </c>
      <c r="I677" s="130">
        <v>39849</v>
      </c>
      <c r="J677" s="187">
        <v>2009</v>
      </c>
      <c r="K677" s="130" t="s">
        <v>906</v>
      </c>
      <c r="L677" s="130" t="s">
        <v>1107</v>
      </c>
      <c r="M677" s="131">
        <v>420</v>
      </c>
      <c r="N677" s="136">
        <v>39934</v>
      </c>
      <c r="O677" s="136">
        <v>42248</v>
      </c>
      <c r="P677" s="136">
        <v>42844</v>
      </c>
      <c r="Q677" s="145">
        <f t="shared" si="102"/>
        <v>7.9726027397260273</v>
      </c>
      <c r="R677" s="145" t="s">
        <v>2518</v>
      </c>
      <c r="S677" s="145">
        <f t="shared" si="103"/>
        <v>1.6328767123287671</v>
      </c>
      <c r="T677" s="145" t="s">
        <v>2524</v>
      </c>
      <c r="U677" s="145" t="s">
        <v>2540</v>
      </c>
      <c r="V677" s="145" t="s">
        <v>691</v>
      </c>
      <c r="W677" s="145" t="s">
        <v>689</v>
      </c>
      <c r="X677" s="187" t="s">
        <v>691</v>
      </c>
      <c r="Y677" s="180">
        <v>138974194.84</v>
      </c>
      <c r="Z677" s="181">
        <v>0</v>
      </c>
      <c r="AA677" s="128">
        <v>0</v>
      </c>
      <c r="AB677" s="180">
        <v>166725544</v>
      </c>
      <c r="AC677" s="192">
        <v>138930329.09999999</v>
      </c>
      <c r="AD677" s="342">
        <f t="shared" si="104"/>
        <v>43865.740000009537</v>
      </c>
      <c r="AE677" s="352">
        <f t="shared" si="100"/>
        <v>0.99968436053865606</v>
      </c>
      <c r="AF677" s="135">
        <f t="shared" si="101"/>
        <v>0.99968436053865606</v>
      </c>
      <c r="AG677" s="135" t="s">
        <v>2544</v>
      </c>
      <c r="AH677" s="202"/>
      <c r="AI677" s="189"/>
      <c r="AJ677" s="178"/>
      <c r="AK677" s="178"/>
      <c r="AL677" s="178"/>
      <c r="AM677" s="178"/>
      <c r="AN677" s="178"/>
      <c r="AO677" s="178"/>
      <c r="AP677" s="178"/>
      <c r="AQ677" s="139" t="s">
        <v>1630</v>
      </c>
    </row>
    <row r="678" spans="1:43" ht="36" x14ac:dyDescent="0.3">
      <c r="A678" s="193" t="s">
        <v>899</v>
      </c>
      <c r="B678" s="129">
        <v>675</v>
      </c>
      <c r="C678" s="198" t="s">
        <v>1687</v>
      </c>
      <c r="D678" s="239">
        <v>182890</v>
      </c>
      <c r="E678" s="245" t="s">
        <v>2387</v>
      </c>
      <c r="F678" s="280" t="s">
        <v>1629</v>
      </c>
      <c r="G678" s="175" t="s">
        <v>1132</v>
      </c>
      <c r="H678" s="187">
        <v>2015</v>
      </c>
      <c r="I678" s="130">
        <v>41355</v>
      </c>
      <c r="J678" s="187">
        <v>2013</v>
      </c>
      <c r="K678" s="187" t="s">
        <v>1094</v>
      </c>
      <c r="L678" s="130" t="s">
        <v>1102</v>
      </c>
      <c r="M678" s="131">
        <v>720</v>
      </c>
      <c r="N678" s="136">
        <v>41944</v>
      </c>
      <c r="O678" s="136">
        <v>42644</v>
      </c>
      <c r="P678" s="136">
        <v>42844</v>
      </c>
      <c r="Q678" s="145">
        <f t="shared" si="102"/>
        <v>2.4657534246575343</v>
      </c>
      <c r="R678" s="145" t="s">
        <v>2512</v>
      </c>
      <c r="S678" s="145">
        <f t="shared" si="103"/>
        <v>0.54794520547945202</v>
      </c>
      <c r="T678" s="145" t="s">
        <v>2510</v>
      </c>
      <c r="U678" s="145" t="s">
        <v>2539</v>
      </c>
      <c r="V678" s="145" t="s">
        <v>689</v>
      </c>
      <c r="W678" s="145" t="s">
        <v>689</v>
      </c>
      <c r="X678" s="187" t="s">
        <v>691</v>
      </c>
      <c r="Y678" s="180">
        <v>16689815</v>
      </c>
      <c r="Z678" s="180">
        <v>10873454</v>
      </c>
      <c r="AA678" s="180">
        <v>7873454</v>
      </c>
      <c r="AB678" s="180">
        <v>8289999</v>
      </c>
      <c r="AC678" s="192">
        <v>342065.68</v>
      </c>
      <c r="AD678" s="342">
        <f t="shared" si="104"/>
        <v>16347749.32</v>
      </c>
      <c r="AE678" s="352">
        <f t="shared" si="100"/>
        <v>2.0495474635279062E-2</v>
      </c>
      <c r="AF678" s="135">
        <f t="shared" si="101"/>
        <v>2.0495474635279062E-2</v>
      </c>
      <c r="AG678" s="135" t="s">
        <v>2543</v>
      </c>
      <c r="AH678" s="202"/>
      <c r="AI678" s="190"/>
      <c r="AJ678" s="191"/>
      <c r="AK678" s="191"/>
      <c r="AL678" s="191"/>
      <c r="AM678" s="191"/>
      <c r="AN678" s="191"/>
      <c r="AO678" s="191"/>
      <c r="AP678" s="191"/>
      <c r="AQ678" s="139" t="s">
        <v>1630</v>
      </c>
    </row>
    <row r="679" spans="1:43" ht="36" x14ac:dyDescent="0.3">
      <c r="A679" s="193" t="s">
        <v>899</v>
      </c>
      <c r="B679" s="129">
        <v>676</v>
      </c>
      <c r="C679" s="198" t="s">
        <v>1688</v>
      </c>
      <c r="D679" s="239">
        <v>182938</v>
      </c>
      <c r="E679" s="245" t="s">
        <v>2387</v>
      </c>
      <c r="F679" s="280" t="s">
        <v>1629</v>
      </c>
      <c r="G679" s="175" t="s">
        <v>1132</v>
      </c>
      <c r="H679" s="187">
        <v>2015</v>
      </c>
      <c r="I679" s="130">
        <v>41212</v>
      </c>
      <c r="J679" s="152">
        <v>2012</v>
      </c>
      <c r="K679" s="130" t="s">
        <v>1146</v>
      </c>
      <c r="L679" s="130" t="s">
        <v>1102</v>
      </c>
      <c r="M679" s="131">
        <v>540</v>
      </c>
      <c r="N679" s="136">
        <v>41883</v>
      </c>
      <c r="O679" s="136">
        <v>42644</v>
      </c>
      <c r="P679" s="136">
        <v>42844</v>
      </c>
      <c r="Q679" s="145">
        <f t="shared" si="102"/>
        <v>2.6328767123287671</v>
      </c>
      <c r="R679" s="145" t="s">
        <v>2512</v>
      </c>
      <c r="S679" s="145">
        <f t="shared" si="103"/>
        <v>0.54794520547945202</v>
      </c>
      <c r="T679" s="145" t="s">
        <v>2510</v>
      </c>
      <c r="U679" s="145" t="s">
        <v>2539</v>
      </c>
      <c r="V679" s="145" t="s">
        <v>689</v>
      </c>
      <c r="W679" s="145" t="s">
        <v>689</v>
      </c>
      <c r="X679" s="187" t="s">
        <v>691</v>
      </c>
      <c r="Y679" s="180">
        <v>14257201</v>
      </c>
      <c r="Z679" s="180">
        <v>10029740</v>
      </c>
      <c r="AA679" s="180">
        <v>10029740</v>
      </c>
      <c r="AB679" s="180">
        <v>10777978</v>
      </c>
      <c r="AC679" s="192">
        <v>253296.75</v>
      </c>
      <c r="AD679" s="342">
        <f t="shared" si="104"/>
        <v>14003904.25</v>
      </c>
      <c r="AE679" s="352">
        <f t="shared" si="100"/>
        <v>1.7766232656746581E-2</v>
      </c>
      <c r="AF679" s="135">
        <f t="shared" si="101"/>
        <v>1.7766232656746581E-2</v>
      </c>
      <c r="AG679" s="135" t="s">
        <v>2543</v>
      </c>
      <c r="AH679" s="202"/>
      <c r="AI679" s="190"/>
      <c r="AJ679" s="191"/>
      <c r="AK679" s="191"/>
      <c r="AL679" s="191"/>
      <c r="AM679" s="191"/>
      <c r="AN679" s="191"/>
      <c r="AO679" s="191"/>
      <c r="AP679" s="191"/>
      <c r="AQ679" s="139" t="s">
        <v>1630</v>
      </c>
    </row>
    <row r="680" spans="1:43" ht="36" x14ac:dyDescent="0.3">
      <c r="A680" s="193" t="s">
        <v>899</v>
      </c>
      <c r="B680" s="129">
        <v>677</v>
      </c>
      <c r="C680" s="198" t="s">
        <v>1689</v>
      </c>
      <c r="D680" s="239">
        <v>183004</v>
      </c>
      <c r="E680" s="245" t="s">
        <v>2387</v>
      </c>
      <c r="F680" s="280" t="s">
        <v>1629</v>
      </c>
      <c r="G680" s="175" t="s">
        <v>1132</v>
      </c>
      <c r="H680" s="187">
        <v>2015</v>
      </c>
      <c r="I680" s="130">
        <v>41239</v>
      </c>
      <c r="J680" s="152">
        <v>2012</v>
      </c>
      <c r="K680" s="130" t="s">
        <v>1690</v>
      </c>
      <c r="L680" s="130" t="s">
        <v>1102</v>
      </c>
      <c r="M680" s="131">
        <v>720</v>
      </c>
      <c r="N680" s="136">
        <v>41883</v>
      </c>
      <c r="O680" s="136">
        <v>42644</v>
      </c>
      <c r="P680" s="136">
        <v>42844</v>
      </c>
      <c r="Q680" s="145">
        <f t="shared" si="102"/>
        <v>2.6328767123287671</v>
      </c>
      <c r="R680" s="145" t="s">
        <v>2512</v>
      </c>
      <c r="S680" s="145">
        <f t="shared" si="103"/>
        <v>0.54794520547945202</v>
      </c>
      <c r="T680" s="145" t="s">
        <v>2510</v>
      </c>
      <c r="U680" s="145" t="s">
        <v>2539</v>
      </c>
      <c r="V680" s="145" t="s">
        <v>689</v>
      </c>
      <c r="W680" s="145" t="s">
        <v>689</v>
      </c>
      <c r="X680" s="187" t="s">
        <v>691</v>
      </c>
      <c r="Y680" s="180">
        <v>27312547</v>
      </c>
      <c r="Z680" s="180">
        <v>17869830</v>
      </c>
      <c r="AA680" s="180">
        <v>17671296</v>
      </c>
      <c r="AB680" s="180">
        <v>18370268</v>
      </c>
      <c r="AC680" s="192">
        <v>304592.75</v>
      </c>
      <c r="AD680" s="342">
        <f t="shared" si="104"/>
        <v>27007954.25</v>
      </c>
      <c r="AE680" s="352">
        <f t="shared" si="100"/>
        <v>1.115211810894092E-2</v>
      </c>
      <c r="AF680" s="135">
        <f t="shared" si="101"/>
        <v>1.115211810894092E-2</v>
      </c>
      <c r="AG680" s="135" t="s">
        <v>2543</v>
      </c>
      <c r="AH680" s="202"/>
      <c r="AI680" s="190"/>
      <c r="AJ680" s="191"/>
      <c r="AK680" s="191"/>
      <c r="AL680" s="191"/>
      <c r="AM680" s="191"/>
      <c r="AN680" s="191"/>
      <c r="AO680" s="191"/>
      <c r="AP680" s="191"/>
      <c r="AQ680" s="139" t="s">
        <v>1630</v>
      </c>
    </row>
    <row r="681" spans="1:43" ht="36" x14ac:dyDescent="0.3">
      <c r="A681" s="193" t="s">
        <v>899</v>
      </c>
      <c r="B681" s="129">
        <v>678</v>
      </c>
      <c r="C681" s="198" t="s">
        <v>1691</v>
      </c>
      <c r="D681" s="239">
        <v>183007</v>
      </c>
      <c r="E681" s="245" t="s">
        <v>2387</v>
      </c>
      <c r="F681" s="280" t="s">
        <v>1629</v>
      </c>
      <c r="G681" s="175" t="s">
        <v>1132</v>
      </c>
      <c r="H681" s="187">
        <v>2015</v>
      </c>
      <c r="I681" s="130">
        <v>41239</v>
      </c>
      <c r="J681" s="152">
        <v>2012</v>
      </c>
      <c r="K681" s="130" t="s">
        <v>1170</v>
      </c>
      <c r="L681" s="130" t="s">
        <v>1102</v>
      </c>
      <c r="M681" s="131">
        <v>540</v>
      </c>
      <c r="N681" s="136">
        <v>41883</v>
      </c>
      <c r="O681" s="136">
        <v>42217</v>
      </c>
      <c r="P681" s="136">
        <v>42844</v>
      </c>
      <c r="Q681" s="145">
        <f t="shared" si="102"/>
        <v>2.6328767123287671</v>
      </c>
      <c r="R681" s="145" t="s">
        <v>2512</v>
      </c>
      <c r="S681" s="145">
        <f t="shared" si="103"/>
        <v>1.7178082191780821</v>
      </c>
      <c r="T681" s="145" t="s">
        <v>2524</v>
      </c>
      <c r="U681" s="145" t="s">
        <v>2540</v>
      </c>
      <c r="V681" s="145" t="s">
        <v>689</v>
      </c>
      <c r="W681" s="145" t="s">
        <v>689</v>
      </c>
      <c r="X681" s="187" t="s">
        <v>691</v>
      </c>
      <c r="Y681" s="180">
        <v>18861180</v>
      </c>
      <c r="Z681" s="180">
        <v>11727490</v>
      </c>
      <c r="AA681" s="180">
        <v>9487543</v>
      </c>
      <c r="AB681" s="180">
        <v>9967406</v>
      </c>
      <c r="AC681" s="192">
        <v>2864.46</v>
      </c>
      <c r="AD681" s="342">
        <f t="shared" si="104"/>
        <v>18858315.539999999</v>
      </c>
      <c r="AE681" s="352">
        <f t="shared" si="100"/>
        <v>1.5187066768887207E-4</v>
      </c>
      <c r="AF681" s="135">
        <f t="shared" si="101"/>
        <v>1.5187066768887207E-4</v>
      </c>
      <c r="AG681" s="135" t="s">
        <v>2543</v>
      </c>
      <c r="AH681" s="202"/>
      <c r="AI681" s="190"/>
      <c r="AJ681" s="191"/>
      <c r="AK681" s="191"/>
      <c r="AL681" s="191"/>
      <c r="AM681" s="191"/>
      <c r="AN681" s="191"/>
      <c r="AO681" s="191"/>
      <c r="AP681" s="191"/>
      <c r="AQ681" s="139" t="s">
        <v>1630</v>
      </c>
    </row>
    <row r="682" spans="1:43" ht="36" x14ac:dyDescent="0.3">
      <c r="A682" s="193" t="s">
        <v>899</v>
      </c>
      <c r="B682" s="129">
        <v>679</v>
      </c>
      <c r="C682" s="198" t="s">
        <v>1866</v>
      </c>
      <c r="D682" s="239">
        <v>222125</v>
      </c>
      <c r="E682" s="245" t="s">
        <v>2387</v>
      </c>
      <c r="F682" s="280" t="s">
        <v>1629</v>
      </c>
      <c r="G682" s="175" t="s">
        <v>1132</v>
      </c>
      <c r="H682" s="187">
        <v>2015</v>
      </c>
      <c r="I682" s="130">
        <v>41534</v>
      </c>
      <c r="J682" s="187">
        <v>2013</v>
      </c>
      <c r="K682" s="187" t="s">
        <v>2252</v>
      </c>
      <c r="L682" s="130" t="s">
        <v>1102</v>
      </c>
      <c r="M682" s="131">
        <v>720</v>
      </c>
      <c r="N682" s="136">
        <v>42036</v>
      </c>
      <c r="O682" s="136">
        <v>42795</v>
      </c>
      <c r="P682" s="136">
        <v>42844</v>
      </c>
      <c r="Q682" s="145">
        <f t="shared" si="102"/>
        <v>2.2136986301369861</v>
      </c>
      <c r="R682" s="145" t="s">
        <v>2512</v>
      </c>
      <c r="S682" s="145">
        <f t="shared" si="103"/>
        <v>0.13424657534246576</v>
      </c>
      <c r="T682" s="145" t="s">
        <v>2510</v>
      </c>
      <c r="U682" s="145" t="s">
        <v>2539</v>
      </c>
      <c r="V682" s="145" t="s">
        <v>689</v>
      </c>
      <c r="W682" s="145" t="s">
        <v>689</v>
      </c>
      <c r="X682" s="187" t="s">
        <v>691</v>
      </c>
      <c r="Y682" s="180">
        <v>21891998</v>
      </c>
      <c r="Z682" s="180">
        <v>11661786</v>
      </c>
      <c r="AA682" s="180">
        <v>11661786</v>
      </c>
      <c r="AB682" s="180">
        <v>13538016</v>
      </c>
      <c r="AC682" s="192">
        <v>135220.82999999999</v>
      </c>
      <c r="AD682" s="342">
        <f t="shared" si="104"/>
        <v>21756777.170000002</v>
      </c>
      <c r="AE682" s="352">
        <f t="shared" si="100"/>
        <v>6.1767240249154046E-3</v>
      </c>
      <c r="AF682" s="135">
        <f t="shared" si="101"/>
        <v>6.1767240249154046E-3</v>
      </c>
      <c r="AG682" s="135" t="s">
        <v>2543</v>
      </c>
      <c r="AH682" s="202"/>
      <c r="AI682" s="189"/>
      <c r="AJ682" s="178"/>
      <c r="AK682" s="178"/>
      <c r="AL682" s="178"/>
      <c r="AM682" s="178"/>
      <c r="AN682" s="178"/>
      <c r="AO682" s="178"/>
      <c r="AP682" s="178"/>
      <c r="AQ682" s="139" t="s">
        <v>1630</v>
      </c>
    </row>
    <row r="683" spans="1:43" ht="36" x14ac:dyDescent="0.3">
      <c r="A683" s="193" t="s">
        <v>899</v>
      </c>
      <c r="B683" s="129">
        <v>680</v>
      </c>
      <c r="C683" s="198" t="s">
        <v>1867</v>
      </c>
      <c r="D683" s="239">
        <v>222281</v>
      </c>
      <c r="E683" s="245" t="s">
        <v>2387</v>
      </c>
      <c r="F683" s="280" t="s">
        <v>1629</v>
      </c>
      <c r="G683" s="175" t="s">
        <v>1132</v>
      </c>
      <c r="H683" s="187">
        <v>2015</v>
      </c>
      <c r="I683" s="130">
        <v>41603</v>
      </c>
      <c r="J683" s="187">
        <v>2013</v>
      </c>
      <c r="K683" s="187" t="s">
        <v>2252</v>
      </c>
      <c r="L683" s="130" t="s">
        <v>1102</v>
      </c>
      <c r="M683" s="131">
        <v>600</v>
      </c>
      <c r="N683" s="136">
        <v>42036</v>
      </c>
      <c r="O683" s="136">
        <v>42125</v>
      </c>
      <c r="P683" s="136">
        <v>42844</v>
      </c>
      <c r="Q683" s="145">
        <f t="shared" si="102"/>
        <v>2.2136986301369861</v>
      </c>
      <c r="R683" s="145" t="s">
        <v>2512</v>
      </c>
      <c r="S683" s="145">
        <f t="shared" si="103"/>
        <v>1.9698630136986301</v>
      </c>
      <c r="T683" s="145" t="s">
        <v>2512</v>
      </c>
      <c r="U683" s="145" t="s">
        <v>2540</v>
      </c>
      <c r="V683" s="145" t="s">
        <v>689</v>
      </c>
      <c r="W683" s="145" t="s">
        <v>689</v>
      </c>
      <c r="X683" s="187" t="s">
        <v>691</v>
      </c>
      <c r="Y683" s="180">
        <v>22147616</v>
      </c>
      <c r="Z683" s="180">
        <v>13275808</v>
      </c>
      <c r="AA683" s="180">
        <v>13275808</v>
      </c>
      <c r="AB683" s="180">
        <v>13806675</v>
      </c>
      <c r="AC683" s="180">
        <v>1854</v>
      </c>
      <c r="AD683" s="342">
        <f t="shared" si="104"/>
        <v>22145762</v>
      </c>
      <c r="AE683" s="352">
        <f t="shared" si="100"/>
        <v>8.3711041405088476E-5</v>
      </c>
      <c r="AF683" s="135">
        <f t="shared" si="101"/>
        <v>8.3711041405088476E-5</v>
      </c>
      <c r="AG683" s="135" t="s">
        <v>2543</v>
      </c>
      <c r="AH683" s="202"/>
      <c r="AI683" s="189"/>
      <c r="AJ683" s="178"/>
      <c r="AK683" s="178"/>
      <c r="AL683" s="178"/>
      <c r="AM683" s="178"/>
      <c r="AN683" s="178"/>
      <c r="AO683" s="178"/>
      <c r="AP683" s="178"/>
      <c r="AQ683" s="139" t="s">
        <v>1630</v>
      </c>
    </row>
    <row r="684" spans="1:43" ht="36" x14ac:dyDescent="0.3">
      <c r="A684" s="193" t="s">
        <v>899</v>
      </c>
      <c r="B684" s="129">
        <v>681</v>
      </c>
      <c r="C684" s="198" t="s">
        <v>1868</v>
      </c>
      <c r="D684" s="239">
        <v>222514</v>
      </c>
      <c r="E684" s="245" t="s">
        <v>2387</v>
      </c>
      <c r="F684" s="280" t="s">
        <v>1629</v>
      </c>
      <c r="G684" s="175" t="s">
        <v>1132</v>
      </c>
      <c r="H684" s="187">
        <v>2015</v>
      </c>
      <c r="I684" s="130">
        <v>41745</v>
      </c>
      <c r="J684" s="282">
        <v>2014</v>
      </c>
      <c r="K684" s="187" t="s">
        <v>2252</v>
      </c>
      <c r="L684" s="130" t="s">
        <v>1102</v>
      </c>
      <c r="M684" s="131">
        <v>540</v>
      </c>
      <c r="N684" s="136">
        <v>41730</v>
      </c>
      <c r="O684" s="136">
        <v>42795</v>
      </c>
      <c r="P684" s="136">
        <v>42844</v>
      </c>
      <c r="Q684" s="145">
        <f t="shared" si="102"/>
        <v>3.0520547945205481</v>
      </c>
      <c r="R684" s="145" t="s">
        <v>2513</v>
      </c>
      <c r="S684" s="145">
        <f t="shared" si="103"/>
        <v>0.13424657534246576</v>
      </c>
      <c r="T684" s="145" t="s">
        <v>2510</v>
      </c>
      <c r="U684" s="145" t="s">
        <v>2539</v>
      </c>
      <c r="V684" s="145" t="s">
        <v>689</v>
      </c>
      <c r="W684" s="145" t="s">
        <v>689</v>
      </c>
      <c r="X684" s="187" t="s">
        <v>691</v>
      </c>
      <c r="Y684" s="180">
        <v>12593305</v>
      </c>
      <c r="Z684" s="180">
        <v>4717480</v>
      </c>
      <c r="AA684" s="180">
        <v>4717480</v>
      </c>
      <c r="AB684" s="180">
        <v>6169656</v>
      </c>
      <c r="AC684" s="192">
        <v>93790.9</v>
      </c>
      <c r="AD684" s="342">
        <f t="shared" si="104"/>
        <v>12499514.1</v>
      </c>
      <c r="AE684" s="352">
        <f t="shared" si="100"/>
        <v>7.4476795408353882E-3</v>
      </c>
      <c r="AF684" s="135">
        <f t="shared" si="101"/>
        <v>7.4476795408353882E-3</v>
      </c>
      <c r="AG684" s="135" t="s">
        <v>2543</v>
      </c>
      <c r="AH684" s="202"/>
      <c r="AI684" s="189"/>
      <c r="AJ684" s="178"/>
      <c r="AK684" s="178"/>
      <c r="AL684" s="178"/>
      <c r="AM684" s="178"/>
      <c r="AN684" s="178"/>
      <c r="AO684" s="178"/>
      <c r="AP684" s="178"/>
      <c r="AQ684" s="139" t="s">
        <v>1630</v>
      </c>
    </row>
    <row r="685" spans="1:43" ht="36" x14ac:dyDescent="0.3">
      <c r="A685" s="193" t="s">
        <v>899</v>
      </c>
      <c r="B685" s="129">
        <v>682</v>
      </c>
      <c r="C685" s="198" t="s">
        <v>1870</v>
      </c>
      <c r="D685" s="239">
        <v>251958</v>
      </c>
      <c r="E685" s="245" t="s">
        <v>1629</v>
      </c>
      <c r="F685" s="280" t="s">
        <v>1629</v>
      </c>
      <c r="G685" s="175" t="s">
        <v>1132</v>
      </c>
      <c r="H685" s="187">
        <v>2015</v>
      </c>
      <c r="I685" s="130">
        <v>41513</v>
      </c>
      <c r="J685" s="187">
        <v>2013</v>
      </c>
      <c r="K685" s="130" t="s">
        <v>1600</v>
      </c>
      <c r="L685" s="130" t="s">
        <v>1102</v>
      </c>
      <c r="M685" s="131">
        <v>360</v>
      </c>
      <c r="N685" s="136">
        <v>41944</v>
      </c>
      <c r="O685" s="136">
        <v>42217</v>
      </c>
      <c r="P685" s="136">
        <v>42844</v>
      </c>
      <c r="Q685" s="145">
        <f t="shared" si="102"/>
        <v>2.4657534246575343</v>
      </c>
      <c r="R685" s="145" t="s">
        <v>2512</v>
      </c>
      <c r="S685" s="145">
        <f t="shared" si="103"/>
        <v>1.7178082191780821</v>
      </c>
      <c r="T685" s="145" t="s">
        <v>2524</v>
      </c>
      <c r="U685" s="145" t="s">
        <v>2540</v>
      </c>
      <c r="V685" s="145" t="s">
        <v>689</v>
      </c>
      <c r="W685" s="145" t="s">
        <v>689</v>
      </c>
      <c r="X685" s="187" t="s">
        <v>689</v>
      </c>
      <c r="Y685" s="180">
        <v>2155332</v>
      </c>
      <c r="Z685" s="181">
        <v>0</v>
      </c>
      <c r="AA685" s="128">
        <v>0</v>
      </c>
      <c r="AB685" s="180">
        <v>332074</v>
      </c>
      <c r="AC685" s="192">
        <v>101161.34</v>
      </c>
      <c r="AD685" s="342">
        <f t="shared" si="104"/>
        <v>2054170.66</v>
      </c>
      <c r="AE685" s="352">
        <f t="shared" si="100"/>
        <v>4.6935386288516109E-2</v>
      </c>
      <c r="AF685" s="135">
        <f t="shared" si="101"/>
        <v>4.6935386288516109E-2</v>
      </c>
      <c r="AG685" s="135" t="s">
        <v>2543</v>
      </c>
      <c r="AH685" s="202"/>
      <c r="AI685" s="189"/>
      <c r="AJ685" s="178"/>
      <c r="AK685" s="178"/>
      <c r="AL685" s="178"/>
      <c r="AM685" s="178"/>
      <c r="AN685" s="178"/>
      <c r="AO685" s="178"/>
      <c r="AP685" s="178"/>
      <c r="AQ685" s="188"/>
    </row>
    <row r="686" spans="1:43" ht="36" x14ac:dyDescent="0.3">
      <c r="A686" s="193" t="s">
        <v>900</v>
      </c>
      <c r="B686" s="129">
        <v>683</v>
      </c>
      <c r="C686" s="198" t="s">
        <v>2418</v>
      </c>
      <c r="D686" s="237">
        <v>35509</v>
      </c>
      <c r="E686" s="245" t="s">
        <v>2219</v>
      </c>
      <c r="F686" s="280" t="s">
        <v>2528</v>
      </c>
      <c r="G686" s="175" t="s">
        <v>1132</v>
      </c>
      <c r="H686" s="187">
        <v>2015</v>
      </c>
      <c r="I686" s="130">
        <v>40864</v>
      </c>
      <c r="J686" s="187">
        <v>2011</v>
      </c>
      <c r="K686" s="130" t="s">
        <v>906</v>
      </c>
      <c r="L686" s="130" t="s">
        <v>1100</v>
      </c>
      <c r="M686" s="131">
        <v>120</v>
      </c>
      <c r="N686" s="136">
        <v>41153</v>
      </c>
      <c r="O686" s="136">
        <v>42339</v>
      </c>
      <c r="P686" s="136">
        <v>42844</v>
      </c>
      <c r="Q686" s="145">
        <f t="shared" si="102"/>
        <v>4.6328767123287671</v>
      </c>
      <c r="R686" s="145" t="s">
        <v>2514</v>
      </c>
      <c r="S686" s="145">
        <f t="shared" si="103"/>
        <v>1.3835616438356164</v>
      </c>
      <c r="T686" s="145" t="s">
        <v>2524</v>
      </c>
      <c r="U686" s="145" t="s">
        <v>2540</v>
      </c>
      <c r="V686" s="145" t="s">
        <v>691</v>
      </c>
      <c r="W686" s="145" t="s">
        <v>689</v>
      </c>
      <c r="X686" s="187" t="s">
        <v>691</v>
      </c>
      <c r="Y686" s="180">
        <v>2896912.04</v>
      </c>
      <c r="Z686" s="181">
        <v>0</v>
      </c>
      <c r="AA686" s="128">
        <v>0</v>
      </c>
      <c r="AB686" s="180">
        <v>4597374</v>
      </c>
      <c r="AC686" s="192">
        <v>2764078.3</v>
      </c>
      <c r="AD686" s="342">
        <f t="shared" si="104"/>
        <v>132833.74000000022</v>
      </c>
      <c r="AE686" s="352">
        <f t="shared" si="100"/>
        <v>0.95414643656215392</v>
      </c>
      <c r="AF686" s="135">
        <f t="shared" si="101"/>
        <v>0.95414643656215392</v>
      </c>
      <c r="AG686" s="135" t="s">
        <v>2544</v>
      </c>
      <c r="AH686" s="202"/>
      <c r="AI686" s="189"/>
      <c r="AJ686" s="178"/>
      <c r="AK686" s="178"/>
      <c r="AL686" s="178"/>
      <c r="AM686" s="178"/>
      <c r="AN686" s="178"/>
      <c r="AO686" s="178"/>
      <c r="AP686" s="178"/>
      <c r="AQ686" s="188" t="s">
        <v>2156</v>
      </c>
    </row>
    <row r="687" spans="1:43" ht="48" x14ac:dyDescent="0.3">
      <c r="A687" s="193" t="s">
        <v>900</v>
      </c>
      <c r="B687" s="129">
        <v>684</v>
      </c>
      <c r="C687" s="198" t="s">
        <v>2498</v>
      </c>
      <c r="D687" s="237">
        <v>119083</v>
      </c>
      <c r="E687" s="245" t="s">
        <v>1659</v>
      </c>
      <c r="F687" s="280" t="s">
        <v>2529</v>
      </c>
      <c r="G687" s="175" t="s">
        <v>2180</v>
      </c>
      <c r="H687" s="187">
        <v>2015</v>
      </c>
      <c r="I687" s="130">
        <v>39955</v>
      </c>
      <c r="J687" s="187">
        <v>2009</v>
      </c>
      <c r="K687" s="130" t="s">
        <v>2244</v>
      </c>
      <c r="L687" s="130" t="s">
        <v>1110</v>
      </c>
      <c r="M687" s="131">
        <v>180</v>
      </c>
      <c r="N687" s="136">
        <v>41518</v>
      </c>
      <c r="O687" s="136">
        <v>42309</v>
      </c>
      <c r="P687" s="136">
        <v>42844</v>
      </c>
      <c r="Q687" s="145">
        <f t="shared" si="102"/>
        <v>3.6328767123287671</v>
      </c>
      <c r="R687" s="145" t="s">
        <v>2513</v>
      </c>
      <c r="S687" s="145">
        <f t="shared" si="103"/>
        <v>1.4657534246575343</v>
      </c>
      <c r="T687" s="145" t="s">
        <v>2524</v>
      </c>
      <c r="U687" s="145" t="s">
        <v>2540</v>
      </c>
      <c r="V687" s="145" t="s">
        <v>689</v>
      </c>
      <c r="W687" s="145" t="s">
        <v>689</v>
      </c>
      <c r="X687" s="187" t="s">
        <v>691</v>
      </c>
      <c r="Y687" s="180">
        <v>1979549.11</v>
      </c>
      <c r="Z687" s="181">
        <v>0</v>
      </c>
      <c r="AA687" s="128">
        <v>0</v>
      </c>
      <c r="AB687" s="180">
        <v>2403211</v>
      </c>
      <c r="AC687" s="192">
        <v>1956809.1</v>
      </c>
      <c r="AD687" s="342">
        <f t="shared" si="104"/>
        <v>22740.010000000009</v>
      </c>
      <c r="AE687" s="352">
        <f t="shared" si="100"/>
        <v>0.98851253051256704</v>
      </c>
      <c r="AF687" s="135">
        <f t="shared" si="101"/>
        <v>0.98851253051256704</v>
      </c>
      <c r="AG687" s="135" t="s">
        <v>2544</v>
      </c>
      <c r="AH687" s="202"/>
      <c r="AI687" s="190"/>
      <c r="AJ687" s="191"/>
      <c r="AK687" s="191"/>
      <c r="AL687" s="191"/>
      <c r="AM687" s="191"/>
      <c r="AN687" s="191"/>
      <c r="AO687" s="191"/>
      <c r="AP687" s="191"/>
      <c r="AQ687" s="188" t="s">
        <v>797</v>
      </c>
    </row>
    <row r="688" spans="1:43" ht="36" x14ac:dyDescent="0.3">
      <c r="A688" s="193" t="s">
        <v>900</v>
      </c>
      <c r="B688" s="129">
        <v>685</v>
      </c>
      <c r="C688" s="198" t="s">
        <v>2417</v>
      </c>
      <c r="D688" s="237">
        <v>138916</v>
      </c>
      <c r="E688" s="245" t="s">
        <v>1659</v>
      </c>
      <c r="F688" s="280" t="s">
        <v>2529</v>
      </c>
      <c r="G688" s="175" t="s">
        <v>1132</v>
      </c>
      <c r="H688" s="187">
        <v>2015</v>
      </c>
      <c r="I688" s="130">
        <v>41017</v>
      </c>
      <c r="J688" s="152">
        <v>2012</v>
      </c>
      <c r="K688" s="187" t="s">
        <v>1552</v>
      </c>
      <c r="L688" s="130" t="s">
        <v>1110</v>
      </c>
      <c r="M688" s="131">
        <v>180</v>
      </c>
      <c r="N688" s="136">
        <v>41579</v>
      </c>
      <c r="O688" s="136">
        <v>42125</v>
      </c>
      <c r="P688" s="136">
        <v>42844</v>
      </c>
      <c r="Q688" s="145">
        <f t="shared" si="102"/>
        <v>3.4657534246575343</v>
      </c>
      <c r="R688" s="145" t="s">
        <v>2513</v>
      </c>
      <c r="S688" s="145">
        <f t="shared" si="103"/>
        <v>1.9698630136986301</v>
      </c>
      <c r="T688" s="145" t="s">
        <v>2512</v>
      </c>
      <c r="U688" s="145" t="s">
        <v>2540</v>
      </c>
      <c r="V688" s="145" t="s">
        <v>691</v>
      </c>
      <c r="W688" s="145" t="s">
        <v>689</v>
      </c>
      <c r="X688" s="187" t="s">
        <v>691</v>
      </c>
      <c r="Y688" s="180">
        <v>1038028.65</v>
      </c>
      <c r="Z688" s="181">
        <v>0</v>
      </c>
      <c r="AA688" s="128">
        <v>0</v>
      </c>
      <c r="AB688" s="180">
        <v>1038645</v>
      </c>
      <c r="AC688" s="192">
        <v>1019166.25</v>
      </c>
      <c r="AD688" s="342">
        <f t="shared" si="104"/>
        <v>18862.400000000023</v>
      </c>
      <c r="AE688" s="352">
        <f t="shared" si="100"/>
        <v>0.98182863257194297</v>
      </c>
      <c r="AF688" s="135">
        <f t="shared" si="101"/>
        <v>0.98182863257194297</v>
      </c>
      <c r="AG688" s="135" t="s">
        <v>2544</v>
      </c>
      <c r="AH688" s="202"/>
      <c r="AI688" s="190"/>
      <c r="AJ688" s="191"/>
      <c r="AK688" s="191"/>
      <c r="AL688" s="191"/>
      <c r="AM688" s="191"/>
      <c r="AN688" s="191"/>
      <c r="AO688" s="191"/>
      <c r="AP688" s="191"/>
      <c r="AQ688" s="188" t="s">
        <v>2156</v>
      </c>
    </row>
    <row r="689" spans="1:43" ht="36" x14ac:dyDescent="0.3">
      <c r="A689" s="193" t="s">
        <v>900</v>
      </c>
      <c r="B689" s="129">
        <v>686</v>
      </c>
      <c r="C689" s="198" t="s">
        <v>2416</v>
      </c>
      <c r="D689" s="237">
        <v>151830</v>
      </c>
      <c r="E689" s="245" t="s">
        <v>1659</v>
      </c>
      <c r="F689" s="280" t="s">
        <v>2529</v>
      </c>
      <c r="G689" s="175" t="s">
        <v>1132</v>
      </c>
      <c r="H689" s="187">
        <v>2015</v>
      </c>
      <c r="I689" s="130">
        <v>40507</v>
      </c>
      <c r="J689" s="186">
        <v>2010</v>
      </c>
      <c r="K689" s="187" t="s">
        <v>1552</v>
      </c>
      <c r="L689" s="130" t="s">
        <v>1110</v>
      </c>
      <c r="M689" s="131">
        <v>90</v>
      </c>
      <c r="N689" s="136">
        <v>41091</v>
      </c>
      <c r="O689" s="136">
        <v>42095</v>
      </c>
      <c r="P689" s="136">
        <v>42844</v>
      </c>
      <c r="Q689" s="145">
        <f t="shared" si="102"/>
        <v>4.8027397260273972</v>
      </c>
      <c r="R689" s="145" t="s">
        <v>2514</v>
      </c>
      <c r="S689" s="145">
        <f t="shared" si="103"/>
        <v>2.0520547945205481</v>
      </c>
      <c r="T689" s="145" t="s">
        <v>2512</v>
      </c>
      <c r="U689" s="145" t="s">
        <v>2540</v>
      </c>
      <c r="V689" s="145" t="s">
        <v>691</v>
      </c>
      <c r="W689" s="145" t="s">
        <v>689</v>
      </c>
      <c r="X689" s="187" t="s">
        <v>691</v>
      </c>
      <c r="Y689" s="180">
        <v>2062109.55</v>
      </c>
      <c r="Z689" s="181">
        <v>0</v>
      </c>
      <c r="AA689" s="128">
        <v>0</v>
      </c>
      <c r="AB689" s="180">
        <v>3654122</v>
      </c>
      <c r="AC689" s="192">
        <v>2060233.88</v>
      </c>
      <c r="AD689" s="342">
        <f t="shared" si="104"/>
        <v>1875.6700000001583</v>
      </c>
      <c r="AE689" s="352">
        <f t="shared" si="100"/>
        <v>0.99909041204915605</v>
      </c>
      <c r="AF689" s="135">
        <f t="shared" si="101"/>
        <v>0.99909041204915605</v>
      </c>
      <c r="AG689" s="135" t="s">
        <v>2544</v>
      </c>
      <c r="AH689" s="202"/>
      <c r="AI689" s="190"/>
      <c r="AJ689" s="191"/>
      <c r="AK689" s="191"/>
      <c r="AL689" s="191"/>
      <c r="AM689" s="191"/>
      <c r="AN689" s="191"/>
      <c r="AO689" s="191"/>
      <c r="AP689" s="191"/>
      <c r="AQ689" s="188" t="s">
        <v>2156</v>
      </c>
    </row>
    <row r="690" spans="1:43" ht="36" x14ac:dyDescent="0.3">
      <c r="A690" s="193" t="s">
        <v>900</v>
      </c>
      <c r="B690" s="129">
        <v>687</v>
      </c>
      <c r="C690" s="198" t="s">
        <v>2415</v>
      </c>
      <c r="D690" s="237">
        <v>169361</v>
      </c>
      <c r="E690" s="245" t="s">
        <v>1659</v>
      </c>
      <c r="F690" s="280" t="s">
        <v>2529</v>
      </c>
      <c r="G690" s="175" t="s">
        <v>1132</v>
      </c>
      <c r="H690" s="187">
        <v>2015</v>
      </c>
      <c r="I690" s="130">
        <v>40738</v>
      </c>
      <c r="J690" s="187">
        <v>2011</v>
      </c>
      <c r="K690" s="130" t="s">
        <v>2244</v>
      </c>
      <c r="L690" s="130" t="s">
        <v>1102</v>
      </c>
      <c r="M690" s="131">
        <v>180</v>
      </c>
      <c r="N690" s="136">
        <v>40969</v>
      </c>
      <c r="O690" s="136">
        <v>42095</v>
      </c>
      <c r="P690" s="136">
        <v>42844</v>
      </c>
      <c r="Q690" s="145">
        <f t="shared" si="102"/>
        <v>5.1369863013698627</v>
      </c>
      <c r="R690" s="145" t="s">
        <v>2515</v>
      </c>
      <c r="S690" s="145">
        <f t="shared" si="103"/>
        <v>2.0520547945205481</v>
      </c>
      <c r="T690" s="145" t="s">
        <v>2512</v>
      </c>
      <c r="U690" s="145" t="s">
        <v>2540</v>
      </c>
      <c r="V690" s="145" t="s">
        <v>691</v>
      </c>
      <c r="W690" s="145" t="s">
        <v>689</v>
      </c>
      <c r="X690" s="187" t="s">
        <v>691</v>
      </c>
      <c r="Y690" s="180">
        <v>1173300</v>
      </c>
      <c r="Z690" s="181">
        <v>0</v>
      </c>
      <c r="AA690" s="128">
        <v>0</v>
      </c>
      <c r="AB690" s="180">
        <v>2214955</v>
      </c>
      <c r="AC690" s="192">
        <v>1062976.24</v>
      </c>
      <c r="AD690" s="342">
        <f t="shared" si="104"/>
        <v>110323.76000000001</v>
      </c>
      <c r="AE690" s="352">
        <f t="shared" si="100"/>
        <v>0.90597139691468509</v>
      </c>
      <c r="AF690" s="135">
        <f t="shared" si="101"/>
        <v>0.90597139691468509</v>
      </c>
      <c r="AG690" s="135" t="s">
        <v>2544</v>
      </c>
      <c r="AH690" s="202"/>
      <c r="AI690" s="190"/>
      <c r="AJ690" s="191"/>
      <c r="AK690" s="191"/>
      <c r="AL690" s="191"/>
      <c r="AM690" s="191"/>
      <c r="AN690" s="191"/>
      <c r="AO690" s="191"/>
      <c r="AP690" s="191"/>
      <c r="AQ690" s="177" t="s">
        <v>2156</v>
      </c>
    </row>
    <row r="691" spans="1:43" ht="36" x14ac:dyDescent="0.3">
      <c r="A691" s="193" t="s">
        <v>900</v>
      </c>
      <c r="B691" s="129">
        <v>688</v>
      </c>
      <c r="C691" s="198" t="s">
        <v>2414</v>
      </c>
      <c r="D691" s="237">
        <v>187782</v>
      </c>
      <c r="E691" s="245" t="s">
        <v>1659</v>
      </c>
      <c r="F691" s="280" t="s">
        <v>2529</v>
      </c>
      <c r="G691" s="175" t="s">
        <v>2180</v>
      </c>
      <c r="H691" s="187">
        <v>2015</v>
      </c>
      <c r="I691" s="130">
        <v>40812</v>
      </c>
      <c r="J691" s="187">
        <v>2011</v>
      </c>
      <c r="K691" s="130" t="s">
        <v>1706</v>
      </c>
      <c r="L691" s="130" t="s">
        <v>1104</v>
      </c>
      <c r="M691" s="131">
        <v>240</v>
      </c>
      <c r="N691" s="136">
        <v>41395</v>
      </c>
      <c r="O691" s="136">
        <v>42064</v>
      </c>
      <c r="P691" s="136">
        <v>42844</v>
      </c>
      <c r="Q691" s="145">
        <f t="shared" si="102"/>
        <v>3.9698630136986299</v>
      </c>
      <c r="R691" s="145" t="s">
        <v>2514</v>
      </c>
      <c r="S691" s="145">
        <f t="shared" si="103"/>
        <v>2.1369863013698631</v>
      </c>
      <c r="T691" s="145" t="s">
        <v>2512</v>
      </c>
      <c r="U691" s="145" t="s">
        <v>2540</v>
      </c>
      <c r="V691" s="145" t="s">
        <v>691</v>
      </c>
      <c r="W691" s="145" t="s">
        <v>689</v>
      </c>
      <c r="X691" s="187" t="s">
        <v>691</v>
      </c>
      <c r="Y691" s="180">
        <v>2838500</v>
      </c>
      <c r="Z691" s="181">
        <v>0</v>
      </c>
      <c r="AA691" s="128">
        <v>0</v>
      </c>
      <c r="AB691" s="180">
        <v>4427028</v>
      </c>
      <c r="AC691" s="192">
        <v>2795411.71</v>
      </c>
      <c r="AD691" s="342">
        <f t="shared" si="104"/>
        <v>43088.290000000037</v>
      </c>
      <c r="AE691" s="352">
        <f t="shared" si="100"/>
        <v>0.98482004932182488</v>
      </c>
      <c r="AF691" s="135">
        <f t="shared" si="101"/>
        <v>0.98482004932182488</v>
      </c>
      <c r="AG691" s="135" t="s">
        <v>2544</v>
      </c>
      <c r="AH691" s="202"/>
      <c r="AI691" s="189"/>
      <c r="AJ691" s="178"/>
      <c r="AK691" s="178"/>
      <c r="AL691" s="178"/>
      <c r="AM691" s="178"/>
      <c r="AN691" s="178"/>
      <c r="AO691" s="178"/>
      <c r="AP691" s="178"/>
      <c r="AQ691" s="177" t="s">
        <v>2156</v>
      </c>
    </row>
    <row r="692" spans="1:43" ht="48" x14ac:dyDescent="0.3">
      <c r="A692" s="193" t="s">
        <v>900</v>
      </c>
      <c r="B692" s="129">
        <v>689</v>
      </c>
      <c r="C692" s="198" t="s">
        <v>2165</v>
      </c>
      <c r="D692" s="239">
        <v>246973</v>
      </c>
      <c r="E692" s="245" t="s">
        <v>2219</v>
      </c>
      <c r="F692" s="280" t="s">
        <v>2528</v>
      </c>
      <c r="G692" s="175" t="s">
        <v>1132</v>
      </c>
      <c r="H692" s="187">
        <v>2015</v>
      </c>
      <c r="I692" s="130">
        <v>41368</v>
      </c>
      <c r="J692" s="187">
        <v>2013</v>
      </c>
      <c r="K692" s="251" t="s">
        <v>2166</v>
      </c>
      <c r="L692" s="130" t="s">
        <v>1100</v>
      </c>
      <c r="M692" s="131">
        <v>60</v>
      </c>
      <c r="N692" s="136">
        <v>41913</v>
      </c>
      <c r="O692" s="136">
        <v>42064</v>
      </c>
      <c r="P692" s="136">
        <v>42844</v>
      </c>
      <c r="Q692" s="145">
        <f t="shared" si="102"/>
        <v>2.5506849315068494</v>
      </c>
      <c r="R692" s="145" t="s">
        <v>2512</v>
      </c>
      <c r="S692" s="145">
        <f t="shared" si="103"/>
        <v>2.1369863013698631</v>
      </c>
      <c r="T692" s="145" t="s">
        <v>2512</v>
      </c>
      <c r="U692" s="145" t="s">
        <v>2540</v>
      </c>
      <c r="V692" s="145" t="s">
        <v>691</v>
      </c>
      <c r="W692" s="145" t="s">
        <v>689</v>
      </c>
      <c r="X692" s="187" t="s">
        <v>691</v>
      </c>
      <c r="Y692" s="192">
        <v>288999.75</v>
      </c>
      <c r="Z692" s="181">
        <v>0</v>
      </c>
      <c r="AA692" s="128">
        <v>0</v>
      </c>
      <c r="AB692" s="196">
        <v>268903</v>
      </c>
      <c r="AC692" s="196">
        <v>268902.93</v>
      </c>
      <c r="AD692" s="342">
        <f t="shared" si="104"/>
        <v>20096.820000000007</v>
      </c>
      <c r="AE692" s="352">
        <f t="shared" si="100"/>
        <v>0.93046077029478402</v>
      </c>
      <c r="AF692" s="135">
        <f t="shared" si="101"/>
        <v>0.93046077029478402</v>
      </c>
      <c r="AG692" s="135" t="s">
        <v>2544</v>
      </c>
      <c r="AH692" s="202"/>
      <c r="AI692" s="189"/>
      <c r="AJ692" s="178"/>
      <c r="AK692" s="178"/>
      <c r="AL692" s="178"/>
      <c r="AM692" s="178"/>
      <c r="AN692" s="178"/>
      <c r="AO692" s="178"/>
      <c r="AP692" s="178"/>
      <c r="AQ692" s="188"/>
    </row>
    <row r="693" spans="1:43" ht="36.6" x14ac:dyDescent="0.3">
      <c r="A693" s="193" t="s">
        <v>900</v>
      </c>
      <c r="B693" s="129">
        <v>690</v>
      </c>
      <c r="C693" s="198" t="s">
        <v>2174</v>
      </c>
      <c r="D693" s="239">
        <v>319707</v>
      </c>
      <c r="E693" s="245" t="s">
        <v>1659</v>
      </c>
      <c r="F693" s="280" t="s">
        <v>2529</v>
      </c>
      <c r="G693" s="175" t="s">
        <v>1696</v>
      </c>
      <c r="H693" s="187">
        <v>2015</v>
      </c>
      <c r="I693" s="130">
        <v>42129</v>
      </c>
      <c r="J693" s="282">
        <v>2015</v>
      </c>
      <c r="K693" s="130" t="s">
        <v>1171</v>
      </c>
      <c r="L693" s="130" t="s">
        <v>1110</v>
      </c>
      <c r="M693" s="131">
        <v>365</v>
      </c>
      <c r="N693" s="136">
        <v>42186</v>
      </c>
      <c r="O693" s="136">
        <v>42278</v>
      </c>
      <c r="P693" s="136">
        <v>42844</v>
      </c>
      <c r="Q693" s="145">
        <f t="shared" si="102"/>
        <v>1.8027397260273972</v>
      </c>
      <c r="R693" s="145" t="s">
        <v>2398</v>
      </c>
      <c r="S693" s="145">
        <f t="shared" si="103"/>
        <v>1.5506849315068494</v>
      </c>
      <c r="T693" s="145" t="s">
        <v>2524</v>
      </c>
      <c r="U693" s="145" t="s">
        <v>2540</v>
      </c>
      <c r="V693" s="145" t="s">
        <v>691</v>
      </c>
      <c r="W693" s="145" t="s">
        <v>689</v>
      </c>
      <c r="X693" s="187" t="s">
        <v>691</v>
      </c>
      <c r="Y693" s="192">
        <v>728441.2</v>
      </c>
      <c r="Z693" s="181">
        <v>0</v>
      </c>
      <c r="AA693" s="128">
        <v>0</v>
      </c>
      <c r="AB693" s="196">
        <v>717442</v>
      </c>
      <c r="AC693" s="192">
        <v>719801.19</v>
      </c>
      <c r="AD693" s="342">
        <f t="shared" si="104"/>
        <v>8640.0100000000093</v>
      </c>
      <c r="AE693" s="352">
        <f t="shared" si="100"/>
        <v>0.98813904265711494</v>
      </c>
      <c r="AF693" s="135">
        <f t="shared" si="101"/>
        <v>0.98813904265711494</v>
      </c>
      <c r="AG693" s="135" t="s">
        <v>2544</v>
      </c>
      <c r="AH693" s="202"/>
      <c r="AI693" s="178"/>
      <c r="AJ693" s="178"/>
      <c r="AK693" s="178"/>
      <c r="AL693" s="178"/>
      <c r="AM693" s="178"/>
      <c r="AN693" s="178"/>
      <c r="AO693" s="178"/>
      <c r="AP693" s="178"/>
      <c r="AQ693" s="177" t="s">
        <v>789</v>
      </c>
    </row>
    <row r="694" spans="1:43" ht="36" x14ac:dyDescent="0.3">
      <c r="A694" s="193" t="s">
        <v>900</v>
      </c>
      <c r="B694" s="129">
        <v>691</v>
      </c>
      <c r="C694" s="198" t="s">
        <v>2175</v>
      </c>
      <c r="D694" s="239">
        <v>319726</v>
      </c>
      <c r="E694" s="245" t="s">
        <v>1659</v>
      </c>
      <c r="F694" s="280" t="s">
        <v>2529</v>
      </c>
      <c r="G694" s="175" t="s">
        <v>1696</v>
      </c>
      <c r="H694" s="187">
        <v>2015</v>
      </c>
      <c r="I694" s="130">
        <v>42129</v>
      </c>
      <c r="J694" s="282">
        <v>2015</v>
      </c>
      <c r="K694" s="130" t="s">
        <v>1171</v>
      </c>
      <c r="L694" s="130" t="s">
        <v>1110</v>
      </c>
      <c r="M694" s="131">
        <v>365</v>
      </c>
      <c r="N694" s="136">
        <v>42156</v>
      </c>
      <c r="O694" s="136">
        <v>42309</v>
      </c>
      <c r="P694" s="136">
        <v>42844</v>
      </c>
      <c r="Q694" s="145">
        <f t="shared" si="102"/>
        <v>1.8849315068493151</v>
      </c>
      <c r="R694" s="145" t="s">
        <v>2398</v>
      </c>
      <c r="S694" s="145">
        <f t="shared" si="103"/>
        <v>1.4657534246575343</v>
      </c>
      <c r="T694" s="145" t="s">
        <v>2524</v>
      </c>
      <c r="U694" s="145" t="s">
        <v>2540</v>
      </c>
      <c r="V694" s="145" t="s">
        <v>691</v>
      </c>
      <c r="W694" s="145" t="s">
        <v>689</v>
      </c>
      <c r="X694" s="187" t="s">
        <v>691</v>
      </c>
      <c r="Y694" s="192">
        <v>374477.85</v>
      </c>
      <c r="Z694" s="181">
        <v>0</v>
      </c>
      <c r="AA694" s="128">
        <v>0</v>
      </c>
      <c r="AB694" s="196">
        <v>363478</v>
      </c>
      <c r="AC694" s="192">
        <v>362777.85</v>
      </c>
      <c r="AD694" s="342">
        <f t="shared" si="104"/>
        <v>11700</v>
      </c>
      <c r="AE694" s="352">
        <f t="shared" si="100"/>
        <v>0.96875649654579032</v>
      </c>
      <c r="AF694" s="135">
        <f t="shared" si="101"/>
        <v>0.96875649654579032</v>
      </c>
      <c r="AG694" s="135" t="s">
        <v>2544</v>
      </c>
      <c r="AH694" s="202"/>
      <c r="AI694" s="178"/>
      <c r="AJ694" s="178"/>
      <c r="AK694" s="178"/>
      <c r="AL694" s="178"/>
      <c r="AM694" s="178"/>
      <c r="AN694" s="178"/>
      <c r="AO694" s="178"/>
      <c r="AP694" s="178"/>
      <c r="AQ694" s="177"/>
    </row>
    <row r="695" spans="1:43" ht="36" x14ac:dyDescent="0.3">
      <c r="A695" s="128" t="s">
        <v>901</v>
      </c>
      <c r="B695" s="129">
        <v>692</v>
      </c>
      <c r="C695" s="198" t="s">
        <v>1145</v>
      </c>
      <c r="D695" s="237">
        <v>12466</v>
      </c>
      <c r="E695" s="246" t="s">
        <v>2200</v>
      </c>
      <c r="F695" s="279" t="s">
        <v>2531</v>
      </c>
      <c r="G695" s="175" t="s">
        <v>1132</v>
      </c>
      <c r="H695" s="187">
        <v>2016</v>
      </c>
      <c r="I695" s="130">
        <v>38545</v>
      </c>
      <c r="J695" s="186">
        <v>2005</v>
      </c>
      <c r="K695" s="130" t="s">
        <v>916</v>
      </c>
      <c r="L695" s="130" t="s">
        <v>1110</v>
      </c>
      <c r="M695" s="131">
        <v>210</v>
      </c>
      <c r="N695" s="136">
        <v>38777</v>
      </c>
      <c r="O695" s="136">
        <v>42675</v>
      </c>
      <c r="P695" s="136">
        <v>42844</v>
      </c>
      <c r="Q695" s="145">
        <f t="shared" si="102"/>
        <v>11.142465753424657</v>
      </c>
      <c r="R695" s="145" t="s">
        <v>2521</v>
      </c>
      <c r="S695" s="145">
        <f t="shared" si="103"/>
        <v>0.46301369863013697</v>
      </c>
      <c r="T695" s="145" t="s">
        <v>2510</v>
      </c>
      <c r="U695" s="145" t="s">
        <v>2539</v>
      </c>
      <c r="V695" s="145" t="s">
        <v>689</v>
      </c>
      <c r="W695" s="145" t="s">
        <v>689</v>
      </c>
      <c r="X695" s="187" t="s">
        <v>689</v>
      </c>
      <c r="Y695" s="180">
        <v>1834675</v>
      </c>
      <c r="Z695" s="140">
        <v>0</v>
      </c>
      <c r="AA695" s="128">
        <v>0</v>
      </c>
      <c r="AB695" s="133">
        <v>3374155</v>
      </c>
      <c r="AC695" s="134">
        <v>1832012.05</v>
      </c>
      <c r="AD695" s="342">
        <f t="shared" si="104"/>
        <v>2662.9499999999534</v>
      </c>
      <c r="AE695" s="352">
        <f t="shared" si="100"/>
        <v>0.9985485440200581</v>
      </c>
      <c r="AF695" s="135">
        <f t="shared" si="101"/>
        <v>0.9985485440200581</v>
      </c>
      <c r="AG695" s="135" t="s">
        <v>2544</v>
      </c>
      <c r="AH695" s="132"/>
      <c r="AI695" s="137"/>
      <c r="AJ695" s="138"/>
      <c r="AK695" s="138"/>
      <c r="AL695" s="138"/>
      <c r="AM695" s="138"/>
      <c r="AN695" s="138"/>
      <c r="AO695" s="138"/>
      <c r="AP695" s="138"/>
      <c r="AQ695" s="144"/>
    </row>
    <row r="696" spans="1:43" ht="36" x14ac:dyDescent="0.3">
      <c r="A696" s="128" t="s">
        <v>901</v>
      </c>
      <c r="B696" s="129">
        <v>693</v>
      </c>
      <c r="C696" s="198" t="s">
        <v>1232</v>
      </c>
      <c r="D696" s="237">
        <v>13372</v>
      </c>
      <c r="E696" s="246" t="s">
        <v>2381</v>
      </c>
      <c r="F696" s="279" t="s">
        <v>2531</v>
      </c>
      <c r="G696" s="175" t="s">
        <v>1156</v>
      </c>
      <c r="H696" s="187">
        <v>2016</v>
      </c>
      <c r="I696" s="130">
        <v>38307</v>
      </c>
      <c r="J696" s="186">
        <v>2004</v>
      </c>
      <c r="K696" s="130" t="s">
        <v>1157</v>
      </c>
      <c r="L696" s="130" t="s">
        <v>1102</v>
      </c>
      <c r="M696" s="131">
        <v>30</v>
      </c>
      <c r="N696" s="136">
        <v>39173</v>
      </c>
      <c r="O696" s="136">
        <v>42339</v>
      </c>
      <c r="P696" s="136">
        <v>42844</v>
      </c>
      <c r="Q696" s="145">
        <f t="shared" si="102"/>
        <v>10.057534246575342</v>
      </c>
      <c r="R696" s="145" t="s">
        <v>2520</v>
      </c>
      <c r="S696" s="145">
        <f t="shared" si="103"/>
        <v>1.3835616438356164</v>
      </c>
      <c r="T696" s="145" t="s">
        <v>2524</v>
      </c>
      <c r="U696" s="145" t="s">
        <v>2540</v>
      </c>
      <c r="V696" s="145" t="s">
        <v>689</v>
      </c>
      <c r="W696" s="145" t="s">
        <v>689</v>
      </c>
      <c r="X696" s="187" t="s">
        <v>689</v>
      </c>
      <c r="Y696" s="180">
        <v>824053</v>
      </c>
      <c r="Z696" s="140">
        <v>0</v>
      </c>
      <c r="AA696" s="128">
        <v>0</v>
      </c>
      <c r="AB696" s="133">
        <v>3354284</v>
      </c>
      <c r="AC696" s="133">
        <v>794884.76</v>
      </c>
      <c r="AD696" s="342">
        <f t="shared" si="104"/>
        <v>29168.239999999991</v>
      </c>
      <c r="AE696" s="352">
        <f t="shared" si="100"/>
        <v>0.96460392717458709</v>
      </c>
      <c r="AF696" s="135">
        <f t="shared" si="101"/>
        <v>0.96460392717458709</v>
      </c>
      <c r="AG696" s="135" t="s">
        <v>2544</v>
      </c>
      <c r="AH696" s="132"/>
      <c r="AI696" s="137"/>
      <c r="AJ696" s="138"/>
      <c r="AK696" s="138"/>
      <c r="AL696" s="138"/>
      <c r="AM696" s="138"/>
      <c r="AN696" s="138"/>
      <c r="AO696" s="138"/>
      <c r="AP696" s="138"/>
      <c r="AQ696" s="144"/>
    </row>
    <row r="697" spans="1:43" ht="36" x14ac:dyDescent="0.3">
      <c r="A697" s="128" t="s">
        <v>901</v>
      </c>
      <c r="B697" s="129">
        <v>694</v>
      </c>
      <c r="C697" s="198" t="s">
        <v>1236</v>
      </c>
      <c r="D697" s="237">
        <v>24021</v>
      </c>
      <c r="E697" s="246" t="s">
        <v>2200</v>
      </c>
      <c r="F697" s="279" t="s">
        <v>2531</v>
      </c>
      <c r="G697" s="175" t="s">
        <v>1132</v>
      </c>
      <c r="H697" s="187">
        <v>2016</v>
      </c>
      <c r="I697" s="130">
        <v>38642</v>
      </c>
      <c r="J697" s="186">
        <v>2005</v>
      </c>
      <c r="K697" s="187" t="s">
        <v>1164</v>
      </c>
      <c r="L697" s="130" t="s">
        <v>1110</v>
      </c>
      <c r="M697" s="131">
        <v>120</v>
      </c>
      <c r="N697" s="136">
        <v>38777</v>
      </c>
      <c r="O697" s="136">
        <v>40210</v>
      </c>
      <c r="P697" s="136">
        <v>42844</v>
      </c>
      <c r="Q697" s="145">
        <f t="shared" si="102"/>
        <v>11.142465753424657</v>
      </c>
      <c r="R697" s="145" t="s">
        <v>2521</v>
      </c>
      <c r="S697" s="145">
        <f t="shared" si="103"/>
        <v>7.2164383561643834</v>
      </c>
      <c r="T697" s="145" t="s">
        <v>2517</v>
      </c>
      <c r="U697" s="145" t="s">
        <v>2540</v>
      </c>
      <c r="V697" s="145" t="s">
        <v>689</v>
      </c>
      <c r="W697" s="136" t="s">
        <v>691</v>
      </c>
      <c r="X697" s="187" t="s">
        <v>689</v>
      </c>
      <c r="Y697" s="345">
        <v>410927.61</v>
      </c>
      <c r="Z697" s="140">
        <v>0</v>
      </c>
      <c r="AA697" s="128">
        <v>0</v>
      </c>
      <c r="AB697" s="133">
        <v>492557</v>
      </c>
      <c r="AC697" s="140">
        <v>418247.31</v>
      </c>
      <c r="AD697" s="342">
        <f t="shared" si="104"/>
        <v>-7319.7000000000116</v>
      </c>
      <c r="AE697" s="352">
        <f t="shared" si="100"/>
        <v>1.0178126264136889</v>
      </c>
      <c r="AF697" s="135">
        <f t="shared" si="101"/>
        <v>1.0178126264136889</v>
      </c>
      <c r="AG697" s="135" t="s">
        <v>2544</v>
      </c>
      <c r="AH697" s="136" t="s">
        <v>925</v>
      </c>
      <c r="AI697" s="148" t="s">
        <v>1237</v>
      </c>
      <c r="AJ697" s="138">
        <v>2007</v>
      </c>
      <c r="AK697" s="148" t="s">
        <v>1237</v>
      </c>
      <c r="AL697" s="148" t="s">
        <v>1237</v>
      </c>
      <c r="AM697" s="148" t="s">
        <v>1237</v>
      </c>
      <c r="AN697" s="138"/>
      <c r="AO697" s="138"/>
      <c r="AP697" s="138"/>
      <c r="AQ697" s="144"/>
    </row>
    <row r="698" spans="1:43" ht="48.6" x14ac:dyDescent="0.3">
      <c r="A698" s="193" t="s">
        <v>897</v>
      </c>
      <c r="B698" s="129">
        <v>695</v>
      </c>
      <c r="C698" s="198" t="s">
        <v>1317</v>
      </c>
      <c r="D698" s="239">
        <v>77864</v>
      </c>
      <c r="E698" s="245" t="s">
        <v>1166</v>
      </c>
      <c r="F698" s="280" t="s">
        <v>2530</v>
      </c>
      <c r="G698" s="175" t="s">
        <v>1622</v>
      </c>
      <c r="H698" s="187">
        <v>2016</v>
      </c>
      <c r="I698" s="130">
        <v>40102</v>
      </c>
      <c r="J698" s="187">
        <v>2009</v>
      </c>
      <c r="K698" s="130" t="s">
        <v>1166</v>
      </c>
      <c r="L698" s="130" t="s">
        <v>1107</v>
      </c>
      <c r="M698" s="248">
        <v>240</v>
      </c>
      <c r="N698" s="136">
        <v>39722</v>
      </c>
      <c r="O698" s="136">
        <v>42705</v>
      </c>
      <c r="P698" s="136">
        <v>42844</v>
      </c>
      <c r="Q698" s="145">
        <f t="shared" si="102"/>
        <v>8.5534246575342472</v>
      </c>
      <c r="R698" s="145" t="s">
        <v>2518</v>
      </c>
      <c r="S698" s="145">
        <f t="shared" si="103"/>
        <v>0.38082191780821917</v>
      </c>
      <c r="T698" s="145" t="s">
        <v>2510</v>
      </c>
      <c r="U698" s="145" t="s">
        <v>2539</v>
      </c>
      <c r="V698" s="145" t="s">
        <v>691</v>
      </c>
      <c r="W698" s="145" t="s">
        <v>689</v>
      </c>
      <c r="X698" s="187" t="s">
        <v>691</v>
      </c>
      <c r="Y698" s="180">
        <v>6590540.3099999996</v>
      </c>
      <c r="Z698" s="181">
        <v>0</v>
      </c>
      <c r="AA698" s="128">
        <v>0</v>
      </c>
      <c r="AB698" s="133">
        <v>13418951</v>
      </c>
      <c r="AC698" s="180">
        <v>6590029.9299999997</v>
      </c>
      <c r="AD698" s="342">
        <f t="shared" si="104"/>
        <v>510.37999999988824</v>
      </c>
      <c r="AE698" s="352">
        <f t="shared" si="100"/>
        <v>0.99992255870141245</v>
      </c>
      <c r="AF698" s="135">
        <f t="shared" si="101"/>
        <v>0.99992255870141245</v>
      </c>
      <c r="AG698" s="135" t="s">
        <v>2544</v>
      </c>
      <c r="AH698" s="202"/>
      <c r="AI698" s="189"/>
      <c r="AJ698" s="178"/>
      <c r="AK698" s="178"/>
      <c r="AL698" s="178"/>
      <c r="AM698" s="178"/>
      <c r="AN698" s="178"/>
      <c r="AO698" s="178"/>
      <c r="AP698" s="178"/>
      <c r="AQ698" s="177" t="s">
        <v>1318</v>
      </c>
    </row>
    <row r="699" spans="1:43" ht="36" x14ac:dyDescent="0.3">
      <c r="A699" s="193" t="s">
        <v>897</v>
      </c>
      <c r="B699" s="129">
        <v>696</v>
      </c>
      <c r="C699" s="198" t="s">
        <v>1324</v>
      </c>
      <c r="D699" s="239">
        <v>86625</v>
      </c>
      <c r="E699" s="245" t="s">
        <v>1166</v>
      </c>
      <c r="F699" s="280" t="s">
        <v>2530</v>
      </c>
      <c r="G699" s="175" t="s">
        <v>1622</v>
      </c>
      <c r="H699" s="187">
        <v>2016</v>
      </c>
      <c r="I699" s="130">
        <v>39637</v>
      </c>
      <c r="J699" s="186">
        <v>2008</v>
      </c>
      <c r="K699" s="130" t="s">
        <v>1166</v>
      </c>
      <c r="L699" s="130" t="s">
        <v>1110</v>
      </c>
      <c r="M699" s="248">
        <v>120</v>
      </c>
      <c r="N699" s="136">
        <v>39783</v>
      </c>
      <c r="O699" s="136">
        <v>42248</v>
      </c>
      <c r="P699" s="136">
        <v>42844</v>
      </c>
      <c r="Q699" s="145">
        <f t="shared" si="102"/>
        <v>8.3863013698630144</v>
      </c>
      <c r="R699" s="145" t="s">
        <v>2518</v>
      </c>
      <c r="S699" s="145">
        <f t="shared" si="103"/>
        <v>1.6328767123287671</v>
      </c>
      <c r="T699" s="145" t="s">
        <v>2524</v>
      </c>
      <c r="U699" s="145" t="s">
        <v>2540</v>
      </c>
      <c r="V699" s="145" t="s">
        <v>691</v>
      </c>
      <c r="W699" s="136" t="s">
        <v>691</v>
      </c>
      <c r="X699" s="187" t="s">
        <v>691</v>
      </c>
      <c r="Y699" s="180">
        <v>1844148.85</v>
      </c>
      <c r="Z699" s="181">
        <v>0</v>
      </c>
      <c r="AA699" s="128">
        <v>0</v>
      </c>
      <c r="AB699" s="133">
        <v>2534774</v>
      </c>
      <c r="AC699" s="180">
        <v>1844149.36</v>
      </c>
      <c r="AD699" s="342">
        <f t="shared" si="104"/>
        <v>-0.51000000000931323</v>
      </c>
      <c r="AE699" s="352">
        <f t="shared" si="100"/>
        <v>1.0000002765503446</v>
      </c>
      <c r="AF699" s="135">
        <f t="shared" si="101"/>
        <v>1.0000002765503446</v>
      </c>
      <c r="AG699" s="135" t="s">
        <v>2544</v>
      </c>
      <c r="AH699" s="136" t="s">
        <v>925</v>
      </c>
      <c r="AI699" s="189"/>
      <c r="AJ699" s="178"/>
      <c r="AK699" s="178"/>
      <c r="AL699" s="178"/>
      <c r="AM699" s="178"/>
      <c r="AN699" s="178"/>
      <c r="AO699" s="178"/>
      <c r="AP699" s="178"/>
      <c r="AQ699" s="177" t="s">
        <v>1328</v>
      </c>
    </row>
    <row r="700" spans="1:43" ht="36" x14ac:dyDescent="0.3">
      <c r="A700" s="193" t="s">
        <v>897</v>
      </c>
      <c r="B700" s="129">
        <v>697</v>
      </c>
      <c r="C700" s="198" t="s">
        <v>1365</v>
      </c>
      <c r="D700" s="239">
        <v>147684</v>
      </c>
      <c r="E700" s="245" t="s">
        <v>1166</v>
      </c>
      <c r="F700" s="280" t="s">
        <v>2530</v>
      </c>
      <c r="G700" s="175" t="s">
        <v>1169</v>
      </c>
      <c r="H700" s="187">
        <v>2016</v>
      </c>
      <c r="I700" s="130">
        <v>40250</v>
      </c>
      <c r="J700" s="186">
        <v>2010</v>
      </c>
      <c r="K700" s="130" t="s">
        <v>1165</v>
      </c>
      <c r="L700" s="130" t="s">
        <v>1110</v>
      </c>
      <c r="M700" s="248">
        <v>120</v>
      </c>
      <c r="N700" s="136">
        <v>41518</v>
      </c>
      <c r="O700" s="136">
        <v>42583</v>
      </c>
      <c r="P700" s="136">
        <v>42844</v>
      </c>
      <c r="Q700" s="145">
        <f t="shared" si="102"/>
        <v>3.6328767123287671</v>
      </c>
      <c r="R700" s="145" t="s">
        <v>2513</v>
      </c>
      <c r="S700" s="145">
        <f t="shared" si="103"/>
        <v>0.71506849315068488</v>
      </c>
      <c r="T700" s="145" t="s">
        <v>2524</v>
      </c>
      <c r="U700" s="145" t="s">
        <v>2540</v>
      </c>
      <c r="V700" s="145" t="s">
        <v>691</v>
      </c>
      <c r="W700" s="145" t="s">
        <v>689</v>
      </c>
      <c r="X700" s="187" t="s">
        <v>691</v>
      </c>
      <c r="Y700" s="180">
        <v>867041.31</v>
      </c>
      <c r="Z700" s="181">
        <v>0</v>
      </c>
      <c r="AA700" s="128">
        <v>0</v>
      </c>
      <c r="AB700" s="133">
        <v>923174</v>
      </c>
      <c r="AC700" s="180">
        <v>858939.19</v>
      </c>
      <c r="AD700" s="342">
        <f t="shared" si="104"/>
        <v>8102.1200000001118</v>
      </c>
      <c r="AE700" s="352">
        <f t="shared" si="100"/>
        <v>0.99065543947381229</v>
      </c>
      <c r="AF700" s="135">
        <f t="shared" si="101"/>
        <v>0.99065543947381229</v>
      </c>
      <c r="AG700" s="135" t="s">
        <v>2544</v>
      </c>
      <c r="AH700" s="202"/>
      <c r="AI700" s="190"/>
      <c r="AJ700" s="191"/>
      <c r="AK700" s="191"/>
      <c r="AL700" s="191"/>
      <c r="AM700" s="191"/>
      <c r="AN700" s="191"/>
      <c r="AO700" s="191"/>
      <c r="AP700" s="191"/>
      <c r="AQ700" s="177" t="s">
        <v>1366</v>
      </c>
    </row>
    <row r="701" spans="1:43" ht="36" x14ac:dyDescent="0.3">
      <c r="A701" s="193" t="s">
        <v>897</v>
      </c>
      <c r="B701" s="129">
        <v>698</v>
      </c>
      <c r="C701" s="198" t="s">
        <v>1379</v>
      </c>
      <c r="D701" s="239">
        <v>185291</v>
      </c>
      <c r="E701" s="245" t="s">
        <v>1166</v>
      </c>
      <c r="F701" s="280" t="s">
        <v>2530</v>
      </c>
      <c r="G701" s="175" t="s">
        <v>2185</v>
      </c>
      <c r="H701" s="187">
        <v>2016</v>
      </c>
      <c r="I701" s="130">
        <v>41624</v>
      </c>
      <c r="J701" s="187">
        <v>2013</v>
      </c>
      <c r="K701" s="130" t="s">
        <v>2255</v>
      </c>
      <c r="L701" s="130" t="s">
        <v>1104</v>
      </c>
      <c r="M701" s="248">
        <v>300</v>
      </c>
      <c r="N701" s="136">
        <v>41061</v>
      </c>
      <c r="O701" s="136">
        <v>41579</v>
      </c>
      <c r="P701" s="136">
        <v>42844</v>
      </c>
      <c r="Q701" s="145">
        <f t="shared" si="102"/>
        <v>4.8849315068493153</v>
      </c>
      <c r="R701" s="145" t="s">
        <v>2514</v>
      </c>
      <c r="S701" s="145">
        <f t="shared" si="103"/>
        <v>3.4657534246575343</v>
      </c>
      <c r="T701" s="145" t="s">
        <v>2513</v>
      </c>
      <c r="U701" s="145" t="s">
        <v>2540</v>
      </c>
      <c r="V701" s="145" t="s">
        <v>691</v>
      </c>
      <c r="W701" s="145" t="s">
        <v>689</v>
      </c>
      <c r="X701" s="187" t="s">
        <v>689</v>
      </c>
      <c r="Y701" s="180">
        <v>19326248.739999998</v>
      </c>
      <c r="Z701" s="181">
        <v>0</v>
      </c>
      <c r="AA701" s="128">
        <v>0</v>
      </c>
      <c r="AB701" s="133">
        <v>288816</v>
      </c>
      <c r="AC701" s="180">
        <v>257767.59</v>
      </c>
      <c r="AD701" s="342">
        <f t="shared" si="104"/>
        <v>19068481.149999999</v>
      </c>
      <c r="AE701" s="352">
        <f t="shared" si="100"/>
        <v>1.3337693903654062E-2</v>
      </c>
      <c r="AF701" s="135">
        <f t="shared" si="101"/>
        <v>1.3337693903654062E-2</v>
      </c>
      <c r="AG701" s="135" t="s">
        <v>2543</v>
      </c>
      <c r="AH701" s="202"/>
      <c r="AI701" s="189"/>
      <c r="AJ701" s="178"/>
      <c r="AK701" s="178"/>
      <c r="AL701" s="178"/>
      <c r="AM701" s="178"/>
      <c r="AN701" s="178"/>
      <c r="AO701" s="178"/>
      <c r="AP701" s="178"/>
      <c r="AQ701" s="177" t="s">
        <v>1382</v>
      </c>
    </row>
    <row r="702" spans="1:43" ht="72" x14ac:dyDescent="0.3">
      <c r="A702" s="173" t="s">
        <v>903</v>
      </c>
      <c r="B702" s="129">
        <v>699</v>
      </c>
      <c r="C702" s="171" t="s">
        <v>1501</v>
      </c>
      <c r="D702" s="241">
        <v>42201</v>
      </c>
      <c r="E702" s="246" t="s">
        <v>2200</v>
      </c>
      <c r="F702" s="279" t="s">
        <v>2531</v>
      </c>
      <c r="G702" s="175" t="s">
        <v>1132</v>
      </c>
      <c r="H702" s="152">
        <v>2016</v>
      </c>
      <c r="I702" s="157">
        <v>39197</v>
      </c>
      <c r="J702" s="186">
        <v>2007</v>
      </c>
      <c r="K702" s="157" t="s">
        <v>1159</v>
      </c>
      <c r="L702" s="152" t="s">
        <v>1102</v>
      </c>
      <c r="M702" s="154">
        <v>180</v>
      </c>
      <c r="N702" s="136">
        <v>39295</v>
      </c>
      <c r="O702" s="136">
        <v>42705</v>
      </c>
      <c r="P702" s="136">
        <v>42844</v>
      </c>
      <c r="Q702" s="145">
        <f t="shared" si="102"/>
        <v>9.7232876712328764</v>
      </c>
      <c r="R702" s="145" t="s">
        <v>2519</v>
      </c>
      <c r="S702" s="145">
        <f t="shared" si="103"/>
        <v>0.38082191780821917</v>
      </c>
      <c r="T702" s="145" t="s">
        <v>2510</v>
      </c>
      <c r="U702" s="145" t="s">
        <v>2539</v>
      </c>
      <c r="V702" s="145" t="s">
        <v>691</v>
      </c>
      <c r="W702" s="145" t="s">
        <v>689</v>
      </c>
      <c r="X702" s="152" t="s">
        <v>691</v>
      </c>
      <c r="Y702" s="347">
        <v>2390000</v>
      </c>
      <c r="Z702" s="160">
        <v>0</v>
      </c>
      <c r="AA702" s="128">
        <v>0</v>
      </c>
      <c r="AB702" s="133">
        <v>6751376</v>
      </c>
      <c r="AC702" s="159">
        <v>2374220.63</v>
      </c>
      <c r="AD702" s="342">
        <f t="shared" si="104"/>
        <v>15779.370000000112</v>
      </c>
      <c r="AE702" s="352">
        <f t="shared" si="100"/>
        <v>0.99339775313807521</v>
      </c>
      <c r="AF702" s="135">
        <f t="shared" si="101"/>
        <v>0.99339775313807521</v>
      </c>
      <c r="AG702" s="135" t="s">
        <v>2544</v>
      </c>
      <c r="AH702" s="155"/>
      <c r="AI702" s="170"/>
      <c r="AJ702" s="168"/>
      <c r="AK702" s="168"/>
      <c r="AL702" s="168"/>
      <c r="AM702" s="168"/>
      <c r="AN702" s="168"/>
      <c r="AO702" s="168"/>
      <c r="AP702" s="168"/>
      <c r="AQ702" s="165" t="s">
        <v>1502</v>
      </c>
    </row>
    <row r="703" spans="1:43" ht="36" x14ac:dyDescent="0.3">
      <c r="A703" s="173" t="s">
        <v>903</v>
      </c>
      <c r="B703" s="129">
        <v>700</v>
      </c>
      <c r="C703" s="171" t="s">
        <v>1566</v>
      </c>
      <c r="D703" s="241">
        <v>61796</v>
      </c>
      <c r="E703" s="246" t="s">
        <v>2200</v>
      </c>
      <c r="F703" s="279" t="s">
        <v>2531</v>
      </c>
      <c r="G703" s="175" t="s">
        <v>1132</v>
      </c>
      <c r="H703" s="152">
        <v>2016</v>
      </c>
      <c r="I703" s="157">
        <v>40016</v>
      </c>
      <c r="J703" s="187">
        <v>2009</v>
      </c>
      <c r="K703" s="187" t="s">
        <v>1094</v>
      </c>
      <c r="L703" s="152" t="s">
        <v>1104</v>
      </c>
      <c r="M703" s="154">
        <v>180</v>
      </c>
      <c r="N703" s="136">
        <v>39630</v>
      </c>
      <c r="O703" s="136">
        <v>42339</v>
      </c>
      <c r="P703" s="136">
        <v>42844</v>
      </c>
      <c r="Q703" s="145">
        <f t="shared" si="102"/>
        <v>8.8054794520547937</v>
      </c>
      <c r="R703" s="145" t="s">
        <v>2518</v>
      </c>
      <c r="S703" s="145">
        <f t="shared" si="103"/>
        <v>1.3835616438356164</v>
      </c>
      <c r="T703" s="145" t="s">
        <v>2524</v>
      </c>
      <c r="U703" s="145" t="s">
        <v>2540</v>
      </c>
      <c r="V703" s="156" t="s">
        <v>689</v>
      </c>
      <c r="W703" s="145" t="s">
        <v>689</v>
      </c>
      <c r="X703" s="152" t="s">
        <v>691</v>
      </c>
      <c r="Y703" s="347">
        <v>1506905.29</v>
      </c>
      <c r="Z703" s="160">
        <v>0</v>
      </c>
      <c r="AA703" s="128">
        <v>0</v>
      </c>
      <c r="AB703" s="133">
        <v>2387021</v>
      </c>
      <c r="AC703" s="159">
        <v>1493617.38</v>
      </c>
      <c r="AD703" s="342">
        <f t="shared" si="104"/>
        <v>13287.910000000149</v>
      </c>
      <c r="AE703" s="352">
        <f t="shared" si="100"/>
        <v>0.99118198728999074</v>
      </c>
      <c r="AF703" s="135">
        <f t="shared" si="101"/>
        <v>0.99118198728999074</v>
      </c>
      <c r="AG703" s="135" t="s">
        <v>2544</v>
      </c>
      <c r="AH703" s="155"/>
      <c r="AI703" s="170"/>
      <c r="AJ703" s="168"/>
      <c r="AK703" s="168"/>
      <c r="AL703" s="168"/>
      <c r="AM703" s="168"/>
      <c r="AN703" s="168"/>
      <c r="AO703" s="168"/>
      <c r="AP703" s="168"/>
      <c r="AQ703" s="165" t="s">
        <v>1567</v>
      </c>
    </row>
    <row r="704" spans="1:43" ht="36" x14ac:dyDescent="0.3">
      <c r="A704" s="173" t="s">
        <v>903</v>
      </c>
      <c r="B704" s="129">
        <v>701</v>
      </c>
      <c r="C704" s="171" t="s">
        <v>2123</v>
      </c>
      <c r="D704" s="241">
        <v>86933</v>
      </c>
      <c r="E704" s="246" t="s">
        <v>2200</v>
      </c>
      <c r="F704" s="279" t="s">
        <v>2531</v>
      </c>
      <c r="G704" s="175" t="s">
        <v>1132</v>
      </c>
      <c r="H704" s="152">
        <v>2016</v>
      </c>
      <c r="I704" s="157">
        <v>39605</v>
      </c>
      <c r="J704" s="186">
        <v>2008</v>
      </c>
      <c r="K704" s="187" t="s">
        <v>1094</v>
      </c>
      <c r="L704" s="152" t="s">
        <v>1104</v>
      </c>
      <c r="M704" s="154">
        <v>240</v>
      </c>
      <c r="N704" s="136">
        <v>41153</v>
      </c>
      <c r="O704" s="136">
        <v>42522</v>
      </c>
      <c r="P704" s="136">
        <v>42844</v>
      </c>
      <c r="Q704" s="145">
        <f t="shared" si="102"/>
        <v>4.6328767123287671</v>
      </c>
      <c r="R704" s="145" t="s">
        <v>2514</v>
      </c>
      <c r="S704" s="145">
        <f t="shared" si="103"/>
        <v>0.88219178082191785</v>
      </c>
      <c r="T704" s="145" t="s">
        <v>2524</v>
      </c>
      <c r="U704" s="145" t="s">
        <v>2540</v>
      </c>
      <c r="V704" s="145" t="s">
        <v>691</v>
      </c>
      <c r="W704" s="145" t="s">
        <v>689</v>
      </c>
      <c r="X704" s="152" t="s">
        <v>691</v>
      </c>
      <c r="Y704" s="347">
        <v>3926227.81</v>
      </c>
      <c r="Z704" s="160">
        <v>0</v>
      </c>
      <c r="AA704" s="128">
        <v>0</v>
      </c>
      <c r="AB704" s="133">
        <v>7857497</v>
      </c>
      <c r="AC704" s="159">
        <v>56739</v>
      </c>
      <c r="AD704" s="342">
        <f t="shared" si="104"/>
        <v>3869488.81</v>
      </c>
      <c r="AE704" s="352">
        <f t="shared" si="100"/>
        <v>1.4451275561618519E-2</v>
      </c>
      <c r="AF704" s="135">
        <f t="shared" si="101"/>
        <v>1.4451275561618519E-2</v>
      </c>
      <c r="AG704" s="135" t="s">
        <v>2543</v>
      </c>
      <c r="AH704" s="155"/>
      <c r="AI704" s="170"/>
      <c r="AJ704" s="168"/>
      <c r="AK704" s="168"/>
      <c r="AL704" s="168"/>
      <c r="AM704" s="168"/>
      <c r="AN704" s="168"/>
      <c r="AO704" s="168"/>
      <c r="AP704" s="168"/>
      <c r="AQ704" s="165" t="s">
        <v>2124</v>
      </c>
    </row>
    <row r="705" spans="1:43" ht="36" x14ac:dyDescent="0.3">
      <c r="A705" s="193" t="s">
        <v>897</v>
      </c>
      <c r="B705" s="129">
        <v>702</v>
      </c>
      <c r="C705" s="198" t="s">
        <v>1912</v>
      </c>
      <c r="D705" s="239">
        <v>139186</v>
      </c>
      <c r="E705" s="246" t="s">
        <v>2200</v>
      </c>
      <c r="F705" s="279" t="s">
        <v>2531</v>
      </c>
      <c r="G705" s="175" t="s">
        <v>1132</v>
      </c>
      <c r="H705" s="187">
        <v>2016</v>
      </c>
      <c r="I705" s="130">
        <v>40164</v>
      </c>
      <c r="J705" s="187">
        <v>2009</v>
      </c>
      <c r="K705" s="130" t="s">
        <v>1876</v>
      </c>
      <c r="L705" s="130" t="s">
        <v>1110</v>
      </c>
      <c r="M705" s="131">
        <v>120</v>
      </c>
      <c r="N705" s="136">
        <v>40513</v>
      </c>
      <c r="O705" s="136">
        <v>42461</v>
      </c>
      <c r="P705" s="136">
        <v>42844</v>
      </c>
      <c r="Q705" s="145">
        <f t="shared" si="102"/>
        <v>6.3863013698630136</v>
      </c>
      <c r="R705" s="145" t="s">
        <v>2516</v>
      </c>
      <c r="S705" s="145">
        <f t="shared" si="103"/>
        <v>1.0493150684931507</v>
      </c>
      <c r="T705" s="145" t="s">
        <v>2524</v>
      </c>
      <c r="U705" s="145" t="s">
        <v>2540</v>
      </c>
      <c r="V705" s="145" t="s">
        <v>691</v>
      </c>
      <c r="W705" s="145" t="s">
        <v>689</v>
      </c>
      <c r="X705" s="187" t="s">
        <v>691</v>
      </c>
      <c r="Y705" s="192">
        <v>646435.01</v>
      </c>
      <c r="Z705" s="187">
        <v>0</v>
      </c>
      <c r="AA705" s="128">
        <v>0</v>
      </c>
      <c r="AB705" s="133">
        <v>1347252</v>
      </c>
      <c r="AC705" s="150">
        <v>633722.1</v>
      </c>
      <c r="AD705" s="342">
        <f t="shared" si="104"/>
        <v>12712.910000000033</v>
      </c>
      <c r="AE705" s="352">
        <f t="shared" si="100"/>
        <v>0.98033381576904377</v>
      </c>
      <c r="AF705" s="135">
        <f t="shared" si="101"/>
        <v>0.98033381576904377</v>
      </c>
      <c r="AG705" s="135" t="s">
        <v>2544</v>
      </c>
      <c r="AH705" s="202"/>
      <c r="AI705" s="190"/>
      <c r="AJ705" s="191"/>
      <c r="AK705" s="191"/>
      <c r="AL705" s="191"/>
      <c r="AM705" s="191"/>
      <c r="AN705" s="191"/>
      <c r="AO705" s="191"/>
      <c r="AP705" s="191"/>
      <c r="AQ705" s="188" t="s">
        <v>1913</v>
      </c>
    </row>
    <row r="706" spans="1:43" ht="36" x14ac:dyDescent="0.3">
      <c r="A706" s="193" t="s">
        <v>897</v>
      </c>
      <c r="B706" s="129">
        <v>703</v>
      </c>
      <c r="C706" s="198" t="s">
        <v>1954</v>
      </c>
      <c r="D706" s="239">
        <v>165247</v>
      </c>
      <c r="E706" s="246" t="s">
        <v>2200</v>
      </c>
      <c r="F706" s="279" t="s">
        <v>2531</v>
      </c>
      <c r="G706" s="175" t="s">
        <v>1132</v>
      </c>
      <c r="H706" s="187">
        <v>2016</v>
      </c>
      <c r="I706" s="130">
        <v>40729</v>
      </c>
      <c r="J706" s="187">
        <v>2011</v>
      </c>
      <c r="K706" s="130" t="s">
        <v>1611</v>
      </c>
      <c r="L706" s="130" t="s">
        <v>1102</v>
      </c>
      <c r="M706" s="131">
        <v>270</v>
      </c>
      <c r="N706" s="136">
        <v>40969</v>
      </c>
      <c r="O706" s="136">
        <v>42705</v>
      </c>
      <c r="P706" s="136">
        <v>42844</v>
      </c>
      <c r="Q706" s="145">
        <f t="shared" si="102"/>
        <v>5.1369863013698627</v>
      </c>
      <c r="R706" s="145" t="s">
        <v>2515</v>
      </c>
      <c r="S706" s="145">
        <f t="shared" si="103"/>
        <v>0.38082191780821917</v>
      </c>
      <c r="T706" s="145" t="s">
        <v>2510</v>
      </c>
      <c r="U706" s="145" t="s">
        <v>2539</v>
      </c>
      <c r="V706" s="145" t="s">
        <v>691</v>
      </c>
      <c r="W706" s="145" t="s">
        <v>689</v>
      </c>
      <c r="X706" s="187" t="s">
        <v>691</v>
      </c>
      <c r="Y706" s="180">
        <v>8806654</v>
      </c>
      <c r="Z706" s="181">
        <v>0</v>
      </c>
      <c r="AA706" s="128">
        <v>0</v>
      </c>
      <c r="AB706" s="133">
        <v>12291076</v>
      </c>
      <c r="AC706" s="180">
        <v>8697385.2200000007</v>
      </c>
      <c r="AD706" s="342">
        <f t="shared" si="104"/>
        <v>109268.77999999933</v>
      </c>
      <c r="AE706" s="352">
        <f t="shared" si="100"/>
        <v>0.98759247496268165</v>
      </c>
      <c r="AF706" s="135">
        <f t="shared" si="101"/>
        <v>0.98759247496268165</v>
      </c>
      <c r="AG706" s="135" t="s">
        <v>2544</v>
      </c>
      <c r="AH706" s="202"/>
      <c r="AI706" s="190"/>
      <c r="AJ706" s="191"/>
      <c r="AK706" s="191"/>
      <c r="AL706" s="191"/>
      <c r="AM706" s="191"/>
      <c r="AN706" s="191"/>
      <c r="AO706" s="191"/>
      <c r="AP706" s="191"/>
      <c r="AQ706" s="177" t="s">
        <v>1955</v>
      </c>
    </row>
    <row r="707" spans="1:43" ht="48" x14ac:dyDescent="0.3">
      <c r="A707" s="193" t="s">
        <v>897</v>
      </c>
      <c r="B707" s="129">
        <v>704</v>
      </c>
      <c r="C707" s="198" t="s">
        <v>1983</v>
      </c>
      <c r="D707" s="239">
        <v>188994</v>
      </c>
      <c r="E707" s="246" t="s">
        <v>2200</v>
      </c>
      <c r="F707" s="279" t="s">
        <v>2531</v>
      </c>
      <c r="G707" s="175" t="s">
        <v>1132</v>
      </c>
      <c r="H707" s="187">
        <v>2016</v>
      </c>
      <c r="I707" s="130">
        <v>40843</v>
      </c>
      <c r="J707" s="187">
        <v>2011</v>
      </c>
      <c r="K707" s="130" t="s">
        <v>1593</v>
      </c>
      <c r="L707" s="130" t="s">
        <v>1102</v>
      </c>
      <c r="M707" s="131">
        <v>180</v>
      </c>
      <c r="N707" s="136" t="s">
        <v>698</v>
      </c>
      <c r="O707" s="136" t="s">
        <v>698</v>
      </c>
      <c r="P707" s="136">
        <v>42844</v>
      </c>
      <c r="Q707" s="128" t="s">
        <v>698</v>
      </c>
      <c r="R707" s="128" t="s">
        <v>698</v>
      </c>
      <c r="S707" s="128" t="s">
        <v>698</v>
      </c>
      <c r="T707" s="128" t="s">
        <v>698</v>
      </c>
      <c r="U707" s="128" t="s">
        <v>698</v>
      </c>
      <c r="V707" s="145" t="s">
        <v>689</v>
      </c>
      <c r="W707" s="145" t="s">
        <v>689</v>
      </c>
      <c r="X707" s="187" t="s">
        <v>689</v>
      </c>
      <c r="Y707" s="180">
        <v>778047</v>
      </c>
      <c r="Z707" s="181">
        <v>0</v>
      </c>
      <c r="AA707" s="128">
        <v>0</v>
      </c>
      <c r="AB707" s="194">
        <v>8000</v>
      </c>
      <c r="AC707" s="181">
        <v>0</v>
      </c>
      <c r="AD707" s="342">
        <f t="shared" si="104"/>
        <v>778047</v>
      </c>
      <c r="AE707" s="352">
        <f t="shared" si="100"/>
        <v>0</v>
      </c>
      <c r="AF707" s="135">
        <f t="shared" si="101"/>
        <v>0</v>
      </c>
      <c r="AG707" s="135" t="s">
        <v>2543</v>
      </c>
      <c r="AH707" s="202"/>
      <c r="AI707" s="189"/>
      <c r="AJ707" s="178"/>
      <c r="AK707" s="178"/>
      <c r="AL707" s="178"/>
      <c r="AM707" s="178"/>
      <c r="AN707" s="178"/>
      <c r="AO707" s="178"/>
      <c r="AP707" s="178"/>
      <c r="AQ707" s="177" t="s">
        <v>1935</v>
      </c>
    </row>
    <row r="708" spans="1:43" ht="48" x14ac:dyDescent="0.3">
      <c r="A708" s="193" t="s">
        <v>897</v>
      </c>
      <c r="B708" s="129">
        <v>705</v>
      </c>
      <c r="C708" s="198" t="s">
        <v>1984</v>
      </c>
      <c r="D708" s="239">
        <v>190312</v>
      </c>
      <c r="E708" s="246" t="s">
        <v>2200</v>
      </c>
      <c r="F708" s="279" t="s">
        <v>2531</v>
      </c>
      <c r="G708" s="175" t="s">
        <v>1132</v>
      </c>
      <c r="H708" s="187">
        <v>2016</v>
      </c>
      <c r="I708" s="130">
        <v>41107</v>
      </c>
      <c r="J708" s="152">
        <v>2012</v>
      </c>
      <c r="K708" s="187" t="s">
        <v>1094</v>
      </c>
      <c r="L708" s="130" t="s">
        <v>1104</v>
      </c>
      <c r="M708" s="131">
        <v>240</v>
      </c>
      <c r="N708" s="136">
        <v>41334</v>
      </c>
      <c r="O708" s="136">
        <v>41974</v>
      </c>
      <c r="P708" s="136">
        <v>42844</v>
      </c>
      <c r="Q708" s="145">
        <f>+(P708-N708)/365</f>
        <v>4.1369863013698627</v>
      </c>
      <c r="R708" s="145" t="s">
        <v>2514</v>
      </c>
      <c r="S708" s="145">
        <f>+(P708-O708)/365</f>
        <v>2.3835616438356166</v>
      </c>
      <c r="T708" s="145" t="s">
        <v>2512</v>
      </c>
      <c r="U708" s="145" t="s">
        <v>2540</v>
      </c>
      <c r="V708" s="145" t="s">
        <v>691</v>
      </c>
      <c r="W708" s="145" t="s">
        <v>689</v>
      </c>
      <c r="X708" s="187" t="s">
        <v>689</v>
      </c>
      <c r="Y708" s="180">
        <v>4866051.72</v>
      </c>
      <c r="Z708" s="181">
        <v>0</v>
      </c>
      <c r="AA708" s="128">
        <v>0</v>
      </c>
      <c r="AB708" s="194">
        <v>916200</v>
      </c>
      <c r="AC708" s="194">
        <v>600495.07999999996</v>
      </c>
      <c r="AD708" s="342">
        <f t="shared" si="104"/>
        <v>4265556.6399999997</v>
      </c>
      <c r="AE708" s="352">
        <f t="shared" si="100"/>
        <v>0.12340499331971753</v>
      </c>
      <c r="AF708" s="135">
        <f t="shared" si="101"/>
        <v>0.12340499331971753</v>
      </c>
      <c r="AG708" s="135" t="s">
        <v>2543</v>
      </c>
      <c r="AH708" s="202"/>
      <c r="AI708" s="189"/>
      <c r="AJ708" s="178"/>
      <c r="AK708" s="178"/>
      <c r="AL708" s="178"/>
      <c r="AM708" s="178"/>
      <c r="AN708" s="178"/>
      <c r="AO708" s="178"/>
      <c r="AP708" s="178"/>
      <c r="AQ708" s="188" t="s">
        <v>1985</v>
      </c>
    </row>
    <row r="709" spans="1:43" ht="48" x14ac:dyDescent="0.3">
      <c r="A709" s="193" t="s">
        <v>899</v>
      </c>
      <c r="B709" s="129">
        <v>706</v>
      </c>
      <c r="C709" s="198" t="s">
        <v>2004</v>
      </c>
      <c r="D709" s="239">
        <v>204419</v>
      </c>
      <c r="E709" s="246" t="s">
        <v>2200</v>
      </c>
      <c r="F709" s="279" t="s">
        <v>2531</v>
      </c>
      <c r="G709" s="175" t="s">
        <v>1132</v>
      </c>
      <c r="H709" s="187">
        <v>2016</v>
      </c>
      <c r="I709" s="130">
        <v>41200</v>
      </c>
      <c r="J709" s="152">
        <v>2012</v>
      </c>
      <c r="K709" s="157" t="s">
        <v>1487</v>
      </c>
      <c r="L709" s="130" t="s">
        <v>1100</v>
      </c>
      <c r="M709" s="131">
        <v>540</v>
      </c>
      <c r="N709" s="136">
        <v>41699</v>
      </c>
      <c r="O709" s="136">
        <v>41974</v>
      </c>
      <c r="P709" s="136">
        <v>42844</v>
      </c>
      <c r="Q709" s="145">
        <f>+(P709-N709)/365</f>
        <v>3.1369863013698631</v>
      </c>
      <c r="R709" s="145" t="s">
        <v>2513</v>
      </c>
      <c r="S709" s="145">
        <f>+(P709-O709)/365</f>
        <v>2.3835616438356166</v>
      </c>
      <c r="T709" s="145" t="s">
        <v>2512</v>
      </c>
      <c r="U709" s="145" t="s">
        <v>2540</v>
      </c>
      <c r="V709" s="145" t="s">
        <v>689</v>
      </c>
      <c r="W709" s="145" t="s">
        <v>689</v>
      </c>
      <c r="X709" s="187" t="s">
        <v>689</v>
      </c>
      <c r="Y709" s="180">
        <v>2909995</v>
      </c>
      <c r="Z709" s="181">
        <v>0</v>
      </c>
      <c r="AA709" s="128">
        <v>0</v>
      </c>
      <c r="AB709" s="134">
        <v>219994</v>
      </c>
      <c r="AC709" s="192">
        <v>105850.16</v>
      </c>
      <c r="AD709" s="342">
        <f t="shared" si="104"/>
        <v>2804144.84</v>
      </c>
      <c r="AE709" s="352">
        <f t="shared" si="100"/>
        <v>3.637468792901706E-2</v>
      </c>
      <c r="AF709" s="135">
        <f t="shared" si="101"/>
        <v>3.637468792901706E-2</v>
      </c>
      <c r="AG709" s="135" t="s">
        <v>2543</v>
      </c>
      <c r="AH709" s="202"/>
      <c r="AI709" s="189"/>
      <c r="AJ709" s="178"/>
      <c r="AK709" s="178"/>
      <c r="AL709" s="178"/>
      <c r="AM709" s="178"/>
      <c r="AN709" s="178"/>
      <c r="AO709" s="178"/>
      <c r="AP709" s="178"/>
      <c r="AQ709" s="188"/>
    </row>
    <row r="710" spans="1:43" ht="72" x14ac:dyDescent="0.3">
      <c r="A710" s="193" t="s">
        <v>899</v>
      </c>
      <c r="B710" s="129">
        <v>707</v>
      </c>
      <c r="C710" s="198" t="s">
        <v>2007</v>
      </c>
      <c r="D710" s="239">
        <v>205825</v>
      </c>
      <c r="E710" s="246" t="s">
        <v>2200</v>
      </c>
      <c r="F710" s="279" t="s">
        <v>2531</v>
      </c>
      <c r="G710" s="175" t="s">
        <v>1132</v>
      </c>
      <c r="H710" s="187">
        <v>2016</v>
      </c>
      <c r="I710" s="130">
        <v>41719</v>
      </c>
      <c r="J710" s="282">
        <v>2014</v>
      </c>
      <c r="K710" s="130" t="s">
        <v>2008</v>
      </c>
      <c r="L710" s="130" t="s">
        <v>1100</v>
      </c>
      <c r="M710" s="131">
        <v>300</v>
      </c>
      <c r="N710" s="136">
        <v>41699</v>
      </c>
      <c r="O710" s="136">
        <v>42125</v>
      </c>
      <c r="P710" s="136">
        <v>42844</v>
      </c>
      <c r="Q710" s="145">
        <f>+(P710-N710)/365</f>
        <v>3.1369863013698631</v>
      </c>
      <c r="R710" s="145" t="s">
        <v>2513</v>
      </c>
      <c r="S710" s="145">
        <f>+(P710-O710)/365</f>
        <v>1.9698630136986301</v>
      </c>
      <c r="T710" s="145" t="s">
        <v>2512</v>
      </c>
      <c r="U710" s="145" t="s">
        <v>2540</v>
      </c>
      <c r="V710" s="145" t="s">
        <v>691</v>
      </c>
      <c r="W710" s="145" t="s">
        <v>689</v>
      </c>
      <c r="X710" s="187" t="s">
        <v>689</v>
      </c>
      <c r="Y710" s="180">
        <v>6616286.4699999997</v>
      </c>
      <c r="Z710" s="181">
        <v>0</v>
      </c>
      <c r="AA710" s="128">
        <v>0</v>
      </c>
      <c r="AB710" s="134">
        <v>300120</v>
      </c>
      <c r="AC710" s="192">
        <v>101515.54</v>
      </c>
      <c r="AD710" s="342">
        <f t="shared" si="104"/>
        <v>6514770.9299999997</v>
      </c>
      <c r="AE710" s="352">
        <f t="shared" si="100"/>
        <v>1.5343280624304649E-2</v>
      </c>
      <c r="AF710" s="135">
        <f t="shared" si="101"/>
        <v>1.5343280624304649E-2</v>
      </c>
      <c r="AG710" s="135" t="s">
        <v>2543</v>
      </c>
      <c r="AH710" s="202"/>
      <c r="AI710" s="189"/>
      <c r="AJ710" s="178"/>
      <c r="AK710" s="178"/>
      <c r="AL710" s="178"/>
      <c r="AM710" s="178"/>
      <c r="AN710" s="178"/>
      <c r="AO710" s="178"/>
      <c r="AP710" s="178"/>
      <c r="AQ710" s="188"/>
    </row>
    <row r="711" spans="1:43" ht="36.6" x14ac:dyDescent="0.3">
      <c r="A711" s="193" t="s">
        <v>899</v>
      </c>
      <c r="B711" s="129">
        <v>708</v>
      </c>
      <c r="C711" s="198" t="s">
        <v>2015</v>
      </c>
      <c r="D711" s="239">
        <v>228736</v>
      </c>
      <c r="E711" s="246" t="s">
        <v>2200</v>
      </c>
      <c r="F711" s="279" t="s">
        <v>2531</v>
      </c>
      <c r="G711" s="175" t="s">
        <v>1603</v>
      </c>
      <c r="H711" s="187">
        <v>2016</v>
      </c>
      <c r="I711" s="130">
        <v>41458</v>
      </c>
      <c r="J711" s="187">
        <v>2013</v>
      </c>
      <c r="K711" s="130" t="s">
        <v>916</v>
      </c>
      <c r="L711" s="130" t="s">
        <v>1110</v>
      </c>
      <c r="M711" s="131">
        <v>180</v>
      </c>
      <c r="N711" s="136" t="s">
        <v>698</v>
      </c>
      <c r="O711" s="136" t="s">
        <v>698</v>
      </c>
      <c r="P711" s="136">
        <v>42844</v>
      </c>
      <c r="Q711" s="128" t="s">
        <v>698</v>
      </c>
      <c r="R711" s="128" t="s">
        <v>698</v>
      </c>
      <c r="S711" s="128" t="s">
        <v>698</v>
      </c>
      <c r="T711" s="128" t="s">
        <v>698</v>
      </c>
      <c r="U711" s="128" t="s">
        <v>698</v>
      </c>
      <c r="V711" s="145" t="s">
        <v>689</v>
      </c>
      <c r="W711" s="145" t="s">
        <v>689</v>
      </c>
      <c r="X711" s="187" t="s">
        <v>689</v>
      </c>
      <c r="Y711" s="180">
        <v>880793.52</v>
      </c>
      <c r="Z711" s="181">
        <v>0</v>
      </c>
      <c r="AA711" s="128">
        <v>0</v>
      </c>
      <c r="AB711" s="134">
        <v>38665</v>
      </c>
      <c r="AC711" s="181">
        <v>0</v>
      </c>
      <c r="AD711" s="342">
        <f t="shared" si="104"/>
        <v>880793.52</v>
      </c>
      <c r="AE711" s="352">
        <f t="shared" si="100"/>
        <v>0</v>
      </c>
      <c r="AF711" s="135">
        <f t="shared" si="101"/>
        <v>0</v>
      </c>
      <c r="AG711" s="135" t="s">
        <v>2543</v>
      </c>
      <c r="AH711" s="202"/>
      <c r="AI711" s="189"/>
      <c r="AJ711" s="178"/>
      <c r="AK711" s="178"/>
      <c r="AL711" s="178"/>
      <c r="AM711" s="178"/>
      <c r="AN711" s="178"/>
      <c r="AO711" s="178"/>
      <c r="AP711" s="178"/>
      <c r="AQ711" s="188" t="s">
        <v>2016</v>
      </c>
    </row>
    <row r="712" spans="1:43" ht="36" x14ac:dyDescent="0.3">
      <c r="A712" s="193" t="s">
        <v>901</v>
      </c>
      <c r="B712" s="129">
        <v>709</v>
      </c>
      <c r="C712" s="198" t="s">
        <v>2499</v>
      </c>
      <c r="D712" s="239">
        <v>256701</v>
      </c>
      <c r="E712" s="246" t="s">
        <v>2205</v>
      </c>
      <c r="F712" s="279" t="s">
        <v>2531</v>
      </c>
      <c r="G712" s="175" t="s">
        <v>1132</v>
      </c>
      <c r="H712" s="187">
        <v>2016</v>
      </c>
      <c r="I712" s="130">
        <v>41435</v>
      </c>
      <c r="J712" s="187">
        <v>2013</v>
      </c>
      <c r="K712" s="130" t="s">
        <v>916</v>
      </c>
      <c r="L712" s="130" t="s">
        <v>1098</v>
      </c>
      <c r="M712" s="131">
        <v>540</v>
      </c>
      <c r="N712" s="136" t="s">
        <v>698</v>
      </c>
      <c r="O712" s="136" t="s">
        <v>698</v>
      </c>
      <c r="P712" s="136">
        <v>42844</v>
      </c>
      <c r="Q712" s="128" t="s">
        <v>698</v>
      </c>
      <c r="R712" s="128" t="s">
        <v>698</v>
      </c>
      <c r="S712" s="128" t="s">
        <v>698</v>
      </c>
      <c r="T712" s="128" t="s">
        <v>698</v>
      </c>
      <c r="U712" s="128" t="s">
        <v>698</v>
      </c>
      <c r="V712" s="145" t="s">
        <v>689</v>
      </c>
      <c r="W712" s="145" t="s">
        <v>689</v>
      </c>
      <c r="X712" s="187" t="s">
        <v>689</v>
      </c>
      <c r="Y712" s="180">
        <v>8276635</v>
      </c>
      <c r="Z712" s="181">
        <v>0</v>
      </c>
      <c r="AA712" s="128">
        <v>0</v>
      </c>
      <c r="AB712" s="159">
        <v>0</v>
      </c>
      <c r="AC712" s="180">
        <v>0</v>
      </c>
      <c r="AD712" s="342">
        <f t="shared" si="104"/>
        <v>8276635</v>
      </c>
      <c r="AE712" s="352">
        <f t="shared" si="100"/>
        <v>0</v>
      </c>
      <c r="AF712" s="135">
        <f t="shared" si="101"/>
        <v>0</v>
      </c>
      <c r="AG712" s="135" t="s">
        <v>2543</v>
      </c>
      <c r="AH712" s="189"/>
      <c r="AI712" s="189"/>
      <c r="AJ712" s="178"/>
      <c r="AK712" s="178"/>
      <c r="AL712" s="178"/>
      <c r="AM712" s="178"/>
      <c r="AN712" s="178"/>
      <c r="AO712" s="178"/>
      <c r="AP712" s="178"/>
      <c r="AQ712" s="177" t="s">
        <v>2021</v>
      </c>
    </row>
    <row r="713" spans="1:43" ht="36" x14ac:dyDescent="0.3">
      <c r="A713" s="193" t="s">
        <v>901</v>
      </c>
      <c r="B713" s="129">
        <v>710</v>
      </c>
      <c r="C713" s="198" t="s">
        <v>2500</v>
      </c>
      <c r="D713" s="239">
        <v>287957</v>
      </c>
      <c r="E713" s="246" t="s">
        <v>2200</v>
      </c>
      <c r="F713" s="279" t="s">
        <v>2531</v>
      </c>
      <c r="G713" s="175" t="s">
        <v>1132</v>
      </c>
      <c r="H713" s="187">
        <v>2016</v>
      </c>
      <c r="I713" s="130">
        <v>41941</v>
      </c>
      <c r="J713" s="282">
        <v>2014</v>
      </c>
      <c r="K713" s="187" t="s">
        <v>1094</v>
      </c>
      <c r="L713" s="130" t="s">
        <v>1095</v>
      </c>
      <c r="M713" s="131">
        <v>300</v>
      </c>
      <c r="N713" s="136">
        <v>42339</v>
      </c>
      <c r="O713" s="136">
        <v>42826</v>
      </c>
      <c r="P713" s="136">
        <v>42844</v>
      </c>
      <c r="Q713" s="145">
        <f t="shared" ref="Q713:Q760" si="105">+(P713-N713)/365</f>
        <v>1.3835616438356164</v>
      </c>
      <c r="R713" s="145" t="s">
        <v>2398</v>
      </c>
      <c r="S713" s="145">
        <f t="shared" ref="S713:S760" si="106">+(P713-O713)/365</f>
        <v>4.9315068493150684E-2</v>
      </c>
      <c r="T713" s="145" t="s">
        <v>2510</v>
      </c>
      <c r="U713" s="145" t="s">
        <v>2539</v>
      </c>
      <c r="V713" s="145" t="s">
        <v>689</v>
      </c>
      <c r="W713" s="145" t="s">
        <v>689</v>
      </c>
      <c r="X713" s="187" t="s">
        <v>689</v>
      </c>
      <c r="Y713" s="180">
        <v>4940534</v>
      </c>
      <c r="Z713" s="181">
        <v>0</v>
      </c>
      <c r="AA713" s="128">
        <v>0</v>
      </c>
      <c r="AB713" s="180">
        <v>60550</v>
      </c>
      <c r="AC713" s="180">
        <v>39500</v>
      </c>
      <c r="AD713" s="342">
        <f t="shared" si="104"/>
        <v>4901034</v>
      </c>
      <c r="AE713" s="352">
        <f t="shared" si="100"/>
        <v>7.9950871707390337E-3</v>
      </c>
      <c r="AF713" s="135">
        <f t="shared" si="101"/>
        <v>7.9950871707390337E-3</v>
      </c>
      <c r="AG713" s="135" t="s">
        <v>2543</v>
      </c>
      <c r="AH713" s="178"/>
      <c r="AI713" s="178"/>
      <c r="AJ713" s="178"/>
      <c r="AK713" s="178"/>
      <c r="AL713" s="178"/>
      <c r="AM713" s="178"/>
      <c r="AN713" s="178"/>
      <c r="AO713" s="178"/>
      <c r="AP713" s="178"/>
      <c r="AQ713" s="177"/>
    </row>
    <row r="714" spans="1:43" ht="36" x14ac:dyDescent="0.3">
      <c r="A714" s="193" t="s">
        <v>896</v>
      </c>
      <c r="B714" s="129">
        <v>711</v>
      </c>
      <c r="C714" s="198" t="s">
        <v>1778</v>
      </c>
      <c r="D714" s="239">
        <v>16042</v>
      </c>
      <c r="E714" s="246" t="s">
        <v>906</v>
      </c>
      <c r="F714" s="279" t="s">
        <v>2532</v>
      </c>
      <c r="G714" s="175" t="s">
        <v>1132</v>
      </c>
      <c r="H714" s="187">
        <v>2016</v>
      </c>
      <c r="I714" s="130">
        <v>41187</v>
      </c>
      <c r="J714" s="152">
        <v>2012</v>
      </c>
      <c r="K714" s="130" t="s">
        <v>906</v>
      </c>
      <c r="L714" s="130" t="s">
        <v>1110</v>
      </c>
      <c r="M714" s="131">
        <v>210</v>
      </c>
      <c r="N714" s="136">
        <v>41974</v>
      </c>
      <c r="O714" s="136">
        <v>41974</v>
      </c>
      <c r="P714" s="136">
        <v>42844</v>
      </c>
      <c r="Q714" s="145">
        <f t="shared" si="105"/>
        <v>2.3835616438356166</v>
      </c>
      <c r="R714" s="145" t="s">
        <v>2512</v>
      </c>
      <c r="S714" s="145">
        <f t="shared" si="106"/>
        <v>2.3835616438356166</v>
      </c>
      <c r="T714" s="145" t="s">
        <v>2512</v>
      </c>
      <c r="U714" s="145" t="s">
        <v>2540</v>
      </c>
      <c r="V714" s="145" t="s">
        <v>689</v>
      </c>
      <c r="W714" s="145" t="s">
        <v>689</v>
      </c>
      <c r="X714" s="187" t="s">
        <v>689</v>
      </c>
      <c r="Y714" s="180">
        <v>7347054</v>
      </c>
      <c r="Z714" s="181">
        <v>0</v>
      </c>
      <c r="AA714" s="128">
        <v>0</v>
      </c>
      <c r="AB714" s="180">
        <v>269054</v>
      </c>
      <c r="AC714" s="192">
        <v>119053.67</v>
      </c>
      <c r="AD714" s="342">
        <f t="shared" si="104"/>
        <v>7228000.3300000001</v>
      </c>
      <c r="AE714" s="352">
        <f t="shared" si="100"/>
        <v>1.6204273168538029E-2</v>
      </c>
      <c r="AF714" s="135">
        <f t="shared" si="101"/>
        <v>1.6204273168538029E-2</v>
      </c>
      <c r="AG714" s="135" t="s">
        <v>2543</v>
      </c>
      <c r="AH714" s="202"/>
      <c r="AI714" s="189"/>
      <c r="AJ714" s="178"/>
      <c r="AK714" s="178"/>
      <c r="AL714" s="178"/>
      <c r="AM714" s="178"/>
      <c r="AN714" s="178"/>
      <c r="AO714" s="178"/>
      <c r="AP714" s="178"/>
      <c r="AQ714" s="177" t="s">
        <v>1779</v>
      </c>
    </row>
    <row r="715" spans="1:43" ht="36" x14ac:dyDescent="0.3">
      <c r="A715" s="193" t="s">
        <v>896</v>
      </c>
      <c r="B715" s="129">
        <v>712</v>
      </c>
      <c r="C715" s="198" t="s">
        <v>1791</v>
      </c>
      <c r="D715" s="239">
        <v>21023</v>
      </c>
      <c r="E715" s="246" t="s">
        <v>906</v>
      </c>
      <c r="F715" s="279" t="s">
        <v>2532</v>
      </c>
      <c r="G715" s="175" t="s">
        <v>1132</v>
      </c>
      <c r="H715" s="187">
        <v>2016</v>
      </c>
      <c r="I715" s="130">
        <v>38930</v>
      </c>
      <c r="J715" s="186">
        <v>2006</v>
      </c>
      <c r="K715" s="187" t="s">
        <v>1094</v>
      </c>
      <c r="L715" s="130" t="s">
        <v>1102</v>
      </c>
      <c r="M715" s="131">
        <v>120</v>
      </c>
      <c r="N715" s="136">
        <v>39234</v>
      </c>
      <c r="O715" s="136">
        <v>42278</v>
      </c>
      <c r="P715" s="136">
        <v>42844</v>
      </c>
      <c r="Q715" s="145">
        <f t="shared" si="105"/>
        <v>9.8904109589041092</v>
      </c>
      <c r="R715" s="145" t="s">
        <v>2519</v>
      </c>
      <c r="S715" s="145">
        <f t="shared" si="106"/>
        <v>1.5506849315068494</v>
      </c>
      <c r="T715" s="145" t="s">
        <v>2524</v>
      </c>
      <c r="U715" s="145" t="s">
        <v>2540</v>
      </c>
      <c r="V715" s="145" t="s">
        <v>691</v>
      </c>
      <c r="W715" s="145" t="s">
        <v>689</v>
      </c>
      <c r="X715" s="187" t="s">
        <v>691</v>
      </c>
      <c r="Y715" s="180">
        <v>5727266</v>
      </c>
      <c r="Z715" s="181">
        <v>0</v>
      </c>
      <c r="AA715" s="128">
        <v>0</v>
      </c>
      <c r="AB715" s="180">
        <v>13424122</v>
      </c>
      <c r="AC715" s="196">
        <v>5714658.8700000001</v>
      </c>
      <c r="AD715" s="342">
        <f t="shared" si="104"/>
        <v>12607.129999999888</v>
      </c>
      <c r="AE715" s="352">
        <f t="shared" si="100"/>
        <v>0.99779875249377281</v>
      </c>
      <c r="AF715" s="135">
        <f t="shared" si="101"/>
        <v>0.99779875249377281</v>
      </c>
      <c r="AG715" s="135" t="s">
        <v>2544</v>
      </c>
      <c r="AH715" s="202"/>
      <c r="AI715" s="189"/>
      <c r="AJ715" s="178"/>
      <c r="AK715" s="178"/>
      <c r="AL715" s="178"/>
      <c r="AM715" s="178"/>
      <c r="AN715" s="178"/>
      <c r="AO715" s="178"/>
      <c r="AP715" s="178"/>
      <c r="AQ715" s="177"/>
    </row>
    <row r="716" spans="1:43" ht="48" x14ac:dyDescent="0.3">
      <c r="A716" s="193" t="s">
        <v>896</v>
      </c>
      <c r="B716" s="129">
        <v>713</v>
      </c>
      <c r="C716" s="198" t="s">
        <v>1831</v>
      </c>
      <c r="D716" s="239">
        <v>25431</v>
      </c>
      <c r="E716" s="246" t="s">
        <v>906</v>
      </c>
      <c r="F716" s="279" t="s">
        <v>2532</v>
      </c>
      <c r="G716" s="175" t="s">
        <v>1132</v>
      </c>
      <c r="H716" s="187">
        <v>2016</v>
      </c>
      <c r="I716" s="130">
        <v>41472</v>
      </c>
      <c r="J716" s="187">
        <v>2013</v>
      </c>
      <c r="K716" s="128" t="s">
        <v>1188</v>
      </c>
      <c r="L716" s="130" t="s">
        <v>1110</v>
      </c>
      <c r="M716" s="131">
        <v>630</v>
      </c>
      <c r="N716" s="136">
        <v>41791</v>
      </c>
      <c r="O716" s="136">
        <v>42339</v>
      </c>
      <c r="P716" s="136">
        <v>42844</v>
      </c>
      <c r="Q716" s="145">
        <f t="shared" si="105"/>
        <v>2.8849315068493149</v>
      </c>
      <c r="R716" s="145" t="s">
        <v>2512</v>
      </c>
      <c r="S716" s="145">
        <f t="shared" si="106"/>
        <v>1.3835616438356164</v>
      </c>
      <c r="T716" s="145" t="s">
        <v>2524</v>
      </c>
      <c r="U716" s="145" t="s">
        <v>2540</v>
      </c>
      <c r="V716" s="145" t="s">
        <v>691</v>
      </c>
      <c r="W716" s="136" t="s">
        <v>691</v>
      </c>
      <c r="X716" s="187" t="s">
        <v>691</v>
      </c>
      <c r="Y716" s="192">
        <v>2391145.15</v>
      </c>
      <c r="Z716" s="181">
        <v>0</v>
      </c>
      <c r="AA716" s="128">
        <v>0</v>
      </c>
      <c r="AB716" s="180">
        <v>2581195</v>
      </c>
      <c r="AC716" s="196">
        <v>2391145.15</v>
      </c>
      <c r="AD716" s="342">
        <f t="shared" si="104"/>
        <v>0</v>
      </c>
      <c r="AE716" s="352">
        <f t="shared" si="100"/>
        <v>1</v>
      </c>
      <c r="AF716" s="135">
        <f t="shared" si="101"/>
        <v>1</v>
      </c>
      <c r="AG716" s="135" t="s">
        <v>2544</v>
      </c>
      <c r="AH716" s="136" t="s">
        <v>925</v>
      </c>
      <c r="AI716" s="189"/>
      <c r="AJ716" s="178"/>
      <c r="AK716" s="178"/>
      <c r="AL716" s="178"/>
      <c r="AM716" s="178"/>
      <c r="AN716" s="178"/>
      <c r="AO716" s="178"/>
      <c r="AP716" s="178"/>
      <c r="AQ716" s="177"/>
    </row>
    <row r="717" spans="1:43" ht="48" x14ac:dyDescent="0.3">
      <c r="A717" s="193" t="s">
        <v>896</v>
      </c>
      <c r="B717" s="129">
        <v>714</v>
      </c>
      <c r="C717" s="198" t="s">
        <v>1840</v>
      </c>
      <c r="D717" s="239">
        <v>69151</v>
      </c>
      <c r="E717" s="246" t="s">
        <v>906</v>
      </c>
      <c r="F717" s="279" t="s">
        <v>2532</v>
      </c>
      <c r="G717" s="175" t="s">
        <v>1841</v>
      </c>
      <c r="H717" s="187">
        <v>2016</v>
      </c>
      <c r="I717" s="130">
        <v>39419</v>
      </c>
      <c r="J717" s="186">
        <v>2007</v>
      </c>
      <c r="K717" s="130" t="s">
        <v>1188</v>
      </c>
      <c r="L717" s="130" t="s">
        <v>1110</v>
      </c>
      <c r="M717" s="131">
        <v>1095</v>
      </c>
      <c r="N717" s="136">
        <v>39783</v>
      </c>
      <c r="O717" s="136">
        <v>42583</v>
      </c>
      <c r="P717" s="136">
        <v>42844</v>
      </c>
      <c r="Q717" s="145">
        <f t="shared" si="105"/>
        <v>8.3863013698630144</v>
      </c>
      <c r="R717" s="145" t="s">
        <v>2518</v>
      </c>
      <c r="S717" s="145">
        <f t="shared" si="106"/>
        <v>0.71506849315068488</v>
      </c>
      <c r="T717" s="145" t="s">
        <v>2524</v>
      </c>
      <c r="U717" s="145" t="s">
        <v>2540</v>
      </c>
      <c r="V717" s="145" t="s">
        <v>691</v>
      </c>
      <c r="W717" s="136" t="s">
        <v>691</v>
      </c>
      <c r="X717" s="187" t="s">
        <v>691</v>
      </c>
      <c r="Y717" s="180">
        <v>1577403.04</v>
      </c>
      <c r="Z717" s="181">
        <v>0</v>
      </c>
      <c r="AA717" s="128">
        <v>0</v>
      </c>
      <c r="AB717" s="180">
        <v>4339500</v>
      </c>
      <c r="AC717" s="196">
        <v>1577403.04</v>
      </c>
      <c r="AD717" s="342">
        <f t="shared" si="104"/>
        <v>0</v>
      </c>
      <c r="AE717" s="352">
        <f t="shared" si="100"/>
        <v>1</v>
      </c>
      <c r="AF717" s="135">
        <f t="shared" si="101"/>
        <v>1</v>
      </c>
      <c r="AG717" s="135" t="s">
        <v>2544</v>
      </c>
      <c r="AH717" s="136" t="s">
        <v>925</v>
      </c>
      <c r="AI717" s="189"/>
      <c r="AJ717" s="178"/>
      <c r="AK717" s="178"/>
      <c r="AL717" s="178"/>
      <c r="AM717" s="178"/>
      <c r="AN717" s="178"/>
      <c r="AO717" s="178"/>
      <c r="AP717" s="178"/>
      <c r="AQ717" s="188"/>
    </row>
    <row r="718" spans="1:43" ht="36" x14ac:dyDescent="0.3">
      <c r="A718" s="193" t="s">
        <v>896</v>
      </c>
      <c r="B718" s="129">
        <v>715</v>
      </c>
      <c r="C718" s="198" t="s">
        <v>1854</v>
      </c>
      <c r="D718" s="239">
        <v>183240</v>
      </c>
      <c r="E718" s="246" t="s">
        <v>906</v>
      </c>
      <c r="F718" s="279" t="s">
        <v>2532</v>
      </c>
      <c r="G718" s="175" t="s">
        <v>1693</v>
      </c>
      <c r="H718" s="187">
        <v>2016</v>
      </c>
      <c r="I718" s="130">
        <v>40861</v>
      </c>
      <c r="J718" s="187">
        <v>2011</v>
      </c>
      <c r="K718" s="130" t="s">
        <v>1694</v>
      </c>
      <c r="L718" s="130" t="s">
        <v>1110</v>
      </c>
      <c r="M718" s="131">
        <v>270</v>
      </c>
      <c r="N718" s="136">
        <v>41791</v>
      </c>
      <c r="O718" s="136">
        <v>42705</v>
      </c>
      <c r="P718" s="136">
        <v>42844</v>
      </c>
      <c r="Q718" s="145">
        <f t="shared" si="105"/>
        <v>2.8849315068493149</v>
      </c>
      <c r="R718" s="145" t="s">
        <v>2512</v>
      </c>
      <c r="S718" s="145">
        <f t="shared" si="106"/>
        <v>0.38082191780821917</v>
      </c>
      <c r="T718" s="145" t="s">
        <v>2510</v>
      </c>
      <c r="U718" s="145" t="s">
        <v>2539</v>
      </c>
      <c r="V718" s="145" t="s">
        <v>691</v>
      </c>
      <c r="W718" s="145" t="s">
        <v>689</v>
      </c>
      <c r="X718" s="187" t="s">
        <v>691</v>
      </c>
      <c r="Y718" s="192">
        <v>3751939.41</v>
      </c>
      <c r="Z718" s="181">
        <v>0</v>
      </c>
      <c r="AA718" s="128">
        <v>0</v>
      </c>
      <c r="AB718" s="180">
        <v>4906519</v>
      </c>
      <c r="AC718" s="196">
        <v>3623409.62</v>
      </c>
      <c r="AD718" s="342">
        <f t="shared" si="104"/>
        <v>128529.79000000004</v>
      </c>
      <c r="AE718" s="352">
        <f t="shared" si="100"/>
        <v>0.96574310617665327</v>
      </c>
      <c r="AF718" s="135">
        <f t="shared" si="101"/>
        <v>0.96574310617665327</v>
      </c>
      <c r="AG718" s="135" t="s">
        <v>2544</v>
      </c>
      <c r="AH718" s="202"/>
      <c r="AI718" s="190"/>
      <c r="AJ718" s="191"/>
      <c r="AK718" s="191"/>
      <c r="AL718" s="191"/>
      <c r="AM718" s="191"/>
      <c r="AN718" s="191"/>
      <c r="AO718" s="191"/>
      <c r="AP718" s="191"/>
      <c r="AQ718" s="188"/>
    </row>
    <row r="719" spans="1:43" ht="36" x14ac:dyDescent="0.3">
      <c r="A719" s="193" t="s">
        <v>896</v>
      </c>
      <c r="B719" s="129">
        <v>716</v>
      </c>
      <c r="C719" s="198" t="s">
        <v>1855</v>
      </c>
      <c r="D719" s="239">
        <v>187240</v>
      </c>
      <c r="E719" s="245" t="s">
        <v>2220</v>
      </c>
      <c r="F719" s="279" t="s">
        <v>2531</v>
      </c>
      <c r="G719" s="175" t="s">
        <v>1132</v>
      </c>
      <c r="H719" s="187">
        <v>2016</v>
      </c>
      <c r="I719" s="130">
        <v>41185</v>
      </c>
      <c r="J719" s="152">
        <v>2012</v>
      </c>
      <c r="K719" s="130" t="s">
        <v>1157</v>
      </c>
      <c r="L719" s="130" t="s">
        <v>1101</v>
      </c>
      <c r="M719" s="131">
        <v>412</v>
      </c>
      <c r="N719" s="136">
        <v>41518</v>
      </c>
      <c r="O719" s="136">
        <v>42705</v>
      </c>
      <c r="P719" s="136">
        <v>42844</v>
      </c>
      <c r="Q719" s="145">
        <f t="shared" si="105"/>
        <v>3.6328767123287671</v>
      </c>
      <c r="R719" s="145" t="s">
        <v>2513</v>
      </c>
      <c r="S719" s="145">
        <f t="shared" si="106"/>
        <v>0.38082191780821917</v>
      </c>
      <c r="T719" s="145" t="s">
        <v>2510</v>
      </c>
      <c r="U719" s="145" t="s">
        <v>2539</v>
      </c>
      <c r="V719" s="145" t="s">
        <v>691</v>
      </c>
      <c r="W719" s="145" t="s">
        <v>689</v>
      </c>
      <c r="X719" s="187" t="s">
        <v>691</v>
      </c>
      <c r="Y719" s="192">
        <v>2634568.9</v>
      </c>
      <c r="Z719" s="181">
        <v>0</v>
      </c>
      <c r="AA719" s="128">
        <v>0</v>
      </c>
      <c r="AB719" s="196">
        <v>4089468</v>
      </c>
      <c r="AC719" s="196">
        <v>2632839.88</v>
      </c>
      <c r="AD719" s="342">
        <f t="shared" si="104"/>
        <v>1729.0200000000186</v>
      </c>
      <c r="AE719" s="352">
        <f t="shared" si="100"/>
        <v>0.99934371805573197</v>
      </c>
      <c r="AF719" s="135">
        <f t="shared" si="101"/>
        <v>0.99934371805573197</v>
      </c>
      <c r="AG719" s="135" t="s">
        <v>2544</v>
      </c>
      <c r="AH719" s="202"/>
      <c r="AI719" s="189"/>
      <c r="AJ719" s="178"/>
      <c r="AK719" s="178"/>
      <c r="AL719" s="178"/>
      <c r="AM719" s="178"/>
      <c r="AN719" s="178"/>
      <c r="AO719" s="178"/>
      <c r="AP719" s="178"/>
      <c r="AQ719" s="188"/>
    </row>
    <row r="720" spans="1:43" ht="48" x14ac:dyDescent="0.3">
      <c r="A720" s="193" t="s">
        <v>896</v>
      </c>
      <c r="B720" s="129">
        <v>717</v>
      </c>
      <c r="C720" s="198" t="s">
        <v>1856</v>
      </c>
      <c r="D720" s="239">
        <v>234754</v>
      </c>
      <c r="E720" s="246" t="s">
        <v>906</v>
      </c>
      <c r="F720" s="279" t="s">
        <v>2532</v>
      </c>
      <c r="G720" s="175" t="s">
        <v>1132</v>
      </c>
      <c r="H720" s="187">
        <v>2016</v>
      </c>
      <c r="I720" s="130">
        <v>41627</v>
      </c>
      <c r="J720" s="187">
        <v>2013</v>
      </c>
      <c r="K720" s="130" t="s">
        <v>906</v>
      </c>
      <c r="L720" s="130" t="s">
        <v>1110</v>
      </c>
      <c r="M720" s="131">
        <v>1080</v>
      </c>
      <c r="N720" s="136">
        <v>42339</v>
      </c>
      <c r="O720" s="136">
        <v>42339</v>
      </c>
      <c r="P720" s="136">
        <v>42844</v>
      </c>
      <c r="Q720" s="145">
        <f t="shared" si="105"/>
        <v>1.3835616438356164</v>
      </c>
      <c r="R720" s="145" t="s">
        <v>2398</v>
      </c>
      <c r="S720" s="145">
        <f t="shared" si="106"/>
        <v>1.3835616438356164</v>
      </c>
      <c r="T720" s="145" t="s">
        <v>2524</v>
      </c>
      <c r="U720" s="145" t="s">
        <v>2540</v>
      </c>
      <c r="V720" s="145" t="s">
        <v>691</v>
      </c>
      <c r="W720" s="145" t="s">
        <v>689</v>
      </c>
      <c r="X720" s="187" t="s">
        <v>689</v>
      </c>
      <c r="Y720" s="192">
        <v>10597399.859999999</v>
      </c>
      <c r="Z720" s="181">
        <v>0</v>
      </c>
      <c r="AA720" s="128">
        <v>0</v>
      </c>
      <c r="AB720" s="180">
        <v>311092</v>
      </c>
      <c r="AC720" s="196">
        <v>238377.1</v>
      </c>
      <c r="AD720" s="342">
        <f t="shared" si="104"/>
        <v>10359022.76</v>
      </c>
      <c r="AE720" s="352">
        <f t="shared" si="100"/>
        <v>2.2493923334888678E-2</v>
      </c>
      <c r="AF720" s="135">
        <f t="shared" si="101"/>
        <v>2.2493923334888678E-2</v>
      </c>
      <c r="AG720" s="135" t="s">
        <v>2543</v>
      </c>
      <c r="AH720" s="202"/>
      <c r="AI720" s="189"/>
      <c r="AJ720" s="178"/>
      <c r="AK720" s="178"/>
      <c r="AL720" s="178"/>
      <c r="AM720" s="178"/>
      <c r="AN720" s="178"/>
      <c r="AO720" s="178"/>
      <c r="AP720" s="178"/>
      <c r="AQ720" s="188"/>
    </row>
    <row r="721" spans="1:43" ht="60" x14ac:dyDescent="0.3">
      <c r="A721" s="193" t="s">
        <v>896</v>
      </c>
      <c r="B721" s="129">
        <v>718</v>
      </c>
      <c r="C721" s="198" t="s">
        <v>1860</v>
      </c>
      <c r="D721" s="239">
        <v>290126</v>
      </c>
      <c r="E721" s="246" t="s">
        <v>906</v>
      </c>
      <c r="F721" s="279" t="s">
        <v>2532</v>
      </c>
      <c r="G721" s="175" t="s">
        <v>1841</v>
      </c>
      <c r="H721" s="187">
        <v>2016</v>
      </c>
      <c r="I721" s="130">
        <v>41716</v>
      </c>
      <c r="J721" s="282">
        <v>2014</v>
      </c>
      <c r="K721" s="229" t="s">
        <v>1188</v>
      </c>
      <c r="L721" s="130" t="s">
        <v>1102</v>
      </c>
      <c r="M721" s="131">
        <v>40</v>
      </c>
      <c r="N721" s="136">
        <v>41974</v>
      </c>
      <c r="O721" s="136">
        <v>42583</v>
      </c>
      <c r="P721" s="136">
        <v>42844</v>
      </c>
      <c r="Q721" s="145">
        <f t="shared" si="105"/>
        <v>2.3835616438356166</v>
      </c>
      <c r="R721" s="145" t="s">
        <v>2512</v>
      </c>
      <c r="S721" s="145">
        <f t="shared" si="106"/>
        <v>0.71506849315068488</v>
      </c>
      <c r="T721" s="145" t="s">
        <v>2524</v>
      </c>
      <c r="U721" s="145" t="s">
        <v>2540</v>
      </c>
      <c r="V721" s="145" t="s">
        <v>689</v>
      </c>
      <c r="W721" s="145" t="s">
        <v>689</v>
      </c>
      <c r="X721" s="187" t="s">
        <v>691</v>
      </c>
      <c r="Y721" s="192">
        <v>158837.94</v>
      </c>
      <c r="Z721" s="181">
        <v>0</v>
      </c>
      <c r="AA721" s="128">
        <v>0</v>
      </c>
      <c r="AB721" s="180">
        <v>171895</v>
      </c>
      <c r="AC721" s="196">
        <v>151472.41</v>
      </c>
      <c r="AD721" s="342">
        <f t="shared" si="104"/>
        <v>7365.5299999999988</v>
      </c>
      <c r="AE721" s="352">
        <f t="shared" si="100"/>
        <v>0.95362864816806359</v>
      </c>
      <c r="AF721" s="135">
        <f t="shared" si="101"/>
        <v>0.95362864816806359</v>
      </c>
      <c r="AG721" s="135" t="s">
        <v>2544</v>
      </c>
      <c r="AH721" s="202"/>
      <c r="AI721" s="189"/>
      <c r="AJ721" s="178"/>
      <c r="AK721" s="178"/>
      <c r="AL721" s="178"/>
      <c r="AM721" s="178"/>
      <c r="AN721" s="178"/>
      <c r="AO721" s="178"/>
      <c r="AP721" s="178"/>
      <c r="AQ721" s="177"/>
    </row>
    <row r="722" spans="1:43" ht="48" x14ac:dyDescent="0.3">
      <c r="A722" s="193" t="s">
        <v>896</v>
      </c>
      <c r="B722" s="129">
        <v>719</v>
      </c>
      <c r="C722" s="198" t="s">
        <v>1861</v>
      </c>
      <c r="D722" s="239">
        <v>298834</v>
      </c>
      <c r="E722" s="246" t="s">
        <v>906</v>
      </c>
      <c r="F722" s="279" t="s">
        <v>2532</v>
      </c>
      <c r="G722" s="175" t="s">
        <v>2178</v>
      </c>
      <c r="H722" s="187">
        <v>2016</v>
      </c>
      <c r="I722" s="130">
        <v>41827</v>
      </c>
      <c r="J722" s="282">
        <v>2014</v>
      </c>
      <c r="K722" s="229" t="s">
        <v>1751</v>
      </c>
      <c r="L722" s="130" t="s">
        <v>1109</v>
      </c>
      <c r="M722" s="131">
        <v>360</v>
      </c>
      <c r="N722" s="136">
        <v>42156</v>
      </c>
      <c r="O722" s="136">
        <v>42614</v>
      </c>
      <c r="P722" s="136">
        <v>42844</v>
      </c>
      <c r="Q722" s="145">
        <f t="shared" si="105"/>
        <v>1.8849315068493151</v>
      </c>
      <c r="R722" s="145" t="s">
        <v>2398</v>
      </c>
      <c r="S722" s="145">
        <f t="shared" si="106"/>
        <v>0.63013698630136983</v>
      </c>
      <c r="T722" s="145" t="s">
        <v>2524</v>
      </c>
      <c r="U722" s="145" t="s">
        <v>2540</v>
      </c>
      <c r="V722" s="145" t="s">
        <v>691</v>
      </c>
      <c r="W722" s="136" t="s">
        <v>691</v>
      </c>
      <c r="X722" s="187" t="s">
        <v>691</v>
      </c>
      <c r="Y722" s="192">
        <v>1029352.53</v>
      </c>
      <c r="Z722" s="181">
        <v>0</v>
      </c>
      <c r="AA722" s="128">
        <v>0</v>
      </c>
      <c r="AB722" s="180">
        <v>1036809</v>
      </c>
      <c r="AC722" s="181">
        <v>1029352.53</v>
      </c>
      <c r="AD722" s="342">
        <f t="shared" si="104"/>
        <v>0</v>
      </c>
      <c r="AE722" s="352">
        <f t="shared" si="100"/>
        <v>1</v>
      </c>
      <c r="AF722" s="135">
        <f t="shared" si="101"/>
        <v>1</v>
      </c>
      <c r="AG722" s="135" t="s">
        <v>2544</v>
      </c>
      <c r="AH722" s="136" t="s">
        <v>925</v>
      </c>
      <c r="AI722" s="178"/>
      <c r="AJ722" s="178"/>
      <c r="AK722" s="178"/>
      <c r="AL722" s="178"/>
      <c r="AM722" s="178"/>
      <c r="AN722" s="178"/>
      <c r="AO722" s="178"/>
      <c r="AP722" s="178"/>
      <c r="AQ722" s="188"/>
    </row>
    <row r="723" spans="1:43" ht="36" x14ac:dyDescent="0.3">
      <c r="A723" s="193" t="s">
        <v>899</v>
      </c>
      <c r="B723" s="129">
        <v>720</v>
      </c>
      <c r="C723" s="198" t="s">
        <v>1635</v>
      </c>
      <c r="D723" s="239">
        <v>6990</v>
      </c>
      <c r="E723" s="245" t="s">
        <v>1629</v>
      </c>
      <c r="F723" s="280" t="s">
        <v>1629</v>
      </c>
      <c r="G723" s="175" t="s">
        <v>1451</v>
      </c>
      <c r="H723" s="187">
        <v>2016</v>
      </c>
      <c r="I723" s="130">
        <v>40343</v>
      </c>
      <c r="J723" s="186">
        <v>2010</v>
      </c>
      <c r="K723" s="130" t="s">
        <v>1168</v>
      </c>
      <c r="L723" s="130" t="s">
        <v>1102</v>
      </c>
      <c r="M723" s="131">
        <v>450</v>
      </c>
      <c r="N723" s="136">
        <v>40330</v>
      </c>
      <c r="O723" s="136">
        <v>41974</v>
      </c>
      <c r="P723" s="136">
        <v>42844</v>
      </c>
      <c r="Q723" s="145">
        <f t="shared" si="105"/>
        <v>6.8876712328767127</v>
      </c>
      <c r="R723" s="145" t="s">
        <v>2516</v>
      </c>
      <c r="S723" s="145">
        <f t="shared" si="106"/>
        <v>2.3835616438356166</v>
      </c>
      <c r="T723" s="145" t="s">
        <v>2512</v>
      </c>
      <c r="U723" s="145" t="s">
        <v>2540</v>
      </c>
      <c r="V723" s="145" t="s">
        <v>691</v>
      </c>
      <c r="W723" s="145" t="s">
        <v>689</v>
      </c>
      <c r="X723" s="187" t="s">
        <v>691</v>
      </c>
      <c r="Y723" s="180">
        <v>14909307.4</v>
      </c>
      <c r="Z723" s="181">
        <v>0</v>
      </c>
      <c r="AA723" s="128">
        <v>0</v>
      </c>
      <c r="AB723" s="180">
        <v>22284638</v>
      </c>
      <c r="AC723" s="180">
        <v>14811771</v>
      </c>
      <c r="AD723" s="342">
        <f t="shared" si="104"/>
        <v>97536.400000000373</v>
      </c>
      <c r="AE723" s="352">
        <f t="shared" si="100"/>
        <v>0.99345801938458922</v>
      </c>
      <c r="AF723" s="135">
        <f t="shared" si="101"/>
        <v>0.99345801938458922</v>
      </c>
      <c r="AG723" s="135" t="s">
        <v>2544</v>
      </c>
      <c r="AH723" s="202"/>
      <c r="AI723" s="189"/>
      <c r="AJ723" s="178"/>
      <c r="AK723" s="178"/>
      <c r="AL723" s="178"/>
      <c r="AM723" s="178"/>
      <c r="AN723" s="178"/>
      <c r="AO723" s="178"/>
      <c r="AP723" s="178"/>
      <c r="AQ723" s="177"/>
    </row>
    <row r="724" spans="1:43" ht="36" x14ac:dyDescent="0.3">
      <c r="A724" s="193" t="s">
        <v>899</v>
      </c>
      <c r="B724" s="129">
        <v>721</v>
      </c>
      <c r="C724" s="198" t="s">
        <v>1692</v>
      </c>
      <c r="D724" s="239">
        <v>183494</v>
      </c>
      <c r="E724" s="245" t="s">
        <v>1629</v>
      </c>
      <c r="F724" s="280" t="s">
        <v>1629</v>
      </c>
      <c r="G724" s="175" t="s">
        <v>1693</v>
      </c>
      <c r="H724" s="187">
        <v>2016</v>
      </c>
      <c r="I724" s="130">
        <v>40736</v>
      </c>
      <c r="J724" s="187">
        <v>2011</v>
      </c>
      <c r="K724" s="225" t="s">
        <v>1694</v>
      </c>
      <c r="L724" s="130" t="s">
        <v>1102</v>
      </c>
      <c r="M724" s="131">
        <v>480</v>
      </c>
      <c r="N724" s="136">
        <v>40878</v>
      </c>
      <c r="O724" s="136">
        <v>42705</v>
      </c>
      <c r="P724" s="136">
        <v>42844</v>
      </c>
      <c r="Q724" s="145">
        <f t="shared" si="105"/>
        <v>5.3863013698630136</v>
      </c>
      <c r="R724" s="145" t="s">
        <v>2515</v>
      </c>
      <c r="S724" s="145">
        <f t="shared" si="106"/>
        <v>0.38082191780821917</v>
      </c>
      <c r="T724" s="145" t="s">
        <v>2510</v>
      </c>
      <c r="U724" s="145" t="s">
        <v>2539</v>
      </c>
      <c r="V724" s="145" t="s">
        <v>689</v>
      </c>
      <c r="W724" s="145" t="s">
        <v>689</v>
      </c>
      <c r="X724" s="187" t="s">
        <v>691</v>
      </c>
      <c r="Y724" s="180">
        <v>10303028</v>
      </c>
      <c r="Z724" s="181">
        <v>0</v>
      </c>
      <c r="AA724" s="128">
        <v>0</v>
      </c>
      <c r="AB724" s="180">
        <v>14950390</v>
      </c>
      <c r="AC724" s="192">
        <v>9918500.1699999999</v>
      </c>
      <c r="AD724" s="342">
        <f t="shared" si="104"/>
        <v>384527.83000000007</v>
      </c>
      <c r="AE724" s="352">
        <f t="shared" si="100"/>
        <v>0.96267817286335633</v>
      </c>
      <c r="AF724" s="135">
        <f t="shared" si="101"/>
        <v>0.96267817286335633</v>
      </c>
      <c r="AG724" s="135" t="s">
        <v>2544</v>
      </c>
      <c r="AH724" s="202"/>
      <c r="AI724" s="189"/>
      <c r="AJ724" s="178"/>
      <c r="AK724" s="178"/>
      <c r="AL724" s="178"/>
      <c r="AM724" s="178"/>
      <c r="AN724" s="178"/>
      <c r="AO724" s="178"/>
      <c r="AP724" s="178"/>
      <c r="AQ724" s="188"/>
    </row>
    <row r="725" spans="1:43" ht="48" x14ac:dyDescent="0.3">
      <c r="A725" s="193" t="s">
        <v>899</v>
      </c>
      <c r="B725" s="129">
        <v>722</v>
      </c>
      <c r="C725" s="198" t="s">
        <v>1869</v>
      </c>
      <c r="D725" s="239">
        <v>239260</v>
      </c>
      <c r="E725" s="245" t="s">
        <v>1629</v>
      </c>
      <c r="F725" s="280" t="s">
        <v>1629</v>
      </c>
      <c r="G725" s="175" t="s">
        <v>1132</v>
      </c>
      <c r="H725" s="187">
        <v>2016</v>
      </c>
      <c r="I725" s="130">
        <v>41428</v>
      </c>
      <c r="J725" s="187">
        <v>2013</v>
      </c>
      <c r="K725" s="130" t="s">
        <v>1168</v>
      </c>
      <c r="L725" s="130" t="s">
        <v>1102</v>
      </c>
      <c r="M725" s="131">
        <v>360</v>
      </c>
      <c r="N725" s="136">
        <v>41944</v>
      </c>
      <c r="O725" s="136">
        <v>41974</v>
      </c>
      <c r="P725" s="136">
        <v>42844</v>
      </c>
      <c r="Q725" s="145">
        <f t="shared" si="105"/>
        <v>2.4657534246575343</v>
      </c>
      <c r="R725" s="145" t="s">
        <v>2512</v>
      </c>
      <c r="S725" s="145">
        <f t="shared" si="106"/>
        <v>2.3835616438356166</v>
      </c>
      <c r="T725" s="145" t="s">
        <v>2512</v>
      </c>
      <c r="U725" s="145" t="s">
        <v>2540</v>
      </c>
      <c r="V725" s="145" t="s">
        <v>689</v>
      </c>
      <c r="W725" s="145" t="s">
        <v>689</v>
      </c>
      <c r="X725" s="187" t="s">
        <v>689</v>
      </c>
      <c r="Y725" s="180">
        <v>1204433</v>
      </c>
      <c r="Z725" s="180">
        <v>0</v>
      </c>
      <c r="AA725" s="128">
        <v>0</v>
      </c>
      <c r="AB725" s="180">
        <v>126748</v>
      </c>
      <c r="AC725" s="192">
        <v>46304.25</v>
      </c>
      <c r="AD725" s="342">
        <f t="shared" si="104"/>
        <v>1158128.75</v>
      </c>
      <c r="AE725" s="352">
        <f t="shared" ref="AE725:AE788" si="107">+AC725/Y725</f>
        <v>3.8444853304417929E-2</v>
      </c>
      <c r="AF725" s="135">
        <f t="shared" ref="AF725:AF788" si="108">+AC725/Y725</f>
        <v>3.8444853304417929E-2</v>
      </c>
      <c r="AG725" s="135" t="s">
        <v>2543</v>
      </c>
      <c r="AH725" s="202"/>
      <c r="AI725" s="189"/>
      <c r="AJ725" s="178"/>
      <c r="AK725" s="178"/>
      <c r="AL725" s="178"/>
      <c r="AM725" s="178"/>
      <c r="AN725" s="178"/>
      <c r="AO725" s="178"/>
      <c r="AP725" s="178"/>
      <c r="AQ725" s="177"/>
    </row>
    <row r="726" spans="1:43" ht="36" x14ac:dyDescent="0.3">
      <c r="A726" s="193" t="s">
        <v>900</v>
      </c>
      <c r="B726" s="129">
        <v>723</v>
      </c>
      <c r="C726" s="198" t="s">
        <v>2501</v>
      </c>
      <c r="D726" s="239">
        <v>17368</v>
      </c>
      <c r="E726" s="245" t="s">
        <v>1659</v>
      </c>
      <c r="F726" s="280" t="s">
        <v>2529</v>
      </c>
      <c r="G726" s="175" t="s">
        <v>1132</v>
      </c>
      <c r="H726" s="187">
        <v>2016</v>
      </c>
      <c r="I726" s="130">
        <v>40232</v>
      </c>
      <c r="J726" s="186">
        <v>2010</v>
      </c>
      <c r="K726" s="130" t="s">
        <v>1659</v>
      </c>
      <c r="L726" s="130" t="s">
        <v>1095</v>
      </c>
      <c r="M726" s="131">
        <v>730</v>
      </c>
      <c r="N726" s="136">
        <v>40513</v>
      </c>
      <c r="O726" s="136">
        <v>42401</v>
      </c>
      <c r="P726" s="136">
        <v>42844</v>
      </c>
      <c r="Q726" s="145">
        <f t="shared" si="105"/>
        <v>6.3863013698630136</v>
      </c>
      <c r="R726" s="145" t="s">
        <v>2516</v>
      </c>
      <c r="S726" s="145">
        <f t="shared" si="106"/>
        <v>1.2136986301369863</v>
      </c>
      <c r="T726" s="145" t="s">
        <v>2524</v>
      </c>
      <c r="U726" s="145" t="s">
        <v>2540</v>
      </c>
      <c r="V726" s="145" t="s">
        <v>689</v>
      </c>
      <c r="W726" s="145" t="s">
        <v>689</v>
      </c>
      <c r="X726" s="187" t="s">
        <v>691</v>
      </c>
      <c r="Y726" s="180">
        <v>9123236</v>
      </c>
      <c r="Z726" s="181">
        <v>0</v>
      </c>
      <c r="AA726" s="128">
        <v>0</v>
      </c>
      <c r="AB726" s="180">
        <v>20159965</v>
      </c>
      <c r="AC726" s="192">
        <v>9112078.8000000007</v>
      </c>
      <c r="AD726" s="342">
        <f t="shared" si="104"/>
        <v>11157.199999999255</v>
      </c>
      <c r="AE726" s="352">
        <f t="shared" si="107"/>
        <v>0.99877705673732442</v>
      </c>
      <c r="AF726" s="135">
        <f t="shared" si="108"/>
        <v>0.99877705673732442</v>
      </c>
      <c r="AG726" s="135" t="s">
        <v>2544</v>
      </c>
      <c r="AH726" s="202"/>
      <c r="AI726" s="189"/>
      <c r="AJ726" s="178"/>
      <c r="AK726" s="178"/>
      <c r="AL726" s="178"/>
      <c r="AM726" s="178"/>
      <c r="AN726" s="178"/>
      <c r="AO726" s="178"/>
      <c r="AP726" s="178"/>
      <c r="AQ726" s="188" t="s">
        <v>1708</v>
      </c>
    </row>
    <row r="727" spans="1:43" ht="36" x14ac:dyDescent="0.3">
      <c r="A727" s="193" t="s">
        <v>900</v>
      </c>
      <c r="B727" s="129">
        <v>724</v>
      </c>
      <c r="C727" s="198" t="s">
        <v>2413</v>
      </c>
      <c r="D727" s="237">
        <v>66212</v>
      </c>
      <c r="E727" s="245" t="s">
        <v>1659</v>
      </c>
      <c r="F727" s="280" t="s">
        <v>2529</v>
      </c>
      <c r="G727" s="175" t="s">
        <v>1132</v>
      </c>
      <c r="H727" s="187">
        <v>2016</v>
      </c>
      <c r="I727" s="130">
        <v>39758</v>
      </c>
      <c r="J727" s="186">
        <v>2008</v>
      </c>
      <c r="K727" s="187" t="s">
        <v>2248</v>
      </c>
      <c r="L727" s="130" t="s">
        <v>1100</v>
      </c>
      <c r="M727" s="131">
        <v>730</v>
      </c>
      <c r="N727" s="136">
        <v>40452</v>
      </c>
      <c r="O727" s="136">
        <v>42461</v>
      </c>
      <c r="P727" s="136">
        <v>42844</v>
      </c>
      <c r="Q727" s="145">
        <f t="shared" si="105"/>
        <v>6.5534246575342463</v>
      </c>
      <c r="R727" s="145" t="s">
        <v>2516</v>
      </c>
      <c r="S727" s="145">
        <f t="shared" si="106"/>
        <v>1.0493150684931507</v>
      </c>
      <c r="T727" s="145" t="s">
        <v>2524</v>
      </c>
      <c r="U727" s="145" t="s">
        <v>2540</v>
      </c>
      <c r="V727" s="145" t="s">
        <v>691</v>
      </c>
      <c r="W727" s="145" t="s">
        <v>689</v>
      </c>
      <c r="X727" s="187" t="s">
        <v>691</v>
      </c>
      <c r="Y727" s="180">
        <v>2345759.14</v>
      </c>
      <c r="Z727" s="181">
        <v>0</v>
      </c>
      <c r="AA727" s="128">
        <v>0</v>
      </c>
      <c r="AB727" s="180">
        <v>6573889</v>
      </c>
      <c r="AC727" s="192">
        <v>2313167.73</v>
      </c>
      <c r="AD727" s="342">
        <f t="shared" si="104"/>
        <v>32591.410000000149</v>
      </c>
      <c r="AE727" s="352">
        <f t="shared" si="107"/>
        <v>0.98610624192217788</v>
      </c>
      <c r="AF727" s="135">
        <f t="shared" si="108"/>
        <v>0.98610624192217788</v>
      </c>
      <c r="AG727" s="135" t="s">
        <v>2544</v>
      </c>
      <c r="AH727" s="202"/>
      <c r="AI727" s="189"/>
      <c r="AJ727" s="178"/>
      <c r="AK727" s="178"/>
      <c r="AL727" s="178"/>
      <c r="AM727" s="178"/>
      <c r="AN727" s="178"/>
      <c r="AO727" s="178"/>
      <c r="AP727" s="178"/>
      <c r="AQ727" s="188" t="s">
        <v>2156</v>
      </c>
    </row>
    <row r="728" spans="1:43" ht="36" x14ac:dyDescent="0.3">
      <c r="A728" s="193" t="s">
        <v>900</v>
      </c>
      <c r="B728" s="129">
        <v>725</v>
      </c>
      <c r="C728" s="198" t="s">
        <v>2412</v>
      </c>
      <c r="D728" s="237">
        <v>74911</v>
      </c>
      <c r="E728" s="245" t="s">
        <v>2219</v>
      </c>
      <c r="F728" s="280" t="s">
        <v>2528</v>
      </c>
      <c r="G728" s="175" t="s">
        <v>1132</v>
      </c>
      <c r="H728" s="187">
        <v>2016</v>
      </c>
      <c r="I728" s="130">
        <v>40169</v>
      </c>
      <c r="J728" s="187">
        <v>2009</v>
      </c>
      <c r="K728" s="187" t="s">
        <v>1094</v>
      </c>
      <c r="L728" s="130" t="s">
        <v>1100</v>
      </c>
      <c r="M728" s="131">
        <v>1080</v>
      </c>
      <c r="N728" s="136">
        <v>40817</v>
      </c>
      <c r="O728" s="136">
        <v>42583</v>
      </c>
      <c r="P728" s="136">
        <v>42844</v>
      </c>
      <c r="Q728" s="145">
        <f t="shared" si="105"/>
        <v>5.5534246575342463</v>
      </c>
      <c r="R728" s="145" t="s">
        <v>2515</v>
      </c>
      <c r="S728" s="145">
        <f t="shared" si="106"/>
        <v>0.71506849315068488</v>
      </c>
      <c r="T728" s="145" t="s">
        <v>2524</v>
      </c>
      <c r="U728" s="145" t="s">
        <v>2540</v>
      </c>
      <c r="V728" s="145" t="s">
        <v>691</v>
      </c>
      <c r="W728" s="145" t="s">
        <v>689</v>
      </c>
      <c r="X728" s="187" t="s">
        <v>691</v>
      </c>
      <c r="Y728" s="180">
        <v>10225257</v>
      </c>
      <c r="Z728" s="181">
        <v>0</v>
      </c>
      <c r="AA728" s="128">
        <v>0</v>
      </c>
      <c r="AB728" s="180">
        <v>7752502</v>
      </c>
      <c r="AC728" s="192">
        <v>6701984.1299999999</v>
      </c>
      <c r="AD728" s="342">
        <f t="shared" si="104"/>
        <v>3523272.87</v>
      </c>
      <c r="AE728" s="352">
        <f t="shared" si="107"/>
        <v>0.65543429666364372</v>
      </c>
      <c r="AF728" s="135">
        <f t="shared" si="108"/>
        <v>0.65543429666364372</v>
      </c>
      <c r="AG728" s="135" t="s">
        <v>2542</v>
      </c>
      <c r="AH728" s="202"/>
      <c r="AI728" s="189"/>
      <c r="AJ728" s="178"/>
      <c r="AK728" s="178"/>
      <c r="AL728" s="178"/>
      <c r="AM728" s="178"/>
      <c r="AN728" s="178"/>
      <c r="AO728" s="178"/>
      <c r="AP728" s="178"/>
      <c r="AQ728" s="188" t="s">
        <v>2160</v>
      </c>
    </row>
    <row r="729" spans="1:43" ht="36" x14ac:dyDescent="0.3">
      <c r="A729" s="193" t="s">
        <v>900</v>
      </c>
      <c r="B729" s="129">
        <v>726</v>
      </c>
      <c r="C729" s="198" t="s">
        <v>2411</v>
      </c>
      <c r="D729" s="237">
        <v>170248</v>
      </c>
      <c r="E729" s="245" t="s">
        <v>2219</v>
      </c>
      <c r="F729" s="280" t="s">
        <v>2528</v>
      </c>
      <c r="G729" s="175" t="s">
        <v>1132</v>
      </c>
      <c r="H729" s="187">
        <v>2016</v>
      </c>
      <c r="I729" s="130">
        <v>41876</v>
      </c>
      <c r="J729" s="282">
        <v>2014</v>
      </c>
      <c r="K729" s="130" t="s">
        <v>916</v>
      </c>
      <c r="L729" s="130" t="s">
        <v>1100</v>
      </c>
      <c r="M729" s="131">
        <v>180</v>
      </c>
      <c r="N729" s="136">
        <v>41944</v>
      </c>
      <c r="O729" s="136">
        <v>42552</v>
      </c>
      <c r="P729" s="136">
        <v>42844</v>
      </c>
      <c r="Q729" s="145">
        <f t="shared" si="105"/>
        <v>2.4657534246575343</v>
      </c>
      <c r="R729" s="145" t="s">
        <v>2512</v>
      </c>
      <c r="S729" s="145">
        <f t="shared" si="106"/>
        <v>0.8</v>
      </c>
      <c r="T729" s="145" t="s">
        <v>2524</v>
      </c>
      <c r="U729" s="145" t="s">
        <v>2540</v>
      </c>
      <c r="V729" s="145" t="s">
        <v>691</v>
      </c>
      <c r="W729" s="145" t="s">
        <v>689</v>
      </c>
      <c r="X729" s="187" t="s">
        <v>691</v>
      </c>
      <c r="Y729" s="180">
        <v>885594.53</v>
      </c>
      <c r="Z729" s="181">
        <v>0</v>
      </c>
      <c r="AA729" s="128">
        <v>0</v>
      </c>
      <c r="AB729" s="180">
        <v>1280367</v>
      </c>
      <c r="AC729" s="192">
        <v>823127.75</v>
      </c>
      <c r="AD729" s="342">
        <f t="shared" si="104"/>
        <v>62466.780000000028</v>
      </c>
      <c r="AE729" s="352">
        <f t="shared" si="107"/>
        <v>0.92946345321261181</v>
      </c>
      <c r="AF729" s="135">
        <f t="shared" si="108"/>
        <v>0.92946345321261181</v>
      </c>
      <c r="AG729" s="135" t="s">
        <v>2544</v>
      </c>
      <c r="AH729" s="202"/>
      <c r="AI729" s="190"/>
      <c r="AJ729" s="191"/>
      <c r="AK729" s="191"/>
      <c r="AL729" s="191"/>
      <c r="AM729" s="191"/>
      <c r="AN729" s="191"/>
      <c r="AO729" s="191"/>
      <c r="AP729" s="191"/>
      <c r="AQ729" s="188" t="s">
        <v>2156</v>
      </c>
    </row>
    <row r="730" spans="1:43" ht="36" x14ac:dyDescent="0.3">
      <c r="A730" s="193" t="s">
        <v>900</v>
      </c>
      <c r="B730" s="129">
        <v>727</v>
      </c>
      <c r="C730" s="198" t="s">
        <v>2410</v>
      </c>
      <c r="D730" s="237">
        <v>200569</v>
      </c>
      <c r="E730" s="245" t="s">
        <v>1659</v>
      </c>
      <c r="F730" s="280" t="s">
        <v>2529</v>
      </c>
      <c r="G730" s="175" t="s">
        <v>2180</v>
      </c>
      <c r="H730" s="187">
        <v>2016</v>
      </c>
      <c r="I730" s="130">
        <v>40988</v>
      </c>
      <c r="J730" s="152">
        <v>2012</v>
      </c>
      <c r="K730" s="130" t="s">
        <v>1659</v>
      </c>
      <c r="L730" s="130" t="s">
        <v>1104</v>
      </c>
      <c r="M730" s="131">
        <v>240</v>
      </c>
      <c r="N730" s="136">
        <v>41548</v>
      </c>
      <c r="O730" s="136">
        <v>41609</v>
      </c>
      <c r="P730" s="136">
        <v>42844</v>
      </c>
      <c r="Q730" s="145">
        <f t="shared" si="105"/>
        <v>3.5506849315068494</v>
      </c>
      <c r="R730" s="145" t="s">
        <v>2513</v>
      </c>
      <c r="S730" s="145">
        <f t="shared" si="106"/>
        <v>3.3835616438356166</v>
      </c>
      <c r="T730" s="145" t="s">
        <v>2513</v>
      </c>
      <c r="U730" s="145" t="s">
        <v>2540</v>
      </c>
      <c r="V730" s="145" t="s">
        <v>691</v>
      </c>
      <c r="W730" s="145" t="s">
        <v>689</v>
      </c>
      <c r="X730" s="187" t="s">
        <v>689</v>
      </c>
      <c r="Y730" s="180">
        <v>16254815</v>
      </c>
      <c r="Z730" s="181">
        <v>0</v>
      </c>
      <c r="AA730" s="128">
        <v>0</v>
      </c>
      <c r="AB730" s="180">
        <v>136000</v>
      </c>
      <c r="AC730" s="192">
        <v>114210</v>
      </c>
      <c r="AD730" s="342">
        <f t="shared" ref="AD730:AD793" si="109">+Y730-AC730</f>
        <v>16140605</v>
      </c>
      <c r="AE730" s="352">
        <f t="shared" si="107"/>
        <v>7.0262257675648724E-3</v>
      </c>
      <c r="AF730" s="135">
        <f t="shared" si="108"/>
        <v>7.0262257675648724E-3</v>
      </c>
      <c r="AG730" s="135" t="s">
        <v>2543</v>
      </c>
      <c r="AH730" s="202"/>
      <c r="AI730" s="189"/>
      <c r="AJ730" s="178"/>
      <c r="AK730" s="178"/>
      <c r="AL730" s="178"/>
      <c r="AM730" s="178"/>
      <c r="AN730" s="178"/>
      <c r="AO730" s="178"/>
      <c r="AP730" s="178"/>
      <c r="AQ730" s="188" t="s">
        <v>2161</v>
      </c>
    </row>
    <row r="731" spans="1:43" ht="36" x14ac:dyDescent="0.3">
      <c r="A731" s="193" t="s">
        <v>900</v>
      </c>
      <c r="B731" s="129">
        <v>728</v>
      </c>
      <c r="C731" s="198" t="s">
        <v>2409</v>
      </c>
      <c r="D731" s="237">
        <v>212512</v>
      </c>
      <c r="E731" s="245" t="s">
        <v>2219</v>
      </c>
      <c r="F731" s="280" t="s">
        <v>2528</v>
      </c>
      <c r="G731" s="175" t="s">
        <v>1132</v>
      </c>
      <c r="H731" s="187">
        <v>2016</v>
      </c>
      <c r="I731" s="130">
        <v>41148</v>
      </c>
      <c r="J731" s="152">
        <v>2012</v>
      </c>
      <c r="K731" s="130" t="s">
        <v>1558</v>
      </c>
      <c r="L731" s="130" t="s">
        <v>1100</v>
      </c>
      <c r="M731" s="131">
        <v>360</v>
      </c>
      <c r="N731" s="136">
        <v>41365</v>
      </c>
      <c r="O731" s="136">
        <v>42705</v>
      </c>
      <c r="P731" s="136">
        <v>42844</v>
      </c>
      <c r="Q731" s="145">
        <f t="shared" si="105"/>
        <v>4.0520547945205481</v>
      </c>
      <c r="R731" s="145" t="s">
        <v>2514</v>
      </c>
      <c r="S731" s="145">
        <f t="shared" si="106"/>
        <v>0.38082191780821917</v>
      </c>
      <c r="T731" s="145" t="s">
        <v>2510</v>
      </c>
      <c r="U731" s="145" t="s">
        <v>2539</v>
      </c>
      <c r="V731" s="145" t="s">
        <v>691</v>
      </c>
      <c r="W731" s="145" t="s">
        <v>689</v>
      </c>
      <c r="X731" s="187" t="s">
        <v>691</v>
      </c>
      <c r="Y731" s="180">
        <v>6638268</v>
      </c>
      <c r="Z731" s="181">
        <v>0</v>
      </c>
      <c r="AA731" s="128">
        <v>0</v>
      </c>
      <c r="AB731" s="180">
        <v>8405815</v>
      </c>
      <c r="AC731" s="192">
        <v>6209583.0300000003</v>
      </c>
      <c r="AD731" s="342">
        <f t="shared" si="109"/>
        <v>428684.96999999974</v>
      </c>
      <c r="AE731" s="352">
        <f t="shared" si="107"/>
        <v>0.93542216584205407</v>
      </c>
      <c r="AF731" s="135">
        <f t="shared" si="108"/>
        <v>0.93542216584205407</v>
      </c>
      <c r="AG731" s="135" t="s">
        <v>2544</v>
      </c>
      <c r="AH731" s="202"/>
      <c r="AI731" s="189"/>
      <c r="AJ731" s="178"/>
      <c r="AK731" s="178"/>
      <c r="AL731" s="178"/>
      <c r="AM731" s="178"/>
      <c r="AN731" s="178"/>
      <c r="AO731" s="178"/>
      <c r="AP731" s="178"/>
      <c r="AQ731" s="188" t="s">
        <v>2159</v>
      </c>
    </row>
    <row r="732" spans="1:43" ht="60" x14ac:dyDescent="0.3">
      <c r="A732" s="193" t="s">
        <v>900</v>
      </c>
      <c r="B732" s="129">
        <v>729</v>
      </c>
      <c r="C732" s="198" t="s">
        <v>2170</v>
      </c>
      <c r="D732" s="239">
        <v>264761</v>
      </c>
      <c r="E732" s="245" t="s">
        <v>1659</v>
      </c>
      <c r="F732" s="280" t="s">
        <v>2529</v>
      </c>
      <c r="G732" s="175" t="s">
        <v>1132</v>
      </c>
      <c r="H732" s="187">
        <v>2016</v>
      </c>
      <c r="I732" s="130">
        <v>41634</v>
      </c>
      <c r="J732" s="187">
        <v>2013</v>
      </c>
      <c r="K732" s="130" t="s">
        <v>1964</v>
      </c>
      <c r="L732" s="130" t="s">
        <v>1110</v>
      </c>
      <c r="M732" s="131">
        <v>270</v>
      </c>
      <c r="N732" s="136">
        <v>41944</v>
      </c>
      <c r="O732" s="136">
        <v>42430</v>
      </c>
      <c r="P732" s="136">
        <v>42844</v>
      </c>
      <c r="Q732" s="145">
        <f t="shared" si="105"/>
        <v>2.4657534246575343</v>
      </c>
      <c r="R732" s="145" t="s">
        <v>2512</v>
      </c>
      <c r="S732" s="145">
        <f t="shared" si="106"/>
        <v>1.1342465753424658</v>
      </c>
      <c r="T732" s="145" t="s">
        <v>2524</v>
      </c>
      <c r="U732" s="145" t="s">
        <v>2540</v>
      </c>
      <c r="V732" s="145" t="s">
        <v>691</v>
      </c>
      <c r="W732" s="145" t="s">
        <v>689</v>
      </c>
      <c r="X732" s="187" t="s">
        <v>691</v>
      </c>
      <c r="Y732" s="180">
        <v>3711806</v>
      </c>
      <c r="Z732" s="181">
        <v>0</v>
      </c>
      <c r="AA732" s="128">
        <v>0</v>
      </c>
      <c r="AB732" s="196">
        <v>3648048</v>
      </c>
      <c r="AC732" s="196">
        <v>3459258.15</v>
      </c>
      <c r="AD732" s="342">
        <f t="shared" si="109"/>
        <v>252547.85000000009</v>
      </c>
      <c r="AE732" s="352">
        <f t="shared" si="107"/>
        <v>0.93196092414312603</v>
      </c>
      <c r="AF732" s="135">
        <f t="shared" si="108"/>
        <v>0.93196092414312603</v>
      </c>
      <c r="AG732" s="135" t="s">
        <v>2544</v>
      </c>
      <c r="AH732" s="202"/>
      <c r="AI732" s="189"/>
      <c r="AJ732" s="178"/>
      <c r="AK732" s="178"/>
      <c r="AL732" s="178"/>
      <c r="AM732" s="178"/>
      <c r="AN732" s="178"/>
      <c r="AO732" s="178"/>
      <c r="AP732" s="178"/>
      <c r="AQ732" s="188"/>
    </row>
    <row r="733" spans="1:43" ht="60" x14ac:dyDescent="0.3">
      <c r="A733" s="193" t="s">
        <v>900</v>
      </c>
      <c r="B733" s="129">
        <v>730</v>
      </c>
      <c r="C733" s="198" t="s">
        <v>2171</v>
      </c>
      <c r="D733" s="239">
        <v>277881</v>
      </c>
      <c r="E733" s="245" t="s">
        <v>1659</v>
      </c>
      <c r="F733" s="280" t="s">
        <v>2529</v>
      </c>
      <c r="G733" s="175" t="s">
        <v>1132</v>
      </c>
      <c r="H733" s="187">
        <v>2016</v>
      </c>
      <c r="I733" s="130">
        <v>41925</v>
      </c>
      <c r="J733" s="282">
        <v>2014</v>
      </c>
      <c r="K733" s="130" t="s">
        <v>1659</v>
      </c>
      <c r="L733" s="130" t="s">
        <v>1110</v>
      </c>
      <c r="M733" s="131">
        <v>180</v>
      </c>
      <c r="N733" s="136">
        <v>42278</v>
      </c>
      <c r="O733" s="136">
        <v>42583</v>
      </c>
      <c r="P733" s="136">
        <v>42844</v>
      </c>
      <c r="Q733" s="145">
        <f t="shared" si="105"/>
        <v>1.5506849315068494</v>
      </c>
      <c r="R733" s="145" t="s">
        <v>2398</v>
      </c>
      <c r="S733" s="145">
        <f t="shared" si="106"/>
        <v>0.71506849315068488</v>
      </c>
      <c r="T733" s="145" t="s">
        <v>2524</v>
      </c>
      <c r="U733" s="145" t="s">
        <v>2540</v>
      </c>
      <c r="V733" s="145" t="s">
        <v>691</v>
      </c>
      <c r="W733" s="145" t="s">
        <v>689</v>
      </c>
      <c r="X733" s="187" t="s">
        <v>691</v>
      </c>
      <c r="Y733" s="192">
        <v>7622187.1900000004</v>
      </c>
      <c r="Z733" s="181">
        <v>0</v>
      </c>
      <c r="AA733" s="128">
        <v>0</v>
      </c>
      <c r="AB733" s="196">
        <v>156000</v>
      </c>
      <c r="AC733" s="196">
        <v>104000</v>
      </c>
      <c r="AD733" s="342">
        <f t="shared" si="109"/>
        <v>7518187.1900000004</v>
      </c>
      <c r="AE733" s="352">
        <f t="shared" si="107"/>
        <v>1.3644377579239168E-2</v>
      </c>
      <c r="AF733" s="135">
        <f t="shared" si="108"/>
        <v>1.3644377579239168E-2</v>
      </c>
      <c r="AG733" s="135" t="s">
        <v>2543</v>
      </c>
      <c r="AH733" s="202"/>
      <c r="AI733" s="189"/>
      <c r="AJ733" s="178"/>
      <c r="AK733" s="178"/>
      <c r="AL733" s="178"/>
      <c r="AM733" s="178"/>
      <c r="AN733" s="178"/>
      <c r="AO733" s="178"/>
      <c r="AP733" s="178"/>
      <c r="AQ733" s="188"/>
    </row>
    <row r="734" spans="1:43" ht="36" x14ac:dyDescent="0.3">
      <c r="A734" s="128" t="s">
        <v>901</v>
      </c>
      <c r="B734" s="129">
        <v>731</v>
      </c>
      <c r="C734" s="198" t="s">
        <v>2502</v>
      </c>
      <c r="D734" s="237">
        <v>251958</v>
      </c>
      <c r="E734" s="245" t="s">
        <v>1629</v>
      </c>
      <c r="F734" s="280" t="s">
        <v>1629</v>
      </c>
      <c r="G734" s="175" t="s">
        <v>1132</v>
      </c>
      <c r="H734" s="187">
        <v>2016</v>
      </c>
      <c r="I734" s="130">
        <v>41513</v>
      </c>
      <c r="J734" s="187">
        <v>2013</v>
      </c>
      <c r="K734" s="130" t="s">
        <v>1600</v>
      </c>
      <c r="L734" s="130" t="s">
        <v>1102</v>
      </c>
      <c r="M734" s="131">
        <f>4*3*30</f>
        <v>360</v>
      </c>
      <c r="N734" s="136">
        <v>41944</v>
      </c>
      <c r="O734" s="136">
        <v>42217</v>
      </c>
      <c r="P734" s="136">
        <v>42844</v>
      </c>
      <c r="Q734" s="145">
        <f t="shared" si="105"/>
        <v>2.4657534246575343</v>
      </c>
      <c r="R734" s="145" t="s">
        <v>2512</v>
      </c>
      <c r="S734" s="145">
        <f t="shared" si="106"/>
        <v>1.7178082191780821</v>
      </c>
      <c r="T734" s="145" t="s">
        <v>2524</v>
      </c>
      <c r="U734" s="145" t="s">
        <v>2540</v>
      </c>
      <c r="V734" s="145" t="s">
        <v>689</v>
      </c>
      <c r="W734" s="145" t="s">
        <v>689</v>
      </c>
      <c r="X734" s="187" t="s">
        <v>689</v>
      </c>
      <c r="Y734" s="180">
        <v>2155332</v>
      </c>
      <c r="Z734" s="140">
        <v>0</v>
      </c>
      <c r="AA734" s="128">
        <v>0</v>
      </c>
      <c r="AB734" s="133">
        <v>332074</v>
      </c>
      <c r="AC734" s="134">
        <v>101191.34</v>
      </c>
      <c r="AD734" s="342">
        <f t="shared" si="109"/>
        <v>2054140.66</v>
      </c>
      <c r="AE734" s="352">
        <f t="shared" si="107"/>
        <v>4.6949305257844264E-2</v>
      </c>
      <c r="AF734" s="135">
        <f t="shared" si="108"/>
        <v>4.6949305257844264E-2</v>
      </c>
      <c r="AG734" s="135" t="s">
        <v>2543</v>
      </c>
      <c r="AH734" s="132"/>
      <c r="AI734" s="137"/>
      <c r="AJ734" s="138"/>
      <c r="AK734" s="138"/>
      <c r="AL734" s="138"/>
      <c r="AM734" s="138"/>
      <c r="AN734" s="138"/>
      <c r="AO734" s="138"/>
      <c r="AP734" s="138"/>
      <c r="AQ734" s="139"/>
    </row>
    <row r="735" spans="1:43" ht="36" x14ac:dyDescent="0.3">
      <c r="A735" s="128" t="s">
        <v>901</v>
      </c>
      <c r="B735" s="129">
        <v>732</v>
      </c>
      <c r="C735" s="198" t="s">
        <v>1118</v>
      </c>
      <c r="D735" s="237">
        <v>5456</v>
      </c>
      <c r="E735" s="245" t="s">
        <v>2380</v>
      </c>
      <c r="F735" s="279" t="s">
        <v>2531</v>
      </c>
      <c r="G735" s="175" t="s">
        <v>1133</v>
      </c>
      <c r="H735" s="187">
        <v>2017</v>
      </c>
      <c r="I735" s="130">
        <v>38455</v>
      </c>
      <c r="J735" s="186">
        <v>2005</v>
      </c>
      <c r="K735" s="187" t="s">
        <v>1094</v>
      </c>
      <c r="L735" s="130" t="s">
        <v>1102</v>
      </c>
      <c r="M735" s="131">
        <v>365</v>
      </c>
      <c r="N735" s="136">
        <v>37681</v>
      </c>
      <c r="O735" s="136">
        <v>42795</v>
      </c>
      <c r="P735" s="136">
        <v>42844</v>
      </c>
      <c r="Q735" s="145">
        <f t="shared" si="105"/>
        <v>14.145205479452056</v>
      </c>
      <c r="R735" s="145" t="s">
        <v>2523</v>
      </c>
      <c r="S735" s="145">
        <f t="shared" si="106"/>
        <v>0.13424657534246576</v>
      </c>
      <c r="T735" s="145" t="s">
        <v>2510</v>
      </c>
      <c r="U735" s="145" t="s">
        <v>2539</v>
      </c>
      <c r="V735" s="145" t="s">
        <v>689</v>
      </c>
      <c r="W735" s="145" t="s">
        <v>689</v>
      </c>
      <c r="X735" s="187" t="s">
        <v>691</v>
      </c>
      <c r="Y735" s="180">
        <v>8727588</v>
      </c>
      <c r="Z735" s="140">
        <v>0</v>
      </c>
      <c r="AA735" s="133">
        <v>45000</v>
      </c>
      <c r="AB735" s="133">
        <v>14111366</v>
      </c>
      <c r="AC735" s="134">
        <v>6011068.0999999996</v>
      </c>
      <c r="AD735" s="342">
        <f t="shared" si="109"/>
        <v>2716519.9000000004</v>
      </c>
      <c r="AE735" s="352">
        <f t="shared" si="107"/>
        <v>0.68874333893854744</v>
      </c>
      <c r="AF735" s="135">
        <f t="shared" si="108"/>
        <v>0.68874333893854744</v>
      </c>
      <c r="AG735" s="135" t="s">
        <v>2542</v>
      </c>
      <c r="AH735" s="136"/>
      <c r="AI735" s="137" t="s">
        <v>689</v>
      </c>
      <c r="AJ735" s="138"/>
      <c r="AK735" s="138"/>
      <c r="AL735" s="138"/>
      <c r="AM735" s="138"/>
      <c r="AN735" s="138"/>
      <c r="AO735" s="138"/>
      <c r="AP735" s="138"/>
      <c r="AQ735" s="139" t="s">
        <v>1134</v>
      </c>
    </row>
    <row r="736" spans="1:43" ht="36" x14ac:dyDescent="0.3">
      <c r="A736" s="128" t="s">
        <v>901</v>
      </c>
      <c r="B736" s="129">
        <v>733</v>
      </c>
      <c r="C736" s="198" t="s">
        <v>1117</v>
      </c>
      <c r="D736" s="237">
        <v>5477</v>
      </c>
      <c r="E736" s="246" t="s">
        <v>2200</v>
      </c>
      <c r="F736" s="279" t="s">
        <v>2531</v>
      </c>
      <c r="G736" s="175" t="s">
        <v>1133</v>
      </c>
      <c r="H736" s="187">
        <v>2017</v>
      </c>
      <c r="I736" s="130">
        <v>38533</v>
      </c>
      <c r="J736" s="186">
        <v>2005</v>
      </c>
      <c r="K736" s="187" t="s">
        <v>1189</v>
      </c>
      <c r="L736" s="130" t="s">
        <v>1102</v>
      </c>
      <c r="M736" s="131">
        <v>1370</v>
      </c>
      <c r="N736" s="136">
        <v>39022</v>
      </c>
      <c r="O736" s="136">
        <v>42705</v>
      </c>
      <c r="P736" s="136">
        <v>42844</v>
      </c>
      <c r="Q736" s="145">
        <f t="shared" si="105"/>
        <v>10.471232876712328</v>
      </c>
      <c r="R736" s="145" t="s">
        <v>2520</v>
      </c>
      <c r="S736" s="145">
        <f t="shared" si="106"/>
        <v>0.38082191780821917</v>
      </c>
      <c r="T736" s="145" t="s">
        <v>2510</v>
      </c>
      <c r="U736" s="145" t="s">
        <v>2539</v>
      </c>
      <c r="V736" s="145" t="s">
        <v>689</v>
      </c>
      <c r="W736" s="145" t="s">
        <v>689</v>
      </c>
      <c r="X736" s="187" t="s">
        <v>691</v>
      </c>
      <c r="Y736" s="180">
        <v>3444463.28</v>
      </c>
      <c r="Z736" s="140">
        <v>0</v>
      </c>
      <c r="AA736" s="133">
        <v>1087</v>
      </c>
      <c r="AB736" s="133">
        <v>10238013</v>
      </c>
      <c r="AC736" s="134">
        <v>3443252.81</v>
      </c>
      <c r="AD736" s="342">
        <f t="shared" si="109"/>
        <v>1210.4699999997392</v>
      </c>
      <c r="AE736" s="352">
        <f t="shared" si="107"/>
        <v>0.99964857514753369</v>
      </c>
      <c r="AF736" s="135">
        <f t="shared" si="108"/>
        <v>0.99964857514753369</v>
      </c>
      <c r="AG736" s="135" t="s">
        <v>2544</v>
      </c>
      <c r="AH736" s="136"/>
      <c r="AI736" s="137" t="s">
        <v>689</v>
      </c>
      <c r="AJ736" s="138"/>
      <c r="AK736" s="138"/>
      <c r="AL736" s="138"/>
      <c r="AM736" s="138"/>
      <c r="AN736" s="138"/>
      <c r="AO736" s="138"/>
      <c r="AP736" s="138"/>
      <c r="AQ736" s="139"/>
    </row>
    <row r="737" spans="1:43" ht="36" x14ac:dyDescent="0.3">
      <c r="A737" s="128" t="s">
        <v>901</v>
      </c>
      <c r="B737" s="129">
        <v>734</v>
      </c>
      <c r="C737" s="198" t="s">
        <v>1209</v>
      </c>
      <c r="D737" s="237">
        <v>16295</v>
      </c>
      <c r="E737" s="246" t="s">
        <v>2382</v>
      </c>
      <c r="F737" s="279" t="s">
        <v>2531</v>
      </c>
      <c r="G737" s="175" t="s">
        <v>1169</v>
      </c>
      <c r="H737" s="187">
        <v>2017</v>
      </c>
      <c r="I737" s="130">
        <v>38410</v>
      </c>
      <c r="J737" s="186">
        <v>2005</v>
      </c>
      <c r="K737" s="130" t="s">
        <v>1165</v>
      </c>
      <c r="L737" s="130" t="s">
        <v>1102</v>
      </c>
      <c r="M737" s="131">
        <v>30</v>
      </c>
      <c r="N737" s="136">
        <v>39173</v>
      </c>
      <c r="O737" s="136">
        <v>42767</v>
      </c>
      <c r="P737" s="136">
        <v>42844</v>
      </c>
      <c r="Q737" s="145">
        <f t="shared" si="105"/>
        <v>10.057534246575342</v>
      </c>
      <c r="R737" s="145" t="s">
        <v>2520</v>
      </c>
      <c r="S737" s="145">
        <f t="shared" si="106"/>
        <v>0.21095890410958903</v>
      </c>
      <c r="T737" s="145" t="s">
        <v>2510</v>
      </c>
      <c r="U737" s="145" t="s">
        <v>2539</v>
      </c>
      <c r="V737" s="145" t="s">
        <v>689</v>
      </c>
      <c r="W737" s="145" t="s">
        <v>689</v>
      </c>
      <c r="X737" s="187" t="s">
        <v>689</v>
      </c>
      <c r="Y737" s="180">
        <v>330878</v>
      </c>
      <c r="Z737" s="140">
        <v>0</v>
      </c>
      <c r="AA737" s="133">
        <v>5040</v>
      </c>
      <c r="AB737" s="133">
        <v>627912</v>
      </c>
      <c r="AC737" s="133">
        <v>257044.36</v>
      </c>
      <c r="AD737" s="342">
        <f t="shared" si="109"/>
        <v>73833.640000000014</v>
      </c>
      <c r="AE737" s="352">
        <f t="shared" si="107"/>
        <v>0.7768553968532208</v>
      </c>
      <c r="AF737" s="135">
        <f t="shared" si="108"/>
        <v>0.7768553968532208</v>
      </c>
      <c r="AG737" s="135" t="s">
        <v>2544</v>
      </c>
      <c r="AH737" s="132"/>
      <c r="AI737" s="143"/>
      <c r="AJ737" s="144"/>
      <c r="AK737" s="144"/>
      <c r="AL737" s="144"/>
      <c r="AM737" s="144"/>
      <c r="AN737" s="144"/>
      <c r="AO737" s="144"/>
      <c r="AP737" s="144"/>
      <c r="AQ737" s="139"/>
    </row>
    <row r="738" spans="1:43" ht="36" x14ac:dyDescent="0.3">
      <c r="A738" s="128" t="s">
        <v>901</v>
      </c>
      <c r="B738" s="129">
        <v>735</v>
      </c>
      <c r="C738" s="198" t="s">
        <v>1210</v>
      </c>
      <c r="D738" s="237">
        <v>16297</v>
      </c>
      <c r="E738" s="246" t="s">
        <v>2382</v>
      </c>
      <c r="F738" s="279" t="s">
        <v>2531</v>
      </c>
      <c r="G738" s="175" t="s">
        <v>1169</v>
      </c>
      <c r="H738" s="187">
        <v>2017</v>
      </c>
      <c r="I738" s="130">
        <v>38410</v>
      </c>
      <c r="J738" s="186">
        <v>2005</v>
      </c>
      <c r="K738" s="130" t="s">
        <v>1166</v>
      </c>
      <c r="L738" s="130" t="s">
        <v>1102</v>
      </c>
      <c r="M738" s="131">
        <v>30</v>
      </c>
      <c r="N738" s="136">
        <v>39173</v>
      </c>
      <c r="O738" s="136">
        <v>42795</v>
      </c>
      <c r="P738" s="136">
        <v>42844</v>
      </c>
      <c r="Q738" s="145">
        <f t="shared" si="105"/>
        <v>10.057534246575342</v>
      </c>
      <c r="R738" s="145" t="s">
        <v>2520</v>
      </c>
      <c r="S738" s="145">
        <f t="shared" si="106"/>
        <v>0.13424657534246576</v>
      </c>
      <c r="T738" s="145" t="s">
        <v>2510</v>
      </c>
      <c r="U738" s="145" t="s">
        <v>2539</v>
      </c>
      <c r="V738" s="145" t="s">
        <v>689</v>
      </c>
      <c r="W738" s="145" t="s">
        <v>689</v>
      </c>
      <c r="X738" s="187" t="s">
        <v>689</v>
      </c>
      <c r="Y738" s="180">
        <v>219919</v>
      </c>
      <c r="Z738" s="140">
        <v>0</v>
      </c>
      <c r="AA738" s="133">
        <v>5040</v>
      </c>
      <c r="AB738" s="133">
        <v>456765</v>
      </c>
      <c r="AC738" s="133">
        <v>151306.59</v>
      </c>
      <c r="AD738" s="342">
        <f t="shared" si="109"/>
        <v>68612.41</v>
      </c>
      <c r="AE738" s="352">
        <f t="shared" si="107"/>
        <v>0.6880105402443627</v>
      </c>
      <c r="AF738" s="135">
        <f t="shared" si="108"/>
        <v>0.6880105402443627</v>
      </c>
      <c r="AG738" s="135" t="s">
        <v>2542</v>
      </c>
      <c r="AH738" s="132"/>
      <c r="AI738" s="143"/>
      <c r="AJ738" s="144"/>
      <c r="AK738" s="144"/>
      <c r="AL738" s="144"/>
      <c r="AM738" s="144"/>
      <c r="AN738" s="144"/>
      <c r="AO738" s="144"/>
      <c r="AP738" s="144"/>
      <c r="AQ738" s="139"/>
    </row>
    <row r="739" spans="1:43" ht="36" x14ac:dyDescent="0.3">
      <c r="A739" s="128" t="s">
        <v>901</v>
      </c>
      <c r="B739" s="129">
        <v>736</v>
      </c>
      <c r="C739" s="144" t="s">
        <v>1025</v>
      </c>
      <c r="D739" s="238">
        <v>16849</v>
      </c>
      <c r="E739" s="246" t="s">
        <v>2212</v>
      </c>
      <c r="F739" s="279" t="s">
        <v>2531</v>
      </c>
      <c r="G739" s="175" t="s">
        <v>1132</v>
      </c>
      <c r="H739" s="186">
        <v>2017</v>
      </c>
      <c r="I739" s="203">
        <v>38488</v>
      </c>
      <c r="J739" s="186">
        <v>2005</v>
      </c>
      <c r="K739" s="187" t="s">
        <v>1187</v>
      </c>
      <c r="L739" s="187" t="s">
        <v>1102</v>
      </c>
      <c r="M739" s="131">
        <v>120</v>
      </c>
      <c r="N739" s="136">
        <v>38777</v>
      </c>
      <c r="O739" s="136">
        <v>42644</v>
      </c>
      <c r="P739" s="136">
        <v>42844</v>
      </c>
      <c r="Q739" s="145">
        <f t="shared" si="105"/>
        <v>11.142465753424657</v>
      </c>
      <c r="R739" s="145" t="s">
        <v>2521</v>
      </c>
      <c r="S739" s="145">
        <f t="shared" si="106"/>
        <v>0.54794520547945202</v>
      </c>
      <c r="T739" s="145" t="s">
        <v>2510</v>
      </c>
      <c r="U739" s="145" t="s">
        <v>2539</v>
      </c>
      <c r="V739" s="145" t="s">
        <v>689</v>
      </c>
      <c r="W739" s="145" t="s">
        <v>689</v>
      </c>
      <c r="X739" s="145" t="s">
        <v>689</v>
      </c>
      <c r="Y739" s="180">
        <v>3880881.68</v>
      </c>
      <c r="Z739" s="138">
        <v>0</v>
      </c>
      <c r="AA739" s="128">
        <v>0</v>
      </c>
      <c r="AB739" s="133">
        <v>8883343</v>
      </c>
      <c r="AC739" s="133">
        <v>3403646.27</v>
      </c>
      <c r="AD739" s="342">
        <f t="shared" si="109"/>
        <v>477235.41000000015</v>
      </c>
      <c r="AE739" s="352">
        <f t="shared" si="107"/>
        <v>0.87702912653600917</v>
      </c>
      <c r="AF739" s="135">
        <f t="shared" si="108"/>
        <v>0.87702912653600917</v>
      </c>
      <c r="AG739" s="135" t="s">
        <v>2544</v>
      </c>
      <c r="AH739" s="138"/>
      <c r="AI739" s="138"/>
      <c r="AJ739" s="138"/>
      <c r="AK739" s="138"/>
      <c r="AL739" s="138"/>
      <c r="AM739" s="138"/>
      <c r="AN739" s="138"/>
      <c r="AO739" s="138"/>
      <c r="AP739" s="138"/>
      <c r="AQ739" s="139"/>
    </row>
    <row r="740" spans="1:43" ht="36" x14ac:dyDescent="0.3">
      <c r="A740" s="128" t="s">
        <v>901</v>
      </c>
      <c r="B740" s="129">
        <v>737</v>
      </c>
      <c r="C740" s="198" t="s">
        <v>1213</v>
      </c>
      <c r="D740" s="237">
        <v>17291</v>
      </c>
      <c r="E740" s="246" t="s">
        <v>2200</v>
      </c>
      <c r="F740" s="279" t="s">
        <v>2531</v>
      </c>
      <c r="G740" s="175" t="s">
        <v>1132</v>
      </c>
      <c r="H740" s="187">
        <v>2017</v>
      </c>
      <c r="I740" s="130">
        <v>38488</v>
      </c>
      <c r="J740" s="186">
        <v>2005</v>
      </c>
      <c r="K740" s="130" t="s">
        <v>1168</v>
      </c>
      <c r="L740" s="130" t="s">
        <v>1102</v>
      </c>
      <c r="M740" s="131">
        <v>120</v>
      </c>
      <c r="N740" s="136">
        <v>38777</v>
      </c>
      <c r="O740" s="136">
        <v>41974</v>
      </c>
      <c r="P740" s="136">
        <v>42844</v>
      </c>
      <c r="Q740" s="145">
        <f t="shared" si="105"/>
        <v>11.142465753424657</v>
      </c>
      <c r="R740" s="145" t="s">
        <v>2521</v>
      </c>
      <c r="S740" s="145">
        <f t="shared" si="106"/>
        <v>2.3835616438356166</v>
      </c>
      <c r="T740" s="145" t="s">
        <v>2512</v>
      </c>
      <c r="U740" s="145" t="s">
        <v>2540</v>
      </c>
      <c r="V740" s="145" t="s">
        <v>689</v>
      </c>
      <c r="W740" s="145" t="s">
        <v>689</v>
      </c>
      <c r="X740" s="187" t="s">
        <v>689</v>
      </c>
      <c r="Y740" s="180">
        <v>1344154</v>
      </c>
      <c r="Z740" s="140">
        <v>0</v>
      </c>
      <c r="AA740" s="133">
        <v>37540</v>
      </c>
      <c r="AB740" s="133">
        <v>1220138</v>
      </c>
      <c r="AC740" s="133">
        <v>674003.67</v>
      </c>
      <c r="AD740" s="342">
        <f t="shared" si="109"/>
        <v>670150.32999999996</v>
      </c>
      <c r="AE740" s="352">
        <f t="shared" si="107"/>
        <v>0.50143336998587962</v>
      </c>
      <c r="AF740" s="135">
        <f t="shared" si="108"/>
        <v>0.50143336998587962</v>
      </c>
      <c r="AG740" s="135" t="s">
        <v>2542</v>
      </c>
      <c r="AH740" s="132"/>
      <c r="AI740" s="137"/>
      <c r="AJ740" s="138"/>
      <c r="AK740" s="138"/>
      <c r="AL740" s="138"/>
      <c r="AM740" s="138"/>
      <c r="AN740" s="138"/>
      <c r="AO740" s="138"/>
      <c r="AP740" s="138"/>
      <c r="AQ740" s="139"/>
    </row>
    <row r="741" spans="1:43" ht="36" x14ac:dyDescent="0.3">
      <c r="A741" s="128" t="s">
        <v>901</v>
      </c>
      <c r="B741" s="129">
        <v>738</v>
      </c>
      <c r="C741" s="198" t="s">
        <v>1229</v>
      </c>
      <c r="D741" s="237">
        <v>17567</v>
      </c>
      <c r="E741" s="245" t="s">
        <v>2212</v>
      </c>
      <c r="F741" s="279" t="s">
        <v>2531</v>
      </c>
      <c r="G741" s="175" t="s">
        <v>1132</v>
      </c>
      <c r="H741" s="187">
        <v>2017</v>
      </c>
      <c r="I741" s="130">
        <v>38524</v>
      </c>
      <c r="J741" s="186">
        <v>2005</v>
      </c>
      <c r="K741" s="130" t="s">
        <v>1159</v>
      </c>
      <c r="L741" s="130" t="s">
        <v>1102</v>
      </c>
      <c r="M741" s="131">
        <v>180</v>
      </c>
      <c r="N741" s="136">
        <v>38777</v>
      </c>
      <c r="O741" s="136">
        <v>41609</v>
      </c>
      <c r="P741" s="136">
        <v>42844</v>
      </c>
      <c r="Q741" s="145">
        <f t="shared" si="105"/>
        <v>11.142465753424657</v>
      </c>
      <c r="R741" s="145" t="s">
        <v>2521</v>
      </c>
      <c r="S741" s="145">
        <f t="shared" si="106"/>
        <v>3.3835616438356166</v>
      </c>
      <c r="T741" s="145" t="s">
        <v>2513</v>
      </c>
      <c r="U741" s="145" t="s">
        <v>2540</v>
      </c>
      <c r="V741" s="145" t="s">
        <v>689</v>
      </c>
      <c r="W741" s="145" t="s">
        <v>689</v>
      </c>
      <c r="X741" s="187" t="s">
        <v>689</v>
      </c>
      <c r="Y741" s="180">
        <v>5047312.1900000004</v>
      </c>
      <c r="Z741" s="140">
        <v>0</v>
      </c>
      <c r="AA741" s="133">
        <v>110500</v>
      </c>
      <c r="AB741" s="133">
        <v>3426195</v>
      </c>
      <c r="AC741" s="133">
        <v>2821307.32</v>
      </c>
      <c r="AD741" s="342">
        <f t="shared" si="109"/>
        <v>2226004.8700000006</v>
      </c>
      <c r="AE741" s="352">
        <f t="shared" si="107"/>
        <v>0.55897222398680269</v>
      </c>
      <c r="AF741" s="135">
        <f t="shared" si="108"/>
        <v>0.55897222398680269</v>
      </c>
      <c r="AG741" s="135" t="s">
        <v>2542</v>
      </c>
      <c r="AH741" s="132"/>
      <c r="AI741" s="137"/>
      <c r="AJ741" s="138"/>
      <c r="AK741" s="138"/>
      <c r="AL741" s="138"/>
      <c r="AM741" s="138"/>
      <c r="AN741" s="138"/>
      <c r="AO741" s="138"/>
      <c r="AP741" s="138"/>
      <c r="AQ741" s="139"/>
    </row>
    <row r="742" spans="1:43" ht="36" x14ac:dyDescent="0.3">
      <c r="A742" s="128" t="s">
        <v>901</v>
      </c>
      <c r="B742" s="129">
        <v>739</v>
      </c>
      <c r="C742" s="144" t="s">
        <v>1065</v>
      </c>
      <c r="D742" s="238">
        <v>18696</v>
      </c>
      <c r="E742" s="246" t="s">
        <v>2200</v>
      </c>
      <c r="F742" s="279" t="s">
        <v>2531</v>
      </c>
      <c r="G742" s="175" t="s">
        <v>1132</v>
      </c>
      <c r="H742" s="186">
        <v>2017</v>
      </c>
      <c r="I742" s="203">
        <v>38510</v>
      </c>
      <c r="J742" s="186">
        <v>2005</v>
      </c>
      <c r="K742" s="187" t="s">
        <v>1178</v>
      </c>
      <c r="L742" s="187" t="s">
        <v>1102</v>
      </c>
      <c r="M742" s="131">
        <v>150</v>
      </c>
      <c r="N742" s="136">
        <v>38777</v>
      </c>
      <c r="O742" s="136">
        <v>40118</v>
      </c>
      <c r="P742" s="136">
        <v>42844</v>
      </c>
      <c r="Q742" s="145">
        <f t="shared" si="105"/>
        <v>11.142465753424657</v>
      </c>
      <c r="R742" s="145" t="s">
        <v>2521</v>
      </c>
      <c r="S742" s="145">
        <f t="shared" si="106"/>
        <v>7.4684931506849317</v>
      </c>
      <c r="T742" s="145" t="s">
        <v>2517</v>
      </c>
      <c r="U742" s="145" t="s">
        <v>2540</v>
      </c>
      <c r="V742" s="145" t="s">
        <v>689</v>
      </c>
      <c r="W742" s="145" t="s">
        <v>689</v>
      </c>
      <c r="X742" s="128" t="s">
        <v>689</v>
      </c>
      <c r="Y742" s="180">
        <v>1291278</v>
      </c>
      <c r="Z742" s="138">
        <v>0</v>
      </c>
      <c r="AA742" s="138">
        <v>25820</v>
      </c>
      <c r="AB742" s="133">
        <v>4283154</v>
      </c>
      <c r="AC742" s="133">
        <v>1627794.29</v>
      </c>
      <c r="AD742" s="342">
        <f t="shared" si="109"/>
        <v>-336516.29000000004</v>
      </c>
      <c r="AE742" s="352">
        <f t="shared" si="107"/>
        <v>1.2606071581797258</v>
      </c>
      <c r="AF742" s="135">
        <f t="shared" si="108"/>
        <v>1.2606071581797258</v>
      </c>
      <c r="AG742" s="135" t="s">
        <v>2544</v>
      </c>
      <c r="AH742" s="138"/>
      <c r="AI742" s="138"/>
      <c r="AJ742" s="138"/>
      <c r="AK742" s="138"/>
      <c r="AL742" s="138"/>
      <c r="AM742" s="138"/>
      <c r="AN742" s="138"/>
      <c r="AO742" s="138"/>
      <c r="AP742" s="138"/>
      <c r="AQ742" s="139"/>
    </row>
    <row r="743" spans="1:43" ht="36" x14ac:dyDescent="0.3">
      <c r="A743" s="128" t="s">
        <v>901</v>
      </c>
      <c r="B743" s="129">
        <v>740</v>
      </c>
      <c r="C743" s="198" t="s">
        <v>1214</v>
      </c>
      <c r="D743" s="237">
        <v>18862</v>
      </c>
      <c r="E743" s="246" t="s">
        <v>2200</v>
      </c>
      <c r="F743" s="279" t="s">
        <v>2531</v>
      </c>
      <c r="G743" s="175" t="s">
        <v>1132</v>
      </c>
      <c r="H743" s="187">
        <v>2017</v>
      </c>
      <c r="I743" s="130">
        <v>38512</v>
      </c>
      <c r="J743" s="186">
        <v>2005</v>
      </c>
      <c r="K743" s="187" t="s">
        <v>1162</v>
      </c>
      <c r="L743" s="130" t="s">
        <v>1110</v>
      </c>
      <c r="M743" s="131">
        <v>30</v>
      </c>
      <c r="N743" s="136">
        <v>38808</v>
      </c>
      <c r="O743" s="136">
        <v>39387</v>
      </c>
      <c r="P743" s="136">
        <v>42844</v>
      </c>
      <c r="Q743" s="145">
        <f t="shared" si="105"/>
        <v>11.057534246575342</v>
      </c>
      <c r="R743" s="145" t="s">
        <v>2521</v>
      </c>
      <c r="S743" s="145">
        <f t="shared" si="106"/>
        <v>9.4712328767123282</v>
      </c>
      <c r="T743" s="145" t="s">
        <v>2519</v>
      </c>
      <c r="U743" s="145" t="s">
        <v>2540</v>
      </c>
      <c r="V743" s="145" t="s">
        <v>689</v>
      </c>
      <c r="W743" s="145" t="s">
        <v>689</v>
      </c>
      <c r="X743" s="187" t="s">
        <v>689</v>
      </c>
      <c r="Y743" s="180">
        <v>54827.3</v>
      </c>
      <c r="Z743" s="140">
        <v>0</v>
      </c>
      <c r="AA743" s="128">
        <v>0</v>
      </c>
      <c r="AB743" s="133">
        <v>66844</v>
      </c>
      <c r="AC743" s="133">
        <v>548273</v>
      </c>
      <c r="AD743" s="342">
        <f t="shared" si="109"/>
        <v>-493445.7</v>
      </c>
      <c r="AE743" s="352">
        <f t="shared" si="107"/>
        <v>10</v>
      </c>
      <c r="AF743" s="135">
        <f t="shared" si="108"/>
        <v>10</v>
      </c>
      <c r="AG743" s="135" t="s">
        <v>2544</v>
      </c>
      <c r="AH743" s="132"/>
      <c r="AI743" s="137"/>
      <c r="AJ743" s="138"/>
      <c r="AK743" s="138"/>
      <c r="AL743" s="138"/>
      <c r="AM743" s="138"/>
      <c r="AN743" s="138"/>
      <c r="AO743" s="138"/>
      <c r="AP743" s="138"/>
      <c r="AQ743" s="139"/>
    </row>
    <row r="744" spans="1:43" ht="36" x14ac:dyDescent="0.3">
      <c r="A744" s="128" t="s">
        <v>901</v>
      </c>
      <c r="B744" s="129">
        <v>741</v>
      </c>
      <c r="C744" s="198" t="s">
        <v>1223</v>
      </c>
      <c r="D744" s="237">
        <v>23397</v>
      </c>
      <c r="E744" s="246" t="s">
        <v>2200</v>
      </c>
      <c r="F744" s="279" t="s">
        <v>2531</v>
      </c>
      <c r="G744" s="175" t="s">
        <v>1132</v>
      </c>
      <c r="H744" s="187">
        <v>2017</v>
      </c>
      <c r="I744" s="130">
        <v>38890</v>
      </c>
      <c r="J744" s="186">
        <v>2006</v>
      </c>
      <c r="K744" s="130" t="s">
        <v>1174</v>
      </c>
      <c r="L744" s="130" t="s">
        <v>1104</v>
      </c>
      <c r="M744" s="131">
        <v>210</v>
      </c>
      <c r="N744" s="136">
        <v>39173</v>
      </c>
      <c r="O744" s="136">
        <v>42186</v>
      </c>
      <c r="P744" s="136">
        <v>42844</v>
      </c>
      <c r="Q744" s="145">
        <f t="shared" si="105"/>
        <v>10.057534246575342</v>
      </c>
      <c r="R744" s="145" t="s">
        <v>2520</v>
      </c>
      <c r="S744" s="145">
        <f t="shared" si="106"/>
        <v>1.8027397260273972</v>
      </c>
      <c r="T744" s="145" t="s">
        <v>2524</v>
      </c>
      <c r="U744" s="145" t="s">
        <v>2540</v>
      </c>
      <c r="V744" s="145" t="s">
        <v>689</v>
      </c>
      <c r="W744" s="145" t="s">
        <v>689</v>
      </c>
      <c r="X744" s="187" t="s">
        <v>691</v>
      </c>
      <c r="Y744" s="180">
        <v>7152770</v>
      </c>
      <c r="Z744" s="140">
        <v>0</v>
      </c>
      <c r="AA744" s="133">
        <v>2591769</v>
      </c>
      <c r="AB744" s="133">
        <v>20713200</v>
      </c>
      <c r="AC744" s="133">
        <v>4561001.21</v>
      </c>
      <c r="AD744" s="342">
        <f t="shared" si="109"/>
        <v>2591768.79</v>
      </c>
      <c r="AE744" s="352">
        <f t="shared" si="107"/>
        <v>0.63765523146976621</v>
      </c>
      <c r="AF744" s="135">
        <f t="shared" si="108"/>
        <v>0.63765523146976621</v>
      </c>
      <c r="AG744" s="135" t="s">
        <v>2542</v>
      </c>
      <c r="AH744" s="132"/>
      <c r="AI744" s="137"/>
      <c r="AJ744" s="138"/>
      <c r="AK744" s="138"/>
      <c r="AL744" s="138"/>
      <c r="AM744" s="138"/>
      <c r="AN744" s="138"/>
      <c r="AO744" s="138"/>
      <c r="AP744" s="138"/>
      <c r="AQ744" s="139"/>
    </row>
    <row r="745" spans="1:43" ht="36" x14ac:dyDescent="0.3">
      <c r="A745" s="128" t="s">
        <v>901</v>
      </c>
      <c r="B745" s="129">
        <v>742</v>
      </c>
      <c r="C745" s="198" t="s">
        <v>1235</v>
      </c>
      <c r="D745" s="237">
        <v>23956</v>
      </c>
      <c r="E745" s="246" t="s">
        <v>2200</v>
      </c>
      <c r="F745" s="279" t="s">
        <v>2531</v>
      </c>
      <c r="G745" s="175" t="s">
        <v>1132</v>
      </c>
      <c r="H745" s="187">
        <v>2017</v>
      </c>
      <c r="I745" s="130">
        <v>38673</v>
      </c>
      <c r="J745" s="186">
        <v>2005</v>
      </c>
      <c r="K745" s="130" t="s">
        <v>1148</v>
      </c>
      <c r="L745" s="130" t="s">
        <v>1102</v>
      </c>
      <c r="M745" s="131">
        <v>150</v>
      </c>
      <c r="N745" s="136">
        <v>38838</v>
      </c>
      <c r="O745" s="136">
        <v>42339</v>
      </c>
      <c r="P745" s="136">
        <v>42844</v>
      </c>
      <c r="Q745" s="145">
        <f t="shared" si="105"/>
        <v>10.975342465753425</v>
      </c>
      <c r="R745" s="145" t="s">
        <v>2521</v>
      </c>
      <c r="S745" s="145">
        <f t="shared" si="106"/>
        <v>1.3835616438356164</v>
      </c>
      <c r="T745" s="145" t="s">
        <v>2524</v>
      </c>
      <c r="U745" s="145" t="s">
        <v>2540</v>
      </c>
      <c r="V745" s="145" t="s">
        <v>689</v>
      </c>
      <c r="W745" s="145" t="s">
        <v>689</v>
      </c>
      <c r="X745" s="187" t="s">
        <v>691</v>
      </c>
      <c r="Y745" s="180">
        <v>1560521.08</v>
      </c>
      <c r="Z745" s="140">
        <v>0</v>
      </c>
      <c r="AA745" s="133">
        <v>11061</v>
      </c>
      <c r="AB745" s="133">
        <v>3481563</v>
      </c>
      <c r="AC745" s="133">
        <v>1549460.48</v>
      </c>
      <c r="AD745" s="342">
        <f t="shared" si="109"/>
        <v>11060.600000000093</v>
      </c>
      <c r="AE745" s="352">
        <f t="shared" si="107"/>
        <v>0.99291223928868677</v>
      </c>
      <c r="AF745" s="135">
        <f t="shared" si="108"/>
        <v>0.99291223928868677</v>
      </c>
      <c r="AG745" s="135" t="s">
        <v>2544</v>
      </c>
      <c r="AH745" s="132"/>
      <c r="AI745" s="137"/>
      <c r="AJ745" s="138"/>
      <c r="AK745" s="138"/>
      <c r="AL745" s="138"/>
      <c r="AM745" s="138"/>
      <c r="AN745" s="138"/>
      <c r="AO745" s="138"/>
      <c r="AP745" s="138"/>
      <c r="AQ745" s="139"/>
    </row>
    <row r="746" spans="1:43" ht="36" x14ac:dyDescent="0.3">
      <c r="A746" s="128" t="s">
        <v>901</v>
      </c>
      <c r="B746" s="129">
        <v>743</v>
      </c>
      <c r="C746" s="144" t="s">
        <v>1081</v>
      </c>
      <c r="D746" s="238">
        <v>40962</v>
      </c>
      <c r="E746" s="246" t="s">
        <v>2200</v>
      </c>
      <c r="F746" s="279" t="s">
        <v>2531</v>
      </c>
      <c r="G746" s="175" t="s">
        <v>1132</v>
      </c>
      <c r="H746" s="186">
        <v>2017</v>
      </c>
      <c r="I746" s="203">
        <v>39175</v>
      </c>
      <c r="J746" s="186">
        <v>2007</v>
      </c>
      <c r="K746" s="187" t="s">
        <v>1186</v>
      </c>
      <c r="L746" s="187" t="s">
        <v>1100</v>
      </c>
      <c r="M746" s="131">
        <v>240</v>
      </c>
      <c r="N746" s="136">
        <v>39417</v>
      </c>
      <c r="O746" s="136">
        <v>42156</v>
      </c>
      <c r="P746" s="136">
        <v>42844</v>
      </c>
      <c r="Q746" s="145">
        <f t="shared" si="105"/>
        <v>9.3890410958904109</v>
      </c>
      <c r="R746" s="145" t="s">
        <v>2519</v>
      </c>
      <c r="S746" s="145">
        <f t="shared" si="106"/>
        <v>1.8849315068493151</v>
      </c>
      <c r="T746" s="145" t="s">
        <v>2524</v>
      </c>
      <c r="U746" s="145" t="s">
        <v>2540</v>
      </c>
      <c r="V746" s="145" t="s">
        <v>689</v>
      </c>
      <c r="W746" s="145" t="s">
        <v>689</v>
      </c>
      <c r="X746" s="128" t="s">
        <v>689</v>
      </c>
      <c r="Y746" s="180">
        <v>2222825</v>
      </c>
      <c r="Z746" s="138">
        <v>0</v>
      </c>
      <c r="AA746" s="133">
        <v>126823</v>
      </c>
      <c r="AB746" s="133">
        <v>3236755</v>
      </c>
      <c r="AC746" s="133">
        <v>1037668.07</v>
      </c>
      <c r="AD746" s="342">
        <f t="shared" si="109"/>
        <v>1185156.9300000002</v>
      </c>
      <c r="AE746" s="352">
        <f t="shared" si="107"/>
        <v>0.46682400548851122</v>
      </c>
      <c r="AF746" s="135">
        <f t="shared" si="108"/>
        <v>0.46682400548851122</v>
      </c>
      <c r="AG746" s="135" t="s">
        <v>2542</v>
      </c>
      <c r="AH746" s="138"/>
      <c r="AI746" s="138"/>
      <c r="AJ746" s="138"/>
      <c r="AK746" s="138"/>
      <c r="AL746" s="138"/>
      <c r="AM746" s="138"/>
      <c r="AN746" s="138"/>
      <c r="AO746" s="138"/>
      <c r="AP746" s="138"/>
      <c r="AQ746" s="139"/>
    </row>
    <row r="747" spans="1:43" ht="72.599999999999994" x14ac:dyDescent="0.3">
      <c r="A747" s="193" t="s">
        <v>897</v>
      </c>
      <c r="B747" s="129">
        <v>744</v>
      </c>
      <c r="C747" s="198" t="s">
        <v>1282</v>
      </c>
      <c r="D747" s="239">
        <v>37066</v>
      </c>
      <c r="E747" s="245" t="s">
        <v>2375</v>
      </c>
      <c r="F747" s="280" t="s">
        <v>2530</v>
      </c>
      <c r="G747" s="175" t="s">
        <v>1169</v>
      </c>
      <c r="H747" s="187">
        <v>2017</v>
      </c>
      <c r="I747" s="130">
        <v>38938</v>
      </c>
      <c r="J747" s="186">
        <v>2006</v>
      </c>
      <c r="K747" s="130" t="s">
        <v>1165</v>
      </c>
      <c r="L747" s="130" t="s">
        <v>1110</v>
      </c>
      <c r="M747" s="248">
        <v>30</v>
      </c>
      <c r="N747" s="136">
        <v>39387</v>
      </c>
      <c r="O747" s="136">
        <v>40513</v>
      </c>
      <c r="P747" s="136">
        <v>42844</v>
      </c>
      <c r="Q747" s="145">
        <f t="shared" si="105"/>
        <v>9.4712328767123282</v>
      </c>
      <c r="R747" s="145" t="s">
        <v>2519</v>
      </c>
      <c r="S747" s="145">
        <f t="shared" si="106"/>
        <v>6.3863013698630136</v>
      </c>
      <c r="T747" s="145" t="s">
        <v>2516</v>
      </c>
      <c r="U747" s="145" t="s">
        <v>2540</v>
      </c>
      <c r="V747" s="145" t="s">
        <v>689</v>
      </c>
      <c r="W747" s="136" t="s">
        <v>691</v>
      </c>
      <c r="X747" s="187" t="s">
        <v>689</v>
      </c>
      <c r="Y747" s="180">
        <v>306787.46999999997</v>
      </c>
      <c r="Z747" s="181">
        <v>0</v>
      </c>
      <c r="AA747" s="128">
        <v>0</v>
      </c>
      <c r="AB747" s="133">
        <v>634174</v>
      </c>
      <c r="AC747" s="180">
        <v>306787</v>
      </c>
      <c r="AD747" s="342">
        <f t="shared" si="109"/>
        <v>0.46999999997206032</v>
      </c>
      <c r="AE747" s="352">
        <f t="shared" si="107"/>
        <v>0.99999846799479797</v>
      </c>
      <c r="AF747" s="135">
        <f t="shared" si="108"/>
        <v>0.99999846799479797</v>
      </c>
      <c r="AG747" s="135" t="s">
        <v>2544</v>
      </c>
      <c r="AH747" s="136" t="s">
        <v>925</v>
      </c>
      <c r="AI747" s="189"/>
      <c r="AJ747" s="178"/>
      <c r="AK747" s="178"/>
      <c r="AL747" s="178"/>
      <c r="AM747" s="178"/>
      <c r="AN747" s="178"/>
      <c r="AO747" s="178"/>
      <c r="AP747" s="178"/>
      <c r="AQ747" s="188" t="s">
        <v>1283</v>
      </c>
    </row>
    <row r="748" spans="1:43" ht="60.6" x14ac:dyDescent="0.3">
      <c r="A748" s="193" t="s">
        <v>897</v>
      </c>
      <c r="B748" s="129">
        <v>745</v>
      </c>
      <c r="C748" s="198" t="s">
        <v>1303</v>
      </c>
      <c r="D748" s="239">
        <v>45701</v>
      </c>
      <c r="E748" s="245" t="s">
        <v>1166</v>
      </c>
      <c r="F748" s="280" t="s">
        <v>2530</v>
      </c>
      <c r="G748" s="175" t="s">
        <v>1132</v>
      </c>
      <c r="H748" s="187">
        <v>2017</v>
      </c>
      <c r="I748" s="130">
        <v>39219</v>
      </c>
      <c r="J748" s="186">
        <v>2007</v>
      </c>
      <c r="K748" s="130" t="s">
        <v>2258</v>
      </c>
      <c r="L748" s="130" t="s">
        <v>1104</v>
      </c>
      <c r="M748" s="248">
        <v>255</v>
      </c>
      <c r="N748" s="136">
        <v>40330</v>
      </c>
      <c r="O748" s="136">
        <v>42675</v>
      </c>
      <c r="P748" s="136">
        <v>42844</v>
      </c>
      <c r="Q748" s="145">
        <f t="shared" si="105"/>
        <v>6.8876712328767127</v>
      </c>
      <c r="R748" s="145" t="s">
        <v>2516</v>
      </c>
      <c r="S748" s="145">
        <f t="shared" si="106"/>
        <v>0.46301369863013697</v>
      </c>
      <c r="T748" s="145" t="s">
        <v>2510</v>
      </c>
      <c r="U748" s="145" t="s">
        <v>2539</v>
      </c>
      <c r="V748" s="145" t="s">
        <v>691</v>
      </c>
      <c r="W748" s="145" t="s">
        <v>689</v>
      </c>
      <c r="X748" s="187" t="s">
        <v>691</v>
      </c>
      <c r="Y748" s="180">
        <v>8797343.7899999991</v>
      </c>
      <c r="Z748" s="181">
        <v>0</v>
      </c>
      <c r="AA748" s="128">
        <v>0</v>
      </c>
      <c r="AB748" s="133">
        <v>9417976</v>
      </c>
      <c r="AC748" s="180">
        <v>8787720.0600000005</v>
      </c>
      <c r="AD748" s="342">
        <f t="shared" si="109"/>
        <v>9623.7299999985844</v>
      </c>
      <c r="AE748" s="352">
        <f t="shared" si="107"/>
        <v>0.99890606412233907</v>
      </c>
      <c r="AF748" s="135">
        <f t="shared" si="108"/>
        <v>0.99890606412233907</v>
      </c>
      <c r="AG748" s="135" t="s">
        <v>2544</v>
      </c>
      <c r="AH748" s="202"/>
      <c r="AI748" s="189"/>
      <c r="AJ748" s="178"/>
      <c r="AK748" s="178"/>
      <c r="AL748" s="178"/>
      <c r="AM748" s="178"/>
      <c r="AN748" s="178"/>
      <c r="AO748" s="178"/>
      <c r="AP748" s="178"/>
      <c r="AQ748" s="188" t="s">
        <v>1304</v>
      </c>
    </row>
    <row r="749" spans="1:43" ht="36" x14ac:dyDescent="0.3">
      <c r="A749" s="193" t="s">
        <v>897</v>
      </c>
      <c r="B749" s="129">
        <v>746</v>
      </c>
      <c r="C749" s="198" t="s">
        <v>1343</v>
      </c>
      <c r="D749" s="239">
        <v>113089</v>
      </c>
      <c r="E749" s="245" t="s">
        <v>1166</v>
      </c>
      <c r="F749" s="280" t="s">
        <v>2530</v>
      </c>
      <c r="G749" s="175" t="s">
        <v>1132</v>
      </c>
      <c r="H749" s="187">
        <v>2017</v>
      </c>
      <c r="I749" s="130">
        <v>40338</v>
      </c>
      <c r="J749" s="186">
        <v>2010</v>
      </c>
      <c r="K749" s="130" t="s">
        <v>2253</v>
      </c>
      <c r="L749" s="130" t="s">
        <v>1109</v>
      </c>
      <c r="M749" s="248">
        <v>1440</v>
      </c>
      <c r="N749" s="136">
        <v>41487</v>
      </c>
      <c r="O749" s="136">
        <v>42795</v>
      </c>
      <c r="P749" s="136">
        <v>42844</v>
      </c>
      <c r="Q749" s="145">
        <f t="shared" si="105"/>
        <v>3.7178082191780821</v>
      </c>
      <c r="R749" s="145" t="s">
        <v>2513</v>
      </c>
      <c r="S749" s="145">
        <f t="shared" si="106"/>
        <v>0.13424657534246576</v>
      </c>
      <c r="T749" s="145" t="s">
        <v>2510</v>
      </c>
      <c r="U749" s="145" t="s">
        <v>2539</v>
      </c>
      <c r="V749" s="145" t="s">
        <v>689</v>
      </c>
      <c r="W749" s="145" t="s">
        <v>689</v>
      </c>
      <c r="X749" s="187" t="s">
        <v>691</v>
      </c>
      <c r="Y749" s="180">
        <v>87186942</v>
      </c>
      <c r="Z749" s="181">
        <v>0</v>
      </c>
      <c r="AA749" s="180">
        <v>23089680</v>
      </c>
      <c r="AB749" s="133">
        <v>111760775</v>
      </c>
      <c r="AC749" s="180">
        <v>17696497.190000001</v>
      </c>
      <c r="AD749" s="342">
        <f t="shared" si="109"/>
        <v>69490444.810000002</v>
      </c>
      <c r="AE749" s="352">
        <f t="shared" si="107"/>
        <v>0.20297187610961284</v>
      </c>
      <c r="AF749" s="135">
        <f t="shared" si="108"/>
        <v>0.20297187610961284</v>
      </c>
      <c r="AG749" s="135" t="s">
        <v>2543</v>
      </c>
      <c r="AH749" s="202"/>
      <c r="AI749" s="190"/>
      <c r="AJ749" s="191"/>
      <c r="AK749" s="191"/>
      <c r="AL749" s="191"/>
      <c r="AM749" s="191"/>
      <c r="AN749" s="191"/>
      <c r="AO749" s="191"/>
      <c r="AP749" s="191"/>
      <c r="AQ749" s="188" t="s">
        <v>1344</v>
      </c>
    </row>
    <row r="750" spans="1:43" ht="48" x14ac:dyDescent="0.3">
      <c r="A750" s="193" t="s">
        <v>897</v>
      </c>
      <c r="B750" s="129">
        <v>747</v>
      </c>
      <c r="C750" s="198" t="s">
        <v>1372</v>
      </c>
      <c r="D750" s="239">
        <v>175935</v>
      </c>
      <c r="E750" s="245" t="s">
        <v>1166</v>
      </c>
      <c r="F750" s="280" t="s">
        <v>2530</v>
      </c>
      <c r="G750" s="175" t="s">
        <v>2186</v>
      </c>
      <c r="H750" s="187">
        <v>2017</v>
      </c>
      <c r="I750" s="130">
        <v>40639</v>
      </c>
      <c r="J750" s="187">
        <v>2011</v>
      </c>
      <c r="K750" s="157" t="s">
        <v>1497</v>
      </c>
      <c r="L750" s="130" t="s">
        <v>1110</v>
      </c>
      <c r="M750" s="248">
        <v>240</v>
      </c>
      <c r="N750" s="136">
        <v>41365</v>
      </c>
      <c r="O750" s="136">
        <v>42705</v>
      </c>
      <c r="P750" s="136">
        <v>42844</v>
      </c>
      <c r="Q750" s="145">
        <f t="shared" si="105"/>
        <v>4.0520547945205481</v>
      </c>
      <c r="R750" s="145" t="s">
        <v>2514</v>
      </c>
      <c r="S750" s="145">
        <f t="shared" si="106"/>
        <v>0.38082191780821917</v>
      </c>
      <c r="T750" s="145" t="s">
        <v>2510</v>
      </c>
      <c r="U750" s="145" t="s">
        <v>2539</v>
      </c>
      <c r="V750" s="145" t="s">
        <v>691</v>
      </c>
      <c r="W750" s="145" t="s">
        <v>689</v>
      </c>
      <c r="X750" s="187" t="s">
        <v>691</v>
      </c>
      <c r="Y750" s="180">
        <v>3910342.75</v>
      </c>
      <c r="Z750" s="181">
        <v>0</v>
      </c>
      <c r="AA750" s="180">
        <v>9264</v>
      </c>
      <c r="AB750" s="133">
        <v>4087449</v>
      </c>
      <c r="AC750" s="180">
        <v>3907036.88</v>
      </c>
      <c r="AD750" s="342">
        <f t="shared" si="109"/>
        <v>3305.8700000001118</v>
      </c>
      <c r="AE750" s="352">
        <f t="shared" si="107"/>
        <v>0.99915458306052585</v>
      </c>
      <c r="AF750" s="135">
        <f t="shared" si="108"/>
        <v>0.99915458306052585</v>
      </c>
      <c r="AG750" s="135" t="s">
        <v>2544</v>
      </c>
      <c r="AH750" s="202"/>
      <c r="AI750" s="190"/>
      <c r="AJ750" s="191"/>
      <c r="AK750" s="191"/>
      <c r="AL750" s="191"/>
      <c r="AM750" s="191"/>
      <c r="AN750" s="191"/>
      <c r="AO750" s="191"/>
      <c r="AP750" s="191"/>
      <c r="AQ750" s="188" t="s">
        <v>1373</v>
      </c>
    </row>
    <row r="751" spans="1:43" ht="36" x14ac:dyDescent="0.3">
      <c r="A751" s="193" t="s">
        <v>897</v>
      </c>
      <c r="B751" s="129">
        <v>748</v>
      </c>
      <c r="C751" s="198" t="s">
        <v>1385</v>
      </c>
      <c r="D751" s="239">
        <v>201089</v>
      </c>
      <c r="E751" s="245" t="s">
        <v>1166</v>
      </c>
      <c r="F751" s="280" t="s">
        <v>2530</v>
      </c>
      <c r="G751" s="175" t="s">
        <v>2188</v>
      </c>
      <c r="H751" s="187">
        <v>2017</v>
      </c>
      <c r="I751" s="130">
        <v>40918</v>
      </c>
      <c r="J751" s="152">
        <v>2012</v>
      </c>
      <c r="K751" s="130" t="s">
        <v>1512</v>
      </c>
      <c r="L751" s="130" t="s">
        <v>1095</v>
      </c>
      <c r="M751" s="248">
        <v>1080</v>
      </c>
      <c r="N751" s="136">
        <v>41030</v>
      </c>
      <c r="O751" s="136">
        <v>42795</v>
      </c>
      <c r="P751" s="136">
        <v>42844</v>
      </c>
      <c r="Q751" s="145">
        <f t="shared" si="105"/>
        <v>4.9698630136986299</v>
      </c>
      <c r="R751" s="145" t="s">
        <v>2515</v>
      </c>
      <c r="S751" s="145">
        <f t="shared" si="106"/>
        <v>0.13424657534246576</v>
      </c>
      <c r="T751" s="145" t="s">
        <v>2510</v>
      </c>
      <c r="U751" s="145" t="s">
        <v>2539</v>
      </c>
      <c r="V751" s="145" t="s">
        <v>691</v>
      </c>
      <c r="W751" s="145" t="s">
        <v>689</v>
      </c>
      <c r="X751" s="187" t="s">
        <v>691</v>
      </c>
      <c r="Y751" s="180">
        <v>1747925.62</v>
      </c>
      <c r="Z751" s="181">
        <v>0</v>
      </c>
      <c r="AA751" s="180">
        <v>67382</v>
      </c>
      <c r="AB751" s="133">
        <v>1888762</v>
      </c>
      <c r="AC751" s="180">
        <v>1689903.62</v>
      </c>
      <c r="AD751" s="342">
        <f t="shared" si="109"/>
        <v>58022</v>
      </c>
      <c r="AE751" s="352">
        <f t="shared" si="107"/>
        <v>0.96680522366849908</v>
      </c>
      <c r="AF751" s="135">
        <f t="shared" si="108"/>
        <v>0.96680522366849908</v>
      </c>
      <c r="AG751" s="135" t="s">
        <v>2544</v>
      </c>
      <c r="AH751" s="202"/>
      <c r="AI751" s="189"/>
      <c r="AJ751" s="178"/>
      <c r="AK751" s="178"/>
      <c r="AL751" s="178"/>
      <c r="AM751" s="178"/>
      <c r="AN751" s="178"/>
      <c r="AO751" s="178"/>
      <c r="AP751" s="178"/>
      <c r="AQ751" s="188" t="s">
        <v>1386</v>
      </c>
    </row>
    <row r="752" spans="1:43" ht="72" x14ac:dyDescent="0.3">
      <c r="A752" s="193" t="s">
        <v>897</v>
      </c>
      <c r="B752" s="129">
        <v>749</v>
      </c>
      <c r="C752" s="198" t="s">
        <v>1394</v>
      </c>
      <c r="D752" s="239">
        <v>231413</v>
      </c>
      <c r="E752" s="245" t="s">
        <v>1166</v>
      </c>
      <c r="F752" s="280" t="s">
        <v>2530</v>
      </c>
      <c r="G752" s="175" t="s">
        <v>1132</v>
      </c>
      <c r="H752" s="187">
        <v>2017</v>
      </c>
      <c r="I752" s="130">
        <v>41499</v>
      </c>
      <c r="J752" s="187">
        <v>2013</v>
      </c>
      <c r="K752" s="130" t="s">
        <v>1166</v>
      </c>
      <c r="L752" s="130" t="s">
        <v>1110</v>
      </c>
      <c r="M752" s="248">
        <v>240</v>
      </c>
      <c r="N752" s="136">
        <v>41609</v>
      </c>
      <c r="O752" s="136">
        <v>42795</v>
      </c>
      <c r="P752" s="136">
        <v>42844</v>
      </c>
      <c r="Q752" s="145">
        <f t="shared" si="105"/>
        <v>3.3835616438356166</v>
      </c>
      <c r="R752" s="145" t="s">
        <v>2513</v>
      </c>
      <c r="S752" s="145">
        <f t="shared" si="106"/>
        <v>0.13424657534246576</v>
      </c>
      <c r="T752" s="145" t="s">
        <v>2510</v>
      </c>
      <c r="U752" s="145" t="s">
        <v>2539</v>
      </c>
      <c r="V752" s="145" t="s">
        <v>691</v>
      </c>
      <c r="W752" s="145" t="s">
        <v>689</v>
      </c>
      <c r="X752" s="187" t="s">
        <v>691</v>
      </c>
      <c r="Y752" s="180">
        <v>4634006.22</v>
      </c>
      <c r="Z752" s="181">
        <v>0</v>
      </c>
      <c r="AA752" s="180">
        <v>781275</v>
      </c>
      <c r="AB752" s="133">
        <v>5642348</v>
      </c>
      <c r="AC752" s="180">
        <v>4344599.59</v>
      </c>
      <c r="AD752" s="342">
        <f t="shared" si="109"/>
        <v>289406.62999999989</v>
      </c>
      <c r="AE752" s="352">
        <f t="shared" si="107"/>
        <v>0.93754720726291996</v>
      </c>
      <c r="AF752" s="135">
        <f t="shared" si="108"/>
        <v>0.93754720726291996</v>
      </c>
      <c r="AG752" s="135" t="s">
        <v>2544</v>
      </c>
      <c r="AH752" s="202"/>
      <c r="AI752" s="189"/>
      <c r="AJ752" s="178"/>
      <c r="AK752" s="178"/>
      <c r="AL752" s="178"/>
      <c r="AM752" s="178"/>
      <c r="AN752" s="178"/>
      <c r="AO752" s="178"/>
      <c r="AP752" s="178"/>
      <c r="AQ752" s="188" t="s">
        <v>1396</v>
      </c>
    </row>
    <row r="753" spans="1:43" ht="48" x14ac:dyDescent="0.3">
      <c r="A753" s="193" t="s">
        <v>897</v>
      </c>
      <c r="B753" s="129">
        <v>750</v>
      </c>
      <c r="C753" s="198" t="s">
        <v>1397</v>
      </c>
      <c r="D753" s="239">
        <v>235943</v>
      </c>
      <c r="E753" s="245" t="s">
        <v>1166</v>
      </c>
      <c r="F753" s="280" t="s">
        <v>2530</v>
      </c>
      <c r="G753" s="175" t="s">
        <v>1622</v>
      </c>
      <c r="H753" s="187">
        <v>2017</v>
      </c>
      <c r="I753" s="130">
        <v>41198</v>
      </c>
      <c r="J753" s="152">
        <v>2012</v>
      </c>
      <c r="K753" s="130" t="s">
        <v>1166</v>
      </c>
      <c r="L753" s="130" t="s">
        <v>1110</v>
      </c>
      <c r="M753" s="248">
        <v>120</v>
      </c>
      <c r="N753" s="136">
        <v>41699</v>
      </c>
      <c r="O753" s="136">
        <v>42795</v>
      </c>
      <c r="P753" s="136">
        <v>42844</v>
      </c>
      <c r="Q753" s="145">
        <f t="shared" si="105"/>
        <v>3.1369863013698631</v>
      </c>
      <c r="R753" s="145" t="s">
        <v>2513</v>
      </c>
      <c r="S753" s="145">
        <f t="shared" si="106"/>
        <v>0.13424657534246576</v>
      </c>
      <c r="T753" s="145" t="s">
        <v>2510</v>
      </c>
      <c r="U753" s="145" t="s">
        <v>2539</v>
      </c>
      <c r="V753" s="145" t="s">
        <v>691</v>
      </c>
      <c r="W753" s="145" t="s">
        <v>689</v>
      </c>
      <c r="X753" s="187" t="s">
        <v>691</v>
      </c>
      <c r="Y753" s="180">
        <v>3255718.06</v>
      </c>
      <c r="Z753" s="181">
        <v>0</v>
      </c>
      <c r="AA753" s="180">
        <v>801926</v>
      </c>
      <c r="AB753" s="133">
        <v>3819167</v>
      </c>
      <c r="AC753" s="180">
        <v>2728172.74</v>
      </c>
      <c r="AD753" s="342">
        <f t="shared" si="109"/>
        <v>527545.31999999983</v>
      </c>
      <c r="AE753" s="352">
        <f t="shared" si="107"/>
        <v>0.83796345068037004</v>
      </c>
      <c r="AF753" s="135">
        <f t="shared" si="108"/>
        <v>0.83796345068037004</v>
      </c>
      <c r="AG753" s="135" t="s">
        <v>2544</v>
      </c>
      <c r="AH753" s="202"/>
      <c r="AI753" s="189"/>
      <c r="AJ753" s="178"/>
      <c r="AK753" s="178"/>
      <c r="AL753" s="178"/>
      <c r="AM753" s="178"/>
      <c r="AN753" s="178"/>
      <c r="AO753" s="178"/>
      <c r="AP753" s="178"/>
      <c r="AQ753" s="188" t="s">
        <v>1398</v>
      </c>
    </row>
    <row r="754" spans="1:43" ht="60" x14ac:dyDescent="0.3">
      <c r="A754" s="193" t="s">
        <v>897</v>
      </c>
      <c r="B754" s="129">
        <v>751</v>
      </c>
      <c r="C754" s="198" t="s">
        <v>1401</v>
      </c>
      <c r="D754" s="239">
        <v>243913</v>
      </c>
      <c r="E754" s="245" t="s">
        <v>1166</v>
      </c>
      <c r="F754" s="280" t="s">
        <v>2530</v>
      </c>
      <c r="G754" s="175" t="s">
        <v>1622</v>
      </c>
      <c r="H754" s="187">
        <v>2017</v>
      </c>
      <c r="I754" s="130">
        <v>41263</v>
      </c>
      <c r="J754" s="152">
        <v>2012</v>
      </c>
      <c r="K754" s="130" t="s">
        <v>2236</v>
      </c>
      <c r="L754" s="130" t="s">
        <v>1107</v>
      </c>
      <c r="M754" s="248">
        <v>210</v>
      </c>
      <c r="N754" s="136">
        <v>41579</v>
      </c>
      <c r="O754" s="136">
        <v>42705</v>
      </c>
      <c r="P754" s="136">
        <v>42844</v>
      </c>
      <c r="Q754" s="145">
        <f t="shared" si="105"/>
        <v>3.4657534246575343</v>
      </c>
      <c r="R754" s="145" t="s">
        <v>2513</v>
      </c>
      <c r="S754" s="145">
        <f t="shared" si="106"/>
        <v>0.38082191780821917</v>
      </c>
      <c r="T754" s="145" t="s">
        <v>2510</v>
      </c>
      <c r="U754" s="145" t="s">
        <v>2539</v>
      </c>
      <c r="V754" s="145" t="s">
        <v>691</v>
      </c>
      <c r="W754" s="145" t="s">
        <v>689</v>
      </c>
      <c r="X754" s="187" t="s">
        <v>691</v>
      </c>
      <c r="Y754" s="180">
        <v>1656420.85</v>
      </c>
      <c r="Z754" s="181">
        <v>0</v>
      </c>
      <c r="AA754" s="180">
        <v>30153</v>
      </c>
      <c r="AB754" s="133">
        <v>2377399</v>
      </c>
      <c r="AC754" s="180">
        <v>1626267.62</v>
      </c>
      <c r="AD754" s="342">
        <f t="shared" si="109"/>
        <v>30153.229999999981</v>
      </c>
      <c r="AE754" s="352">
        <f t="shared" si="107"/>
        <v>0.98179615403899323</v>
      </c>
      <c r="AF754" s="135">
        <f t="shared" si="108"/>
        <v>0.98179615403899323</v>
      </c>
      <c r="AG754" s="135" t="s">
        <v>2544</v>
      </c>
      <c r="AH754" s="202"/>
      <c r="AI754" s="189"/>
      <c r="AJ754" s="178"/>
      <c r="AK754" s="178"/>
      <c r="AL754" s="178"/>
      <c r="AM754" s="178"/>
      <c r="AN754" s="178"/>
      <c r="AO754" s="178"/>
      <c r="AP754" s="178"/>
      <c r="AQ754" s="188" t="s">
        <v>1402</v>
      </c>
    </row>
    <row r="755" spans="1:43" ht="48" x14ac:dyDescent="0.3">
      <c r="A755" s="193" t="s">
        <v>897</v>
      </c>
      <c r="B755" s="129">
        <v>752</v>
      </c>
      <c r="C755" s="198" t="s">
        <v>1403</v>
      </c>
      <c r="D755" s="239">
        <v>251728</v>
      </c>
      <c r="E755" s="245" t="s">
        <v>1166</v>
      </c>
      <c r="F755" s="280" t="s">
        <v>2530</v>
      </c>
      <c r="G755" s="175" t="s">
        <v>2185</v>
      </c>
      <c r="H755" s="187">
        <v>2017</v>
      </c>
      <c r="I755" s="130">
        <v>41936</v>
      </c>
      <c r="J755" s="282">
        <v>2014</v>
      </c>
      <c r="K755" s="130" t="s">
        <v>2255</v>
      </c>
      <c r="L755" s="130" t="s">
        <v>1104</v>
      </c>
      <c r="M755" s="248">
        <v>240</v>
      </c>
      <c r="N755" s="136">
        <v>41426</v>
      </c>
      <c r="O755" s="136">
        <v>42795</v>
      </c>
      <c r="P755" s="136">
        <v>42844</v>
      </c>
      <c r="Q755" s="145">
        <f t="shared" si="105"/>
        <v>3.8849315068493149</v>
      </c>
      <c r="R755" s="145" t="s">
        <v>2513</v>
      </c>
      <c r="S755" s="145">
        <f t="shared" si="106"/>
        <v>0.13424657534246576</v>
      </c>
      <c r="T755" s="145" t="s">
        <v>2510</v>
      </c>
      <c r="U755" s="145" t="s">
        <v>2539</v>
      </c>
      <c r="V755" s="145" t="s">
        <v>691</v>
      </c>
      <c r="W755" s="145" t="s">
        <v>689</v>
      </c>
      <c r="X755" s="187" t="s">
        <v>691</v>
      </c>
      <c r="Y755" s="180">
        <v>4547804.1100000003</v>
      </c>
      <c r="Z755" s="180">
        <v>642000</v>
      </c>
      <c r="AA755" s="180">
        <v>2598027</v>
      </c>
      <c r="AB755" s="133">
        <v>12097034</v>
      </c>
      <c r="AC755" s="180">
        <v>5107624.71</v>
      </c>
      <c r="AD755" s="342">
        <f t="shared" si="109"/>
        <v>-559820.59999999963</v>
      </c>
      <c r="AE755" s="352">
        <f t="shared" si="107"/>
        <v>1.1230969026939903</v>
      </c>
      <c r="AF755" s="135">
        <f t="shared" si="108"/>
        <v>1.1230969026939903</v>
      </c>
      <c r="AG755" s="135" t="s">
        <v>2544</v>
      </c>
      <c r="AH755" s="202"/>
      <c r="AI755" s="189"/>
      <c r="AJ755" s="178"/>
      <c r="AK755" s="178"/>
      <c r="AL755" s="178"/>
      <c r="AM755" s="178"/>
      <c r="AN755" s="178"/>
      <c r="AO755" s="178"/>
      <c r="AP755" s="178"/>
      <c r="AQ755" s="188" t="s">
        <v>1404</v>
      </c>
    </row>
    <row r="756" spans="1:43" ht="36" x14ac:dyDescent="0.3">
      <c r="A756" s="193" t="s">
        <v>897</v>
      </c>
      <c r="B756" s="129">
        <v>753</v>
      </c>
      <c r="C756" s="198" t="s">
        <v>2198</v>
      </c>
      <c r="D756" s="239">
        <v>273101</v>
      </c>
      <c r="E756" s="245" t="s">
        <v>1166</v>
      </c>
      <c r="F756" s="280" t="s">
        <v>2530</v>
      </c>
      <c r="G756" s="175" t="s">
        <v>2188</v>
      </c>
      <c r="H756" s="187">
        <v>2017</v>
      </c>
      <c r="I756" s="130">
        <v>41527</v>
      </c>
      <c r="J756" s="187">
        <v>2013</v>
      </c>
      <c r="K756" s="130" t="s">
        <v>2233</v>
      </c>
      <c r="L756" s="130" t="s">
        <v>1095</v>
      </c>
      <c r="M756" s="248">
        <v>1080</v>
      </c>
      <c r="N756" s="136">
        <v>41548</v>
      </c>
      <c r="O756" s="136">
        <v>42795</v>
      </c>
      <c r="P756" s="136">
        <v>42844</v>
      </c>
      <c r="Q756" s="145">
        <f t="shared" si="105"/>
        <v>3.5506849315068494</v>
      </c>
      <c r="R756" s="145" t="s">
        <v>2513</v>
      </c>
      <c r="S756" s="145">
        <f t="shared" si="106"/>
        <v>0.13424657534246576</v>
      </c>
      <c r="T756" s="145" t="s">
        <v>2510</v>
      </c>
      <c r="U756" s="145" t="s">
        <v>2539</v>
      </c>
      <c r="V756" s="145" t="s">
        <v>689</v>
      </c>
      <c r="W756" s="145" t="s">
        <v>689</v>
      </c>
      <c r="X756" s="187" t="s">
        <v>691</v>
      </c>
      <c r="Y756" s="180">
        <v>1527959.18</v>
      </c>
      <c r="Z756" s="181">
        <v>0</v>
      </c>
      <c r="AA756" s="180">
        <v>101560</v>
      </c>
      <c r="AB756" s="133">
        <v>1587866</v>
      </c>
      <c r="AC756" s="180">
        <v>1322575.79</v>
      </c>
      <c r="AD756" s="342">
        <f t="shared" si="109"/>
        <v>205383.3899999999</v>
      </c>
      <c r="AE756" s="352">
        <f t="shared" si="107"/>
        <v>0.86558319575003317</v>
      </c>
      <c r="AF756" s="135">
        <f t="shared" si="108"/>
        <v>0.86558319575003317</v>
      </c>
      <c r="AG756" s="135" t="s">
        <v>2544</v>
      </c>
      <c r="AH756" s="202"/>
      <c r="AI756" s="189"/>
      <c r="AJ756" s="178"/>
      <c r="AK756" s="178"/>
      <c r="AL756" s="178"/>
      <c r="AM756" s="178"/>
      <c r="AN756" s="178"/>
      <c r="AO756" s="178"/>
      <c r="AP756" s="178"/>
      <c r="AQ756" s="188" t="s">
        <v>1409</v>
      </c>
    </row>
    <row r="757" spans="1:43" ht="48" x14ac:dyDescent="0.3">
      <c r="A757" s="193" t="s">
        <v>897</v>
      </c>
      <c r="B757" s="129">
        <v>754</v>
      </c>
      <c r="C757" s="198" t="s">
        <v>1412</v>
      </c>
      <c r="D757" s="239">
        <v>282897</v>
      </c>
      <c r="E757" s="245" t="s">
        <v>1166</v>
      </c>
      <c r="F757" s="280" t="s">
        <v>2530</v>
      </c>
      <c r="G757" s="175" t="s">
        <v>2190</v>
      </c>
      <c r="H757" s="187">
        <v>2017</v>
      </c>
      <c r="I757" s="130">
        <v>41639</v>
      </c>
      <c r="J757" s="187">
        <v>2013</v>
      </c>
      <c r="K757" s="130" t="s">
        <v>1166</v>
      </c>
      <c r="L757" s="130" t="s">
        <v>1099</v>
      </c>
      <c r="M757" s="248">
        <v>1095</v>
      </c>
      <c r="N757" s="136">
        <v>41760</v>
      </c>
      <c r="O757" s="136">
        <v>42795</v>
      </c>
      <c r="P757" s="136">
        <v>42844</v>
      </c>
      <c r="Q757" s="145">
        <f t="shared" si="105"/>
        <v>2.9698630136986299</v>
      </c>
      <c r="R757" s="145" t="s">
        <v>2513</v>
      </c>
      <c r="S757" s="145">
        <f t="shared" si="106"/>
        <v>0.13424657534246576</v>
      </c>
      <c r="T757" s="145" t="s">
        <v>2510</v>
      </c>
      <c r="U757" s="145" t="s">
        <v>2539</v>
      </c>
      <c r="V757" s="145" t="s">
        <v>691</v>
      </c>
      <c r="W757" s="145" t="s">
        <v>689</v>
      </c>
      <c r="X757" s="187" t="s">
        <v>691</v>
      </c>
      <c r="Y757" s="180">
        <v>1837389.49</v>
      </c>
      <c r="Z757" s="180">
        <v>374369</v>
      </c>
      <c r="AA757" s="180">
        <v>460371</v>
      </c>
      <c r="AB757" s="133">
        <v>1950083</v>
      </c>
      <c r="AC757" s="180">
        <v>1386719.8</v>
      </c>
      <c r="AD757" s="342">
        <f t="shared" si="109"/>
        <v>450669.68999999994</v>
      </c>
      <c r="AE757" s="352">
        <f t="shared" si="107"/>
        <v>0.75472283233752469</v>
      </c>
      <c r="AF757" s="135">
        <f t="shared" si="108"/>
        <v>0.75472283233752469</v>
      </c>
      <c r="AG757" s="135" t="s">
        <v>2544</v>
      </c>
      <c r="AH757" s="202"/>
      <c r="AI757" s="189"/>
      <c r="AJ757" s="178"/>
      <c r="AK757" s="178"/>
      <c r="AL757" s="178"/>
      <c r="AM757" s="178"/>
      <c r="AN757" s="178"/>
      <c r="AO757" s="178"/>
      <c r="AP757" s="178"/>
      <c r="AQ757" s="188" t="s">
        <v>1413</v>
      </c>
    </row>
    <row r="758" spans="1:43" ht="36" x14ac:dyDescent="0.3">
      <c r="A758" s="193" t="s">
        <v>897</v>
      </c>
      <c r="B758" s="129">
        <v>755</v>
      </c>
      <c r="C758" s="198" t="s">
        <v>1414</v>
      </c>
      <c r="D758" s="239">
        <v>290763</v>
      </c>
      <c r="E758" s="245" t="s">
        <v>1166</v>
      </c>
      <c r="F758" s="280" t="s">
        <v>2530</v>
      </c>
      <c r="G758" s="175" t="s">
        <v>1132</v>
      </c>
      <c r="H758" s="187">
        <v>2017</v>
      </c>
      <c r="I758" s="130">
        <v>42111</v>
      </c>
      <c r="J758" s="282">
        <v>2015</v>
      </c>
      <c r="K758" s="130" t="s">
        <v>1166</v>
      </c>
      <c r="L758" s="130" t="s">
        <v>1107</v>
      </c>
      <c r="M758" s="248">
        <v>360</v>
      </c>
      <c r="N758" s="136">
        <v>42675</v>
      </c>
      <c r="O758" s="136">
        <v>42675</v>
      </c>
      <c r="P758" s="136">
        <v>42844</v>
      </c>
      <c r="Q758" s="145">
        <f t="shared" si="105"/>
        <v>0.46301369863013697</v>
      </c>
      <c r="R758" s="145" t="s">
        <v>2509</v>
      </c>
      <c r="S758" s="145">
        <f t="shared" si="106"/>
        <v>0.46301369863013697</v>
      </c>
      <c r="T758" s="145" t="s">
        <v>2510</v>
      </c>
      <c r="U758" s="145" t="s">
        <v>2539</v>
      </c>
      <c r="V758" s="145" t="s">
        <v>689</v>
      </c>
      <c r="W758" s="145" t="s">
        <v>689</v>
      </c>
      <c r="X758" s="187" t="s">
        <v>689</v>
      </c>
      <c r="Y758" s="180">
        <v>39705864</v>
      </c>
      <c r="Z758" s="181">
        <v>0</v>
      </c>
      <c r="AA758" s="180">
        <v>800000</v>
      </c>
      <c r="AB758" s="133">
        <v>1790000</v>
      </c>
      <c r="AC758" s="180">
        <v>190000</v>
      </c>
      <c r="AD758" s="342">
        <f t="shared" si="109"/>
        <v>39515864</v>
      </c>
      <c r="AE758" s="352">
        <f t="shared" si="107"/>
        <v>4.7851873970051377E-3</v>
      </c>
      <c r="AF758" s="135">
        <f t="shared" si="108"/>
        <v>4.7851873970051377E-3</v>
      </c>
      <c r="AG758" s="135" t="s">
        <v>2543</v>
      </c>
      <c r="AH758" s="202"/>
      <c r="AI758" s="189"/>
      <c r="AJ758" s="178"/>
      <c r="AK758" s="178"/>
      <c r="AL758" s="178"/>
      <c r="AM758" s="178"/>
      <c r="AN758" s="178"/>
      <c r="AO758" s="178"/>
      <c r="AP758" s="178"/>
      <c r="AQ758" s="188" t="s">
        <v>1416</v>
      </c>
    </row>
    <row r="759" spans="1:43" ht="48" x14ac:dyDescent="0.3">
      <c r="A759" s="193" t="s">
        <v>897</v>
      </c>
      <c r="B759" s="129">
        <v>756</v>
      </c>
      <c r="C759" s="198" t="s">
        <v>1418</v>
      </c>
      <c r="D759" s="239">
        <v>301811</v>
      </c>
      <c r="E759" s="245" t="s">
        <v>1166</v>
      </c>
      <c r="F759" s="280" t="s">
        <v>2530</v>
      </c>
      <c r="G759" s="175" t="s">
        <v>1132</v>
      </c>
      <c r="H759" s="187">
        <v>2017</v>
      </c>
      <c r="I759" s="130">
        <v>41960</v>
      </c>
      <c r="J759" s="282">
        <v>2014</v>
      </c>
      <c r="K759" s="130" t="s">
        <v>2253</v>
      </c>
      <c r="L759" s="130" t="s">
        <v>1110</v>
      </c>
      <c r="M759" s="248">
        <v>255</v>
      </c>
      <c r="N759" s="136">
        <v>42339</v>
      </c>
      <c r="O759" s="136">
        <v>42795</v>
      </c>
      <c r="P759" s="136">
        <v>42844</v>
      </c>
      <c r="Q759" s="145">
        <f t="shared" si="105"/>
        <v>1.3835616438356164</v>
      </c>
      <c r="R759" s="145" t="s">
        <v>2398</v>
      </c>
      <c r="S759" s="145">
        <f t="shared" si="106"/>
        <v>0.13424657534246576</v>
      </c>
      <c r="T759" s="145" t="s">
        <v>2510</v>
      </c>
      <c r="U759" s="145" t="s">
        <v>2539</v>
      </c>
      <c r="V759" s="145" t="s">
        <v>691</v>
      </c>
      <c r="W759" s="145" t="s">
        <v>689</v>
      </c>
      <c r="X759" s="187" t="s">
        <v>691</v>
      </c>
      <c r="Y759" s="180">
        <v>7226013.6699999999</v>
      </c>
      <c r="Z759" s="181">
        <v>0</v>
      </c>
      <c r="AA759" s="180">
        <v>2858102</v>
      </c>
      <c r="AB759" s="133">
        <v>9216631</v>
      </c>
      <c r="AC759" s="180">
        <v>3893908.72</v>
      </c>
      <c r="AD759" s="342">
        <f t="shared" si="109"/>
        <v>3332104.9499999997</v>
      </c>
      <c r="AE759" s="352">
        <f t="shared" si="107"/>
        <v>0.53887369963970744</v>
      </c>
      <c r="AF759" s="135">
        <f t="shared" si="108"/>
        <v>0.53887369963970744</v>
      </c>
      <c r="AG759" s="135" t="s">
        <v>2542</v>
      </c>
      <c r="AH759" s="202"/>
      <c r="AI759" s="178"/>
      <c r="AJ759" s="178"/>
      <c r="AK759" s="178"/>
      <c r="AL759" s="178"/>
      <c r="AM759" s="178"/>
      <c r="AN759" s="178"/>
      <c r="AO759" s="178"/>
      <c r="AP759" s="178"/>
      <c r="AQ759" s="188" t="s">
        <v>1420</v>
      </c>
    </row>
    <row r="760" spans="1:43" ht="48" x14ac:dyDescent="0.3">
      <c r="A760" s="193" t="s">
        <v>897</v>
      </c>
      <c r="B760" s="129">
        <v>757</v>
      </c>
      <c r="C760" s="198" t="s">
        <v>1419</v>
      </c>
      <c r="D760" s="239">
        <v>301814</v>
      </c>
      <c r="E760" s="245" t="s">
        <v>1166</v>
      </c>
      <c r="F760" s="280" t="s">
        <v>2530</v>
      </c>
      <c r="G760" s="175" t="s">
        <v>1132</v>
      </c>
      <c r="H760" s="187">
        <v>2017</v>
      </c>
      <c r="I760" s="130">
        <v>41960</v>
      </c>
      <c r="J760" s="282">
        <v>2014</v>
      </c>
      <c r="K760" s="130" t="s">
        <v>2253</v>
      </c>
      <c r="L760" s="130" t="s">
        <v>1110</v>
      </c>
      <c r="M760" s="248">
        <v>390</v>
      </c>
      <c r="N760" s="136">
        <v>42339</v>
      </c>
      <c r="O760" s="136">
        <v>42795</v>
      </c>
      <c r="P760" s="136">
        <v>42844</v>
      </c>
      <c r="Q760" s="145">
        <f t="shared" si="105"/>
        <v>1.3835616438356164</v>
      </c>
      <c r="R760" s="145" t="s">
        <v>2398</v>
      </c>
      <c r="S760" s="145">
        <f t="shared" si="106"/>
        <v>0.13424657534246576</v>
      </c>
      <c r="T760" s="145" t="s">
        <v>2510</v>
      </c>
      <c r="U760" s="145" t="s">
        <v>2539</v>
      </c>
      <c r="V760" s="145" t="s">
        <v>691</v>
      </c>
      <c r="W760" s="145" t="s">
        <v>689</v>
      </c>
      <c r="X760" s="187" t="s">
        <v>691</v>
      </c>
      <c r="Y760" s="180">
        <v>7855288.8300000001</v>
      </c>
      <c r="Z760" s="181">
        <v>0</v>
      </c>
      <c r="AA760" s="180">
        <v>3167495</v>
      </c>
      <c r="AB760" s="133">
        <v>10660656</v>
      </c>
      <c r="AC760" s="180">
        <v>5769729.7199999997</v>
      </c>
      <c r="AD760" s="342">
        <f t="shared" si="109"/>
        <v>2085559.1100000003</v>
      </c>
      <c r="AE760" s="352">
        <f t="shared" si="107"/>
        <v>0.7345025555222009</v>
      </c>
      <c r="AF760" s="135">
        <f t="shared" si="108"/>
        <v>0.7345025555222009</v>
      </c>
      <c r="AG760" s="135" t="s">
        <v>2542</v>
      </c>
      <c r="AH760" s="202"/>
      <c r="AI760" s="178"/>
      <c r="AJ760" s="178"/>
      <c r="AK760" s="178"/>
      <c r="AL760" s="178"/>
      <c r="AM760" s="178"/>
      <c r="AN760" s="178"/>
      <c r="AO760" s="178"/>
      <c r="AP760" s="178"/>
      <c r="AQ760" s="188" t="s">
        <v>1421</v>
      </c>
    </row>
    <row r="761" spans="1:43" ht="36" x14ac:dyDescent="0.3">
      <c r="A761" s="193" t="s">
        <v>897</v>
      </c>
      <c r="B761" s="129">
        <v>758</v>
      </c>
      <c r="C761" s="198" t="s">
        <v>1422</v>
      </c>
      <c r="D761" s="239">
        <v>308891</v>
      </c>
      <c r="E761" s="245" t="s">
        <v>1166</v>
      </c>
      <c r="F761" s="280" t="s">
        <v>2530</v>
      </c>
      <c r="G761" s="175" t="s">
        <v>1169</v>
      </c>
      <c r="H761" s="187">
        <v>2017</v>
      </c>
      <c r="I761" s="130">
        <v>41980</v>
      </c>
      <c r="J761" s="282">
        <v>2014</v>
      </c>
      <c r="K761" s="130" t="s">
        <v>1165</v>
      </c>
      <c r="L761" s="130" t="s">
        <v>1100</v>
      </c>
      <c r="M761" s="248">
        <v>210</v>
      </c>
      <c r="N761" s="136" t="s">
        <v>698</v>
      </c>
      <c r="O761" s="136" t="s">
        <v>698</v>
      </c>
      <c r="P761" s="136">
        <v>42844</v>
      </c>
      <c r="Q761" s="128" t="s">
        <v>698</v>
      </c>
      <c r="R761" s="128" t="s">
        <v>698</v>
      </c>
      <c r="S761" s="128" t="s">
        <v>698</v>
      </c>
      <c r="T761" s="128" t="s">
        <v>698</v>
      </c>
      <c r="U761" s="128" t="s">
        <v>698</v>
      </c>
      <c r="V761" s="145" t="s">
        <v>689</v>
      </c>
      <c r="W761" s="145" t="s">
        <v>689</v>
      </c>
      <c r="X761" s="187" t="s">
        <v>689</v>
      </c>
      <c r="Y761" s="180">
        <v>5694195</v>
      </c>
      <c r="Z761" s="181">
        <v>0</v>
      </c>
      <c r="AA761" s="180">
        <v>139785</v>
      </c>
      <c r="AB761" s="133">
        <v>279570</v>
      </c>
      <c r="AC761" s="181">
        <v>0</v>
      </c>
      <c r="AD761" s="342">
        <f t="shared" si="109"/>
        <v>5694195</v>
      </c>
      <c r="AE761" s="352">
        <f t="shared" si="107"/>
        <v>0</v>
      </c>
      <c r="AF761" s="135">
        <f t="shared" si="108"/>
        <v>0</v>
      </c>
      <c r="AG761" s="135" t="s">
        <v>2543</v>
      </c>
      <c r="AH761" s="202"/>
      <c r="AI761" s="178"/>
      <c r="AJ761" s="178"/>
      <c r="AK761" s="178"/>
      <c r="AL761" s="178"/>
      <c r="AM761" s="178"/>
      <c r="AN761" s="178"/>
      <c r="AO761" s="178"/>
      <c r="AP761" s="178"/>
      <c r="AQ761" s="188" t="s">
        <v>1423</v>
      </c>
    </row>
    <row r="762" spans="1:43" ht="48" x14ac:dyDescent="0.3">
      <c r="A762" s="193" t="s">
        <v>897</v>
      </c>
      <c r="B762" s="129">
        <v>759</v>
      </c>
      <c r="C762" s="198" t="s">
        <v>1424</v>
      </c>
      <c r="D762" s="239">
        <v>336504</v>
      </c>
      <c r="E762" s="245" t="s">
        <v>1166</v>
      </c>
      <c r="F762" s="280" t="s">
        <v>2530</v>
      </c>
      <c r="G762" s="175" t="s">
        <v>1622</v>
      </c>
      <c r="H762" s="187">
        <v>2017</v>
      </c>
      <c r="I762" s="130">
        <v>42313</v>
      </c>
      <c r="J762" s="282">
        <v>2015</v>
      </c>
      <c r="K762" s="130" t="s">
        <v>1166</v>
      </c>
      <c r="L762" s="130" t="s">
        <v>1110</v>
      </c>
      <c r="M762" s="248">
        <v>210</v>
      </c>
      <c r="N762" s="136">
        <v>42795</v>
      </c>
      <c r="O762" s="136">
        <v>42795</v>
      </c>
      <c r="P762" s="136">
        <v>42844</v>
      </c>
      <c r="Q762" s="145">
        <f>+(P762-N762)/365</f>
        <v>0.13424657534246576</v>
      </c>
      <c r="R762" s="145" t="s">
        <v>2510</v>
      </c>
      <c r="S762" s="145">
        <f>+(P762-O762)/365</f>
        <v>0.13424657534246576</v>
      </c>
      <c r="T762" s="145" t="s">
        <v>2510</v>
      </c>
      <c r="U762" s="145" t="s">
        <v>2539</v>
      </c>
      <c r="V762" s="145" t="s">
        <v>787</v>
      </c>
      <c r="W762" s="145" t="s">
        <v>689</v>
      </c>
      <c r="X762" s="187" t="s">
        <v>689</v>
      </c>
      <c r="Y762" s="180">
        <v>2946767</v>
      </c>
      <c r="Z762" s="207">
        <v>2884817</v>
      </c>
      <c r="AA762" s="207">
        <v>2884817</v>
      </c>
      <c r="AB762" s="133">
        <v>2946767</v>
      </c>
      <c r="AC762" s="180">
        <v>12390</v>
      </c>
      <c r="AD762" s="342">
        <f t="shared" si="109"/>
        <v>2934377</v>
      </c>
      <c r="AE762" s="352">
        <f t="shared" si="107"/>
        <v>4.2046079652717705E-3</v>
      </c>
      <c r="AF762" s="135">
        <f t="shared" si="108"/>
        <v>4.2046079652717705E-3</v>
      </c>
      <c r="AG762" s="135" t="s">
        <v>2543</v>
      </c>
      <c r="AH762" s="202"/>
      <c r="AI762" s="178"/>
      <c r="AJ762" s="178"/>
      <c r="AK762" s="178"/>
      <c r="AL762" s="178"/>
      <c r="AM762" s="178"/>
      <c r="AN762" s="178"/>
      <c r="AO762" s="178"/>
      <c r="AP762" s="178"/>
      <c r="AQ762" s="188" t="s">
        <v>1426</v>
      </c>
    </row>
    <row r="763" spans="1:43" ht="48" x14ac:dyDescent="0.3">
      <c r="A763" s="193" t="s">
        <v>897</v>
      </c>
      <c r="B763" s="129">
        <v>760</v>
      </c>
      <c r="C763" s="198" t="s">
        <v>1425</v>
      </c>
      <c r="D763" s="239">
        <v>339449</v>
      </c>
      <c r="E763" s="245" t="s">
        <v>1166</v>
      </c>
      <c r="F763" s="280" t="s">
        <v>2530</v>
      </c>
      <c r="G763" s="175" t="s">
        <v>2189</v>
      </c>
      <c r="H763" s="187">
        <v>2017</v>
      </c>
      <c r="I763" s="130">
        <v>42733</v>
      </c>
      <c r="J763" s="281">
        <v>2016</v>
      </c>
      <c r="K763" s="130" t="s">
        <v>2260</v>
      </c>
      <c r="L763" s="130" t="s">
        <v>1109</v>
      </c>
      <c r="M763" s="248">
        <v>240</v>
      </c>
      <c r="N763" s="136" t="s">
        <v>698</v>
      </c>
      <c r="O763" s="136" t="s">
        <v>698</v>
      </c>
      <c r="P763" s="136">
        <v>42844</v>
      </c>
      <c r="Q763" s="128" t="s">
        <v>698</v>
      </c>
      <c r="R763" s="128" t="s">
        <v>698</v>
      </c>
      <c r="S763" s="128" t="s">
        <v>698</v>
      </c>
      <c r="T763" s="128" t="s">
        <v>698</v>
      </c>
      <c r="U763" s="128" t="s">
        <v>698</v>
      </c>
      <c r="V763" s="145" t="s">
        <v>689</v>
      </c>
      <c r="W763" s="145" t="s">
        <v>689</v>
      </c>
      <c r="X763" s="187" t="s">
        <v>689</v>
      </c>
      <c r="Y763" s="180">
        <v>3047762</v>
      </c>
      <c r="Z763" s="181">
        <v>0</v>
      </c>
      <c r="AA763" s="180">
        <v>39862</v>
      </c>
      <c r="AB763" s="133">
        <v>79724</v>
      </c>
      <c r="AC763" s="181">
        <v>0</v>
      </c>
      <c r="AD763" s="342">
        <f t="shared" si="109"/>
        <v>3047762</v>
      </c>
      <c r="AE763" s="352">
        <f t="shared" si="107"/>
        <v>0</v>
      </c>
      <c r="AF763" s="135">
        <f t="shared" si="108"/>
        <v>0</v>
      </c>
      <c r="AG763" s="135" t="s">
        <v>2543</v>
      </c>
      <c r="AH763" s="202"/>
      <c r="AI763" s="178"/>
      <c r="AJ763" s="178"/>
      <c r="AK763" s="178"/>
      <c r="AL763" s="178"/>
      <c r="AM763" s="178"/>
      <c r="AN763" s="178"/>
      <c r="AO763" s="178"/>
      <c r="AP763" s="178"/>
      <c r="AQ763" s="188" t="s">
        <v>1427</v>
      </c>
    </row>
    <row r="764" spans="1:43" ht="48" x14ac:dyDescent="0.3">
      <c r="A764" s="173" t="s">
        <v>903</v>
      </c>
      <c r="B764" s="129">
        <v>761</v>
      </c>
      <c r="C764" s="171" t="s">
        <v>1486</v>
      </c>
      <c r="D764" s="241">
        <v>36043</v>
      </c>
      <c r="E764" s="246" t="s">
        <v>2200</v>
      </c>
      <c r="F764" s="279" t="s">
        <v>2531</v>
      </c>
      <c r="G764" s="175" t="s">
        <v>1132</v>
      </c>
      <c r="H764" s="152">
        <v>2017</v>
      </c>
      <c r="I764" s="157">
        <v>38973</v>
      </c>
      <c r="J764" s="186">
        <v>2006</v>
      </c>
      <c r="K764" s="157" t="s">
        <v>1487</v>
      </c>
      <c r="L764" s="152" t="s">
        <v>1104</v>
      </c>
      <c r="M764" s="154">
        <v>720</v>
      </c>
      <c r="N764" s="136">
        <v>39203</v>
      </c>
      <c r="O764" s="136">
        <v>42522</v>
      </c>
      <c r="P764" s="136">
        <v>42844</v>
      </c>
      <c r="Q764" s="145">
        <f t="shared" ref="Q764:Q780" si="110">+(P764-N764)/365</f>
        <v>9.9753424657534246</v>
      </c>
      <c r="R764" s="145" t="s">
        <v>2520</v>
      </c>
      <c r="S764" s="145">
        <f t="shared" ref="S764:S780" si="111">+(P764-O764)/365</f>
        <v>0.88219178082191785</v>
      </c>
      <c r="T764" s="145" t="s">
        <v>2524</v>
      </c>
      <c r="U764" s="145" t="s">
        <v>2540</v>
      </c>
      <c r="V764" s="145" t="s">
        <v>691</v>
      </c>
      <c r="W764" s="145" t="s">
        <v>689</v>
      </c>
      <c r="X764" s="152" t="s">
        <v>689</v>
      </c>
      <c r="Y764" s="347">
        <v>4363423.66</v>
      </c>
      <c r="Z764" s="160">
        <v>0</v>
      </c>
      <c r="AA764" s="159">
        <v>2000</v>
      </c>
      <c r="AB764" s="133">
        <v>12229712</v>
      </c>
      <c r="AC764" s="159">
        <v>4202084.45</v>
      </c>
      <c r="AD764" s="342">
        <f t="shared" si="109"/>
        <v>161339.20999999996</v>
      </c>
      <c r="AE764" s="352">
        <f t="shared" si="107"/>
        <v>0.96302462869259875</v>
      </c>
      <c r="AF764" s="135">
        <f t="shared" si="108"/>
        <v>0.96302462869259875</v>
      </c>
      <c r="AG764" s="135" t="s">
        <v>2544</v>
      </c>
      <c r="AH764" s="155"/>
      <c r="AI764" s="170"/>
      <c r="AJ764" s="168"/>
      <c r="AK764" s="168"/>
      <c r="AL764" s="168"/>
      <c r="AM764" s="168"/>
      <c r="AN764" s="168"/>
      <c r="AO764" s="168"/>
      <c r="AP764" s="168"/>
      <c r="AQ764" s="165" t="s">
        <v>1488</v>
      </c>
    </row>
    <row r="765" spans="1:43" ht="72" x14ac:dyDescent="0.3">
      <c r="A765" s="173" t="s">
        <v>903</v>
      </c>
      <c r="B765" s="129">
        <v>762</v>
      </c>
      <c r="C765" s="171" t="s">
        <v>1505</v>
      </c>
      <c r="D765" s="241">
        <v>42329</v>
      </c>
      <c r="E765" s="246" t="s">
        <v>2200</v>
      </c>
      <c r="F765" s="279" t="s">
        <v>2531</v>
      </c>
      <c r="G765" s="175" t="s">
        <v>1132</v>
      </c>
      <c r="H765" s="152">
        <v>2017</v>
      </c>
      <c r="I765" s="157">
        <v>40640</v>
      </c>
      <c r="J765" s="187">
        <v>2011</v>
      </c>
      <c r="K765" s="157" t="s">
        <v>1506</v>
      </c>
      <c r="L765" s="152" t="s">
        <v>1100</v>
      </c>
      <c r="M765" s="154">
        <v>210</v>
      </c>
      <c r="N765" s="136">
        <v>39600</v>
      </c>
      <c r="O765" s="136">
        <v>40695</v>
      </c>
      <c r="P765" s="136">
        <v>42844</v>
      </c>
      <c r="Q765" s="145">
        <f t="shared" si="110"/>
        <v>8.8876712328767127</v>
      </c>
      <c r="R765" s="145" t="s">
        <v>2518</v>
      </c>
      <c r="S765" s="145">
        <f t="shared" si="111"/>
        <v>5.8876712328767127</v>
      </c>
      <c r="T765" s="145" t="s">
        <v>2515</v>
      </c>
      <c r="U765" s="145" t="s">
        <v>2540</v>
      </c>
      <c r="V765" s="145" t="s">
        <v>691</v>
      </c>
      <c r="W765" s="145" t="s">
        <v>689</v>
      </c>
      <c r="X765" s="152" t="s">
        <v>689</v>
      </c>
      <c r="Y765" s="347">
        <v>2266403.35</v>
      </c>
      <c r="Z765" s="160">
        <v>0</v>
      </c>
      <c r="AA765" s="128">
        <v>0</v>
      </c>
      <c r="AB765" s="133">
        <v>561058</v>
      </c>
      <c r="AC765" s="161">
        <v>10000</v>
      </c>
      <c r="AD765" s="342">
        <f t="shared" si="109"/>
        <v>2256403.35</v>
      </c>
      <c r="AE765" s="352">
        <f t="shared" si="107"/>
        <v>4.4122772762403475E-3</v>
      </c>
      <c r="AF765" s="135">
        <f t="shared" si="108"/>
        <v>4.4122772762403475E-3</v>
      </c>
      <c r="AG765" s="135" t="s">
        <v>2543</v>
      </c>
      <c r="AH765" s="155"/>
      <c r="AI765" s="170"/>
      <c r="AJ765" s="168"/>
      <c r="AK765" s="168"/>
      <c r="AL765" s="168"/>
      <c r="AM765" s="168"/>
      <c r="AN765" s="168"/>
      <c r="AO765" s="168"/>
      <c r="AP765" s="168"/>
      <c r="AQ765" s="165" t="s">
        <v>1507</v>
      </c>
    </row>
    <row r="766" spans="1:43" ht="60" x14ac:dyDescent="0.3">
      <c r="A766" s="173" t="s">
        <v>903</v>
      </c>
      <c r="B766" s="129">
        <v>763</v>
      </c>
      <c r="C766" s="171" t="s">
        <v>2086</v>
      </c>
      <c r="D766" s="241">
        <v>76461</v>
      </c>
      <c r="E766" s="246" t="s">
        <v>2200</v>
      </c>
      <c r="F766" s="279" t="s">
        <v>2531</v>
      </c>
      <c r="G766" s="175" t="s">
        <v>1132</v>
      </c>
      <c r="H766" s="152">
        <v>2017</v>
      </c>
      <c r="I766" s="157">
        <v>39583</v>
      </c>
      <c r="J766" s="186">
        <v>2008</v>
      </c>
      <c r="K766" s="187" t="s">
        <v>1094</v>
      </c>
      <c r="L766" s="152" t="s">
        <v>1102</v>
      </c>
      <c r="M766" s="154">
        <v>360</v>
      </c>
      <c r="N766" s="136">
        <v>39845</v>
      </c>
      <c r="O766" s="136">
        <v>42705</v>
      </c>
      <c r="P766" s="136">
        <v>42844</v>
      </c>
      <c r="Q766" s="145">
        <f t="shared" si="110"/>
        <v>8.2164383561643834</v>
      </c>
      <c r="R766" s="145" t="s">
        <v>2518</v>
      </c>
      <c r="S766" s="145">
        <f t="shared" si="111"/>
        <v>0.38082191780821917</v>
      </c>
      <c r="T766" s="145" t="s">
        <v>2510</v>
      </c>
      <c r="U766" s="145" t="s">
        <v>2539</v>
      </c>
      <c r="V766" s="145" t="s">
        <v>691</v>
      </c>
      <c r="W766" s="145" t="s">
        <v>689</v>
      </c>
      <c r="X766" s="152" t="s">
        <v>691</v>
      </c>
      <c r="Y766" s="347">
        <v>8539050</v>
      </c>
      <c r="Z766" s="160">
        <v>0</v>
      </c>
      <c r="AA766" s="161">
        <v>26766</v>
      </c>
      <c r="AB766" s="133">
        <v>19388934</v>
      </c>
      <c r="AC766" s="159">
        <v>184006</v>
      </c>
      <c r="AD766" s="342">
        <f t="shared" si="109"/>
        <v>8355044</v>
      </c>
      <c r="AE766" s="352">
        <f t="shared" si="107"/>
        <v>2.1548767134517307E-2</v>
      </c>
      <c r="AF766" s="135">
        <f t="shared" si="108"/>
        <v>2.1548767134517307E-2</v>
      </c>
      <c r="AG766" s="135" t="s">
        <v>2543</v>
      </c>
      <c r="AH766" s="155"/>
      <c r="AI766" s="170"/>
      <c r="AJ766" s="168"/>
      <c r="AK766" s="168"/>
      <c r="AL766" s="168"/>
      <c r="AM766" s="168"/>
      <c r="AN766" s="168"/>
      <c r="AO766" s="168"/>
      <c r="AP766" s="168"/>
      <c r="AQ766" s="165" t="s">
        <v>2087</v>
      </c>
    </row>
    <row r="767" spans="1:43" ht="36" x14ac:dyDescent="0.3">
      <c r="A767" s="173" t="s">
        <v>903</v>
      </c>
      <c r="B767" s="129">
        <v>764</v>
      </c>
      <c r="C767" s="171" t="s">
        <v>2118</v>
      </c>
      <c r="D767" s="241">
        <v>86026</v>
      </c>
      <c r="E767" s="246" t="s">
        <v>2200</v>
      </c>
      <c r="F767" s="279" t="s">
        <v>2531</v>
      </c>
      <c r="G767" s="175" t="s">
        <v>1132</v>
      </c>
      <c r="H767" s="152">
        <v>2017</v>
      </c>
      <c r="I767" s="157">
        <v>39953</v>
      </c>
      <c r="J767" s="187">
        <v>2009</v>
      </c>
      <c r="K767" s="187" t="s">
        <v>1094</v>
      </c>
      <c r="L767" s="152" t="s">
        <v>1104</v>
      </c>
      <c r="M767" s="154">
        <v>730</v>
      </c>
      <c r="N767" s="136">
        <v>41122</v>
      </c>
      <c r="O767" s="136">
        <v>42705</v>
      </c>
      <c r="P767" s="136">
        <v>42844</v>
      </c>
      <c r="Q767" s="145">
        <f t="shared" si="110"/>
        <v>4.7178082191780826</v>
      </c>
      <c r="R767" s="145" t="s">
        <v>2514</v>
      </c>
      <c r="S767" s="145">
        <f t="shared" si="111"/>
        <v>0.38082191780821917</v>
      </c>
      <c r="T767" s="145" t="s">
        <v>2510</v>
      </c>
      <c r="U767" s="145" t="s">
        <v>2539</v>
      </c>
      <c r="V767" s="156" t="s">
        <v>689</v>
      </c>
      <c r="W767" s="145" t="s">
        <v>689</v>
      </c>
      <c r="X767" s="152" t="s">
        <v>691</v>
      </c>
      <c r="Y767" s="347">
        <v>48056258</v>
      </c>
      <c r="Z767" s="160">
        <v>0</v>
      </c>
      <c r="AA767" s="161">
        <v>348597</v>
      </c>
      <c r="AB767" s="133">
        <v>6526631</v>
      </c>
      <c r="AC767" s="159">
        <v>1209569.6499999999</v>
      </c>
      <c r="AD767" s="342">
        <f t="shared" si="109"/>
        <v>46846688.350000001</v>
      </c>
      <c r="AE767" s="352">
        <f t="shared" si="107"/>
        <v>2.5169867574791192E-2</v>
      </c>
      <c r="AF767" s="135">
        <f t="shared" si="108"/>
        <v>2.5169867574791192E-2</v>
      </c>
      <c r="AG767" s="135" t="s">
        <v>2543</v>
      </c>
      <c r="AH767" s="155"/>
      <c r="AI767" s="170"/>
      <c r="AJ767" s="168"/>
      <c r="AK767" s="168"/>
      <c r="AL767" s="168"/>
      <c r="AM767" s="168"/>
      <c r="AN767" s="168"/>
      <c r="AO767" s="168"/>
      <c r="AP767" s="168"/>
      <c r="AQ767" s="165" t="s">
        <v>2119</v>
      </c>
    </row>
    <row r="768" spans="1:43" ht="48" x14ac:dyDescent="0.3">
      <c r="A768" s="193" t="s">
        <v>902</v>
      </c>
      <c r="B768" s="129">
        <v>765</v>
      </c>
      <c r="C768" s="198" t="s">
        <v>1597</v>
      </c>
      <c r="D768" s="239">
        <v>95883</v>
      </c>
      <c r="E768" s="246" t="s">
        <v>2200</v>
      </c>
      <c r="F768" s="279" t="s">
        <v>2531</v>
      </c>
      <c r="G768" s="175" t="s">
        <v>1132</v>
      </c>
      <c r="H768" s="187">
        <v>2017</v>
      </c>
      <c r="I768" s="130">
        <v>42087</v>
      </c>
      <c r="J768" s="282">
        <v>2015</v>
      </c>
      <c r="K768" s="187" t="s">
        <v>1094</v>
      </c>
      <c r="L768" s="130" t="s">
        <v>1104</v>
      </c>
      <c r="M768" s="131">
        <v>645</v>
      </c>
      <c r="N768" s="136">
        <v>42461</v>
      </c>
      <c r="O768" s="136">
        <v>42795</v>
      </c>
      <c r="P768" s="136">
        <v>42844</v>
      </c>
      <c r="Q768" s="145">
        <f t="shared" si="110"/>
        <v>1.0493150684931507</v>
      </c>
      <c r="R768" s="145" t="s">
        <v>2398</v>
      </c>
      <c r="S768" s="145">
        <f t="shared" si="111"/>
        <v>0.13424657534246576</v>
      </c>
      <c r="T768" s="145" t="s">
        <v>2510</v>
      </c>
      <c r="U768" s="145" t="s">
        <v>2539</v>
      </c>
      <c r="V768" s="145" t="s">
        <v>691</v>
      </c>
      <c r="W768" s="145" t="s">
        <v>689</v>
      </c>
      <c r="X768" s="187" t="s">
        <v>691</v>
      </c>
      <c r="Y768" s="180">
        <v>89593943.260000005</v>
      </c>
      <c r="Z768" s="180">
        <v>49445192</v>
      </c>
      <c r="AA768" s="180">
        <v>49729957</v>
      </c>
      <c r="AB768" s="133">
        <v>123148109</v>
      </c>
      <c r="AC768" s="180">
        <v>37956254.009999998</v>
      </c>
      <c r="AD768" s="342">
        <f t="shared" si="109"/>
        <v>51637689.250000007</v>
      </c>
      <c r="AE768" s="352">
        <f t="shared" si="107"/>
        <v>0.42364754389536841</v>
      </c>
      <c r="AF768" s="135">
        <f t="shared" si="108"/>
        <v>0.42364754389536841</v>
      </c>
      <c r="AG768" s="135" t="s">
        <v>2542</v>
      </c>
      <c r="AH768" s="202"/>
      <c r="AI768" s="190"/>
      <c r="AJ768" s="191"/>
      <c r="AK768" s="191"/>
      <c r="AL768" s="191"/>
      <c r="AM768" s="191"/>
      <c r="AN768" s="191"/>
      <c r="AO768" s="191"/>
      <c r="AP768" s="191"/>
      <c r="AQ768" s="188"/>
    </row>
    <row r="769" spans="1:43" ht="48" x14ac:dyDescent="0.3">
      <c r="A769" s="128" t="s">
        <v>903</v>
      </c>
      <c r="B769" s="129">
        <v>766</v>
      </c>
      <c r="C769" s="198" t="s">
        <v>1883</v>
      </c>
      <c r="D769" s="237">
        <v>132854</v>
      </c>
      <c r="E769" s="246" t="s">
        <v>2200</v>
      </c>
      <c r="F769" s="279" t="s">
        <v>2531</v>
      </c>
      <c r="G769" s="175" t="s">
        <v>1132</v>
      </c>
      <c r="H769" s="187">
        <v>2017</v>
      </c>
      <c r="I769" s="130">
        <v>40532</v>
      </c>
      <c r="J769" s="186">
        <v>2010</v>
      </c>
      <c r="K769" s="130" t="s">
        <v>1178</v>
      </c>
      <c r="L769" s="130" t="s">
        <v>1104</v>
      </c>
      <c r="M769" s="131">
        <v>270</v>
      </c>
      <c r="N769" s="136">
        <v>41183</v>
      </c>
      <c r="O769" s="136">
        <v>42675</v>
      </c>
      <c r="P769" s="136">
        <v>42844</v>
      </c>
      <c r="Q769" s="145">
        <f t="shared" si="110"/>
        <v>4.5506849315068489</v>
      </c>
      <c r="R769" s="145" t="s">
        <v>2514</v>
      </c>
      <c r="S769" s="145">
        <f t="shared" si="111"/>
        <v>0.46301369863013697</v>
      </c>
      <c r="T769" s="145" t="s">
        <v>2510</v>
      </c>
      <c r="U769" s="145" t="s">
        <v>2539</v>
      </c>
      <c r="V769" s="145" t="s">
        <v>691</v>
      </c>
      <c r="W769" s="145" t="s">
        <v>689</v>
      </c>
      <c r="X769" s="187" t="s">
        <v>691</v>
      </c>
      <c r="Y769" s="192">
        <v>9498274</v>
      </c>
      <c r="Z769" s="140">
        <v>0</v>
      </c>
      <c r="AA769" s="134">
        <v>2302748</v>
      </c>
      <c r="AB769" s="133">
        <v>18703790</v>
      </c>
      <c r="AC769" s="134">
        <v>5895305.0899999999</v>
      </c>
      <c r="AD769" s="342">
        <f t="shared" si="109"/>
        <v>3602968.91</v>
      </c>
      <c r="AE769" s="352">
        <f t="shared" si="107"/>
        <v>0.62067119668268145</v>
      </c>
      <c r="AF769" s="135">
        <f t="shared" si="108"/>
        <v>0.62067119668268145</v>
      </c>
      <c r="AG769" s="135" t="s">
        <v>2542</v>
      </c>
      <c r="AH769" s="132"/>
      <c r="AI769" s="137"/>
      <c r="AJ769" s="138"/>
      <c r="AK769" s="138"/>
      <c r="AL769" s="138"/>
      <c r="AM769" s="138"/>
      <c r="AN769" s="138"/>
      <c r="AO769" s="138"/>
      <c r="AP769" s="138"/>
      <c r="AQ769" s="139" t="s">
        <v>1884</v>
      </c>
    </row>
    <row r="770" spans="1:43" ht="36" x14ac:dyDescent="0.3">
      <c r="A770" s="128" t="s">
        <v>903</v>
      </c>
      <c r="B770" s="129">
        <v>767</v>
      </c>
      <c r="C770" s="198" t="s">
        <v>1894</v>
      </c>
      <c r="D770" s="237">
        <v>133857</v>
      </c>
      <c r="E770" s="246" t="s">
        <v>2200</v>
      </c>
      <c r="F770" s="279" t="s">
        <v>2531</v>
      </c>
      <c r="G770" s="175" t="s">
        <v>1132</v>
      </c>
      <c r="H770" s="187">
        <v>2017</v>
      </c>
      <c r="I770" s="130">
        <v>40190</v>
      </c>
      <c r="J770" s="186">
        <v>2010</v>
      </c>
      <c r="K770" s="130" t="s">
        <v>1607</v>
      </c>
      <c r="L770" s="130" t="s">
        <v>1110</v>
      </c>
      <c r="M770" s="131">
        <v>180</v>
      </c>
      <c r="N770" s="136">
        <v>42339</v>
      </c>
      <c r="O770" s="136">
        <v>42461</v>
      </c>
      <c r="P770" s="136">
        <v>42844</v>
      </c>
      <c r="Q770" s="145">
        <f t="shared" si="110"/>
        <v>1.3835616438356164</v>
      </c>
      <c r="R770" s="145" t="s">
        <v>2398</v>
      </c>
      <c r="S770" s="145">
        <f t="shared" si="111"/>
        <v>1.0493150684931507</v>
      </c>
      <c r="T770" s="145" t="s">
        <v>2524</v>
      </c>
      <c r="U770" s="145" t="s">
        <v>2540</v>
      </c>
      <c r="V770" s="145" t="s">
        <v>691</v>
      </c>
      <c r="W770" s="145" t="s">
        <v>689</v>
      </c>
      <c r="X770" s="187" t="s">
        <v>689</v>
      </c>
      <c r="Y770" s="192">
        <v>2907111</v>
      </c>
      <c r="Z770" s="134">
        <v>2857722</v>
      </c>
      <c r="AA770" s="134">
        <v>2873927</v>
      </c>
      <c r="AB770" s="133">
        <v>2942532</v>
      </c>
      <c r="AC770" s="134">
        <v>23070</v>
      </c>
      <c r="AD770" s="342">
        <f t="shared" si="109"/>
        <v>2884041</v>
      </c>
      <c r="AE770" s="352">
        <f t="shared" si="107"/>
        <v>7.9357134970078538E-3</v>
      </c>
      <c r="AF770" s="135">
        <f t="shared" si="108"/>
        <v>7.9357134970078538E-3</v>
      </c>
      <c r="AG770" s="135" t="s">
        <v>2543</v>
      </c>
      <c r="AH770" s="132"/>
      <c r="AI770" s="137"/>
      <c r="AJ770" s="138"/>
      <c r="AK770" s="138"/>
      <c r="AL770" s="138"/>
      <c r="AM770" s="138"/>
      <c r="AN770" s="138"/>
      <c r="AO770" s="138"/>
      <c r="AP770" s="138"/>
      <c r="AQ770" s="139" t="s">
        <v>1895</v>
      </c>
    </row>
    <row r="771" spans="1:43" ht="48" x14ac:dyDescent="0.3">
      <c r="A771" s="128" t="s">
        <v>903</v>
      </c>
      <c r="B771" s="129">
        <v>768</v>
      </c>
      <c r="C771" s="198" t="s">
        <v>1896</v>
      </c>
      <c r="D771" s="237">
        <v>135521</v>
      </c>
      <c r="E771" s="246" t="s">
        <v>2205</v>
      </c>
      <c r="F771" s="279" t="s">
        <v>2531</v>
      </c>
      <c r="G771" s="175" t="s">
        <v>1132</v>
      </c>
      <c r="H771" s="187">
        <v>2017</v>
      </c>
      <c r="I771" s="130">
        <v>40427</v>
      </c>
      <c r="J771" s="186">
        <v>2010</v>
      </c>
      <c r="K771" s="130" t="s">
        <v>1600</v>
      </c>
      <c r="L771" s="130" t="s">
        <v>1100</v>
      </c>
      <c r="M771" s="131">
        <v>180</v>
      </c>
      <c r="N771" s="136">
        <v>40817</v>
      </c>
      <c r="O771" s="136">
        <v>42309</v>
      </c>
      <c r="P771" s="136">
        <v>42844</v>
      </c>
      <c r="Q771" s="145">
        <f t="shared" si="110"/>
        <v>5.5534246575342463</v>
      </c>
      <c r="R771" s="145" t="s">
        <v>2515</v>
      </c>
      <c r="S771" s="145">
        <f t="shared" si="111"/>
        <v>1.4657534246575343</v>
      </c>
      <c r="T771" s="145" t="s">
        <v>2524</v>
      </c>
      <c r="U771" s="145" t="s">
        <v>2540</v>
      </c>
      <c r="V771" s="145" t="s">
        <v>691</v>
      </c>
      <c r="W771" s="145" t="s">
        <v>689</v>
      </c>
      <c r="X771" s="187" t="s">
        <v>691</v>
      </c>
      <c r="Y771" s="192">
        <v>2393631</v>
      </c>
      <c r="Z771" s="134">
        <v>0</v>
      </c>
      <c r="AA771" s="134">
        <v>323409</v>
      </c>
      <c r="AB771" s="133">
        <v>2711821</v>
      </c>
      <c r="AC771" s="134">
        <v>2070223.02</v>
      </c>
      <c r="AD771" s="342">
        <f t="shared" si="109"/>
        <v>323407.98</v>
      </c>
      <c r="AE771" s="352">
        <f t="shared" si="107"/>
        <v>0.86488812185336839</v>
      </c>
      <c r="AF771" s="135">
        <f t="shared" si="108"/>
        <v>0.86488812185336839</v>
      </c>
      <c r="AG771" s="135" t="s">
        <v>2544</v>
      </c>
      <c r="AH771" s="132"/>
      <c r="AI771" s="137"/>
      <c r="AJ771" s="138"/>
      <c r="AK771" s="138"/>
      <c r="AL771" s="138"/>
      <c r="AM771" s="138"/>
      <c r="AN771" s="138"/>
      <c r="AO771" s="138"/>
      <c r="AP771" s="138"/>
      <c r="AQ771" s="139" t="s">
        <v>1897</v>
      </c>
    </row>
    <row r="772" spans="1:43" ht="60" x14ac:dyDescent="0.3">
      <c r="A772" s="128" t="s">
        <v>903</v>
      </c>
      <c r="B772" s="129">
        <v>769</v>
      </c>
      <c r="C772" s="198" t="s">
        <v>1900</v>
      </c>
      <c r="D772" s="237">
        <v>136255</v>
      </c>
      <c r="E772" s="245" t="s">
        <v>2214</v>
      </c>
      <c r="F772" s="279" t="s">
        <v>2531</v>
      </c>
      <c r="G772" s="175" t="s">
        <v>1132</v>
      </c>
      <c r="H772" s="187">
        <v>2017</v>
      </c>
      <c r="I772" s="130">
        <v>41523</v>
      </c>
      <c r="J772" s="187">
        <v>2013</v>
      </c>
      <c r="K772" s="187" t="s">
        <v>1094</v>
      </c>
      <c r="L772" s="130" t="s">
        <v>1106</v>
      </c>
      <c r="M772" s="131">
        <v>990</v>
      </c>
      <c r="N772" s="136">
        <v>41609</v>
      </c>
      <c r="O772" s="136">
        <v>42795</v>
      </c>
      <c r="P772" s="136">
        <v>42844</v>
      </c>
      <c r="Q772" s="145">
        <f t="shared" si="110"/>
        <v>3.3835616438356166</v>
      </c>
      <c r="R772" s="145" t="s">
        <v>2513</v>
      </c>
      <c r="S772" s="145">
        <f t="shared" si="111"/>
        <v>0.13424657534246576</v>
      </c>
      <c r="T772" s="145" t="s">
        <v>2510</v>
      </c>
      <c r="U772" s="145" t="s">
        <v>2539</v>
      </c>
      <c r="V772" s="145" t="s">
        <v>691</v>
      </c>
      <c r="W772" s="145" t="s">
        <v>689</v>
      </c>
      <c r="X772" s="187" t="s">
        <v>689</v>
      </c>
      <c r="Y772" s="192">
        <v>1032366.21</v>
      </c>
      <c r="Z772" s="140">
        <v>0</v>
      </c>
      <c r="AA772" s="133">
        <v>12600</v>
      </c>
      <c r="AB772" s="133">
        <v>2012180</v>
      </c>
      <c r="AC772" s="134">
        <v>1031872.21</v>
      </c>
      <c r="AD772" s="342">
        <f t="shared" si="109"/>
        <v>494</v>
      </c>
      <c r="AE772" s="352">
        <f t="shared" si="107"/>
        <v>0.99952148763179682</v>
      </c>
      <c r="AF772" s="135">
        <f t="shared" si="108"/>
        <v>0.99952148763179682</v>
      </c>
      <c r="AG772" s="135" t="s">
        <v>2544</v>
      </c>
      <c r="AH772" s="132"/>
      <c r="AI772" s="137"/>
      <c r="AJ772" s="138"/>
      <c r="AK772" s="138"/>
      <c r="AL772" s="138"/>
      <c r="AM772" s="138"/>
      <c r="AN772" s="138"/>
      <c r="AO772" s="138"/>
      <c r="AP772" s="138"/>
      <c r="AQ772" s="139" t="s">
        <v>1901</v>
      </c>
    </row>
    <row r="773" spans="1:43" ht="36" x14ac:dyDescent="0.3">
      <c r="A773" s="128" t="s">
        <v>903</v>
      </c>
      <c r="B773" s="129">
        <v>770</v>
      </c>
      <c r="C773" s="198" t="s">
        <v>1906</v>
      </c>
      <c r="D773" s="237">
        <v>138403</v>
      </c>
      <c r="E773" s="246" t="s">
        <v>2200</v>
      </c>
      <c r="F773" s="279" t="s">
        <v>2531</v>
      </c>
      <c r="G773" s="175" t="s">
        <v>1132</v>
      </c>
      <c r="H773" s="187">
        <v>2017</v>
      </c>
      <c r="I773" s="130">
        <v>40256</v>
      </c>
      <c r="J773" s="186">
        <v>2010</v>
      </c>
      <c r="K773" s="130" t="s">
        <v>916</v>
      </c>
      <c r="L773" s="130" t="s">
        <v>1095</v>
      </c>
      <c r="M773" s="131">
        <v>210</v>
      </c>
      <c r="N773" s="136">
        <v>40513</v>
      </c>
      <c r="O773" s="136">
        <v>41061</v>
      </c>
      <c r="P773" s="136">
        <v>42844</v>
      </c>
      <c r="Q773" s="145">
        <f t="shared" si="110"/>
        <v>6.3863013698630136</v>
      </c>
      <c r="R773" s="145" t="s">
        <v>2516</v>
      </c>
      <c r="S773" s="145">
        <f t="shared" si="111"/>
        <v>4.8849315068493153</v>
      </c>
      <c r="T773" s="145" t="s">
        <v>2514</v>
      </c>
      <c r="U773" s="145" t="s">
        <v>2540</v>
      </c>
      <c r="V773" s="145" t="s">
        <v>689</v>
      </c>
      <c r="W773" s="145" t="s">
        <v>689</v>
      </c>
      <c r="X773" s="187" t="s">
        <v>689</v>
      </c>
      <c r="Y773" s="192">
        <v>4557480</v>
      </c>
      <c r="Z773" s="140">
        <v>0</v>
      </c>
      <c r="AA773" s="128">
        <v>0</v>
      </c>
      <c r="AB773" s="133">
        <v>6039558</v>
      </c>
      <c r="AC773" s="140">
        <v>45500</v>
      </c>
      <c r="AD773" s="342">
        <f t="shared" si="109"/>
        <v>4511980</v>
      </c>
      <c r="AE773" s="352">
        <f t="shared" si="107"/>
        <v>9.9835874211186889E-3</v>
      </c>
      <c r="AF773" s="135">
        <f t="shared" si="108"/>
        <v>9.9835874211186889E-3</v>
      </c>
      <c r="AG773" s="135" t="s">
        <v>2543</v>
      </c>
      <c r="AH773" s="132"/>
      <c r="AI773" s="137"/>
      <c r="AJ773" s="138"/>
      <c r="AK773" s="138"/>
      <c r="AL773" s="138"/>
      <c r="AM773" s="138"/>
      <c r="AN773" s="138"/>
      <c r="AO773" s="138"/>
      <c r="AP773" s="138"/>
      <c r="AQ773" s="139" t="s">
        <v>1907</v>
      </c>
    </row>
    <row r="774" spans="1:43" ht="36" x14ac:dyDescent="0.3">
      <c r="A774" s="193" t="s">
        <v>897</v>
      </c>
      <c r="B774" s="129">
        <v>771</v>
      </c>
      <c r="C774" s="198" t="s">
        <v>1910</v>
      </c>
      <c r="D774" s="239">
        <v>138915</v>
      </c>
      <c r="E774" s="246" t="s">
        <v>2200</v>
      </c>
      <c r="F774" s="279" t="s">
        <v>2531</v>
      </c>
      <c r="G774" s="175" t="s">
        <v>1132</v>
      </c>
      <c r="H774" s="187">
        <v>2017</v>
      </c>
      <c r="I774" s="130">
        <v>41977</v>
      </c>
      <c r="J774" s="282">
        <v>2014</v>
      </c>
      <c r="K774" s="130" t="s">
        <v>1459</v>
      </c>
      <c r="L774" s="130" t="s">
        <v>1102</v>
      </c>
      <c r="M774" s="131">
        <v>102</v>
      </c>
      <c r="N774" s="136">
        <v>42186</v>
      </c>
      <c r="O774" s="136">
        <v>42217</v>
      </c>
      <c r="P774" s="136">
        <v>42844</v>
      </c>
      <c r="Q774" s="145">
        <f t="shared" si="110"/>
        <v>1.8027397260273972</v>
      </c>
      <c r="R774" s="145" t="s">
        <v>2398</v>
      </c>
      <c r="S774" s="145">
        <f t="shared" si="111"/>
        <v>1.7178082191780821</v>
      </c>
      <c r="T774" s="145" t="s">
        <v>2524</v>
      </c>
      <c r="U774" s="145" t="s">
        <v>2540</v>
      </c>
      <c r="V774" s="145" t="s">
        <v>691</v>
      </c>
      <c r="W774" s="145" t="s">
        <v>689</v>
      </c>
      <c r="X774" s="187" t="s">
        <v>689</v>
      </c>
      <c r="Y774" s="192">
        <v>785583</v>
      </c>
      <c r="Z774" s="187">
        <v>0</v>
      </c>
      <c r="AA774" s="150">
        <v>13940</v>
      </c>
      <c r="AB774" s="133">
        <v>876827</v>
      </c>
      <c r="AC774" s="150">
        <v>13940</v>
      </c>
      <c r="AD774" s="342">
        <f t="shared" si="109"/>
        <v>771643</v>
      </c>
      <c r="AE774" s="352">
        <f t="shared" si="107"/>
        <v>1.7744783173770307E-2</v>
      </c>
      <c r="AF774" s="135">
        <f t="shared" si="108"/>
        <v>1.7744783173770307E-2</v>
      </c>
      <c r="AG774" s="135" t="s">
        <v>2543</v>
      </c>
      <c r="AH774" s="202"/>
      <c r="AI774" s="190"/>
      <c r="AJ774" s="191"/>
      <c r="AK774" s="191"/>
      <c r="AL774" s="191"/>
      <c r="AM774" s="191"/>
      <c r="AN774" s="191"/>
      <c r="AO774" s="191"/>
      <c r="AP774" s="191"/>
      <c r="AQ774" s="188" t="s">
        <v>1911</v>
      </c>
    </row>
    <row r="775" spans="1:43" ht="36.6" x14ac:dyDescent="0.3">
      <c r="A775" s="193" t="s">
        <v>897</v>
      </c>
      <c r="B775" s="129">
        <v>772</v>
      </c>
      <c r="C775" s="198" t="s">
        <v>1914</v>
      </c>
      <c r="D775" s="239">
        <v>139207</v>
      </c>
      <c r="E775" s="246" t="s">
        <v>2200</v>
      </c>
      <c r="F775" s="279" t="s">
        <v>2531</v>
      </c>
      <c r="G775" s="175" t="s">
        <v>1132</v>
      </c>
      <c r="H775" s="187">
        <v>2017</v>
      </c>
      <c r="I775" s="130">
        <v>40156</v>
      </c>
      <c r="J775" s="187">
        <v>2009</v>
      </c>
      <c r="K775" s="130" t="s">
        <v>905</v>
      </c>
      <c r="L775" s="130" t="s">
        <v>1104</v>
      </c>
      <c r="M775" s="131">
        <v>90</v>
      </c>
      <c r="N775" s="136">
        <v>41518</v>
      </c>
      <c r="O775" s="136">
        <v>42644</v>
      </c>
      <c r="P775" s="136">
        <v>42844</v>
      </c>
      <c r="Q775" s="145">
        <f t="shared" si="110"/>
        <v>3.6328767123287671</v>
      </c>
      <c r="R775" s="145" t="s">
        <v>2513</v>
      </c>
      <c r="S775" s="145">
        <f t="shared" si="111"/>
        <v>0.54794520547945202</v>
      </c>
      <c r="T775" s="145" t="s">
        <v>2510</v>
      </c>
      <c r="U775" s="145" t="s">
        <v>2539</v>
      </c>
      <c r="V775" s="145" t="s">
        <v>691</v>
      </c>
      <c r="W775" s="145" t="s">
        <v>689</v>
      </c>
      <c r="X775" s="187" t="s">
        <v>691</v>
      </c>
      <c r="Y775" s="192">
        <v>684490.86</v>
      </c>
      <c r="Z775" s="187">
        <v>0</v>
      </c>
      <c r="AA775" s="150">
        <v>1925</v>
      </c>
      <c r="AB775" s="133">
        <v>2222728</v>
      </c>
      <c r="AC775" s="150">
        <v>637687.78</v>
      </c>
      <c r="AD775" s="342">
        <f t="shared" si="109"/>
        <v>46803.079999999958</v>
      </c>
      <c r="AE775" s="352">
        <f t="shared" si="107"/>
        <v>0.93162351357036388</v>
      </c>
      <c r="AF775" s="135">
        <f t="shared" si="108"/>
        <v>0.93162351357036388</v>
      </c>
      <c r="AG775" s="135" t="s">
        <v>2544</v>
      </c>
      <c r="AH775" s="202"/>
      <c r="AI775" s="190"/>
      <c r="AJ775" s="191"/>
      <c r="AK775" s="191"/>
      <c r="AL775" s="191"/>
      <c r="AM775" s="191"/>
      <c r="AN775" s="191"/>
      <c r="AO775" s="191"/>
      <c r="AP775" s="191"/>
      <c r="AQ775" s="188" t="s">
        <v>1915</v>
      </c>
    </row>
    <row r="776" spans="1:43" ht="48" x14ac:dyDescent="0.3">
      <c r="A776" s="193" t="s">
        <v>897</v>
      </c>
      <c r="B776" s="129">
        <v>773</v>
      </c>
      <c r="C776" s="198" t="s">
        <v>1928</v>
      </c>
      <c r="D776" s="293">
        <v>146709</v>
      </c>
      <c r="E776" s="246" t="s">
        <v>2208</v>
      </c>
      <c r="F776" s="279" t="s">
        <v>2531</v>
      </c>
      <c r="G776" s="175" t="s">
        <v>1837</v>
      </c>
      <c r="H776" s="187">
        <v>2017</v>
      </c>
      <c r="I776" s="130">
        <v>40724</v>
      </c>
      <c r="J776" s="187">
        <v>2011</v>
      </c>
      <c r="K776" s="130" t="s">
        <v>1581</v>
      </c>
      <c r="L776" s="130" t="s">
        <v>1106</v>
      </c>
      <c r="M776" s="131">
        <v>1440</v>
      </c>
      <c r="N776" s="136">
        <v>41365</v>
      </c>
      <c r="O776" s="136">
        <v>42826</v>
      </c>
      <c r="P776" s="136">
        <v>42844</v>
      </c>
      <c r="Q776" s="145">
        <f t="shared" si="110"/>
        <v>4.0520547945205481</v>
      </c>
      <c r="R776" s="145" t="s">
        <v>2514</v>
      </c>
      <c r="S776" s="145">
        <f t="shared" si="111"/>
        <v>4.9315068493150684E-2</v>
      </c>
      <c r="T776" s="145" t="s">
        <v>2510</v>
      </c>
      <c r="U776" s="145" t="s">
        <v>2539</v>
      </c>
      <c r="V776" s="145" t="s">
        <v>691</v>
      </c>
      <c r="W776" s="145" t="s">
        <v>689</v>
      </c>
      <c r="X776" s="187" t="s">
        <v>689</v>
      </c>
      <c r="Y776" s="192">
        <v>3999500</v>
      </c>
      <c r="Z776" s="150">
        <v>457377</v>
      </c>
      <c r="AA776" s="150">
        <v>832106</v>
      </c>
      <c r="AB776" s="133">
        <v>7016858</v>
      </c>
      <c r="AC776" s="150">
        <v>3428177.9199999999</v>
      </c>
      <c r="AD776" s="342">
        <f t="shared" si="109"/>
        <v>571322.08000000007</v>
      </c>
      <c r="AE776" s="352">
        <f t="shared" si="107"/>
        <v>0.85715162395299416</v>
      </c>
      <c r="AF776" s="135">
        <f t="shared" si="108"/>
        <v>0.85715162395299416</v>
      </c>
      <c r="AG776" s="135" t="s">
        <v>2544</v>
      </c>
      <c r="AH776" s="202"/>
      <c r="AI776" s="190"/>
      <c r="AJ776" s="191"/>
      <c r="AK776" s="191"/>
      <c r="AL776" s="191"/>
      <c r="AM776" s="191"/>
      <c r="AN776" s="191"/>
      <c r="AO776" s="191"/>
      <c r="AP776" s="191"/>
      <c r="AQ776" s="188" t="s">
        <v>1911</v>
      </c>
    </row>
    <row r="777" spans="1:43" ht="36.6" x14ac:dyDescent="0.3">
      <c r="A777" s="193" t="s">
        <v>897</v>
      </c>
      <c r="B777" s="129">
        <v>774</v>
      </c>
      <c r="C777" s="198" t="s">
        <v>1929</v>
      </c>
      <c r="D777" s="239">
        <v>149352</v>
      </c>
      <c r="E777" s="246" t="s">
        <v>2200</v>
      </c>
      <c r="F777" s="279" t="s">
        <v>2531</v>
      </c>
      <c r="G777" s="175" t="s">
        <v>1132</v>
      </c>
      <c r="H777" s="187">
        <v>2017</v>
      </c>
      <c r="I777" s="130">
        <v>40297</v>
      </c>
      <c r="J777" s="186">
        <v>2010</v>
      </c>
      <c r="K777" s="130" t="s">
        <v>1930</v>
      </c>
      <c r="L777" s="130" t="s">
        <v>1110</v>
      </c>
      <c r="M777" s="131">
        <v>180</v>
      </c>
      <c r="N777" s="136">
        <v>40483</v>
      </c>
      <c r="O777" s="136">
        <v>42795</v>
      </c>
      <c r="P777" s="136">
        <v>42844</v>
      </c>
      <c r="Q777" s="145">
        <f t="shared" si="110"/>
        <v>6.4684931506849317</v>
      </c>
      <c r="R777" s="145" t="s">
        <v>2516</v>
      </c>
      <c r="S777" s="145">
        <f t="shared" si="111"/>
        <v>0.13424657534246576</v>
      </c>
      <c r="T777" s="145" t="s">
        <v>2510</v>
      </c>
      <c r="U777" s="145" t="s">
        <v>2539</v>
      </c>
      <c r="V777" s="145" t="s">
        <v>689</v>
      </c>
      <c r="W777" s="145" t="s">
        <v>689</v>
      </c>
      <c r="X777" s="187" t="s">
        <v>689</v>
      </c>
      <c r="Y777" s="192">
        <v>648012.6</v>
      </c>
      <c r="Z777" s="150">
        <v>0</v>
      </c>
      <c r="AA777" s="150">
        <v>33699</v>
      </c>
      <c r="AB777" s="133">
        <v>1642000</v>
      </c>
      <c r="AC777" s="150">
        <v>656888.30000000005</v>
      </c>
      <c r="AD777" s="342">
        <f t="shared" si="109"/>
        <v>-8875.7000000000698</v>
      </c>
      <c r="AE777" s="352">
        <f t="shared" si="107"/>
        <v>1.0136968015745373</v>
      </c>
      <c r="AF777" s="135">
        <f t="shared" si="108"/>
        <v>1.0136968015745373</v>
      </c>
      <c r="AG777" s="135" t="s">
        <v>2544</v>
      </c>
      <c r="AH777" s="202"/>
      <c r="AI777" s="190"/>
      <c r="AJ777" s="191"/>
      <c r="AK777" s="191"/>
      <c r="AL777" s="191"/>
      <c r="AM777" s="191"/>
      <c r="AN777" s="191"/>
      <c r="AO777" s="191"/>
      <c r="AP777" s="191"/>
      <c r="AQ777" s="188" t="s">
        <v>1931</v>
      </c>
    </row>
    <row r="778" spans="1:43" ht="36.6" x14ac:dyDescent="0.3">
      <c r="A778" s="193" t="s">
        <v>897</v>
      </c>
      <c r="B778" s="129">
        <v>775</v>
      </c>
      <c r="C778" s="198" t="s">
        <v>1944</v>
      </c>
      <c r="D778" s="239">
        <v>158389</v>
      </c>
      <c r="E778" s="245" t="s">
        <v>2200</v>
      </c>
      <c r="F778" s="280" t="s">
        <v>2531</v>
      </c>
      <c r="G778" s="175" t="s">
        <v>1945</v>
      </c>
      <c r="H778" s="187">
        <v>2017</v>
      </c>
      <c r="I778" s="130" t="s">
        <v>1153</v>
      </c>
      <c r="J778" s="130"/>
      <c r="K778" s="130" t="s">
        <v>916</v>
      </c>
      <c r="L778" s="130" t="s">
        <v>1110</v>
      </c>
      <c r="M778" s="131">
        <v>540</v>
      </c>
      <c r="N778" s="136">
        <v>42309</v>
      </c>
      <c r="O778" s="136">
        <v>42339</v>
      </c>
      <c r="P778" s="136">
        <v>42844</v>
      </c>
      <c r="Q778" s="145">
        <f t="shared" si="110"/>
        <v>1.4657534246575343</v>
      </c>
      <c r="R778" s="145" t="s">
        <v>2398</v>
      </c>
      <c r="S778" s="145">
        <f t="shared" si="111"/>
        <v>1.3835616438356164</v>
      </c>
      <c r="T778" s="145" t="s">
        <v>2524</v>
      </c>
      <c r="U778" s="145" t="s">
        <v>2540</v>
      </c>
      <c r="V778" s="145" t="s">
        <v>689</v>
      </c>
      <c r="W778" s="145" t="s">
        <v>689</v>
      </c>
      <c r="X778" s="136" t="s">
        <v>689</v>
      </c>
      <c r="Y778" s="192">
        <v>5801522</v>
      </c>
      <c r="Z778" s="187">
        <v>0</v>
      </c>
      <c r="AA778" s="151">
        <v>51798</v>
      </c>
      <c r="AB778" s="150">
        <v>122273</v>
      </c>
      <c r="AC778" s="150">
        <v>60829.07</v>
      </c>
      <c r="AD778" s="342">
        <f t="shared" si="109"/>
        <v>5740692.9299999997</v>
      </c>
      <c r="AE778" s="352">
        <f t="shared" si="107"/>
        <v>1.04850192759762E-2</v>
      </c>
      <c r="AF778" s="135">
        <f t="shared" si="108"/>
        <v>1.04850192759762E-2</v>
      </c>
      <c r="AG778" s="135" t="s">
        <v>2543</v>
      </c>
      <c r="AH778" s="202"/>
      <c r="AI778" s="190"/>
      <c r="AJ778" s="191"/>
      <c r="AK778" s="191"/>
      <c r="AL778" s="191"/>
      <c r="AM778" s="191"/>
      <c r="AN778" s="191"/>
      <c r="AO778" s="191"/>
      <c r="AP778" s="191"/>
      <c r="AQ778" s="188" t="s">
        <v>1946</v>
      </c>
    </row>
    <row r="779" spans="1:43" s="201" customFormat="1" ht="36" x14ac:dyDescent="0.3">
      <c r="A779" s="193" t="s">
        <v>897</v>
      </c>
      <c r="B779" s="129">
        <v>776</v>
      </c>
      <c r="C779" s="198" t="s">
        <v>1951</v>
      </c>
      <c r="D779" s="239">
        <v>163274</v>
      </c>
      <c r="E779" s="246" t="s">
        <v>2200</v>
      </c>
      <c r="F779" s="279" t="s">
        <v>2531</v>
      </c>
      <c r="G779" s="175" t="s">
        <v>1132</v>
      </c>
      <c r="H779" s="187">
        <v>2017</v>
      </c>
      <c r="I779" s="130">
        <v>41234</v>
      </c>
      <c r="J779" s="152">
        <v>2012</v>
      </c>
      <c r="K779" s="130" t="s">
        <v>1444</v>
      </c>
      <c r="L779" s="130" t="s">
        <v>1110</v>
      </c>
      <c r="M779" s="131">
        <v>240</v>
      </c>
      <c r="N779" s="136">
        <v>42125</v>
      </c>
      <c r="O779" s="136">
        <v>42461</v>
      </c>
      <c r="P779" s="136">
        <v>42844</v>
      </c>
      <c r="Q779" s="145">
        <f t="shared" si="110"/>
        <v>1.9698630136986301</v>
      </c>
      <c r="R779" s="145" t="s">
        <v>2512</v>
      </c>
      <c r="S779" s="145">
        <f t="shared" si="111"/>
        <v>1.0493150684931507</v>
      </c>
      <c r="T779" s="145" t="s">
        <v>2524</v>
      </c>
      <c r="U779" s="145" t="s">
        <v>2540</v>
      </c>
      <c r="V779" s="145" t="s">
        <v>691</v>
      </c>
      <c r="W779" s="145" t="s">
        <v>689</v>
      </c>
      <c r="X779" s="187" t="s">
        <v>689</v>
      </c>
      <c r="Y779" s="192">
        <v>3553474.34</v>
      </c>
      <c r="Z779" s="187">
        <v>0</v>
      </c>
      <c r="AA779" s="128">
        <v>0</v>
      </c>
      <c r="AB779" s="133">
        <v>36320</v>
      </c>
      <c r="AC779" s="150">
        <v>36319.54</v>
      </c>
      <c r="AD779" s="342">
        <f t="shared" si="109"/>
        <v>3517154.8</v>
      </c>
      <c r="AE779" s="352">
        <f t="shared" si="107"/>
        <v>1.022085331844552E-2</v>
      </c>
      <c r="AF779" s="135">
        <f t="shared" si="108"/>
        <v>1.022085331844552E-2</v>
      </c>
      <c r="AG779" s="135" t="s">
        <v>2543</v>
      </c>
      <c r="AH779" s="202"/>
      <c r="AI779" s="190"/>
      <c r="AJ779" s="191"/>
      <c r="AK779" s="191"/>
      <c r="AL779" s="191"/>
      <c r="AM779" s="191"/>
      <c r="AN779" s="191"/>
      <c r="AO779" s="191"/>
      <c r="AP779" s="191"/>
      <c r="AQ779" s="188" t="s">
        <v>1952</v>
      </c>
    </row>
    <row r="780" spans="1:43" ht="36" x14ac:dyDescent="0.3">
      <c r="A780" s="193" t="s">
        <v>897</v>
      </c>
      <c r="B780" s="129">
        <v>777</v>
      </c>
      <c r="C780" s="198" t="s">
        <v>1961</v>
      </c>
      <c r="D780" s="239">
        <v>172647</v>
      </c>
      <c r="E780" s="246" t="s">
        <v>2200</v>
      </c>
      <c r="F780" s="279" t="s">
        <v>2531</v>
      </c>
      <c r="G780" s="175" t="s">
        <v>1132</v>
      </c>
      <c r="H780" s="187">
        <v>2017</v>
      </c>
      <c r="I780" s="130">
        <v>41283</v>
      </c>
      <c r="J780" s="187">
        <v>2013</v>
      </c>
      <c r="K780" s="130" t="s">
        <v>1611</v>
      </c>
      <c r="L780" s="130" t="s">
        <v>1110</v>
      </c>
      <c r="M780" s="131">
        <v>270</v>
      </c>
      <c r="N780" s="136">
        <v>42156</v>
      </c>
      <c r="O780" s="136">
        <v>42186</v>
      </c>
      <c r="P780" s="136">
        <v>42844</v>
      </c>
      <c r="Q780" s="145">
        <f t="shared" si="110"/>
        <v>1.8849315068493151</v>
      </c>
      <c r="R780" s="145" t="s">
        <v>2398</v>
      </c>
      <c r="S780" s="145">
        <f t="shared" si="111"/>
        <v>1.8027397260273972</v>
      </c>
      <c r="T780" s="145" t="s">
        <v>2524</v>
      </c>
      <c r="U780" s="145" t="s">
        <v>2540</v>
      </c>
      <c r="V780" s="145" t="s">
        <v>689</v>
      </c>
      <c r="W780" s="145" t="s">
        <v>689</v>
      </c>
      <c r="X780" s="187" t="s">
        <v>689</v>
      </c>
      <c r="Y780" s="180">
        <v>1191840</v>
      </c>
      <c r="Z780" s="181">
        <v>0</v>
      </c>
      <c r="AA780" s="180">
        <v>38683</v>
      </c>
      <c r="AB780" s="194">
        <v>117631</v>
      </c>
      <c r="AC780" s="180">
        <v>58023</v>
      </c>
      <c r="AD780" s="342">
        <f t="shared" si="109"/>
        <v>1133817</v>
      </c>
      <c r="AE780" s="352">
        <f t="shared" si="107"/>
        <v>4.8683548127265407E-2</v>
      </c>
      <c r="AF780" s="135">
        <f t="shared" si="108"/>
        <v>4.8683548127265407E-2</v>
      </c>
      <c r="AG780" s="135" t="s">
        <v>2543</v>
      </c>
      <c r="AH780" s="202"/>
      <c r="AI780" s="190"/>
      <c r="AJ780" s="191"/>
      <c r="AK780" s="191"/>
      <c r="AL780" s="191"/>
      <c r="AM780" s="191"/>
      <c r="AN780" s="191"/>
      <c r="AO780" s="191"/>
      <c r="AP780" s="191"/>
      <c r="AQ780" s="188" t="s">
        <v>1962</v>
      </c>
    </row>
    <row r="781" spans="1:43" ht="48" x14ac:dyDescent="0.3">
      <c r="A781" s="193" t="s">
        <v>897</v>
      </c>
      <c r="B781" s="129">
        <v>778</v>
      </c>
      <c r="C781" s="198" t="s">
        <v>1966</v>
      </c>
      <c r="D781" s="239">
        <v>180488</v>
      </c>
      <c r="E781" s="246" t="s">
        <v>2200</v>
      </c>
      <c r="F781" s="279" t="s">
        <v>2531</v>
      </c>
      <c r="G781" s="175" t="s">
        <v>2183</v>
      </c>
      <c r="H781" s="187">
        <v>2017</v>
      </c>
      <c r="I781" s="130">
        <v>42648</v>
      </c>
      <c r="J781" s="281">
        <v>2016</v>
      </c>
      <c r="K781" s="130" t="s">
        <v>1751</v>
      </c>
      <c r="L781" s="130" t="s">
        <v>1110</v>
      </c>
      <c r="M781" s="131">
        <v>300</v>
      </c>
      <c r="N781" s="136" t="s">
        <v>698</v>
      </c>
      <c r="O781" s="136" t="s">
        <v>698</v>
      </c>
      <c r="P781" s="136">
        <v>42844</v>
      </c>
      <c r="Q781" s="128" t="s">
        <v>698</v>
      </c>
      <c r="R781" s="128" t="s">
        <v>698</v>
      </c>
      <c r="S781" s="128" t="s">
        <v>698</v>
      </c>
      <c r="T781" s="128" t="s">
        <v>698</v>
      </c>
      <c r="U781" s="128" t="s">
        <v>698</v>
      </c>
      <c r="V781" s="145" t="s">
        <v>691</v>
      </c>
      <c r="W781" s="145" t="s">
        <v>689</v>
      </c>
      <c r="X781" s="187" t="s">
        <v>689</v>
      </c>
      <c r="Y781" s="180">
        <v>10004231.68</v>
      </c>
      <c r="Z781" s="181">
        <v>0</v>
      </c>
      <c r="AA781" s="180">
        <v>46248</v>
      </c>
      <c r="AB781" s="194">
        <v>65404</v>
      </c>
      <c r="AC781" s="180">
        <v>0</v>
      </c>
      <c r="AD781" s="342">
        <f t="shared" si="109"/>
        <v>10004231.68</v>
      </c>
      <c r="AE781" s="352">
        <f t="shared" si="107"/>
        <v>0</v>
      </c>
      <c r="AF781" s="135">
        <f t="shared" si="108"/>
        <v>0</v>
      </c>
      <c r="AG781" s="135" t="s">
        <v>2543</v>
      </c>
      <c r="AH781" s="202"/>
      <c r="AI781" s="190"/>
      <c r="AJ781" s="191"/>
      <c r="AK781" s="191"/>
      <c r="AL781" s="191"/>
      <c r="AM781" s="191"/>
      <c r="AN781" s="191"/>
      <c r="AO781" s="191"/>
      <c r="AP781" s="191"/>
      <c r="AQ781" s="188" t="s">
        <v>1967</v>
      </c>
    </row>
    <row r="782" spans="1:43" ht="48" x14ac:dyDescent="0.3">
      <c r="A782" s="193" t="s">
        <v>897</v>
      </c>
      <c r="B782" s="129">
        <v>779</v>
      </c>
      <c r="C782" s="198" t="s">
        <v>1973</v>
      </c>
      <c r="D782" s="239">
        <v>184462</v>
      </c>
      <c r="E782" s="246" t="s">
        <v>2200</v>
      </c>
      <c r="F782" s="279" t="s">
        <v>2531</v>
      </c>
      <c r="G782" s="175" t="s">
        <v>1603</v>
      </c>
      <c r="H782" s="187">
        <v>2017</v>
      </c>
      <c r="I782" s="130">
        <v>42276</v>
      </c>
      <c r="J782" s="282">
        <v>2015</v>
      </c>
      <c r="K782" s="130" t="s">
        <v>916</v>
      </c>
      <c r="L782" s="130" t="s">
        <v>1110</v>
      </c>
      <c r="M782" s="131">
        <v>120</v>
      </c>
      <c r="N782" s="136" t="s">
        <v>698</v>
      </c>
      <c r="O782" s="136" t="s">
        <v>698</v>
      </c>
      <c r="P782" s="136">
        <v>42844</v>
      </c>
      <c r="Q782" s="128" t="s">
        <v>698</v>
      </c>
      <c r="R782" s="128" t="s">
        <v>698</v>
      </c>
      <c r="S782" s="128" t="s">
        <v>698</v>
      </c>
      <c r="T782" s="128" t="s">
        <v>698</v>
      </c>
      <c r="U782" s="128" t="s">
        <v>698</v>
      </c>
      <c r="V782" s="145" t="s">
        <v>691</v>
      </c>
      <c r="W782" s="145" t="s">
        <v>689</v>
      </c>
      <c r="X782" s="187" t="s">
        <v>689</v>
      </c>
      <c r="Y782" s="180">
        <v>1844459.75</v>
      </c>
      <c r="Z782" s="181">
        <v>0</v>
      </c>
      <c r="AA782" s="180">
        <v>25943</v>
      </c>
      <c r="AB782" s="194">
        <v>30423</v>
      </c>
      <c r="AC782" s="180">
        <v>0</v>
      </c>
      <c r="AD782" s="342">
        <f t="shared" si="109"/>
        <v>1844459.75</v>
      </c>
      <c r="AE782" s="352">
        <f t="shared" si="107"/>
        <v>0</v>
      </c>
      <c r="AF782" s="135">
        <f t="shared" si="108"/>
        <v>0</v>
      </c>
      <c r="AG782" s="135" t="s">
        <v>2543</v>
      </c>
      <c r="AH782" s="202"/>
      <c r="AI782" s="189"/>
      <c r="AJ782" s="178"/>
      <c r="AK782" s="178"/>
      <c r="AL782" s="178"/>
      <c r="AM782" s="178"/>
      <c r="AN782" s="178"/>
      <c r="AO782" s="178"/>
      <c r="AP782" s="178"/>
      <c r="AQ782" s="188" t="s">
        <v>1974</v>
      </c>
    </row>
    <row r="783" spans="1:43" ht="36" x14ac:dyDescent="0.3">
      <c r="A783" s="193" t="s">
        <v>897</v>
      </c>
      <c r="B783" s="129">
        <v>780</v>
      </c>
      <c r="C783" s="198" t="s">
        <v>1975</v>
      </c>
      <c r="D783" s="239">
        <v>184992</v>
      </c>
      <c r="E783" s="246" t="s">
        <v>2205</v>
      </c>
      <c r="F783" s="279" t="s">
        <v>2531</v>
      </c>
      <c r="G783" s="175" t="s">
        <v>1976</v>
      </c>
      <c r="H783" s="187">
        <v>2017</v>
      </c>
      <c r="I783" s="130">
        <v>40863</v>
      </c>
      <c r="J783" s="187">
        <v>2011</v>
      </c>
      <c r="K783" s="130" t="s">
        <v>1600</v>
      </c>
      <c r="L783" s="130" t="s">
        <v>1100</v>
      </c>
      <c r="M783" s="131">
        <v>960</v>
      </c>
      <c r="N783" s="136">
        <v>41122</v>
      </c>
      <c r="O783" s="136">
        <v>42795</v>
      </c>
      <c r="P783" s="136">
        <v>42844</v>
      </c>
      <c r="Q783" s="145">
        <f t="shared" ref="Q783:Q793" si="112">+(P783-N783)/365</f>
        <v>4.7178082191780826</v>
      </c>
      <c r="R783" s="145" t="s">
        <v>2514</v>
      </c>
      <c r="S783" s="145">
        <f t="shared" ref="S783:S793" si="113">+(P783-O783)/365</f>
        <v>0.13424657534246576</v>
      </c>
      <c r="T783" s="145" t="s">
        <v>2510</v>
      </c>
      <c r="U783" s="145" t="s">
        <v>2539</v>
      </c>
      <c r="V783" s="145" t="s">
        <v>691</v>
      </c>
      <c r="W783" s="145" t="s">
        <v>689</v>
      </c>
      <c r="X783" s="187" t="s">
        <v>691</v>
      </c>
      <c r="Y783" s="180">
        <v>3126359.79</v>
      </c>
      <c r="Z783" s="181">
        <v>0</v>
      </c>
      <c r="AA783" s="180">
        <v>67521</v>
      </c>
      <c r="AB783" s="194">
        <v>4994888</v>
      </c>
      <c r="AC783" s="194">
        <v>2596186.4</v>
      </c>
      <c r="AD783" s="342">
        <f t="shared" si="109"/>
        <v>530173.39000000013</v>
      </c>
      <c r="AE783" s="352">
        <f t="shared" si="107"/>
        <v>0.83041830575744446</v>
      </c>
      <c r="AF783" s="135">
        <f t="shared" si="108"/>
        <v>0.83041830575744446</v>
      </c>
      <c r="AG783" s="135" t="s">
        <v>2544</v>
      </c>
      <c r="AH783" s="202"/>
      <c r="AI783" s="189"/>
      <c r="AJ783" s="178"/>
      <c r="AK783" s="178"/>
      <c r="AL783" s="178"/>
      <c r="AM783" s="178"/>
      <c r="AN783" s="178"/>
      <c r="AO783" s="178"/>
      <c r="AP783" s="178"/>
      <c r="AQ783" s="188" t="s">
        <v>1977</v>
      </c>
    </row>
    <row r="784" spans="1:43" ht="48" x14ac:dyDescent="0.3">
      <c r="A784" s="212" t="s">
        <v>899</v>
      </c>
      <c r="B784" s="129">
        <v>781</v>
      </c>
      <c r="C784" s="213" t="s">
        <v>1993</v>
      </c>
      <c r="D784" s="244">
        <v>199026</v>
      </c>
      <c r="E784" s="246" t="s">
        <v>1994</v>
      </c>
      <c r="F784" s="279" t="s">
        <v>2531</v>
      </c>
      <c r="G784" s="175" t="s">
        <v>1132</v>
      </c>
      <c r="H784" s="185">
        <v>2017</v>
      </c>
      <c r="I784" s="249">
        <v>41100</v>
      </c>
      <c r="J784" s="152">
        <v>2012</v>
      </c>
      <c r="K784" s="187" t="s">
        <v>1161</v>
      </c>
      <c r="L784" s="249" t="s">
        <v>1100</v>
      </c>
      <c r="M784" s="250">
        <v>120</v>
      </c>
      <c r="N784" s="136">
        <v>41671</v>
      </c>
      <c r="O784" s="136">
        <v>42795</v>
      </c>
      <c r="P784" s="136">
        <v>42844</v>
      </c>
      <c r="Q784" s="145">
        <f t="shared" si="112"/>
        <v>3.2136986301369861</v>
      </c>
      <c r="R784" s="145" t="s">
        <v>2513</v>
      </c>
      <c r="S784" s="145">
        <f t="shared" si="113"/>
        <v>0.13424657534246576</v>
      </c>
      <c r="T784" s="145" t="s">
        <v>2510</v>
      </c>
      <c r="U784" s="145" t="s">
        <v>2539</v>
      </c>
      <c r="V784" s="145" t="s">
        <v>691</v>
      </c>
      <c r="W784" s="145" t="s">
        <v>689</v>
      </c>
      <c r="X784" s="185" t="s">
        <v>691</v>
      </c>
      <c r="Y784" s="183">
        <v>2311773.4900000002</v>
      </c>
      <c r="Z784" s="184">
        <v>0</v>
      </c>
      <c r="AA784" s="183">
        <v>459288</v>
      </c>
      <c r="AB784" s="214">
        <v>3113112</v>
      </c>
      <c r="AC784" s="215">
        <v>1958835.02</v>
      </c>
      <c r="AD784" s="342">
        <f t="shared" si="109"/>
        <v>352938.4700000002</v>
      </c>
      <c r="AE784" s="352">
        <f t="shared" si="107"/>
        <v>0.84732999511989382</v>
      </c>
      <c r="AF784" s="135">
        <f t="shared" si="108"/>
        <v>0.84732999511989382</v>
      </c>
      <c r="AG784" s="135" t="s">
        <v>2544</v>
      </c>
      <c r="AH784" s="182"/>
      <c r="AI784" s="216"/>
      <c r="AJ784" s="217"/>
      <c r="AK784" s="217"/>
      <c r="AL784" s="217"/>
      <c r="AM784" s="217"/>
      <c r="AN784" s="217"/>
      <c r="AO784" s="217"/>
      <c r="AP784" s="217"/>
      <c r="AQ784" s="188" t="s">
        <v>1995</v>
      </c>
    </row>
    <row r="785" spans="1:43" ht="48" x14ac:dyDescent="0.3">
      <c r="A785" s="193" t="s">
        <v>899</v>
      </c>
      <c r="B785" s="129">
        <v>782</v>
      </c>
      <c r="C785" s="198" t="s">
        <v>1996</v>
      </c>
      <c r="D785" s="239">
        <v>199060</v>
      </c>
      <c r="E785" s="246" t="s">
        <v>2200</v>
      </c>
      <c r="F785" s="279" t="s">
        <v>2531</v>
      </c>
      <c r="G785" s="175" t="s">
        <v>1132</v>
      </c>
      <c r="H785" s="187">
        <v>2017</v>
      </c>
      <c r="I785" s="130">
        <v>41719</v>
      </c>
      <c r="J785" s="282">
        <v>2014</v>
      </c>
      <c r="K785" s="130" t="s">
        <v>1997</v>
      </c>
      <c r="L785" s="130" t="s">
        <v>1100</v>
      </c>
      <c r="M785" s="131">
        <v>495</v>
      </c>
      <c r="N785" s="136">
        <v>41518</v>
      </c>
      <c r="O785" s="136">
        <v>42795</v>
      </c>
      <c r="P785" s="136">
        <v>42844</v>
      </c>
      <c r="Q785" s="145">
        <f t="shared" si="112"/>
        <v>3.6328767123287671</v>
      </c>
      <c r="R785" s="145" t="s">
        <v>2513</v>
      </c>
      <c r="S785" s="145">
        <f t="shared" si="113"/>
        <v>0.13424657534246576</v>
      </c>
      <c r="T785" s="145" t="s">
        <v>2510</v>
      </c>
      <c r="U785" s="145" t="s">
        <v>2539</v>
      </c>
      <c r="V785" s="145" t="s">
        <v>691</v>
      </c>
      <c r="W785" s="145" t="s">
        <v>689</v>
      </c>
      <c r="X785" s="187" t="s">
        <v>691</v>
      </c>
      <c r="Y785" s="180">
        <v>5571603.5</v>
      </c>
      <c r="Z785" s="181">
        <v>0</v>
      </c>
      <c r="AA785" s="180">
        <v>1602887</v>
      </c>
      <c r="AB785" s="134">
        <v>7145159</v>
      </c>
      <c r="AC785" s="192">
        <v>3531235.89</v>
      </c>
      <c r="AD785" s="342">
        <f t="shared" si="109"/>
        <v>2040367.6099999999</v>
      </c>
      <c r="AE785" s="352">
        <f t="shared" si="107"/>
        <v>0.63379167056665109</v>
      </c>
      <c r="AF785" s="135">
        <f t="shared" si="108"/>
        <v>0.63379167056665109</v>
      </c>
      <c r="AG785" s="135" t="s">
        <v>2542</v>
      </c>
      <c r="AH785" s="202"/>
      <c r="AI785" s="189"/>
      <c r="AJ785" s="178"/>
      <c r="AK785" s="178"/>
      <c r="AL785" s="178"/>
      <c r="AM785" s="178"/>
      <c r="AN785" s="178"/>
      <c r="AO785" s="178"/>
      <c r="AP785" s="178"/>
      <c r="AQ785" s="188"/>
    </row>
    <row r="786" spans="1:43" ht="36" x14ac:dyDescent="0.3">
      <c r="A786" s="193" t="s">
        <v>899</v>
      </c>
      <c r="B786" s="129">
        <v>783</v>
      </c>
      <c r="C786" s="198" t="s">
        <v>2000</v>
      </c>
      <c r="D786" s="239">
        <v>203122</v>
      </c>
      <c r="E786" s="246" t="s">
        <v>2200</v>
      </c>
      <c r="F786" s="279" t="s">
        <v>2531</v>
      </c>
      <c r="G786" s="175" t="s">
        <v>1132</v>
      </c>
      <c r="H786" s="187">
        <v>2017</v>
      </c>
      <c r="I786" s="130">
        <v>42227</v>
      </c>
      <c r="J786" s="282">
        <v>2015</v>
      </c>
      <c r="K786" s="187" t="s">
        <v>1193</v>
      </c>
      <c r="L786" s="130" t="s">
        <v>1104</v>
      </c>
      <c r="M786" s="131">
        <v>210</v>
      </c>
      <c r="N786" s="136">
        <v>42552</v>
      </c>
      <c r="O786" s="136">
        <v>42552</v>
      </c>
      <c r="P786" s="136">
        <v>42844</v>
      </c>
      <c r="Q786" s="145">
        <f t="shared" si="112"/>
        <v>0.8</v>
      </c>
      <c r="R786" s="145" t="s">
        <v>2509</v>
      </c>
      <c r="S786" s="145">
        <f t="shared" si="113"/>
        <v>0.8</v>
      </c>
      <c r="T786" s="145" t="s">
        <v>2524</v>
      </c>
      <c r="U786" s="145" t="s">
        <v>2540</v>
      </c>
      <c r="V786" s="145" t="s">
        <v>691</v>
      </c>
      <c r="W786" s="145" t="s">
        <v>689</v>
      </c>
      <c r="X786" s="187" t="s">
        <v>689</v>
      </c>
      <c r="Y786" s="180">
        <v>1592088</v>
      </c>
      <c r="Z786" s="181">
        <v>0</v>
      </c>
      <c r="AA786" s="180">
        <v>1563598</v>
      </c>
      <c r="AB786" s="134">
        <v>3057809</v>
      </c>
      <c r="AC786" s="192">
        <v>28490.31</v>
      </c>
      <c r="AD786" s="342">
        <f t="shared" si="109"/>
        <v>1563597.69</v>
      </c>
      <c r="AE786" s="352">
        <f t="shared" si="107"/>
        <v>1.7894934199617109E-2</v>
      </c>
      <c r="AF786" s="135">
        <f t="shared" si="108"/>
        <v>1.7894934199617109E-2</v>
      </c>
      <c r="AG786" s="135" t="s">
        <v>2543</v>
      </c>
      <c r="AH786" s="202"/>
      <c r="AI786" s="189"/>
      <c r="AJ786" s="178"/>
      <c r="AK786" s="178"/>
      <c r="AL786" s="178"/>
      <c r="AM786" s="178"/>
      <c r="AN786" s="178"/>
      <c r="AO786" s="178"/>
      <c r="AP786" s="178"/>
      <c r="AQ786" s="188"/>
    </row>
    <row r="787" spans="1:43" ht="36" x14ac:dyDescent="0.3">
      <c r="A787" s="193" t="s">
        <v>899</v>
      </c>
      <c r="B787" s="129">
        <v>784</v>
      </c>
      <c r="C787" s="198" t="s">
        <v>2001</v>
      </c>
      <c r="D787" s="239">
        <v>203477</v>
      </c>
      <c r="E787" s="246" t="s">
        <v>2200</v>
      </c>
      <c r="F787" s="279" t="s">
        <v>2531</v>
      </c>
      <c r="G787" s="175" t="s">
        <v>1132</v>
      </c>
      <c r="H787" s="187">
        <v>2017</v>
      </c>
      <c r="I787" s="130">
        <v>41234</v>
      </c>
      <c r="J787" s="152">
        <v>2012</v>
      </c>
      <c r="K787" s="187" t="s">
        <v>1094</v>
      </c>
      <c r="L787" s="130" t="s">
        <v>1102</v>
      </c>
      <c r="M787" s="131">
        <v>240</v>
      </c>
      <c r="N787" s="136">
        <v>42278</v>
      </c>
      <c r="O787" s="136">
        <v>42705</v>
      </c>
      <c r="P787" s="136">
        <v>42844</v>
      </c>
      <c r="Q787" s="145">
        <f t="shared" si="112"/>
        <v>1.5506849315068494</v>
      </c>
      <c r="R787" s="145" t="s">
        <v>2398</v>
      </c>
      <c r="S787" s="145">
        <f t="shared" si="113"/>
        <v>0.38082191780821917</v>
      </c>
      <c r="T787" s="145" t="s">
        <v>2510</v>
      </c>
      <c r="U787" s="145" t="s">
        <v>2539</v>
      </c>
      <c r="V787" s="145" t="s">
        <v>691</v>
      </c>
      <c r="W787" s="145" t="s">
        <v>689</v>
      </c>
      <c r="X787" s="187" t="s">
        <v>689</v>
      </c>
      <c r="Y787" s="180">
        <v>3277007.4</v>
      </c>
      <c r="Z787" s="181">
        <v>0</v>
      </c>
      <c r="AA787" s="128">
        <v>0</v>
      </c>
      <c r="AB787" s="134">
        <v>56229</v>
      </c>
      <c r="AC787" s="192">
        <v>54107.17</v>
      </c>
      <c r="AD787" s="342">
        <f t="shared" si="109"/>
        <v>3222900.23</v>
      </c>
      <c r="AE787" s="352">
        <f t="shared" si="107"/>
        <v>1.6511152828034503E-2</v>
      </c>
      <c r="AF787" s="135">
        <f t="shared" si="108"/>
        <v>1.6511152828034503E-2</v>
      </c>
      <c r="AG787" s="135" t="s">
        <v>2543</v>
      </c>
      <c r="AH787" s="202"/>
      <c r="AI787" s="189"/>
      <c r="AJ787" s="178"/>
      <c r="AK787" s="178"/>
      <c r="AL787" s="178"/>
      <c r="AM787" s="178"/>
      <c r="AN787" s="178"/>
      <c r="AO787" s="178"/>
      <c r="AP787" s="178"/>
      <c r="AQ787" s="188"/>
    </row>
    <row r="788" spans="1:43" ht="60" x14ac:dyDescent="0.3">
      <c r="A788" s="193" t="s">
        <v>899</v>
      </c>
      <c r="B788" s="129">
        <v>785</v>
      </c>
      <c r="C788" s="198" t="s">
        <v>2005</v>
      </c>
      <c r="D788" s="239">
        <v>205470</v>
      </c>
      <c r="E788" s="246" t="s">
        <v>2200</v>
      </c>
      <c r="F788" s="279" t="s">
        <v>2531</v>
      </c>
      <c r="G788" s="175" t="s">
        <v>1132</v>
      </c>
      <c r="H788" s="187">
        <v>2017</v>
      </c>
      <c r="I788" s="130">
        <v>41170</v>
      </c>
      <c r="J788" s="152">
        <v>2012</v>
      </c>
      <c r="K788" s="130" t="s">
        <v>2006</v>
      </c>
      <c r="L788" s="130" t="s">
        <v>1100</v>
      </c>
      <c r="M788" s="131">
        <v>270</v>
      </c>
      <c r="N788" s="136">
        <v>41518</v>
      </c>
      <c r="O788" s="136">
        <v>41974</v>
      </c>
      <c r="P788" s="136">
        <v>42844</v>
      </c>
      <c r="Q788" s="145">
        <f t="shared" si="112"/>
        <v>3.6328767123287671</v>
      </c>
      <c r="R788" s="145" t="s">
        <v>2513</v>
      </c>
      <c r="S788" s="145">
        <f t="shared" si="113"/>
        <v>2.3835616438356166</v>
      </c>
      <c r="T788" s="145" t="s">
        <v>2512</v>
      </c>
      <c r="U788" s="145" t="s">
        <v>2540</v>
      </c>
      <c r="V788" s="145" t="s">
        <v>691</v>
      </c>
      <c r="W788" s="145" t="s">
        <v>689</v>
      </c>
      <c r="X788" s="187" t="s">
        <v>689</v>
      </c>
      <c r="Y788" s="180">
        <v>5331106.8</v>
      </c>
      <c r="Z788" s="181">
        <v>0</v>
      </c>
      <c r="AA788" s="128">
        <v>0</v>
      </c>
      <c r="AB788" s="134">
        <v>211913</v>
      </c>
      <c r="AC788" s="192">
        <v>103544.25</v>
      </c>
      <c r="AD788" s="342">
        <f t="shared" si="109"/>
        <v>5227562.55</v>
      </c>
      <c r="AE788" s="352">
        <f t="shared" si="107"/>
        <v>1.9422655348041423E-2</v>
      </c>
      <c r="AF788" s="135">
        <f t="shared" si="108"/>
        <v>1.9422655348041423E-2</v>
      </c>
      <c r="AG788" s="135" t="s">
        <v>2543</v>
      </c>
      <c r="AH788" s="202"/>
      <c r="AI788" s="189"/>
      <c r="AJ788" s="178"/>
      <c r="AK788" s="178"/>
      <c r="AL788" s="178"/>
      <c r="AM788" s="178"/>
      <c r="AN788" s="178"/>
      <c r="AO788" s="178"/>
      <c r="AP788" s="178"/>
      <c r="AQ788" s="188"/>
    </row>
    <row r="789" spans="1:43" ht="36" x14ac:dyDescent="0.3">
      <c r="A789" s="193" t="s">
        <v>899</v>
      </c>
      <c r="B789" s="129">
        <v>786</v>
      </c>
      <c r="C789" s="198" t="s">
        <v>2009</v>
      </c>
      <c r="D789" s="239">
        <v>212304</v>
      </c>
      <c r="E789" s="246" t="s">
        <v>2200</v>
      </c>
      <c r="F789" s="279" t="s">
        <v>2531</v>
      </c>
      <c r="G789" s="175" t="s">
        <v>1132</v>
      </c>
      <c r="H789" s="187">
        <v>2017</v>
      </c>
      <c r="I789" s="130">
        <v>41719</v>
      </c>
      <c r="J789" s="282">
        <v>2014</v>
      </c>
      <c r="K789" s="130" t="s">
        <v>2010</v>
      </c>
      <c r="L789" s="130" t="s">
        <v>1100</v>
      </c>
      <c r="M789" s="131">
        <v>240</v>
      </c>
      <c r="N789" s="136">
        <v>41699</v>
      </c>
      <c r="O789" s="136">
        <v>41852</v>
      </c>
      <c r="P789" s="136">
        <v>42844</v>
      </c>
      <c r="Q789" s="145">
        <f t="shared" si="112"/>
        <v>3.1369863013698631</v>
      </c>
      <c r="R789" s="145" t="s">
        <v>2513</v>
      </c>
      <c r="S789" s="145">
        <f t="shared" si="113"/>
        <v>2.7178082191780821</v>
      </c>
      <c r="T789" s="145" t="s">
        <v>2512</v>
      </c>
      <c r="U789" s="145" t="s">
        <v>2540</v>
      </c>
      <c r="V789" s="145" t="s">
        <v>691</v>
      </c>
      <c r="W789" s="145" t="s">
        <v>689</v>
      </c>
      <c r="X789" s="187" t="s">
        <v>689</v>
      </c>
      <c r="Y789" s="180">
        <v>4522513.49</v>
      </c>
      <c r="Z789" s="181">
        <v>0</v>
      </c>
      <c r="AA789" s="128">
        <v>0</v>
      </c>
      <c r="AB789" s="134">
        <v>218159</v>
      </c>
      <c r="AC789" s="192">
        <v>98171.49</v>
      </c>
      <c r="AD789" s="342">
        <f t="shared" si="109"/>
        <v>4424342</v>
      </c>
      <c r="AE789" s="352">
        <f t="shared" ref="AE789:AE852" si="114">+AC789/Y789</f>
        <v>2.170728516721351E-2</v>
      </c>
      <c r="AF789" s="135">
        <f t="shared" ref="AF789:AF852" si="115">+AC789/Y789</f>
        <v>2.170728516721351E-2</v>
      </c>
      <c r="AG789" s="135" t="s">
        <v>2543</v>
      </c>
      <c r="AH789" s="202"/>
      <c r="AI789" s="189"/>
      <c r="AJ789" s="178"/>
      <c r="AK789" s="178"/>
      <c r="AL789" s="178"/>
      <c r="AM789" s="178"/>
      <c r="AN789" s="178"/>
      <c r="AO789" s="178"/>
      <c r="AP789" s="178"/>
      <c r="AQ789" s="188"/>
    </row>
    <row r="790" spans="1:43" ht="36" x14ac:dyDescent="0.3">
      <c r="A790" s="193" t="s">
        <v>899</v>
      </c>
      <c r="B790" s="129">
        <v>787</v>
      </c>
      <c r="C790" s="198" t="s">
        <v>2011</v>
      </c>
      <c r="D790" s="239">
        <v>216811</v>
      </c>
      <c r="E790" s="246" t="s">
        <v>2200</v>
      </c>
      <c r="F790" s="279" t="s">
        <v>2531</v>
      </c>
      <c r="G790" s="175" t="s">
        <v>1132</v>
      </c>
      <c r="H790" s="187">
        <v>2017</v>
      </c>
      <c r="I790" s="130">
        <v>41204</v>
      </c>
      <c r="J790" s="152">
        <v>2012</v>
      </c>
      <c r="K790" s="130" t="s">
        <v>2012</v>
      </c>
      <c r="L790" s="130" t="s">
        <v>1104</v>
      </c>
      <c r="M790" s="131">
        <v>450</v>
      </c>
      <c r="N790" s="136">
        <v>41730</v>
      </c>
      <c r="O790" s="136">
        <v>41913</v>
      </c>
      <c r="P790" s="136">
        <v>42844</v>
      </c>
      <c r="Q790" s="145">
        <f t="shared" si="112"/>
        <v>3.0520547945205481</v>
      </c>
      <c r="R790" s="145" t="s">
        <v>2513</v>
      </c>
      <c r="S790" s="145">
        <f t="shared" si="113"/>
        <v>2.5506849315068494</v>
      </c>
      <c r="T790" s="145" t="s">
        <v>2512</v>
      </c>
      <c r="U790" s="145" t="s">
        <v>2540</v>
      </c>
      <c r="V790" s="145" t="s">
        <v>689</v>
      </c>
      <c r="W790" s="145" t="s">
        <v>689</v>
      </c>
      <c r="X790" s="187" t="s">
        <v>689</v>
      </c>
      <c r="Y790" s="180">
        <v>8790431</v>
      </c>
      <c r="Z790" s="181">
        <v>0</v>
      </c>
      <c r="AA790" s="180">
        <v>48255</v>
      </c>
      <c r="AB790" s="134">
        <v>357675</v>
      </c>
      <c r="AC790" s="180">
        <v>273610</v>
      </c>
      <c r="AD790" s="342">
        <f t="shared" si="109"/>
        <v>8516821</v>
      </c>
      <c r="AE790" s="352">
        <f t="shared" si="114"/>
        <v>3.1125891324327557E-2</v>
      </c>
      <c r="AF790" s="135">
        <f t="shared" si="115"/>
        <v>3.1125891324327557E-2</v>
      </c>
      <c r="AG790" s="135" t="s">
        <v>2543</v>
      </c>
      <c r="AH790" s="202"/>
      <c r="AI790" s="189"/>
      <c r="AJ790" s="178"/>
      <c r="AK790" s="178"/>
      <c r="AL790" s="178"/>
      <c r="AM790" s="178"/>
      <c r="AN790" s="178"/>
      <c r="AO790" s="178"/>
      <c r="AP790" s="178"/>
      <c r="AQ790" s="188"/>
    </row>
    <row r="791" spans="1:43" ht="48" x14ac:dyDescent="0.3">
      <c r="A791" s="193" t="s">
        <v>899</v>
      </c>
      <c r="B791" s="129">
        <v>788</v>
      </c>
      <c r="C791" s="198" t="s">
        <v>2013</v>
      </c>
      <c r="D791" s="239">
        <v>223075</v>
      </c>
      <c r="E791" s="246" t="s">
        <v>2200</v>
      </c>
      <c r="F791" s="279" t="s">
        <v>2531</v>
      </c>
      <c r="G791" s="175" t="s">
        <v>1132</v>
      </c>
      <c r="H791" s="187">
        <v>2017</v>
      </c>
      <c r="I791" s="130">
        <v>41204</v>
      </c>
      <c r="J791" s="152">
        <v>2012</v>
      </c>
      <c r="K791" s="130" t="s">
        <v>1759</v>
      </c>
      <c r="L791" s="130" t="s">
        <v>1106</v>
      </c>
      <c r="M791" s="131">
        <v>720</v>
      </c>
      <c r="N791" s="136">
        <v>41487</v>
      </c>
      <c r="O791" s="136">
        <v>41974</v>
      </c>
      <c r="P791" s="136">
        <v>42844</v>
      </c>
      <c r="Q791" s="145">
        <f t="shared" si="112"/>
        <v>3.7178082191780821</v>
      </c>
      <c r="R791" s="145" t="s">
        <v>2513</v>
      </c>
      <c r="S791" s="145">
        <f t="shared" si="113"/>
        <v>2.3835616438356166</v>
      </c>
      <c r="T791" s="145" t="s">
        <v>2512</v>
      </c>
      <c r="U791" s="145" t="s">
        <v>2540</v>
      </c>
      <c r="V791" s="145" t="s">
        <v>689</v>
      </c>
      <c r="W791" s="145" t="s">
        <v>689</v>
      </c>
      <c r="X791" s="187" t="s">
        <v>689</v>
      </c>
      <c r="Y791" s="180">
        <v>4852591</v>
      </c>
      <c r="Z791" s="180">
        <v>1000000</v>
      </c>
      <c r="AA791" s="180">
        <v>1000000</v>
      </c>
      <c r="AB791" s="134">
        <v>1634705</v>
      </c>
      <c r="AC791" s="180">
        <v>97700</v>
      </c>
      <c r="AD791" s="342">
        <f t="shared" si="109"/>
        <v>4754891</v>
      </c>
      <c r="AE791" s="352">
        <f t="shared" si="114"/>
        <v>2.0133574002012534E-2</v>
      </c>
      <c r="AF791" s="135">
        <f t="shared" si="115"/>
        <v>2.0133574002012534E-2</v>
      </c>
      <c r="AG791" s="135" t="s">
        <v>2543</v>
      </c>
      <c r="AH791" s="202"/>
      <c r="AI791" s="189"/>
      <c r="AJ791" s="178"/>
      <c r="AK791" s="178"/>
      <c r="AL791" s="178"/>
      <c r="AM791" s="178"/>
      <c r="AN791" s="178"/>
      <c r="AO791" s="178"/>
      <c r="AP791" s="178"/>
      <c r="AQ791" s="188"/>
    </row>
    <row r="792" spans="1:43" ht="36" x14ac:dyDescent="0.3">
      <c r="A792" s="193" t="s">
        <v>899</v>
      </c>
      <c r="B792" s="129">
        <v>789</v>
      </c>
      <c r="C792" s="198" t="s">
        <v>2199</v>
      </c>
      <c r="D792" s="239">
        <v>227298</v>
      </c>
      <c r="E792" s="246" t="s">
        <v>2200</v>
      </c>
      <c r="F792" s="279" t="s">
        <v>2531</v>
      </c>
      <c r="G792" s="175" t="s">
        <v>1603</v>
      </c>
      <c r="H792" s="187">
        <v>2017</v>
      </c>
      <c r="I792" s="130">
        <v>42717</v>
      </c>
      <c r="J792" s="281">
        <v>2016</v>
      </c>
      <c r="K792" s="130" t="s">
        <v>2014</v>
      </c>
      <c r="L792" s="130" t="s">
        <v>1099</v>
      </c>
      <c r="M792" s="131">
        <v>330</v>
      </c>
      <c r="N792" s="136">
        <v>42125</v>
      </c>
      <c r="O792" s="136">
        <v>42156</v>
      </c>
      <c r="P792" s="136">
        <v>42844</v>
      </c>
      <c r="Q792" s="145">
        <f t="shared" si="112"/>
        <v>1.9698630136986301</v>
      </c>
      <c r="R792" s="145" t="s">
        <v>2512</v>
      </c>
      <c r="S792" s="145">
        <f t="shared" si="113"/>
        <v>1.8849315068493151</v>
      </c>
      <c r="T792" s="145" t="s">
        <v>2524</v>
      </c>
      <c r="U792" s="145" t="s">
        <v>2540</v>
      </c>
      <c r="V792" s="145" t="s">
        <v>691</v>
      </c>
      <c r="W792" s="145" t="s">
        <v>689</v>
      </c>
      <c r="X792" s="187" t="s">
        <v>689</v>
      </c>
      <c r="Y792" s="180">
        <v>8068693</v>
      </c>
      <c r="Z792" s="181">
        <v>0</v>
      </c>
      <c r="AA792" s="180">
        <v>83239</v>
      </c>
      <c r="AB792" s="134">
        <v>182421</v>
      </c>
      <c r="AC792" s="192">
        <v>99179.03</v>
      </c>
      <c r="AD792" s="342">
        <f t="shared" si="109"/>
        <v>7969513.9699999997</v>
      </c>
      <c r="AE792" s="352">
        <f t="shared" si="114"/>
        <v>1.2291833386150645E-2</v>
      </c>
      <c r="AF792" s="135">
        <f t="shared" si="115"/>
        <v>1.2291833386150645E-2</v>
      </c>
      <c r="AG792" s="135" t="s">
        <v>2543</v>
      </c>
      <c r="AH792" s="202"/>
      <c r="AI792" s="189"/>
      <c r="AJ792" s="178"/>
      <c r="AK792" s="178"/>
      <c r="AL792" s="178"/>
      <c r="AM792" s="178"/>
      <c r="AN792" s="178"/>
      <c r="AO792" s="178"/>
      <c r="AP792" s="178"/>
      <c r="AQ792" s="188"/>
    </row>
    <row r="793" spans="1:43" ht="48" x14ac:dyDescent="0.3">
      <c r="A793" s="193" t="s">
        <v>899</v>
      </c>
      <c r="B793" s="129">
        <v>790</v>
      </c>
      <c r="C793" s="198" t="s">
        <v>2017</v>
      </c>
      <c r="D793" s="239">
        <v>229572</v>
      </c>
      <c r="E793" s="246" t="s">
        <v>2200</v>
      </c>
      <c r="F793" s="279" t="s">
        <v>2531</v>
      </c>
      <c r="G793" s="175" t="s">
        <v>1132</v>
      </c>
      <c r="H793" s="187">
        <v>2017</v>
      </c>
      <c r="I793" s="130">
        <v>41278</v>
      </c>
      <c r="J793" s="187">
        <v>2013</v>
      </c>
      <c r="K793" s="187" t="s">
        <v>1161</v>
      </c>
      <c r="L793" s="130" t="s">
        <v>1110</v>
      </c>
      <c r="M793" s="131">
        <v>210</v>
      </c>
      <c r="N793" s="136">
        <v>42461</v>
      </c>
      <c r="O793" s="136">
        <v>42705</v>
      </c>
      <c r="P793" s="136">
        <v>42844</v>
      </c>
      <c r="Q793" s="145">
        <f t="shared" si="112"/>
        <v>1.0493150684931507</v>
      </c>
      <c r="R793" s="145" t="s">
        <v>2398</v>
      </c>
      <c r="S793" s="145">
        <f t="shared" si="113"/>
        <v>0.38082191780821917</v>
      </c>
      <c r="T793" s="145" t="s">
        <v>2510</v>
      </c>
      <c r="U793" s="145" t="s">
        <v>2539</v>
      </c>
      <c r="V793" s="145" t="s">
        <v>691</v>
      </c>
      <c r="W793" s="145" t="s">
        <v>689</v>
      </c>
      <c r="X793" s="187" t="s">
        <v>689</v>
      </c>
      <c r="Y793" s="180">
        <v>3808309.37</v>
      </c>
      <c r="Z793" s="180">
        <v>3323974</v>
      </c>
      <c r="AA793" s="180">
        <v>3558100</v>
      </c>
      <c r="AB793" s="134">
        <v>5516106</v>
      </c>
      <c r="AC793" s="192">
        <v>32221.919999999998</v>
      </c>
      <c r="AD793" s="342">
        <f t="shared" si="109"/>
        <v>3776087.45</v>
      </c>
      <c r="AE793" s="352">
        <f t="shared" si="114"/>
        <v>8.4609512698281646E-3</v>
      </c>
      <c r="AF793" s="135">
        <f t="shared" si="115"/>
        <v>8.4609512698281646E-3</v>
      </c>
      <c r="AG793" s="135" t="s">
        <v>2543</v>
      </c>
      <c r="AH793" s="202"/>
      <c r="AI793" s="189"/>
      <c r="AJ793" s="178"/>
      <c r="AK793" s="178"/>
      <c r="AL793" s="178"/>
      <c r="AM793" s="178"/>
      <c r="AN793" s="178"/>
      <c r="AO793" s="178"/>
      <c r="AP793" s="178"/>
      <c r="AQ793" s="188"/>
    </row>
    <row r="794" spans="1:43" ht="60" x14ac:dyDescent="0.3">
      <c r="A794" s="193" t="s">
        <v>899</v>
      </c>
      <c r="B794" s="129">
        <v>791</v>
      </c>
      <c r="C794" s="198" t="s">
        <v>2018</v>
      </c>
      <c r="D794" s="239">
        <v>233444</v>
      </c>
      <c r="E794" s="246" t="s">
        <v>2200</v>
      </c>
      <c r="F794" s="279" t="s">
        <v>2531</v>
      </c>
      <c r="G794" s="175" t="s">
        <v>1132</v>
      </c>
      <c r="H794" s="187">
        <v>2017</v>
      </c>
      <c r="I794" s="130">
        <v>41360</v>
      </c>
      <c r="J794" s="187">
        <v>2013</v>
      </c>
      <c r="K794" s="187" t="s">
        <v>1186</v>
      </c>
      <c r="L794" s="130" t="s">
        <v>1110</v>
      </c>
      <c r="M794" s="131">
        <v>330</v>
      </c>
      <c r="N794" s="136" t="s">
        <v>698</v>
      </c>
      <c r="O794" s="136" t="s">
        <v>698</v>
      </c>
      <c r="P794" s="136">
        <v>42844</v>
      </c>
      <c r="Q794" s="128" t="s">
        <v>698</v>
      </c>
      <c r="R794" s="128" t="s">
        <v>698</v>
      </c>
      <c r="S794" s="128" t="s">
        <v>698</v>
      </c>
      <c r="T794" s="128" t="s">
        <v>698</v>
      </c>
      <c r="U794" s="128" t="s">
        <v>698</v>
      </c>
      <c r="V794" s="145" t="s">
        <v>689</v>
      </c>
      <c r="W794" s="145" t="s">
        <v>689</v>
      </c>
      <c r="X794" s="187" t="s">
        <v>689</v>
      </c>
      <c r="Y794" s="180">
        <v>5744071</v>
      </c>
      <c r="Z794" s="181">
        <v>0</v>
      </c>
      <c r="AA794" s="180">
        <v>137894</v>
      </c>
      <c r="AB794" s="134">
        <v>138280</v>
      </c>
      <c r="AC794" s="181">
        <v>0</v>
      </c>
      <c r="AD794" s="342">
        <f t="shared" ref="AD794:AD857" si="116">+Y794-AC794</f>
        <v>5744071</v>
      </c>
      <c r="AE794" s="352">
        <f t="shared" si="114"/>
        <v>0</v>
      </c>
      <c r="AF794" s="135">
        <f t="shared" si="115"/>
        <v>0</v>
      </c>
      <c r="AG794" s="135" t="s">
        <v>2543</v>
      </c>
      <c r="AH794" s="202"/>
      <c r="AI794" s="189"/>
      <c r="AJ794" s="178"/>
      <c r="AK794" s="178"/>
      <c r="AL794" s="178"/>
      <c r="AM794" s="178"/>
      <c r="AN794" s="178"/>
      <c r="AO794" s="178"/>
      <c r="AP794" s="178"/>
      <c r="AQ794" s="188" t="s">
        <v>2016</v>
      </c>
    </row>
    <row r="795" spans="1:43" ht="60" x14ac:dyDescent="0.3">
      <c r="A795" s="193" t="s">
        <v>899</v>
      </c>
      <c r="B795" s="129">
        <v>792</v>
      </c>
      <c r="C795" s="198" t="s">
        <v>2019</v>
      </c>
      <c r="D795" s="239">
        <v>233833</v>
      </c>
      <c r="E795" s="246" t="s">
        <v>2200</v>
      </c>
      <c r="F795" s="279" t="s">
        <v>2531</v>
      </c>
      <c r="G795" s="175" t="s">
        <v>1132</v>
      </c>
      <c r="H795" s="187">
        <v>2017</v>
      </c>
      <c r="I795" s="130">
        <v>41953</v>
      </c>
      <c r="J795" s="282">
        <v>2014</v>
      </c>
      <c r="K795" s="130" t="s">
        <v>1170</v>
      </c>
      <c r="L795" s="130" t="s">
        <v>1106</v>
      </c>
      <c r="M795" s="131">
        <v>900</v>
      </c>
      <c r="N795" s="136">
        <v>42339</v>
      </c>
      <c r="O795" s="136">
        <v>42795</v>
      </c>
      <c r="P795" s="136">
        <v>42844</v>
      </c>
      <c r="Q795" s="145">
        <f t="shared" ref="Q795:Q800" si="117">+(P795-N795)/365</f>
        <v>1.3835616438356164</v>
      </c>
      <c r="R795" s="145" t="s">
        <v>2398</v>
      </c>
      <c r="S795" s="145">
        <f t="shared" ref="S795:S800" si="118">+(P795-O795)/365</f>
        <v>0.13424657534246576</v>
      </c>
      <c r="T795" s="145" t="s">
        <v>2510</v>
      </c>
      <c r="U795" s="145" t="s">
        <v>2539</v>
      </c>
      <c r="V795" s="145" t="s">
        <v>691</v>
      </c>
      <c r="W795" s="145" t="s">
        <v>689</v>
      </c>
      <c r="X795" s="187" t="s">
        <v>689</v>
      </c>
      <c r="Y795" s="180">
        <v>4474916.17</v>
      </c>
      <c r="Z795" s="180">
        <v>655444</v>
      </c>
      <c r="AA795" s="180">
        <v>655444</v>
      </c>
      <c r="AB795" s="134">
        <v>855944</v>
      </c>
      <c r="AC795" s="180">
        <v>119557</v>
      </c>
      <c r="AD795" s="342">
        <f t="shared" si="116"/>
        <v>4355359.17</v>
      </c>
      <c r="AE795" s="352">
        <f t="shared" si="114"/>
        <v>2.6717148535991459E-2</v>
      </c>
      <c r="AF795" s="135">
        <f t="shared" si="115"/>
        <v>2.6717148535991459E-2</v>
      </c>
      <c r="AG795" s="135" t="s">
        <v>2543</v>
      </c>
      <c r="AH795" s="202"/>
      <c r="AI795" s="189"/>
      <c r="AJ795" s="178"/>
      <c r="AK795" s="178"/>
      <c r="AL795" s="178"/>
      <c r="AM795" s="178"/>
      <c r="AN795" s="178"/>
      <c r="AO795" s="178"/>
      <c r="AP795" s="178"/>
      <c r="AQ795" s="188"/>
    </row>
    <row r="796" spans="1:43" ht="48" x14ac:dyDescent="0.3">
      <c r="A796" s="193" t="s">
        <v>901</v>
      </c>
      <c r="B796" s="129">
        <v>793</v>
      </c>
      <c r="C796" s="198" t="s">
        <v>2408</v>
      </c>
      <c r="D796" s="239">
        <v>235587</v>
      </c>
      <c r="E796" s="246" t="s">
        <v>2208</v>
      </c>
      <c r="F796" s="279" t="s">
        <v>2531</v>
      </c>
      <c r="G796" s="175" t="s">
        <v>1132</v>
      </c>
      <c r="H796" s="187">
        <v>2017</v>
      </c>
      <c r="I796" s="130">
        <v>41492</v>
      </c>
      <c r="J796" s="187">
        <v>2013</v>
      </c>
      <c r="K796" s="130" t="s">
        <v>2020</v>
      </c>
      <c r="L796" s="130" t="s">
        <v>1106</v>
      </c>
      <c r="M796" s="131">
        <v>1080</v>
      </c>
      <c r="N796" s="136">
        <v>41852</v>
      </c>
      <c r="O796" s="136">
        <v>42826</v>
      </c>
      <c r="P796" s="136">
        <v>42844</v>
      </c>
      <c r="Q796" s="145">
        <f t="shared" si="117"/>
        <v>2.7178082191780821</v>
      </c>
      <c r="R796" s="145" t="s">
        <v>2512</v>
      </c>
      <c r="S796" s="145">
        <f t="shared" si="118"/>
        <v>4.9315068493150684E-2</v>
      </c>
      <c r="T796" s="145" t="s">
        <v>2510</v>
      </c>
      <c r="U796" s="145" t="s">
        <v>2539</v>
      </c>
      <c r="V796" s="145" t="s">
        <v>691</v>
      </c>
      <c r="W796" s="145" t="s">
        <v>689</v>
      </c>
      <c r="X796" s="187" t="s">
        <v>689</v>
      </c>
      <c r="Y796" s="180">
        <v>3951149.1</v>
      </c>
      <c r="Z796" s="181">
        <v>1254794</v>
      </c>
      <c r="AA796" s="180">
        <v>1415708</v>
      </c>
      <c r="AB796" s="180">
        <v>3395225</v>
      </c>
      <c r="AC796" s="180">
        <v>1582560.19</v>
      </c>
      <c r="AD796" s="342">
        <f t="shared" si="116"/>
        <v>2368588.91</v>
      </c>
      <c r="AE796" s="352">
        <f t="shared" si="114"/>
        <v>0.40053163015285853</v>
      </c>
      <c r="AF796" s="135">
        <f t="shared" si="115"/>
        <v>0.40053163015285853</v>
      </c>
      <c r="AG796" s="135" t="s">
        <v>2542</v>
      </c>
      <c r="AH796" s="189"/>
      <c r="AI796" s="189"/>
      <c r="AJ796" s="178"/>
      <c r="AK796" s="178"/>
      <c r="AL796" s="178"/>
      <c r="AM796" s="178"/>
      <c r="AN796" s="178"/>
      <c r="AO796" s="178"/>
      <c r="AP796" s="178"/>
      <c r="AQ796" s="188"/>
    </row>
    <row r="797" spans="1:43" ht="60" x14ac:dyDescent="0.3">
      <c r="A797" s="193" t="s">
        <v>901</v>
      </c>
      <c r="B797" s="129">
        <v>794</v>
      </c>
      <c r="C797" s="198" t="s">
        <v>2503</v>
      </c>
      <c r="D797" s="239">
        <v>239846</v>
      </c>
      <c r="E797" s="246" t="s">
        <v>2200</v>
      </c>
      <c r="F797" s="279" t="s">
        <v>2531</v>
      </c>
      <c r="G797" s="175" t="s">
        <v>1132</v>
      </c>
      <c r="H797" s="187">
        <v>2017</v>
      </c>
      <c r="I797" s="130">
        <v>41254</v>
      </c>
      <c r="J797" s="152">
        <v>2012</v>
      </c>
      <c r="K797" s="130" t="s">
        <v>2022</v>
      </c>
      <c r="L797" s="130" t="s">
        <v>1110</v>
      </c>
      <c r="M797" s="131">
        <v>300</v>
      </c>
      <c r="N797" s="136">
        <v>42125</v>
      </c>
      <c r="O797" s="136">
        <v>42125</v>
      </c>
      <c r="P797" s="136">
        <v>42844</v>
      </c>
      <c r="Q797" s="145">
        <f t="shared" si="117"/>
        <v>1.9698630136986301</v>
      </c>
      <c r="R797" s="145" t="s">
        <v>2512</v>
      </c>
      <c r="S797" s="145">
        <f t="shared" si="118"/>
        <v>1.9698630136986301</v>
      </c>
      <c r="T797" s="145" t="s">
        <v>2512</v>
      </c>
      <c r="U797" s="145" t="s">
        <v>2540</v>
      </c>
      <c r="V797" s="145" t="s">
        <v>689</v>
      </c>
      <c r="W797" s="145" t="s">
        <v>689</v>
      </c>
      <c r="X797" s="187" t="s">
        <v>689</v>
      </c>
      <c r="Y797" s="180">
        <v>6691210</v>
      </c>
      <c r="Z797" s="181">
        <v>0</v>
      </c>
      <c r="AA797" s="180">
        <v>183586</v>
      </c>
      <c r="AB797" s="180">
        <v>292972</v>
      </c>
      <c r="AC797" s="180">
        <v>109385</v>
      </c>
      <c r="AD797" s="342">
        <f t="shared" si="116"/>
        <v>6581825</v>
      </c>
      <c r="AE797" s="352">
        <f t="shared" si="114"/>
        <v>1.6347566434172595E-2</v>
      </c>
      <c r="AF797" s="135">
        <f t="shared" si="115"/>
        <v>1.6347566434172595E-2</v>
      </c>
      <c r="AG797" s="135" t="s">
        <v>2543</v>
      </c>
      <c r="AH797" s="189"/>
      <c r="AI797" s="189"/>
      <c r="AJ797" s="178"/>
      <c r="AK797" s="178"/>
      <c r="AL797" s="178"/>
      <c r="AM797" s="178"/>
      <c r="AN797" s="178"/>
      <c r="AO797" s="178"/>
      <c r="AP797" s="178"/>
      <c r="AQ797" s="188"/>
    </row>
    <row r="798" spans="1:43" ht="60" x14ac:dyDescent="0.3">
      <c r="A798" s="193" t="s">
        <v>901</v>
      </c>
      <c r="B798" s="129">
        <v>795</v>
      </c>
      <c r="C798" s="198" t="s">
        <v>2407</v>
      </c>
      <c r="D798" s="239">
        <v>245341</v>
      </c>
      <c r="E798" s="246" t="s">
        <v>2200</v>
      </c>
      <c r="F798" s="279" t="s">
        <v>2531</v>
      </c>
      <c r="G798" s="175" t="s">
        <v>1132</v>
      </c>
      <c r="H798" s="187">
        <v>2017</v>
      </c>
      <c r="I798" s="130">
        <v>41451</v>
      </c>
      <c r="J798" s="187">
        <v>2013</v>
      </c>
      <c r="K798" s="130" t="s">
        <v>1168</v>
      </c>
      <c r="L798" s="130" t="s">
        <v>1110</v>
      </c>
      <c r="M798" s="131">
        <v>210</v>
      </c>
      <c r="N798" s="136">
        <v>41913</v>
      </c>
      <c r="O798" s="136">
        <v>42552</v>
      </c>
      <c r="P798" s="136">
        <v>42844</v>
      </c>
      <c r="Q798" s="145">
        <f t="shared" si="117"/>
        <v>2.5506849315068494</v>
      </c>
      <c r="R798" s="145" t="s">
        <v>2512</v>
      </c>
      <c r="S798" s="145">
        <f t="shared" si="118"/>
        <v>0.8</v>
      </c>
      <c r="T798" s="145" t="s">
        <v>2524</v>
      </c>
      <c r="U798" s="145" t="s">
        <v>2540</v>
      </c>
      <c r="V798" s="145" t="s">
        <v>691</v>
      </c>
      <c r="W798" s="187" t="s">
        <v>691</v>
      </c>
      <c r="X798" s="187" t="s">
        <v>691</v>
      </c>
      <c r="Y798" s="180">
        <v>7733728</v>
      </c>
      <c r="Z798" s="181">
        <v>0</v>
      </c>
      <c r="AA798" s="180">
        <v>431371</v>
      </c>
      <c r="AB798" s="180">
        <v>16711644</v>
      </c>
      <c r="AC798" s="180">
        <v>7302357.1900000004</v>
      </c>
      <c r="AD798" s="342">
        <f t="shared" si="116"/>
        <v>431370.80999999959</v>
      </c>
      <c r="AE798" s="352">
        <f t="shared" si="114"/>
        <v>0.94422213840466074</v>
      </c>
      <c r="AF798" s="135">
        <f t="shared" si="115"/>
        <v>0.94422213840466074</v>
      </c>
      <c r="AG798" s="135" t="s">
        <v>2544</v>
      </c>
      <c r="AH798" s="136" t="s">
        <v>925</v>
      </c>
      <c r="AI798" s="189"/>
      <c r="AJ798" s="178"/>
      <c r="AK798" s="178"/>
      <c r="AL798" s="178"/>
      <c r="AM798" s="178"/>
      <c r="AN798" s="178"/>
      <c r="AO798" s="178"/>
      <c r="AP798" s="178"/>
      <c r="AQ798" s="188" t="s">
        <v>2023</v>
      </c>
    </row>
    <row r="799" spans="1:43" ht="72" x14ac:dyDescent="0.3">
      <c r="A799" s="193" t="s">
        <v>901</v>
      </c>
      <c r="B799" s="129">
        <v>796</v>
      </c>
      <c r="C799" s="198" t="s">
        <v>2452</v>
      </c>
      <c r="D799" s="239">
        <v>245564</v>
      </c>
      <c r="E799" s="246" t="s">
        <v>2200</v>
      </c>
      <c r="F799" s="279" t="s">
        <v>2531</v>
      </c>
      <c r="G799" s="175" t="s">
        <v>1132</v>
      </c>
      <c r="H799" s="187">
        <v>2017</v>
      </c>
      <c r="I799" s="130">
        <v>41446</v>
      </c>
      <c r="J799" s="187">
        <v>2013</v>
      </c>
      <c r="K799" s="187" t="s">
        <v>1094</v>
      </c>
      <c r="L799" s="130" t="s">
        <v>1110</v>
      </c>
      <c r="M799" s="131">
        <v>240</v>
      </c>
      <c r="N799" s="136">
        <v>42095</v>
      </c>
      <c r="O799" s="136">
        <v>42767</v>
      </c>
      <c r="P799" s="136">
        <v>42844</v>
      </c>
      <c r="Q799" s="145">
        <f t="shared" si="117"/>
        <v>2.0520547945205481</v>
      </c>
      <c r="R799" s="145" t="s">
        <v>2512</v>
      </c>
      <c r="S799" s="145">
        <f t="shared" si="118"/>
        <v>0.21095890410958903</v>
      </c>
      <c r="T799" s="145" t="s">
        <v>2510</v>
      </c>
      <c r="U799" s="145" t="s">
        <v>2539</v>
      </c>
      <c r="V799" s="145" t="s">
        <v>691</v>
      </c>
      <c r="W799" s="145" t="s">
        <v>689</v>
      </c>
      <c r="X799" s="187" t="s">
        <v>691</v>
      </c>
      <c r="Y799" s="180">
        <v>8334396</v>
      </c>
      <c r="Z799" s="181">
        <v>0</v>
      </c>
      <c r="AA799" s="180">
        <v>121180</v>
      </c>
      <c r="AB799" s="180">
        <v>952982</v>
      </c>
      <c r="AC799" s="180">
        <v>5089137.3099999996</v>
      </c>
      <c r="AD799" s="342">
        <f t="shared" si="116"/>
        <v>3245258.6900000004</v>
      </c>
      <c r="AE799" s="352">
        <f t="shared" si="114"/>
        <v>0.61061861111471061</v>
      </c>
      <c r="AF799" s="135">
        <f t="shared" si="115"/>
        <v>0.61061861111471061</v>
      </c>
      <c r="AG799" s="135" t="s">
        <v>2542</v>
      </c>
      <c r="AH799" s="189"/>
      <c r="AI799" s="189"/>
      <c r="AJ799" s="178"/>
      <c r="AK799" s="178"/>
      <c r="AL799" s="178"/>
      <c r="AM799" s="178"/>
      <c r="AN799" s="178"/>
      <c r="AO799" s="178"/>
      <c r="AP799" s="178"/>
      <c r="AQ799" s="188"/>
    </row>
    <row r="800" spans="1:43" ht="48" x14ac:dyDescent="0.3">
      <c r="A800" s="193" t="s">
        <v>901</v>
      </c>
      <c r="B800" s="129">
        <v>797</v>
      </c>
      <c r="C800" s="198" t="s">
        <v>2451</v>
      </c>
      <c r="D800" s="239">
        <v>249002</v>
      </c>
      <c r="E800" s="245" t="s">
        <v>2217</v>
      </c>
      <c r="F800" s="279" t="s">
        <v>2531</v>
      </c>
      <c r="G800" s="175" t="s">
        <v>1132</v>
      </c>
      <c r="H800" s="187">
        <v>2017</v>
      </c>
      <c r="I800" s="130">
        <v>41582</v>
      </c>
      <c r="J800" s="187">
        <v>2013</v>
      </c>
      <c r="K800" s="130" t="s">
        <v>1706</v>
      </c>
      <c r="L800" s="130" t="s">
        <v>1109</v>
      </c>
      <c r="M800" s="131">
        <v>1095</v>
      </c>
      <c r="N800" s="136">
        <v>42156</v>
      </c>
      <c r="O800" s="136">
        <v>42736</v>
      </c>
      <c r="P800" s="136">
        <v>42844</v>
      </c>
      <c r="Q800" s="145">
        <f t="shared" si="117"/>
        <v>1.8849315068493151</v>
      </c>
      <c r="R800" s="145" t="s">
        <v>2398</v>
      </c>
      <c r="S800" s="145">
        <f t="shared" si="118"/>
        <v>0.29589041095890412</v>
      </c>
      <c r="T800" s="145" t="s">
        <v>2510</v>
      </c>
      <c r="U800" s="145" t="s">
        <v>2539</v>
      </c>
      <c r="V800" s="145" t="s">
        <v>691</v>
      </c>
      <c r="W800" s="145" t="s">
        <v>689</v>
      </c>
      <c r="X800" s="187" t="s">
        <v>689</v>
      </c>
      <c r="Y800" s="180">
        <v>11347216</v>
      </c>
      <c r="Z800" s="181">
        <v>80000</v>
      </c>
      <c r="AA800" s="180">
        <v>80000</v>
      </c>
      <c r="AB800" s="180">
        <v>517667</v>
      </c>
      <c r="AC800" s="180">
        <v>95420.35</v>
      </c>
      <c r="AD800" s="342">
        <f t="shared" si="116"/>
        <v>11251795.65</v>
      </c>
      <c r="AE800" s="352">
        <f t="shared" si="114"/>
        <v>8.4091419428342605E-3</v>
      </c>
      <c r="AF800" s="135">
        <f t="shared" si="115"/>
        <v>8.4091419428342605E-3</v>
      </c>
      <c r="AG800" s="135" t="s">
        <v>2543</v>
      </c>
      <c r="AH800" s="189"/>
      <c r="AI800" s="189"/>
      <c r="AJ800" s="178"/>
      <c r="AK800" s="178"/>
      <c r="AL800" s="178"/>
      <c r="AM800" s="178"/>
      <c r="AN800" s="178"/>
      <c r="AO800" s="178"/>
      <c r="AP800" s="178"/>
      <c r="AQ800" s="188"/>
    </row>
    <row r="801" spans="1:43" ht="60" x14ac:dyDescent="0.3">
      <c r="A801" s="193" t="s">
        <v>901</v>
      </c>
      <c r="B801" s="129">
        <v>798</v>
      </c>
      <c r="C801" s="198" t="s">
        <v>2450</v>
      </c>
      <c r="D801" s="239">
        <v>250854</v>
      </c>
      <c r="E801" s="245" t="s">
        <v>2219</v>
      </c>
      <c r="F801" s="280" t="s">
        <v>2528</v>
      </c>
      <c r="G801" s="175" t="s">
        <v>1132</v>
      </c>
      <c r="H801" s="187">
        <v>2017</v>
      </c>
      <c r="I801" s="130">
        <v>41718</v>
      </c>
      <c r="J801" s="282">
        <v>2014</v>
      </c>
      <c r="K801" s="130" t="s">
        <v>1459</v>
      </c>
      <c r="L801" s="130" t="s">
        <v>1100</v>
      </c>
      <c r="M801" s="131">
        <v>3000</v>
      </c>
      <c r="N801" s="136" t="s">
        <v>698</v>
      </c>
      <c r="O801" s="136" t="s">
        <v>698</v>
      </c>
      <c r="P801" s="136">
        <v>42844</v>
      </c>
      <c r="Q801" s="128" t="s">
        <v>698</v>
      </c>
      <c r="R801" s="128" t="s">
        <v>698</v>
      </c>
      <c r="S801" s="128" t="s">
        <v>698</v>
      </c>
      <c r="T801" s="128" t="s">
        <v>698</v>
      </c>
      <c r="U801" s="128" t="s">
        <v>698</v>
      </c>
      <c r="V801" s="145" t="s">
        <v>689</v>
      </c>
      <c r="W801" s="145" t="s">
        <v>689</v>
      </c>
      <c r="X801" s="187" t="s">
        <v>689</v>
      </c>
      <c r="Y801" s="180">
        <v>7619728</v>
      </c>
      <c r="Z801" s="181">
        <v>0</v>
      </c>
      <c r="AA801" s="128">
        <v>0</v>
      </c>
      <c r="AB801" s="180">
        <v>87813</v>
      </c>
      <c r="AC801" s="180">
        <v>0</v>
      </c>
      <c r="AD801" s="342">
        <f t="shared" si="116"/>
        <v>7619728</v>
      </c>
      <c r="AE801" s="352">
        <f t="shared" si="114"/>
        <v>0</v>
      </c>
      <c r="AF801" s="135">
        <f t="shared" si="115"/>
        <v>0</v>
      </c>
      <c r="AG801" s="135" t="s">
        <v>2543</v>
      </c>
      <c r="AH801" s="189"/>
      <c r="AI801" s="189"/>
      <c r="AJ801" s="178"/>
      <c r="AK801" s="178"/>
      <c r="AL801" s="178"/>
      <c r="AM801" s="178"/>
      <c r="AN801" s="178"/>
      <c r="AO801" s="178"/>
      <c r="AP801" s="178"/>
      <c r="AQ801" s="188"/>
    </row>
    <row r="802" spans="1:43" ht="60" x14ac:dyDescent="0.3">
      <c r="A802" s="193" t="s">
        <v>901</v>
      </c>
      <c r="B802" s="129">
        <v>799</v>
      </c>
      <c r="C802" s="198" t="s">
        <v>2406</v>
      </c>
      <c r="D802" s="239">
        <v>252547</v>
      </c>
      <c r="E802" s="245" t="s">
        <v>2219</v>
      </c>
      <c r="F802" s="280" t="s">
        <v>2528</v>
      </c>
      <c r="G802" s="175" t="s">
        <v>1132</v>
      </c>
      <c r="H802" s="187">
        <v>2017</v>
      </c>
      <c r="I802" s="130">
        <v>41446</v>
      </c>
      <c r="J802" s="187">
        <v>2013</v>
      </c>
      <c r="K802" s="130" t="s">
        <v>916</v>
      </c>
      <c r="L802" s="130" t="s">
        <v>1100</v>
      </c>
      <c r="M802" s="131">
        <v>450</v>
      </c>
      <c r="N802" s="136">
        <v>41852</v>
      </c>
      <c r="O802" s="136">
        <v>42278</v>
      </c>
      <c r="P802" s="136">
        <v>42844</v>
      </c>
      <c r="Q802" s="145">
        <f t="shared" ref="Q802:Q807" si="119">+(P802-N802)/365</f>
        <v>2.7178082191780821</v>
      </c>
      <c r="R802" s="145" t="s">
        <v>2512</v>
      </c>
      <c r="S802" s="145">
        <f t="shared" ref="S802:S807" si="120">+(P802-O802)/365</f>
        <v>1.5506849315068494</v>
      </c>
      <c r="T802" s="145" t="s">
        <v>2524</v>
      </c>
      <c r="U802" s="145" t="s">
        <v>2540</v>
      </c>
      <c r="V802" s="145" t="s">
        <v>691</v>
      </c>
      <c r="W802" s="145" t="s">
        <v>689</v>
      </c>
      <c r="X802" s="187" t="s">
        <v>691</v>
      </c>
      <c r="Y802" s="180">
        <v>2274387.79</v>
      </c>
      <c r="Z802" s="181">
        <v>0</v>
      </c>
      <c r="AA802" s="128">
        <v>0</v>
      </c>
      <c r="AB802" s="180">
        <v>148654</v>
      </c>
      <c r="AC802" s="180">
        <v>78154.679999999993</v>
      </c>
      <c r="AD802" s="342">
        <f t="shared" si="116"/>
        <v>2196233.11</v>
      </c>
      <c r="AE802" s="352">
        <f t="shared" si="114"/>
        <v>3.4362952678355693E-2</v>
      </c>
      <c r="AF802" s="135">
        <f t="shared" si="115"/>
        <v>3.4362952678355693E-2</v>
      </c>
      <c r="AG802" s="135" t="s">
        <v>2543</v>
      </c>
      <c r="AH802" s="189"/>
      <c r="AI802" s="189"/>
      <c r="AJ802" s="178"/>
      <c r="AK802" s="178"/>
      <c r="AL802" s="178"/>
      <c r="AM802" s="178"/>
      <c r="AN802" s="178"/>
      <c r="AO802" s="178"/>
      <c r="AP802" s="178"/>
      <c r="AQ802" s="188"/>
    </row>
    <row r="803" spans="1:43" ht="48" x14ac:dyDescent="0.3">
      <c r="A803" s="193" t="s">
        <v>901</v>
      </c>
      <c r="B803" s="129">
        <v>800</v>
      </c>
      <c r="C803" s="198" t="s">
        <v>2405</v>
      </c>
      <c r="D803" s="239">
        <v>258386</v>
      </c>
      <c r="E803" s="246" t="s">
        <v>2200</v>
      </c>
      <c r="F803" s="279" t="s">
        <v>2531</v>
      </c>
      <c r="G803" s="175" t="s">
        <v>1132</v>
      </c>
      <c r="H803" s="187">
        <v>2017</v>
      </c>
      <c r="I803" s="130">
        <v>41442</v>
      </c>
      <c r="J803" s="187">
        <v>2013</v>
      </c>
      <c r="K803" s="130" t="s">
        <v>1181</v>
      </c>
      <c r="L803" s="130" t="s">
        <v>1104</v>
      </c>
      <c r="M803" s="131">
        <v>365</v>
      </c>
      <c r="N803" s="136">
        <v>41760</v>
      </c>
      <c r="O803" s="136">
        <v>42309</v>
      </c>
      <c r="P803" s="136">
        <v>42844</v>
      </c>
      <c r="Q803" s="145">
        <f t="shared" si="119"/>
        <v>2.9698630136986299</v>
      </c>
      <c r="R803" s="145" t="s">
        <v>2513</v>
      </c>
      <c r="S803" s="145">
        <f t="shared" si="120"/>
        <v>1.4657534246575343</v>
      </c>
      <c r="T803" s="145" t="s">
        <v>2524</v>
      </c>
      <c r="U803" s="145" t="s">
        <v>2540</v>
      </c>
      <c r="V803" s="145" t="s">
        <v>691</v>
      </c>
      <c r="W803" s="145" t="s">
        <v>689</v>
      </c>
      <c r="X803" s="187" t="s">
        <v>689</v>
      </c>
      <c r="Y803" s="180">
        <v>14764638.26</v>
      </c>
      <c r="Z803" s="181">
        <v>0</v>
      </c>
      <c r="AA803" s="128">
        <v>0</v>
      </c>
      <c r="AB803" s="180">
        <v>6335787</v>
      </c>
      <c r="AC803" s="180">
        <v>263526</v>
      </c>
      <c r="AD803" s="342">
        <f t="shared" si="116"/>
        <v>14501112.26</v>
      </c>
      <c r="AE803" s="352">
        <f t="shared" si="114"/>
        <v>1.7848456247921647E-2</v>
      </c>
      <c r="AF803" s="135">
        <f t="shared" si="115"/>
        <v>1.7848456247921647E-2</v>
      </c>
      <c r="AG803" s="135" t="s">
        <v>2543</v>
      </c>
      <c r="AH803" s="178"/>
      <c r="AI803" s="178"/>
      <c r="AJ803" s="178"/>
      <c r="AK803" s="178"/>
      <c r="AL803" s="178"/>
      <c r="AM803" s="178"/>
      <c r="AN803" s="178"/>
      <c r="AO803" s="178"/>
      <c r="AP803" s="178"/>
      <c r="AQ803" s="224"/>
    </row>
    <row r="804" spans="1:43" ht="84" x14ac:dyDescent="0.3">
      <c r="A804" s="193" t="s">
        <v>901</v>
      </c>
      <c r="B804" s="129">
        <v>801</v>
      </c>
      <c r="C804" s="198" t="s">
        <v>2504</v>
      </c>
      <c r="D804" s="239">
        <v>262922</v>
      </c>
      <c r="E804" s="245" t="s">
        <v>2219</v>
      </c>
      <c r="F804" s="280" t="s">
        <v>2528</v>
      </c>
      <c r="G804" s="175" t="s">
        <v>1132</v>
      </c>
      <c r="H804" s="187">
        <v>2017</v>
      </c>
      <c r="I804" s="130">
        <v>41578</v>
      </c>
      <c r="J804" s="187">
        <v>2013</v>
      </c>
      <c r="K804" s="130" t="s">
        <v>1886</v>
      </c>
      <c r="L804" s="130" t="s">
        <v>1100</v>
      </c>
      <c r="M804" s="131">
        <v>360</v>
      </c>
      <c r="N804" s="136">
        <v>42767</v>
      </c>
      <c r="O804" s="136" t="s">
        <v>698</v>
      </c>
      <c r="P804" s="136">
        <v>42844</v>
      </c>
      <c r="Q804" s="145">
        <f t="shared" si="119"/>
        <v>0.21095890410958903</v>
      </c>
      <c r="R804" s="145" t="s">
        <v>2510</v>
      </c>
      <c r="S804" s="145" t="e">
        <f t="shared" si="120"/>
        <v>#VALUE!</v>
      </c>
      <c r="T804" s="145" t="s">
        <v>698</v>
      </c>
      <c r="U804" s="128" t="s">
        <v>698</v>
      </c>
      <c r="V804" s="145" t="s">
        <v>689</v>
      </c>
      <c r="W804" s="145" t="s">
        <v>689</v>
      </c>
      <c r="X804" s="187" t="s">
        <v>689</v>
      </c>
      <c r="Y804" s="180">
        <v>4773784</v>
      </c>
      <c r="Z804" s="181">
        <v>0</v>
      </c>
      <c r="AA804" s="128">
        <v>0</v>
      </c>
      <c r="AB804" s="127">
        <v>597500</v>
      </c>
      <c r="AC804" s="180">
        <v>18532</v>
      </c>
      <c r="AD804" s="342">
        <f t="shared" si="116"/>
        <v>4755252</v>
      </c>
      <c r="AE804" s="352">
        <f t="shared" si="114"/>
        <v>3.8820357184154121E-3</v>
      </c>
      <c r="AF804" s="135">
        <f t="shared" si="115"/>
        <v>3.8820357184154121E-3</v>
      </c>
      <c r="AG804" s="135" t="s">
        <v>2543</v>
      </c>
      <c r="AH804" s="178"/>
      <c r="AI804" s="178"/>
      <c r="AJ804" s="178"/>
      <c r="AK804" s="178"/>
      <c r="AL804" s="178"/>
      <c r="AM804" s="178"/>
      <c r="AN804" s="178"/>
      <c r="AO804" s="178"/>
      <c r="AP804" s="178"/>
      <c r="AQ804" s="188"/>
    </row>
    <row r="805" spans="1:43" ht="36.6" x14ac:dyDescent="0.3">
      <c r="A805" s="193" t="s">
        <v>901</v>
      </c>
      <c r="B805" s="129">
        <v>802</v>
      </c>
      <c r="C805" s="198" t="s">
        <v>2453</v>
      </c>
      <c r="D805" s="239">
        <v>271667</v>
      </c>
      <c r="E805" s="246" t="s">
        <v>2200</v>
      </c>
      <c r="F805" s="279" t="s">
        <v>2531</v>
      </c>
      <c r="G805" s="175" t="s">
        <v>1494</v>
      </c>
      <c r="H805" s="187">
        <v>2017</v>
      </c>
      <c r="I805" s="130">
        <v>41571</v>
      </c>
      <c r="J805" s="187">
        <v>2013</v>
      </c>
      <c r="K805" s="130" t="s">
        <v>1149</v>
      </c>
      <c r="L805" s="130" t="s">
        <v>1110</v>
      </c>
      <c r="M805" s="131">
        <v>330</v>
      </c>
      <c r="N805" s="136">
        <v>42430</v>
      </c>
      <c r="O805" s="136">
        <v>42767</v>
      </c>
      <c r="P805" s="136">
        <v>42844</v>
      </c>
      <c r="Q805" s="145">
        <f t="shared" si="119"/>
        <v>1.1342465753424658</v>
      </c>
      <c r="R805" s="145" t="s">
        <v>2398</v>
      </c>
      <c r="S805" s="145">
        <f t="shared" si="120"/>
        <v>0.21095890410958903</v>
      </c>
      <c r="T805" s="145" t="s">
        <v>2510</v>
      </c>
      <c r="U805" s="145" t="s">
        <v>2539</v>
      </c>
      <c r="V805" s="145" t="s">
        <v>691</v>
      </c>
      <c r="W805" s="145" t="s">
        <v>689</v>
      </c>
      <c r="X805" s="187" t="s">
        <v>691</v>
      </c>
      <c r="Y805" s="180">
        <v>5980342.7199999997</v>
      </c>
      <c r="Z805" s="181">
        <v>0</v>
      </c>
      <c r="AA805" s="180">
        <v>1396427</v>
      </c>
      <c r="AB805" s="180">
        <v>8368911</v>
      </c>
      <c r="AC805" s="180">
        <v>5158815.62</v>
      </c>
      <c r="AD805" s="342">
        <f t="shared" si="116"/>
        <v>821527.09999999963</v>
      </c>
      <c r="AE805" s="352">
        <f t="shared" si="114"/>
        <v>0.86262875917586213</v>
      </c>
      <c r="AF805" s="135">
        <f t="shared" si="115"/>
        <v>0.86262875917586213</v>
      </c>
      <c r="AG805" s="135" t="s">
        <v>2544</v>
      </c>
      <c r="AH805" s="178"/>
      <c r="AI805" s="178"/>
      <c r="AJ805" s="178"/>
      <c r="AK805" s="178"/>
      <c r="AL805" s="178"/>
      <c r="AM805" s="178"/>
      <c r="AN805" s="178"/>
      <c r="AO805" s="178"/>
      <c r="AP805" s="178"/>
      <c r="AQ805" s="188" t="s">
        <v>2025</v>
      </c>
    </row>
    <row r="806" spans="1:43" ht="48" x14ac:dyDescent="0.3">
      <c r="A806" s="193" t="s">
        <v>901</v>
      </c>
      <c r="B806" s="129">
        <v>803</v>
      </c>
      <c r="C806" s="198" t="s">
        <v>2505</v>
      </c>
      <c r="D806" s="239">
        <v>279565</v>
      </c>
      <c r="E806" s="246" t="s">
        <v>2208</v>
      </c>
      <c r="F806" s="279" t="s">
        <v>2531</v>
      </c>
      <c r="G806" s="175" t="s">
        <v>1132</v>
      </c>
      <c r="H806" s="187">
        <v>2017</v>
      </c>
      <c r="I806" s="130">
        <v>41992</v>
      </c>
      <c r="J806" s="282">
        <v>2014</v>
      </c>
      <c r="K806" s="187" t="s">
        <v>1094</v>
      </c>
      <c r="L806" s="130" t="s">
        <v>1106</v>
      </c>
      <c r="M806" s="131">
        <v>810</v>
      </c>
      <c r="N806" s="136">
        <v>42186</v>
      </c>
      <c r="O806" s="136">
        <v>42795</v>
      </c>
      <c r="P806" s="136">
        <v>42844</v>
      </c>
      <c r="Q806" s="145">
        <f t="shared" si="119"/>
        <v>1.8027397260273972</v>
      </c>
      <c r="R806" s="145" t="s">
        <v>2398</v>
      </c>
      <c r="S806" s="145">
        <f t="shared" si="120"/>
        <v>0.13424657534246576</v>
      </c>
      <c r="T806" s="145" t="s">
        <v>2510</v>
      </c>
      <c r="U806" s="145" t="s">
        <v>2539</v>
      </c>
      <c r="V806" s="145" t="s">
        <v>691</v>
      </c>
      <c r="W806" s="145" t="s">
        <v>689</v>
      </c>
      <c r="X806" s="187" t="s">
        <v>689</v>
      </c>
      <c r="Y806" s="180">
        <v>3621709.87</v>
      </c>
      <c r="Z806" s="181">
        <v>2111705</v>
      </c>
      <c r="AA806" s="180">
        <v>1765809</v>
      </c>
      <c r="AB806" s="234">
        <v>2324804</v>
      </c>
      <c r="AC806" s="180">
        <v>117340.62</v>
      </c>
      <c r="AD806" s="342">
        <f t="shared" si="116"/>
        <v>3504369.25</v>
      </c>
      <c r="AE806" s="352">
        <f t="shared" si="114"/>
        <v>3.2399232465299597E-2</v>
      </c>
      <c r="AF806" s="135">
        <f t="shared" si="115"/>
        <v>3.2399232465299597E-2</v>
      </c>
      <c r="AG806" s="135" t="s">
        <v>2543</v>
      </c>
      <c r="AH806" s="178"/>
      <c r="AI806" s="178"/>
      <c r="AJ806" s="178"/>
      <c r="AK806" s="178"/>
      <c r="AL806" s="178"/>
      <c r="AM806" s="178"/>
      <c r="AN806" s="178"/>
      <c r="AO806" s="178"/>
      <c r="AP806" s="178"/>
      <c r="AQ806" s="188"/>
    </row>
    <row r="807" spans="1:43" ht="60" x14ac:dyDescent="0.3">
      <c r="A807" s="193" t="s">
        <v>901</v>
      </c>
      <c r="B807" s="129">
        <v>804</v>
      </c>
      <c r="C807" s="198" t="s">
        <v>2454</v>
      </c>
      <c r="D807" s="239">
        <v>299204</v>
      </c>
      <c r="E807" s="246" t="s">
        <v>2200</v>
      </c>
      <c r="F807" s="279" t="s">
        <v>2531</v>
      </c>
      <c r="G807" s="175" t="s">
        <v>1132</v>
      </c>
      <c r="H807" s="187">
        <v>2017</v>
      </c>
      <c r="I807" s="130">
        <v>41960</v>
      </c>
      <c r="J807" s="282">
        <v>2014</v>
      </c>
      <c r="K807" s="130" t="s">
        <v>1168</v>
      </c>
      <c r="L807" s="130" t="s">
        <v>1110</v>
      </c>
      <c r="M807" s="131">
        <v>330</v>
      </c>
      <c r="N807" s="136">
        <v>42583</v>
      </c>
      <c r="O807" s="136">
        <v>42461</v>
      </c>
      <c r="P807" s="136">
        <v>42844</v>
      </c>
      <c r="Q807" s="145">
        <f t="shared" si="119"/>
        <v>0.71506849315068488</v>
      </c>
      <c r="R807" s="145" t="s">
        <v>2509</v>
      </c>
      <c r="S807" s="145">
        <f t="shared" si="120"/>
        <v>1.0493150684931507</v>
      </c>
      <c r="T807" s="145" t="s">
        <v>2524</v>
      </c>
      <c r="U807" s="145" t="s">
        <v>2540</v>
      </c>
      <c r="V807" s="145" t="s">
        <v>689</v>
      </c>
      <c r="W807" s="145" t="s">
        <v>689</v>
      </c>
      <c r="X807" s="187" t="s">
        <v>691</v>
      </c>
      <c r="Y807" s="180">
        <v>3521864</v>
      </c>
      <c r="Z807" s="181">
        <v>0</v>
      </c>
      <c r="AA807" s="180">
        <v>97670</v>
      </c>
      <c r="AB807" s="180">
        <v>328002</v>
      </c>
      <c r="AC807" s="127">
        <v>60867.31</v>
      </c>
      <c r="AD807" s="342">
        <f t="shared" si="116"/>
        <v>3460996.69</v>
      </c>
      <c r="AE807" s="352">
        <f t="shared" si="114"/>
        <v>1.7282697457937046E-2</v>
      </c>
      <c r="AF807" s="135">
        <f t="shared" si="115"/>
        <v>1.7282697457937046E-2</v>
      </c>
      <c r="AG807" s="135" t="s">
        <v>2543</v>
      </c>
      <c r="AH807" s="178"/>
      <c r="AI807" s="178"/>
      <c r="AJ807" s="178"/>
      <c r="AK807" s="178"/>
      <c r="AL807" s="178"/>
      <c r="AM807" s="178"/>
      <c r="AN807" s="178"/>
      <c r="AO807" s="178"/>
      <c r="AP807" s="178"/>
      <c r="AQ807" s="188"/>
    </row>
    <row r="808" spans="1:43" ht="72" x14ac:dyDescent="0.3">
      <c r="A808" s="193" t="s">
        <v>901</v>
      </c>
      <c r="B808" s="129">
        <v>805</v>
      </c>
      <c r="C808" s="198" t="s">
        <v>2455</v>
      </c>
      <c r="D808" s="239">
        <v>303903</v>
      </c>
      <c r="E808" s="246" t="s">
        <v>2200</v>
      </c>
      <c r="F808" s="279" t="s">
        <v>2531</v>
      </c>
      <c r="G808" s="175" t="s">
        <v>1132</v>
      </c>
      <c r="H808" s="187">
        <v>2017</v>
      </c>
      <c r="I808" s="251">
        <v>41990</v>
      </c>
      <c r="J808" s="282">
        <v>2014</v>
      </c>
      <c r="K808" s="130" t="s">
        <v>1147</v>
      </c>
      <c r="L808" s="130" t="s">
        <v>1110</v>
      </c>
      <c r="M808" s="131">
        <v>330</v>
      </c>
      <c r="N808" s="136" t="s">
        <v>698</v>
      </c>
      <c r="O808" s="136" t="s">
        <v>698</v>
      </c>
      <c r="P808" s="136">
        <v>42844</v>
      </c>
      <c r="Q808" s="128" t="s">
        <v>698</v>
      </c>
      <c r="R808" s="128" t="s">
        <v>698</v>
      </c>
      <c r="S808" s="128" t="s">
        <v>698</v>
      </c>
      <c r="T808" s="128" t="s">
        <v>698</v>
      </c>
      <c r="U808" s="128" t="s">
        <v>698</v>
      </c>
      <c r="V808" s="145" t="s">
        <v>689</v>
      </c>
      <c r="W808" s="145" t="s">
        <v>689</v>
      </c>
      <c r="X808" s="187" t="s">
        <v>689</v>
      </c>
      <c r="Y808" s="180">
        <v>3360766</v>
      </c>
      <c r="Z808" s="181">
        <v>0</v>
      </c>
      <c r="AA808" s="180">
        <v>107000</v>
      </c>
      <c r="AB808" s="180">
        <v>165000</v>
      </c>
      <c r="AC808" s="180">
        <v>0</v>
      </c>
      <c r="AD808" s="342">
        <f t="shared" si="116"/>
        <v>3360766</v>
      </c>
      <c r="AE808" s="352">
        <f t="shared" si="114"/>
        <v>0</v>
      </c>
      <c r="AF808" s="135">
        <f t="shared" si="115"/>
        <v>0</v>
      </c>
      <c r="AG808" s="135" t="s">
        <v>2543</v>
      </c>
      <c r="AH808" s="178"/>
      <c r="AI808" s="178"/>
      <c r="AJ808" s="178"/>
      <c r="AK808" s="178"/>
      <c r="AL808" s="178"/>
      <c r="AM808" s="178"/>
      <c r="AN808" s="178"/>
      <c r="AO808" s="178"/>
      <c r="AP808" s="178"/>
      <c r="AQ808" s="188"/>
    </row>
    <row r="809" spans="1:43" ht="60" x14ac:dyDescent="0.3">
      <c r="A809" s="193" t="s">
        <v>896</v>
      </c>
      <c r="B809" s="129">
        <v>806</v>
      </c>
      <c r="C809" s="198" t="s">
        <v>2129</v>
      </c>
      <c r="D809" s="239">
        <v>28465</v>
      </c>
      <c r="E809" s="246" t="s">
        <v>906</v>
      </c>
      <c r="F809" s="279" t="s">
        <v>2532</v>
      </c>
      <c r="G809" s="175" t="s">
        <v>1132</v>
      </c>
      <c r="H809" s="187">
        <v>2017</v>
      </c>
      <c r="I809" s="130">
        <v>42178</v>
      </c>
      <c r="J809" s="282">
        <v>2015</v>
      </c>
      <c r="K809" s="130" t="s">
        <v>906</v>
      </c>
      <c r="L809" s="130" t="s">
        <v>1110</v>
      </c>
      <c r="M809" s="131">
        <v>900</v>
      </c>
      <c r="N809" s="136">
        <v>42339</v>
      </c>
      <c r="O809" s="136">
        <v>42705</v>
      </c>
      <c r="P809" s="136">
        <v>42844</v>
      </c>
      <c r="Q809" s="145">
        <f t="shared" ref="Q809:Q840" si="121">+(P809-N809)/365</f>
        <v>1.3835616438356164</v>
      </c>
      <c r="R809" s="145" t="s">
        <v>2398</v>
      </c>
      <c r="S809" s="145">
        <f t="shared" ref="S809:S840" si="122">+(P809-O809)/365</f>
        <v>0.38082191780821917</v>
      </c>
      <c r="T809" s="145" t="s">
        <v>2510</v>
      </c>
      <c r="U809" s="145" t="s">
        <v>2539</v>
      </c>
      <c r="V809" s="145" t="s">
        <v>691</v>
      </c>
      <c r="W809" s="145" t="s">
        <v>689</v>
      </c>
      <c r="X809" s="187" t="s">
        <v>689</v>
      </c>
      <c r="Y809" s="192">
        <v>13487073.67</v>
      </c>
      <c r="Z809" s="181">
        <v>0</v>
      </c>
      <c r="AA809" s="180">
        <v>4495691</v>
      </c>
      <c r="AB809" s="180">
        <v>4672789</v>
      </c>
      <c r="AC809" s="196">
        <v>136228.47</v>
      </c>
      <c r="AD809" s="342">
        <f t="shared" si="116"/>
        <v>13350845.199999999</v>
      </c>
      <c r="AE809" s="352">
        <f t="shared" si="114"/>
        <v>1.0100669228419807E-2</v>
      </c>
      <c r="AF809" s="135">
        <f t="shared" si="115"/>
        <v>1.0100669228419807E-2</v>
      </c>
      <c r="AG809" s="135" t="s">
        <v>2543</v>
      </c>
      <c r="AH809" s="202"/>
      <c r="AI809" s="189"/>
      <c r="AJ809" s="178"/>
      <c r="AK809" s="178"/>
      <c r="AL809" s="178"/>
      <c r="AM809" s="178"/>
      <c r="AN809" s="178"/>
      <c r="AO809" s="178"/>
      <c r="AP809" s="178"/>
      <c r="AQ809" s="188"/>
    </row>
    <row r="810" spans="1:43" ht="36" x14ac:dyDescent="0.3">
      <c r="A810" s="193" t="s">
        <v>896</v>
      </c>
      <c r="B810" s="129">
        <v>807</v>
      </c>
      <c r="C810" s="198" t="s">
        <v>2145</v>
      </c>
      <c r="D810" s="239">
        <v>44570</v>
      </c>
      <c r="E810" s="246" t="s">
        <v>906</v>
      </c>
      <c r="F810" s="279" t="s">
        <v>2532</v>
      </c>
      <c r="G810" s="175" t="s">
        <v>1132</v>
      </c>
      <c r="H810" s="187">
        <v>2017</v>
      </c>
      <c r="I810" s="130">
        <v>42233</v>
      </c>
      <c r="J810" s="282">
        <v>2015</v>
      </c>
      <c r="K810" s="130" t="s">
        <v>1188</v>
      </c>
      <c r="L810" s="130" t="s">
        <v>1110</v>
      </c>
      <c r="M810" s="131">
        <v>240</v>
      </c>
      <c r="N810" s="136">
        <v>42583</v>
      </c>
      <c r="O810" s="136">
        <v>42705</v>
      </c>
      <c r="P810" s="136">
        <v>42844</v>
      </c>
      <c r="Q810" s="145">
        <f t="shared" si="121"/>
        <v>0.71506849315068488</v>
      </c>
      <c r="R810" s="145" t="s">
        <v>2509</v>
      </c>
      <c r="S810" s="145">
        <f t="shared" si="122"/>
        <v>0.38082191780821917</v>
      </c>
      <c r="T810" s="145" t="s">
        <v>2510</v>
      </c>
      <c r="U810" s="145" t="s">
        <v>2539</v>
      </c>
      <c r="V810" s="145" t="s">
        <v>691</v>
      </c>
      <c r="W810" s="145" t="s">
        <v>689</v>
      </c>
      <c r="X810" s="187" t="s">
        <v>689</v>
      </c>
      <c r="Y810" s="192">
        <v>5369788.6100000003</v>
      </c>
      <c r="Z810" s="181">
        <v>0</v>
      </c>
      <c r="AA810" s="128">
        <v>0</v>
      </c>
      <c r="AB810" s="180">
        <v>4443183</v>
      </c>
      <c r="AC810" s="196">
        <v>58500</v>
      </c>
      <c r="AD810" s="342">
        <f t="shared" si="116"/>
        <v>5311288.6100000003</v>
      </c>
      <c r="AE810" s="352">
        <f t="shared" si="114"/>
        <v>1.0894283601975906E-2</v>
      </c>
      <c r="AF810" s="135">
        <f t="shared" si="115"/>
        <v>1.0894283601975906E-2</v>
      </c>
      <c r="AG810" s="135" t="s">
        <v>2543</v>
      </c>
      <c r="AH810" s="202"/>
      <c r="AI810" s="189"/>
      <c r="AJ810" s="178"/>
      <c r="AK810" s="178"/>
      <c r="AL810" s="178"/>
      <c r="AM810" s="178"/>
      <c r="AN810" s="178"/>
      <c r="AO810" s="178"/>
      <c r="AP810" s="178"/>
      <c r="AQ810" s="188"/>
    </row>
    <row r="811" spans="1:43" ht="48" x14ac:dyDescent="0.3">
      <c r="A811" s="193" t="s">
        <v>896</v>
      </c>
      <c r="B811" s="129">
        <v>808</v>
      </c>
      <c r="C811" s="198" t="s">
        <v>2147</v>
      </c>
      <c r="D811" s="239">
        <v>45658</v>
      </c>
      <c r="E811" s="246" t="s">
        <v>906</v>
      </c>
      <c r="F811" s="279" t="s">
        <v>2532</v>
      </c>
      <c r="G811" s="175" t="s">
        <v>1132</v>
      </c>
      <c r="H811" s="187">
        <v>2017</v>
      </c>
      <c r="I811" s="130">
        <v>41821</v>
      </c>
      <c r="J811" s="282">
        <v>2014</v>
      </c>
      <c r="K811" s="130" t="s">
        <v>906</v>
      </c>
      <c r="L811" s="130" t="s">
        <v>1110</v>
      </c>
      <c r="M811" s="131">
        <v>670</v>
      </c>
      <c r="N811" s="136">
        <v>42278</v>
      </c>
      <c r="O811" s="136">
        <v>42339</v>
      </c>
      <c r="P811" s="136">
        <v>42844</v>
      </c>
      <c r="Q811" s="145">
        <f t="shared" si="121"/>
        <v>1.5506849315068494</v>
      </c>
      <c r="R811" s="145" t="s">
        <v>2398</v>
      </c>
      <c r="S811" s="145">
        <f t="shared" si="122"/>
        <v>1.3835616438356164</v>
      </c>
      <c r="T811" s="145" t="s">
        <v>2524</v>
      </c>
      <c r="U811" s="145" t="s">
        <v>2540</v>
      </c>
      <c r="V811" s="145" t="s">
        <v>691</v>
      </c>
      <c r="W811" s="145" t="s">
        <v>689</v>
      </c>
      <c r="X811" s="187" t="s">
        <v>689</v>
      </c>
      <c r="Y811" s="192">
        <v>3714063.41</v>
      </c>
      <c r="Z811" s="181">
        <v>0</v>
      </c>
      <c r="AA811" s="128">
        <v>0</v>
      </c>
      <c r="AB811" s="180">
        <v>4365451</v>
      </c>
      <c r="AC811" s="196">
        <v>62000</v>
      </c>
      <c r="AD811" s="342">
        <f t="shared" si="116"/>
        <v>3652063.41</v>
      </c>
      <c r="AE811" s="352">
        <f t="shared" si="114"/>
        <v>1.6693306805981536E-2</v>
      </c>
      <c r="AF811" s="135">
        <f t="shared" si="115"/>
        <v>1.6693306805981536E-2</v>
      </c>
      <c r="AG811" s="135" t="s">
        <v>2543</v>
      </c>
      <c r="AH811" s="202"/>
      <c r="AI811" s="189"/>
      <c r="AJ811" s="178"/>
      <c r="AK811" s="178"/>
      <c r="AL811" s="178"/>
      <c r="AM811" s="178"/>
      <c r="AN811" s="178"/>
      <c r="AO811" s="178"/>
      <c r="AP811" s="178"/>
      <c r="AQ811" s="188"/>
    </row>
    <row r="812" spans="1:43" ht="60" x14ac:dyDescent="0.3">
      <c r="A812" s="193" t="s">
        <v>896</v>
      </c>
      <c r="B812" s="129">
        <v>809</v>
      </c>
      <c r="C812" s="198" t="s">
        <v>2152</v>
      </c>
      <c r="D812" s="239">
        <v>53562</v>
      </c>
      <c r="E812" s="246" t="s">
        <v>906</v>
      </c>
      <c r="F812" s="279" t="s">
        <v>2532</v>
      </c>
      <c r="G812" s="175" t="s">
        <v>1132</v>
      </c>
      <c r="H812" s="187">
        <v>2017</v>
      </c>
      <c r="I812" s="130">
        <v>41953</v>
      </c>
      <c r="J812" s="282">
        <v>2014</v>
      </c>
      <c r="K812" s="130" t="s">
        <v>906</v>
      </c>
      <c r="L812" s="130" t="s">
        <v>1110</v>
      </c>
      <c r="M812" s="131">
        <v>240</v>
      </c>
      <c r="N812" s="136">
        <v>41974</v>
      </c>
      <c r="O812" s="136">
        <v>42186</v>
      </c>
      <c r="P812" s="136">
        <v>42844</v>
      </c>
      <c r="Q812" s="145">
        <f t="shared" si="121"/>
        <v>2.3835616438356166</v>
      </c>
      <c r="R812" s="145" t="s">
        <v>2512</v>
      </c>
      <c r="S812" s="145">
        <f t="shared" si="122"/>
        <v>1.8027397260273972</v>
      </c>
      <c r="T812" s="145" t="s">
        <v>2524</v>
      </c>
      <c r="U812" s="145" t="s">
        <v>2540</v>
      </c>
      <c r="V812" s="145" t="s">
        <v>691</v>
      </c>
      <c r="W812" s="145" t="s">
        <v>689</v>
      </c>
      <c r="X812" s="187" t="s">
        <v>689</v>
      </c>
      <c r="Y812" s="192">
        <v>4481453.12</v>
      </c>
      <c r="Z812" s="181">
        <v>0</v>
      </c>
      <c r="AA812" s="128">
        <v>0</v>
      </c>
      <c r="AB812" s="180">
        <v>4554617</v>
      </c>
      <c r="AC812" s="196">
        <v>82879.66</v>
      </c>
      <c r="AD812" s="342">
        <f t="shared" si="116"/>
        <v>4398573.46</v>
      </c>
      <c r="AE812" s="352">
        <f t="shared" si="114"/>
        <v>1.8493925470317092E-2</v>
      </c>
      <c r="AF812" s="135">
        <f t="shared" si="115"/>
        <v>1.8493925470317092E-2</v>
      </c>
      <c r="AG812" s="135" t="s">
        <v>2543</v>
      </c>
      <c r="AH812" s="202"/>
      <c r="AI812" s="189"/>
      <c r="AJ812" s="178"/>
      <c r="AK812" s="178"/>
      <c r="AL812" s="178"/>
      <c r="AM812" s="178"/>
      <c r="AN812" s="178"/>
      <c r="AO812" s="178"/>
      <c r="AP812" s="178"/>
      <c r="AQ812" s="188"/>
    </row>
    <row r="813" spans="1:43" ht="48" x14ac:dyDescent="0.3">
      <c r="A813" s="193" t="s">
        <v>896</v>
      </c>
      <c r="B813" s="129">
        <v>810</v>
      </c>
      <c r="C813" s="198" t="s">
        <v>1859</v>
      </c>
      <c r="D813" s="239">
        <v>288699</v>
      </c>
      <c r="E813" s="246" t="s">
        <v>906</v>
      </c>
      <c r="F813" s="279" t="s">
        <v>2532</v>
      </c>
      <c r="G813" s="175" t="s">
        <v>1132</v>
      </c>
      <c r="H813" s="187">
        <v>2017</v>
      </c>
      <c r="I813" s="130">
        <v>41890</v>
      </c>
      <c r="J813" s="282">
        <v>2014</v>
      </c>
      <c r="K813" s="130" t="s">
        <v>906</v>
      </c>
      <c r="L813" s="130" t="s">
        <v>1110</v>
      </c>
      <c r="M813" s="131">
        <v>180</v>
      </c>
      <c r="N813" s="136">
        <v>41974</v>
      </c>
      <c r="O813" s="136">
        <v>41974</v>
      </c>
      <c r="P813" s="136">
        <v>42844</v>
      </c>
      <c r="Q813" s="145">
        <f t="shared" si="121"/>
        <v>2.3835616438356166</v>
      </c>
      <c r="R813" s="145" t="s">
        <v>2512</v>
      </c>
      <c r="S813" s="145">
        <f t="shared" si="122"/>
        <v>2.3835616438356166</v>
      </c>
      <c r="T813" s="145" t="s">
        <v>2512</v>
      </c>
      <c r="U813" s="145" t="s">
        <v>2540</v>
      </c>
      <c r="V813" s="145" t="s">
        <v>691</v>
      </c>
      <c r="W813" s="145" t="s">
        <v>689</v>
      </c>
      <c r="X813" s="187" t="s">
        <v>689</v>
      </c>
      <c r="Y813" s="192">
        <v>4094965.41</v>
      </c>
      <c r="Z813" s="181">
        <v>0</v>
      </c>
      <c r="AA813" s="128">
        <v>0</v>
      </c>
      <c r="AB813" s="180">
        <v>4098853</v>
      </c>
      <c r="AC813" s="196">
        <v>95344.92</v>
      </c>
      <c r="AD813" s="342">
        <f t="shared" si="116"/>
        <v>3999620.49</v>
      </c>
      <c r="AE813" s="352">
        <f t="shared" si="114"/>
        <v>2.3283449419906087E-2</v>
      </c>
      <c r="AF813" s="135">
        <f t="shared" si="115"/>
        <v>2.3283449419906087E-2</v>
      </c>
      <c r="AG813" s="135" t="s">
        <v>2543</v>
      </c>
      <c r="AH813" s="202"/>
      <c r="AI813" s="189"/>
      <c r="AJ813" s="178"/>
      <c r="AK813" s="178"/>
      <c r="AL813" s="178"/>
      <c r="AM813" s="178"/>
      <c r="AN813" s="178"/>
      <c r="AO813" s="178"/>
      <c r="AP813" s="178"/>
      <c r="AQ813" s="188"/>
    </row>
    <row r="814" spans="1:43" ht="36" x14ac:dyDescent="0.3">
      <c r="A814" s="193" t="s">
        <v>899</v>
      </c>
      <c r="B814" s="129">
        <v>811</v>
      </c>
      <c r="C814" s="198" t="s">
        <v>1631</v>
      </c>
      <c r="D814" s="239">
        <v>5453</v>
      </c>
      <c r="E814" s="245" t="s">
        <v>1629</v>
      </c>
      <c r="F814" s="280" t="s">
        <v>1629</v>
      </c>
      <c r="G814" s="175" t="s">
        <v>1451</v>
      </c>
      <c r="H814" s="187">
        <v>2017</v>
      </c>
      <c r="I814" s="130">
        <v>40326</v>
      </c>
      <c r="J814" s="186">
        <v>2010</v>
      </c>
      <c r="K814" s="187" t="s">
        <v>1094</v>
      </c>
      <c r="L814" s="130" t="s">
        <v>1102</v>
      </c>
      <c r="M814" s="131">
        <v>449</v>
      </c>
      <c r="N814" s="136">
        <v>40330</v>
      </c>
      <c r="O814" s="136">
        <v>42795</v>
      </c>
      <c r="P814" s="136">
        <v>42844</v>
      </c>
      <c r="Q814" s="145">
        <f t="shared" si="121"/>
        <v>6.8876712328767127</v>
      </c>
      <c r="R814" s="145" t="s">
        <v>2516</v>
      </c>
      <c r="S814" s="145">
        <f t="shared" si="122"/>
        <v>0.13424657534246576</v>
      </c>
      <c r="T814" s="145" t="s">
        <v>2510</v>
      </c>
      <c r="U814" s="145" t="s">
        <v>2539</v>
      </c>
      <c r="V814" s="145" t="s">
        <v>689</v>
      </c>
      <c r="W814" s="145" t="s">
        <v>689</v>
      </c>
      <c r="X814" s="187" t="s">
        <v>691</v>
      </c>
      <c r="Y814" s="180">
        <v>29556657.02</v>
      </c>
      <c r="Z814" s="181">
        <v>0</v>
      </c>
      <c r="AA814" s="180">
        <v>291484</v>
      </c>
      <c r="AB814" s="220">
        <v>44489545</v>
      </c>
      <c r="AC814" s="192">
        <v>29180632.600000001</v>
      </c>
      <c r="AD814" s="342">
        <f t="shared" si="116"/>
        <v>376024.41999999806</v>
      </c>
      <c r="AE814" s="352">
        <f t="shared" si="114"/>
        <v>0.98727784337228819</v>
      </c>
      <c r="AF814" s="135">
        <f t="shared" si="115"/>
        <v>0.98727784337228819</v>
      </c>
      <c r="AG814" s="135" t="s">
        <v>2544</v>
      </c>
      <c r="AH814" s="202"/>
      <c r="AI814" s="189"/>
      <c r="AJ814" s="178"/>
      <c r="AK814" s="178"/>
      <c r="AL814" s="178"/>
      <c r="AM814" s="178"/>
      <c r="AN814" s="178"/>
      <c r="AO814" s="178"/>
      <c r="AP814" s="178"/>
      <c r="AQ814" s="188"/>
    </row>
    <row r="815" spans="1:43" ht="36" x14ac:dyDescent="0.3">
      <c r="A815" s="193" t="s">
        <v>899</v>
      </c>
      <c r="B815" s="129">
        <v>812</v>
      </c>
      <c r="C815" s="198" t="s">
        <v>1632</v>
      </c>
      <c r="D815" s="239">
        <v>5454</v>
      </c>
      <c r="E815" s="245" t="s">
        <v>1629</v>
      </c>
      <c r="F815" s="280" t="s">
        <v>1629</v>
      </c>
      <c r="G815" s="175" t="s">
        <v>1451</v>
      </c>
      <c r="H815" s="187">
        <v>2017</v>
      </c>
      <c r="I815" s="130">
        <v>40325</v>
      </c>
      <c r="J815" s="186">
        <v>2010</v>
      </c>
      <c r="K815" s="187" t="s">
        <v>1094</v>
      </c>
      <c r="L815" s="130" t="s">
        <v>1102</v>
      </c>
      <c r="M815" s="131">
        <v>449</v>
      </c>
      <c r="N815" s="136">
        <v>40330</v>
      </c>
      <c r="O815" s="136">
        <v>42795</v>
      </c>
      <c r="P815" s="136">
        <v>42844</v>
      </c>
      <c r="Q815" s="145">
        <f t="shared" si="121"/>
        <v>6.8876712328767127</v>
      </c>
      <c r="R815" s="145" t="s">
        <v>2516</v>
      </c>
      <c r="S815" s="145">
        <f t="shared" si="122"/>
        <v>0.13424657534246576</v>
      </c>
      <c r="T815" s="145" t="s">
        <v>2510</v>
      </c>
      <c r="U815" s="145" t="s">
        <v>2539</v>
      </c>
      <c r="V815" s="145" t="s">
        <v>689</v>
      </c>
      <c r="W815" s="145" t="s">
        <v>689</v>
      </c>
      <c r="X815" s="187" t="s">
        <v>689</v>
      </c>
      <c r="Y815" s="180">
        <v>35604147.090000004</v>
      </c>
      <c r="Z815" s="181">
        <v>0</v>
      </c>
      <c r="AA815" s="180">
        <v>290000</v>
      </c>
      <c r="AB815" s="180">
        <v>45684424</v>
      </c>
      <c r="AC815" s="192">
        <v>35211604.259999998</v>
      </c>
      <c r="AD815" s="342">
        <f t="shared" si="116"/>
        <v>392542.83000000566</v>
      </c>
      <c r="AE815" s="352">
        <f t="shared" si="114"/>
        <v>0.98897480035098895</v>
      </c>
      <c r="AF815" s="135">
        <f t="shared" si="115"/>
        <v>0.98897480035098895</v>
      </c>
      <c r="AG815" s="135" t="s">
        <v>2544</v>
      </c>
      <c r="AH815" s="202"/>
      <c r="AI815" s="189"/>
      <c r="AJ815" s="178"/>
      <c r="AK815" s="178"/>
      <c r="AL815" s="178"/>
      <c r="AM815" s="178"/>
      <c r="AN815" s="178"/>
      <c r="AO815" s="178"/>
      <c r="AP815" s="178"/>
      <c r="AQ815" s="177"/>
    </row>
    <row r="816" spans="1:43" ht="36" x14ac:dyDescent="0.3">
      <c r="A816" s="193" t="s">
        <v>899</v>
      </c>
      <c r="B816" s="129">
        <v>813</v>
      </c>
      <c r="C816" s="198" t="s">
        <v>1634</v>
      </c>
      <c r="D816" s="239">
        <v>5481</v>
      </c>
      <c r="E816" s="245" t="s">
        <v>1629</v>
      </c>
      <c r="F816" s="280" t="s">
        <v>1629</v>
      </c>
      <c r="G816" s="175" t="s">
        <v>1451</v>
      </c>
      <c r="H816" s="187">
        <v>2017</v>
      </c>
      <c r="I816" s="130">
        <v>40284</v>
      </c>
      <c r="J816" s="186">
        <v>2010</v>
      </c>
      <c r="K816" s="130" t="s">
        <v>1170</v>
      </c>
      <c r="L816" s="130" t="s">
        <v>1102</v>
      </c>
      <c r="M816" s="131">
        <v>450</v>
      </c>
      <c r="N816" s="136">
        <v>40330</v>
      </c>
      <c r="O816" s="136">
        <v>42522</v>
      </c>
      <c r="P816" s="136">
        <v>42844</v>
      </c>
      <c r="Q816" s="145">
        <f t="shared" si="121"/>
        <v>6.8876712328767127</v>
      </c>
      <c r="R816" s="145" t="s">
        <v>2516</v>
      </c>
      <c r="S816" s="145">
        <f t="shared" si="122"/>
        <v>0.88219178082191785</v>
      </c>
      <c r="T816" s="145" t="s">
        <v>2524</v>
      </c>
      <c r="U816" s="145" t="s">
        <v>2540</v>
      </c>
      <c r="V816" s="145" t="s">
        <v>691</v>
      </c>
      <c r="W816" s="145" t="s">
        <v>689</v>
      </c>
      <c r="X816" s="187" t="s">
        <v>689</v>
      </c>
      <c r="Y816" s="180">
        <v>10951620.060000001</v>
      </c>
      <c r="Z816" s="181">
        <v>0</v>
      </c>
      <c r="AA816" s="180">
        <v>10000</v>
      </c>
      <c r="AB816" s="180">
        <v>14845212</v>
      </c>
      <c r="AC816" s="192">
        <v>10314416.279999999</v>
      </c>
      <c r="AD816" s="342">
        <f t="shared" si="116"/>
        <v>637203.78000000119</v>
      </c>
      <c r="AE816" s="352">
        <f t="shared" si="114"/>
        <v>0.94181648226390347</v>
      </c>
      <c r="AF816" s="135">
        <f t="shared" si="115"/>
        <v>0.94181648226390347</v>
      </c>
      <c r="AG816" s="135" t="s">
        <v>2544</v>
      </c>
      <c r="AH816" s="202"/>
      <c r="AI816" s="189"/>
      <c r="AJ816" s="178"/>
      <c r="AK816" s="178"/>
      <c r="AL816" s="178"/>
      <c r="AM816" s="178"/>
      <c r="AN816" s="178"/>
      <c r="AO816" s="178"/>
      <c r="AP816" s="178"/>
      <c r="AQ816" s="177"/>
    </row>
    <row r="817" spans="1:43" ht="36" x14ac:dyDescent="0.3">
      <c r="A817" s="193" t="s">
        <v>899</v>
      </c>
      <c r="B817" s="129">
        <v>814</v>
      </c>
      <c r="C817" s="198" t="s">
        <v>1638</v>
      </c>
      <c r="D817" s="239">
        <v>7381</v>
      </c>
      <c r="E817" s="245" t="s">
        <v>1629</v>
      </c>
      <c r="F817" s="280" t="s">
        <v>1629</v>
      </c>
      <c r="G817" s="175" t="s">
        <v>1451</v>
      </c>
      <c r="H817" s="187">
        <v>2017</v>
      </c>
      <c r="I817" s="130">
        <v>40284</v>
      </c>
      <c r="J817" s="186">
        <v>2010</v>
      </c>
      <c r="K817" s="187" t="s">
        <v>1094</v>
      </c>
      <c r="L817" s="130" t="s">
        <v>1102</v>
      </c>
      <c r="M817" s="131">
        <v>450</v>
      </c>
      <c r="N817" s="136">
        <v>40330</v>
      </c>
      <c r="O817" s="136">
        <v>42705</v>
      </c>
      <c r="P817" s="136">
        <v>42844</v>
      </c>
      <c r="Q817" s="145">
        <f t="shared" si="121"/>
        <v>6.8876712328767127</v>
      </c>
      <c r="R817" s="145" t="s">
        <v>2516</v>
      </c>
      <c r="S817" s="145">
        <f t="shared" si="122"/>
        <v>0.38082191780821917</v>
      </c>
      <c r="T817" s="145" t="s">
        <v>2510</v>
      </c>
      <c r="U817" s="145" t="s">
        <v>2539</v>
      </c>
      <c r="V817" s="145" t="s">
        <v>691</v>
      </c>
      <c r="W817" s="145" t="s">
        <v>689</v>
      </c>
      <c r="X817" s="187" t="s">
        <v>691</v>
      </c>
      <c r="Y817" s="180">
        <v>12107524.029999999</v>
      </c>
      <c r="Z817" s="181">
        <v>0</v>
      </c>
      <c r="AA817" s="180">
        <v>20000</v>
      </c>
      <c r="AB817" s="180">
        <v>17503095</v>
      </c>
      <c r="AC817" s="192">
        <v>11716211.960000001</v>
      </c>
      <c r="AD817" s="342">
        <f t="shared" si="116"/>
        <v>391312.06999999844</v>
      </c>
      <c r="AE817" s="352">
        <f t="shared" si="114"/>
        <v>0.967680256588349</v>
      </c>
      <c r="AF817" s="135">
        <f t="shared" si="115"/>
        <v>0.967680256588349</v>
      </c>
      <c r="AG817" s="135" t="s">
        <v>2544</v>
      </c>
      <c r="AH817" s="202"/>
      <c r="AI817" s="189"/>
      <c r="AJ817" s="178"/>
      <c r="AK817" s="178"/>
      <c r="AL817" s="178"/>
      <c r="AM817" s="178"/>
      <c r="AN817" s="178"/>
      <c r="AO817" s="178"/>
      <c r="AP817" s="178"/>
      <c r="AQ817" s="177"/>
    </row>
    <row r="818" spans="1:43" ht="36" x14ac:dyDescent="0.3">
      <c r="A818" s="193" t="s">
        <v>899</v>
      </c>
      <c r="B818" s="129">
        <v>815</v>
      </c>
      <c r="C818" s="198" t="s">
        <v>1641</v>
      </c>
      <c r="D818" s="239">
        <v>8197</v>
      </c>
      <c r="E818" s="245" t="s">
        <v>1629</v>
      </c>
      <c r="F818" s="280" t="s">
        <v>1629</v>
      </c>
      <c r="G818" s="175" t="s">
        <v>1451</v>
      </c>
      <c r="H818" s="187">
        <v>2017</v>
      </c>
      <c r="I818" s="130">
        <v>40443</v>
      </c>
      <c r="J818" s="186">
        <v>2010</v>
      </c>
      <c r="K818" s="187" t="s">
        <v>1094</v>
      </c>
      <c r="L818" s="130" t="s">
        <v>1102</v>
      </c>
      <c r="M818" s="131">
        <v>451</v>
      </c>
      <c r="N818" s="136">
        <v>40483</v>
      </c>
      <c r="O818" s="136">
        <v>42767</v>
      </c>
      <c r="P818" s="136">
        <v>42844</v>
      </c>
      <c r="Q818" s="145">
        <f t="shared" si="121"/>
        <v>6.4684931506849317</v>
      </c>
      <c r="R818" s="145" t="s">
        <v>2516</v>
      </c>
      <c r="S818" s="145">
        <f t="shared" si="122"/>
        <v>0.21095890410958903</v>
      </c>
      <c r="T818" s="145" t="s">
        <v>2510</v>
      </c>
      <c r="U818" s="145" t="s">
        <v>2539</v>
      </c>
      <c r="V818" s="145" t="s">
        <v>689</v>
      </c>
      <c r="W818" s="145" t="s">
        <v>689</v>
      </c>
      <c r="X818" s="187" t="s">
        <v>691</v>
      </c>
      <c r="Y818" s="180">
        <v>10132554.73</v>
      </c>
      <c r="Z818" s="181">
        <v>0</v>
      </c>
      <c r="AA818" s="180">
        <v>30000</v>
      </c>
      <c r="AB818" s="180">
        <v>14802667</v>
      </c>
      <c r="AC818" s="192">
        <v>9815378.4700000007</v>
      </c>
      <c r="AD818" s="342">
        <f t="shared" si="116"/>
        <v>317176.25999999978</v>
      </c>
      <c r="AE818" s="352">
        <f t="shared" si="114"/>
        <v>0.96869730601494619</v>
      </c>
      <c r="AF818" s="135">
        <f t="shared" si="115"/>
        <v>0.96869730601494619</v>
      </c>
      <c r="AG818" s="135" t="s">
        <v>2544</v>
      </c>
      <c r="AH818" s="202"/>
      <c r="AI818" s="189"/>
      <c r="AJ818" s="178"/>
      <c r="AK818" s="178"/>
      <c r="AL818" s="178"/>
      <c r="AM818" s="178"/>
      <c r="AN818" s="178"/>
      <c r="AO818" s="178"/>
      <c r="AP818" s="178"/>
      <c r="AQ818" s="177"/>
    </row>
    <row r="819" spans="1:43" ht="36" x14ac:dyDescent="0.3">
      <c r="A819" s="193" t="s">
        <v>899</v>
      </c>
      <c r="B819" s="129">
        <v>816</v>
      </c>
      <c r="C819" s="198" t="s">
        <v>1642</v>
      </c>
      <c r="D819" s="239">
        <v>37700</v>
      </c>
      <c r="E819" s="245" t="s">
        <v>1629</v>
      </c>
      <c r="F819" s="280" t="s">
        <v>1629</v>
      </c>
      <c r="G819" s="175" t="s">
        <v>1451</v>
      </c>
      <c r="H819" s="187">
        <v>2017</v>
      </c>
      <c r="I819" s="130">
        <v>40347</v>
      </c>
      <c r="J819" s="186">
        <v>2010</v>
      </c>
      <c r="K819" s="187" t="s">
        <v>1094</v>
      </c>
      <c r="L819" s="130" t="s">
        <v>1102</v>
      </c>
      <c r="M819" s="131">
        <v>450</v>
      </c>
      <c r="N819" s="136">
        <v>40330</v>
      </c>
      <c r="O819" s="136">
        <v>42705</v>
      </c>
      <c r="P819" s="136">
        <v>42844</v>
      </c>
      <c r="Q819" s="145">
        <f t="shared" si="121"/>
        <v>6.8876712328767127</v>
      </c>
      <c r="R819" s="145" t="s">
        <v>2516</v>
      </c>
      <c r="S819" s="145">
        <f t="shared" si="122"/>
        <v>0.38082191780821917</v>
      </c>
      <c r="T819" s="145" t="s">
        <v>2510</v>
      </c>
      <c r="U819" s="145" t="s">
        <v>2539</v>
      </c>
      <c r="V819" s="145" t="s">
        <v>691</v>
      </c>
      <c r="W819" s="145" t="s">
        <v>689</v>
      </c>
      <c r="X819" s="187" t="s">
        <v>691</v>
      </c>
      <c r="Y819" s="180">
        <v>25489159.850000001</v>
      </c>
      <c r="Z819" s="181">
        <v>0</v>
      </c>
      <c r="AA819" s="180">
        <v>25000</v>
      </c>
      <c r="AB819" s="180">
        <v>36702049</v>
      </c>
      <c r="AC819" s="192">
        <v>25345594.629999999</v>
      </c>
      <c r="AD819" s="342">
        <f t="shared" si="116"/>
        <v>143565.22000000253</v>
      </c>
      <c r="AE819" s="352">
        <f t="shared" si="114"/>
        <v>0.99436759701595256</v>
      </c>
      <c r="AF819" s="135">
        <f t="shared" si="115"/>
        <v>0.99436759701595256</v>
      </c>
      <c r="AG819" s="135" t="s">
        <v>2544</v>
      </c>
      <c r="AH819" s="202"/>
      <c r="AI819" s="189"/>
      <c r="AJ819" s="178"/>
      <c r="AK819" s="178"/>
      <c r="AL819" s="178"/>
      <c r="AM819" s="178"/>
      <c r="AN819" s="178"/>
      <c r="AO819" s="178"/>
      <c r="AP819" s="178"/>
      <c r="AQ819" s="177"/>
    </row>
    <row r="820" spans="1:43" ht="36" x14ac:dyDescent="0.3">
      <c r="A820" s="193" t="s">
        <v>899</v>
      </c>
      <c r="B820" s="129">
        <v>817</v>
      </c>
      <c r="C820" s="198" t="s">
        <v>1643</v>
      </c>
      <c r="D820" s="239">
        <v>37707</v>
      </c>
      <c r="E820" s="245" t="s">
        <v>1629</v>
      </c>
      <c r="F820" s="280" t="s">
        <v>1629</v>
      </c>
      <c r="G820" s="175" t="s">
        <v>1451</v>
      </c>
      <c r="H820" s="187">
        <v>2017</v>
      </c>
      <c r="I820" s="130">
        <v>40347</v>
      </c>
      <c r="J820" s="186">
        <v>2010</v>
      </c>
      <c r="K820" s="187" t="s">
        <v>1094</v>
      </c>
      <c r="L820" s="130" t="s">
        <v>1102</v>
      </c>
      <c r="M820" s="131">
        <v>451</v>
      </c>
      <c r="N820" s="136">
        <v>40391</v>
      </c>
      <c r="O820" s="136">
        <v>42705</v>
      </c>
      <c r="P820" s="136">
        <v>42844</v>
      </c>
      <c r="Q820" s="145">
        <f t="shared" si="121"/>
        <v>6.720547945205479</v>
      </c>
      <c r="R820" s="145" t="s">
        <v>2516</v>
      </c>
      <c r="S820" s="145">
        <f t="shared" si="122"/>
        <v>0.38082191780821917</v>
      </c>
      <c r="T820" s="145" t="s">
        <v>2510</v>
      </c>
      <c r="U820" s="145" t="s">
        <v>2539</v>
      </c>
      <c r="V820" s="145" t="s">
        <v>691</v>
      </c>
      <c r="W820" s="145" t="s">
        <v>689</v>
      </c>
      <c r="X820" s="187" t="s">
        <v>691</v>
      </c>
      <c r="Y820" s="180">
        <v>34440124.149999999</v>
      </c>
      <c r="Z820" s="181">
        <v>0</v>
      </c>
      <c r="AA820" s="128">
        <v>0</v>
      </c>
      <c r="AB820" s="180">
        <v>46884897</v>
      </c>
      <c r="AC820" s="192">
        <v>33746924.07</v>
      </c>
      <c r="AD820" s="342">
        <f t="shared" si="116"/>
        <v>693200.07999999821</v>
      </c>
      <c r="AE820" s="352">
        <f t="shared" si="114"/>
        <v>0.97987231181337076</v>
      </c>
      <c r="AF820" s="135">
        <f t="shared" si="115"/>
        <v>0.97987231181337076</v>
      </c>
      <c r="AG820" s="135" t="s">
        <v>2544</v>
      </c>
      <c r="AH820" s="202"/>
      <c r="AI820" s="189"/>
      <c r="AJ820" s="178"/>
      <c r="AK820" s="178"/>
      <c r="AL820" s="178"/>
      <c r="AM820" s="178"/>
      <c r="AN820" s="178"/>
      <c r="AO820" s="178"/>
      <c r="AP820" s="178"/>
      <c r="AQ820" s="177"/>
    </row>
    <row r="821" spans="1:43" ht="60.6" x14ac:dyDescent="0.3">
      <c r="A821" s="193" t="s">
        <v>899</v>
      </c>
      <c r="B821" s="129">
        <v>818</v>
      </c>
      <c r="C821" s="223" t="s">
        <v>1645</v>
      </c>
      <c r="D821" s="239">
        <v>37717</v>
      </c>
      <c r="E821" s="245" t="s">
        <v>1629</v>
      </c>
      <c r="F821" s="280" t="s">
        <v>1629</v>
      </c>
      <c r="G821" s="175" t="s">
        <v>1451</v>
      </c>
      <c r="H821" s="187">
        <v>2017</v>
      </c>
      <c r="I821" s="130">
        <v>40337</v>
      </c>
      <c r="J821" s="186">
        <v>2010</v>
      </c>
      <c r="K821" s="130" t="s">
        <v>1170</v>
      </c>
      <c r="L821" s="130" t="s">
        <v>1102</v>
      </c>
      <c r="M821" s="131">
        <v>450</v>
      </c>
      <c r="N821" s="136">
        <v>40330</v>
      </c>
      <c r="O821" s="136">
        <v>42248</v>
      </c>
      <c r="P821" s="136">
        <v>42844</v>
      </c>
      <c r="Q821" s="145">
        <f t="shared" si="121"/>
        <v>6.8876712328767127</v>
      </c>
      <c r="R821" s="145" t="s">
        <v>2516</v>
      </c>
      <c r="S821" s="145">
        <f t="shared" si="122"/>
        <v>1.6328767123287671</v>
      </c>
      <c r="T821" s="145" t="s">
        <v>2524</v>
      </c>
      <c r="U821" s="145" t="s">
        <v>2540</v>
      </c>
      <c r="V821" s="145" t="s">
        <v>691</v>
      </c>
      <c r="W821" s="145" t="s">
        <v>689</v>
      </c>
      <c r="X821" s="187" t="s">
        <v>689</v>
      </c>
      <c r="Y821" s="180">
        <v>10249125.119999999</v>
      </c>
      <c r="Z821" s="181">
        <v>0</v>
      </c>
      <c r="AA821" s="180">
        <v>20000</v>
      </c>
      <c r="AB821" s="180">
        <v>24670615</v>
      </c>
      <c r="AC821" s="192">
        <v>10072490.039999999</v>
      </c>
      <c r="AD821" s="342">
        <f t="shared" si="116"/>
        <v>176635.08000000007</v>
      </c>
      <c r="AE821" s="352">
        <f t="shared" si="114"/>
        <v>0.98276583826112951</v>
      </c>
      <c r="AF821" s="135">
        <f t="shared" si="115"/>
        <v>0.98276583826112951</v>
      </c>
      <c r="AG821" s="135" t="s">
        <v>2544</v>
      </c>
      <c r="AH821" s="202"/>
      <c r="AI821" s="189"/>
      <c r="AJ821" s="178"/>
      <c r="AK821" s="178"/>
      <c r="AL821" s="178"/>
      <c r="AM821" s="178"/>
      <c r="AN821" s="178"/>
      <c r="AO821" s="178"/>
      <c r="AP821" s="178"/>
      <c r="AQ821" s="176" t="s">
        <v>1646</v>
      </c>
    </row>
    <row r="822" spans="1:43" ht="48" x14ac:dyDescent="0.3">
      <c r="A822" s="193" t="s">
        <v>899</v>
      </c>
      <c r="B822" s="129">
        <v>819</v>
      </c>
      <c r="C822" s="198" t="s">
        <v>1648</v>
      </c>
      <c r="D822" s="239">
        <v>49546</v>
      </c>
      <c r="E822" s="245" t="s">
        <v>1629</v>
      </c>
      <c r="F822" s="280" t="s">
        <v>1629</v>
      </c>
      <c r="G822" s="175" t="s">
        <v>1451</v>
      </c>
      <c r="H822" s="187">
        <v>2017</v>
      </c>
      <c r="I822" s="130">
        <v>40063</v>
      </c>
      <c r="J822" s="187">
        <v>2009</v>
      </c>
      <c r="K822" s="130" t="s">
        <v>1552</v>
      </c>
      <c r="L822" s="130" t="s">
        <v>1107</v>
      </c>
      <c r="M822" s="131">
        <v>330</v>
      </c>
      <c r="N822" s="136">
        <v>40238</v>
      </c>
      <c r="O822" s="136">
        <v>42795</v>
      </c>
      <c r="P822" s="136">
        <v>42844</v>
      </c>
      <c r="Q822" s="145">
        <f t="shared" si="121"/>
        <v>7.13972602739726</v>
      </c>
      <c r="R822" s="145" t="s">
        <v>2517</v>
      </c>
      <c r="S822" s="145">
        <f t="shared" si="122"/>
        <v>0.13424657534246576</v>
      </c>
      <c r="T822" s="145" t="s">
        <v>2510</v>
      </c>
      <c r="U822" s="145" t="s">
        <v>2539</v>
      </c>
      <c r="V822" s="145" t="s">
        <v>691</v>
      </c>
      <c r="W822" s="145" t="s">
        <v>689</v>
      </c>
      <c r="X822" s="187" t="s">
        <v>691</v>
      </c>
      <c r="Y822" s="180">
        <v>46197902</v>
      </c>
      <c r="Z822" s="181">
        <v>0</v>
      </c>
      <c r="AA822" s="180">
        <v>1378970</v>
      </c>
      <c r="AB822" s="180">
        <v>59226811</v>
      </c>
      <c r="AC822" s="192">
        <v>43195721.18</v>
      </c>
      <c r="AD822" s="342">
        <f t="shared" si="116"/>
        <v>3002180.8200000003</v>
      </c>
      <c r="AE822" s="352">
        <f t="shared" si="114"/>
        <v>0.93501478010841266</v>
      </c>
      <c r="AF822" s="135">
        <f t="shared" si="115"/>
        <v>0.93501478010841266</v>
      </c>
      <c r="AG822" s="135" t="s">
        <v>2544</v>
      </c>
      <c r="AH822" s="202"/>
      <c r="AI822" s="189"/>
      <c r="AJ822" s="178"/>
      <c r="AK822" s="178"/>
      <c r="AL822" s="178"/>
      <c r="AM822" s="178"/>
      <c r="AN822" s="178"/>
      <c r="AO822" s="178"/>
      <c r="AP822" s="178"/>
      <c r="AQ822" s="177"/>
    </row>
    <row r="823" spans="1:43" ht="36" x14ac:dyDescent="0.3">
      <c r="A823" s="193" t="s">
        <v>899</v>
      </c>
      <c r="B823" s="129">
        <v>820</v>
      </c>
      <c r="C823" s="198" t="s">
        <v>1649</v>
      </c>
      <c r="D823" s="239">
        <v>52118</v>
      </c>
      <c r="E823" s="245" t="s">
        <v>2371</v>
      </c>
      <c r="F823" s="280" t="s">
        <v>1629</v>
      </c>
      <c r="G823" s="175" t="s">
        <v>1627</v>
      </c>
      <c r="H823" s="187">
        <v>2017</v>
      </c>
      <c r="I823" s="130">
        <v>39357</v>
      </c>
      <c r="J823" s="186">
        <v>2007</v>
      </c>
      <c r="K823" s="187" t="s">
        <v>1158</v>
      </c>
      <c r="L823" s="130" t="s">
        <v>1102</v>
      </c>
      <c r="M823" s="131">
        <v>235</v>
      </c>
      <c r="N823" s="136">
        <v>40118</v>
      </c>
      <c r="O823" s="136">
        <v>42705</v>
      </c>
      <c r="P823" s="136">
        <v>42844</v>
      </c>
      <c r="Q823" s="145">
        <f t="shared" si="121"/>
        <v>7.4684931506849317</v>
      </c>
      <c r="R823" s="145" t="s">
        <v>2517</v>
      </c>
      <c r="S823" s="145">
        <f t="shared" si="122"/>
        <v>0.38082191780821917</v>
      </c>
      <c r="T823" s="145" t="s">
        <v>2510</v>
      </c>
      <c r="U823" s="145" t="s">
        <v>2539</v>
      </c>
      <c r="V823" s="145" t="s">
        <v>691</v>
      </c>
      <c r="W823" s="145" t="s">
        <v>689</v>
      </c>
      <c r="X823" s="187" t="s">
        <v>689</v>
      </c>
      <c r="Y823" s="180">
        <v>554956.19999999995</v>
      </c>
      <c r="Z823" s="181">
        <v>0</v>
      </c>
      <c r="AA823" s="128">
        <v>0</v>
      </c>
      <c r="AB823" s="180">
        <v>1806876</v>
      </c>
      <c r="AC823" s="192">
        <v>546434.72</v>
      </c>
      <c r="AD823" s="342">
        <f t="shared" si="116"/>
        <v>8521.4799999999814</v>
      </c>
      <c r="AE823" s="352">
        <f t="shared" si="114"/>
        <v>0.98464477016384355</v>
      </c>
      <c r="AF823" s="135">
        <f t="shared" si="115"/>
        <v>0.98464477016384355</v>
      </c>
      <c r="AG823" s="135" t="s">
        <v>2544</v>
      </c>
      <c r="AH823" s="202"/>
      <c r="AI823" s="189"/>
      <c r="AJ823" s="178"/>
      <c r="AK823" s="178"/>
      <c r="AL823" s="178"/>
      <c r="AM823" s="178"/>
      <c r="AN823" s="178"/>
      <c r="AO823" s="178"/>
      <c r="AP823" s="178"/>
      <c r="AQ823" s="144" t="s">
        <v>1630</v>
      </c>
    </row>
    <row r="824" spans="1:43" ht="36" x14ac:dyDescent="0.3">
      <c r="A824" s="193" t="s">
        <v>899</v>
      </c>
      <c r="B824" s="129">
        <v>821</v>
      </c>
      <c r="C824" s="198" t="s">
        <v>1650</v>
      </c>
      <c r="D824" s="239">
        <v>58492</v>
      </c>
      <c r="E824" s="245" t="s">
        <v>1629</v>
      </c>
      <c r="F824" s="280" t="s">
        <v>1629</v>
      </c>
      <c r="G824" s="175" t="s">
        <v>1451</v>
      </c>
      <c r="H824" s="187">
        <v>2017</v>
      </c>
      <c r="I824" s="130">
        <v>39987</v>
      </c>
      <c r="J824" s="187">
        <v>2009</v>
      </c>
      <c r="K824" s="130" t="s">
        <v>1148</v>
      </c>
      <c r="L824" s="130" t="s">
        <v>1107</v>
      </c>
      <c r="M824" s="131">
        <v>360</v>
      </c>
      <c r="N824" s="136">
        <v>40238</v>
      </c>
      <c r="O824" s="136">
        <v>42795</v>
      </c>
      <c r="P824" s="136">
        <v>42844</v>
      </c>
      <c r="Q824" s="145">
        <f t="shared" si="121"/>
        <v>7.13972602739726</v>
      </c>
      <c r="R824" s="145" t="s">
        <v>2517</v>
      </c>
      <c r="S824" s="145">
        <f t="shared" si="122"/>
        <v>0.13424657534246576</v>
      </c>
      <c r="T824" s="145" t="s">
        <v>2510</v>
      </c>
      <c r="U824" s="145" t="s">
        <v>2539</v>
      </c>
      <c r="V824" s="145" t="s">
        <v>691</v>
      </c>
      <c r="W824" s="145" t="s">
        <v>689</v>
      </c>
      <c r="X824" s="187" t="s">
        <v>691</v>
      </c>
      <c r="Y824" s="180">
        <v>58476522</v>
      </c>
      <c r="Z824" s="181">
        <v>0</v>
      </c>
      <c r="AA824" s="180">
        <v>615000</v>
      </c>
      <c r="AB824" s="180">
        <v>67745303</v>
      </c>
      <c r="AC824" s="192">
        <v>55318014.380000003</v>
      </c>
      <c r="AD824" s="342">
        <f t="shared" si="116"/>
        <v>3158507.6199999973</v>
      </c>
      <c r="AE824" s="352">
        <f t="shared" si="114"/>
        <v>0.94598673943022815</v>
      </c>
      <c r="AF824" s="135">
        <f t="shared" si="115"/>
        <v>0.94598673943022815</v>
      </c>
      <c r="AG824" s="135" t="s">
        <v>2544</v>
      </c>
      <c r="AH824" s="202"/>
      <c r="AI824" s="189"/>
      <c r="AJ824" s="178"/>
      <c r="AK824" s="178"/>
      <c r="AL824" s="178"/>
      <c r="AM824" s="178"/>
      <c r="AN824" s="178"/>
      <c r="AO824" s="178"/>
      <c r="AP824" s="178"/>
      <c r="AQ824" s="177"/>
    </row>
    <row r="825" spans="1:43" ht="48.6" x14ac:dyDescent="0.3">
      <c r="A825" s="193" t="s">
        <v>899</v>
      </c>
      <c r="B825" s="129">
        <v>822</v>
      </c>
      <c r="C825" s="198" t="s">
        <v>1651</v>
      </c>
      <c r="D825" s="239">
        <v>58495</v>
      </c>
      <c r="E825" s="245" t="s">
        <v>1629</v>
      </c>
      <c r="F825" s="280" t="s">
        <v>1629</v>
      </c>
      <c r="G825" s="175" t="s">
        <v>1451</v>
      </c>
      <c r="H825" s="187">
        <v>2017</v>
      </c>
      <c r="I825" s="130">
        <v>39979</v>
      </c>
      <c r="J825" s="187">
        <v>2009</v>
      </c>
      <c r="K825" s="187" t="s">
        <v>1164</v>
      </c>
      <c r="L825" s="130" t="s">
        <v>1107</v>
      </c>
      <c r="M825" s="131">
        <v>330</v>
      </c>
      <c r="N825" s="136">
        <v>40238</v>
      </c>
      <c r="O825" s="136">
        <v>42795</v>
      </c>
      <c r="P825" s="136">
        <v>42844</v>
      </c>
      <c r="Q825" s="145">
        <f t="shared" si="121"/>
        <v>7.13972602739726</v>
      </c>
      <c r="R825" s="145" t="s">
        <v>2517</v>
      </c>
      <c r="S825" s="145">
        <f t="shared" si="122"/>
        <v>0.13424657534246576</v>
      </c>
      <c r="T825" s="145" t="s">
        <v>2510</v>
      </c>
      <c r="U825" s="145" t="s">
        <v>2539</v>
      </c>
      <c r="V825" s="145" t="s">
        <v>691</v>
      </c>
      <c r="W825" s="145" t="s">
        <v>689</v>
      </c>
      <c r="X825" s="187" t="s">
        <v>691</v>
      </c>
      <c r="Y825" s="180">
        <v>27673027</v>
      </c>
      <c r="Z825" s="181">
        <v>0</v>
      </c>
      <c r="AA825" s="180">
        <v>809173</v>
      </c>
      <c r="AB825" s="180">
        <v>36158727</v>
      </c>
      <c r="AC825" s="192">
        <v>26652100.079999998</v>
      </c>
      <c r="AD825" s="342">
        <f t="shared" si="116"/>
        <v>1020926.9200000018</v>
      </c>
      <c r="AE825" s="352">
        <f t="shared" si="114"/>
        <v>0.96310750826066116</v>
      </c>
      <c r="AF825" s="135">
        <f t="shared" si="115"/>
        <v>0.96310750826066116</v>
      </c>
      <c r="AG825" s="135" t="s">
        <v>2544</v>
      </c>
      <c r="AH825" s="202"/>
      <c r="AI825" s="189"/>
      <c r="AJ825" s="178"/>
      <c r="AK825" s="178"/>
      <c r="AL825" s="178"/>
      <c r="AM825" s="178"/>
      <c r="AN825" s="178"/>
      <c r="AO825" s="178"/>
      <c r="AP825" s="178"/>
      <c r="AQ825" s="177" t="s">
        <v>817</v>
      </c>
    </row>
    <row r="826" spans="1:43" ht="36" x14ac:dyDescent="0.3">
      <c r="A826" s="193" t="s">
        <v>899</v>
      </c>
      <c r="B826" s="129">
        <v>823</v>
      </c>
      <c r="C826" s="198" t="s">
        <v>1652</v>
      </c>
      <c r="D826" s="239">
        <v>58498</v>
      </c>
      <c r="E826" s="245" t="s">
        <v>1629</v>
      </c>
      <c r="F826" s="280" t="s">
        <v>1629</v>
      </c>
      <c r="G826" s="175" t="s">
        <v>1451</v>
      </c>
      <c r="H826" s="187">
        <v>2017</v>
      </c>
      <c r="I826" s="130">
        <v>39849</v>
      </c>
      <c r="J826" s="187">
        <v>2009</v>
      </c>
      <c r="K826" s="130" t="s">
        <v>1653</v>
      </c>
      <c r="L826" s="130" t="s">
        <v>1107</v>
      </c>
      <c r="M826" s="131">
        <v>270</v>
      </c>
      <c r="N826" s="136">
        <v>40087</v>
      </c>
      <c r="O826" s="136">
        <v>42795</v>
      </c>
      <c r="P826" s="136">
        <v>42844</v>
      </c>
      <c r="Q826" s="145">
        <f t="shared" si="121"/>
        <v>7.5534246575342463</v>
      </c>
      <c r="R826" s="145" t="s">
        <v>2517</v>
      </c>
      <c r="S826" s="145">
        <f t="shared" si="122"/>
        <v>0.13424657534246576</v>
      </c>
      <c r="T826" s="145" t="s">
        <v>2510</v>
      </c>
      <c r="U826" s="145" t="s">
        <v>2539</v>
      </c>
      <c r="V826" s="145" t="s">
        <v>691</v>
      </c>
      <c r="W826" s="145" t="s">
        <v>689</v>
      </c>
      <c r="X826" s="187" t="s">
        <v>691</v>
      </c>
      <c r="Y826" s="180">
        <v>18106148.350000001</v>
      </c>
      <c r="Z826" s="181">
        <v>0</v>
      </c>
      <c r="AA826" s="180">
        <v>781301</v>
      </c>
      <c r="AB826" s="180">
        <v>27154779</v>
      </c>
      <c r="AC826" s="192">
        <v>17333493.390000001</v>
      </c>
      <c r="AD826" s="342">
        <f t="shared" si="116"/>
        <v>772654.96000000089</v>
      </c>
      <c r="AE826" s="352">
        <f t="shared" si="114"/>
        <v>0.95732637637424411</v>
      </c>
      <c r="AF826" s="135">
        <f t="shared" si="115"/>
        <v>0.95732637637424411</v>
      </c>
      <c r="AG826" s="135" t="s">
        <v>2544</v>
      </c>
      <c r="AH826" s="202"/>
      <c r="AI826" s="189"/>
      <c r="AJ826" s="178"/>
      <c r="AK826" s="178"/>
      <c r="AL826" s="178"/>
      <c r="AM826" s="178"/>
      <c r="AN826" s="178"/>
      <c r="AO826" s="178"/>
      <c r="AP826" s="178"/>
      <c r="AQ826" s="177"/>
    </row>
    <row r="827" spans="1:43" ht="48.6" x14ac:dyDescent="0.3">
      <c r="A827" s="193" t="s">
        <v>899</v>
      </c>
      <c r="B827" s="129">
        <v>824</v>
      </c>
      <c r="C827" s="198" t="s">
        <v>1654</v>
      </c>
      <c r="D827" s="239">
        <v>58528</v>
      </c>
      <c r="E827" s="245" t="s">
        <v>1629</v>
      </c>
      <c r="F827" s="280" t="s">
        <v>1629</v>
      </c>
      <c r="G827" s="175" t="s">
        <v>1451</v>
      </c>
      <c r="H827" s="187">
        <v>2017</v>
      </c>
      <c r="I827" s="130">
        <v>39961</v>
      </c>
      <c r="J827" s="187">
        <v>2009</v>
      </c>
      <c r="K827" s="187" t="s">
        <v>1141</v>
      </c>
      <c r="L827" s="130" t="s">
        <v>1107</v>
      </c>
      <c r="M827" s="131">
        <v>270</v>
      </c>
      <c r="N827" s="136">
        <v>40238</v>
      </c>
      <c r="O827" s="136">
        <v>42795</v>
      </c>
      <c r="P827" s="136">
        <v>42844</v>
      </c>
      <c r="Q827" s="145">
        <f t="shared" si="121"/>
        <v>7.13972602739726</v>
      </c>
      <c r="R827" s="145" t="s">
        <v>2517</v>
      </c>
      <c r="S827" s="145">
        <f t="shared" si="122"/>
        <v>0.13424657534246576</v>
      </c>
      <c r="T827" s="145" t="s">
        <v>2510</v>
      </c>
      <c r="U827" s="145" t="s">
        <v>2539</v>
      </c>
      <c r="V827" s="145" t="s">
        <v>691</v>
      </c>
      <c r="W827" s="145" t="s">
        <v>689</v>
      </c>
      <c r="X827" s="187" t="s">
        <v>691</v>
      </c>
      <c r="Y827" s="180">
        <v>17144000</v>
      </c>
      <c r="Z827" s="181">
        <v>0</v>
      </c>
      <c r="AA827" s="180">
        <v>550000</v>
      </c>
      <c r="AB827" s="180">
        <v>23570909</v>
      </c>
      <c r="AC827" s="192">
        <v>16225470.24</v>
      </c>
      <c r="AD827" s="342">
        <f t="shared" si="116"/>
        <v>918529.75999999978</v>
      </c>
      <c r="AE827" s="352">
        <f t="shared" si="114"/>
        <v>0.94642266915538964</v>
      </c>
      <c r="AF827" s="135">
        <f t="shared" si="115"/>
        <v>0.94642266915538964</v>
      </c>
      <c r="AG827" s="135" t="s">
        <v>2544</v>
      </c>
      <c r="AH827" s="202"/>
      <c r="AI827" s="189"/>
      <c r="AJ827" s="178"/>
      <c r="AK827" s="178"/>
      <c r="AL827" s="178"/>
      <c r="AM827" s="178"/>
      <c r="AN827" s="178"/>
      <c r="AO827" s="178"/>
      <c r="AP827" s="178"/>
      <c r="AQ827" s="177" t="s">
        <v>750</v>
      </c>
    </row>
    <row r="828" spans="1:43" ht="36" x14ac:dyDescent="0.3">
      <c r="A828" s="193" t="s">
        <v>899</v>
      </c>
      <c r="B828" s="129">
        <v>825</v>
      </c>
      <c r="C828" s="198" t="s">
        <v>1657</v>
      </c>
      <c r="D828" s="239">
        <v>58827</v>
      </c>
      <c r="E828" s="245" t="s">
        <v>1629</v>
      </c>
      <c r="F828" s="280" t="s">
        <v>1629</v>
      </c>
      <c r="G828" s="175" t="s">
        <v>1451</v>
      </c>
      <c r="H828" s="187">
        <v>2017</v>
      </c>
      <c r="I828" s="130">
        <v>39856</v>
      </c>
      <c r="J828" s="187">
        <v>2009</v>
      </c>
      <c r="K828" s="187" t="s">
        <v>1162</v>
      </c>
      <c r="L828" s="130" t="s">
        <v>1107</v>
      </c>
      <c r="M828" s="131">
        <v>420</v>
      </c>
      <c r="N828" s="136">
        <v>40087</v>
      </c>
      <c r="O828" s="136">
        <v>42795</v>
      </c>
      <c r="P828" s="136">
        <v>42844</v>
      </c>
      <c r="Q828" s="145">
        <f t="shared" si="121"/>
        <v>7.5534246575342463</v>
      </c>
      <c r="R828" s="145" t="s">
        <v>2517</v>
      </c>
      <c r="S828" s="145">
        <f t="shared" si="122"/>
        <v>0.13424657534246576</v>
      </c>
      <c r="T828" s="145" t="s">
        <v>2510</v>
      </c>
      <c r="U828" s="145" t="s">
        <v>2539</v>
      </c>
      <c r="V828" s="145" t="s">
        <v>691</v>
      </c>
      <c r="W828" s="145" t="s">
        <v>689</v>
      </c>
      <c r="X828" s="187" t="s">
        <v>691</v>
      </c>
      <c r="Y828" s="180">
        <v>67246910</v>
      </c>
      <c r="Z828" s="181">
        <v>0</v>
      </c>
      <c r="AA828" s="180">
        <v>140000</v>
      </c>
      <c r="AB828" s="180">
        <v>76452761</v>
      </c>
      <c r="AC828" s="192">
        <v>60482306.850000001</v>
      </c>
      <c r="AD828" s="342">
        <f t="shared" si="116"/>
        <v>6764603.1499999985</v>
      </c>
      <c r="AE828" s="352">
        <f t="shared" si="114"/>
        <v>0.8994064835097999</v>
      </c>
      <c r="AF828" s="135">
        <f t="shared" si="115"/>
        <v>0.8994064835097999</v>
      </c>
      <c r="AG828" s="135" t="s">
        <v>2544</v>
      </c>
      <c r="AH828" s="202"/>
      <c r="AI828" s="189"/>
      <c r="AJ828" s="178"/>
      <c r="AK828" s="178"/>
      <c r="AL828" s="178"/>
      <c r="AM828" s="178"/>
      <c r="AN828" s="178"/>
      <c r="AO828" s="178"/>
      <c r="AP828" s="178"/>
      <c r="AQ828" s="177"/>
    </row>
    <row r="829" spans="1:43" ht="48.6" x14ac:dyDescent="0.3">
      <c r="A829" s="193" t="s">
        <v>899</v>
      </c>
      <c r="B829" s="129">
        <v>826</v>
      </c>
      <c r="C829" s="198" t="s">
        <v>1658</v>
      </c>
      <c r="D829" s="239">
        <v>58839</v>
      </c>
      <c r="E829" s="245" t="s">
        <v>1629</v>
      </c>
      <c r="F829" s="280" t="s">
        <v>1629</v>
      </c>
      <c r="G829" s="175" t="s">
        <v>1451</v>
      </c>
      <c r="H829" s="187">
        <v>2017</v>
      </c>
      <c r="I829" s="130">
        <v>39841</v>
      </c>
      <c r="J829" s="187">
        <v>2009</v>
      </c>
      <c r="K829" s="130" t="s">
        <v>1659</v>
      </c>
      <c r="L829" s="130" t="s">
        <v>1107</v>
      </c>
      <c r="M829" s="131">
        <v>420</v>
      </c>
      <c r="N829" s="136">
        <v>40087</v>
      </c>
      <c r="O829" s="136">
        <v>42795</v>
      </c>
      <c r="P829" s="136">
        <v>42844</v>
      </c>
      <c r="Q829" s="145">
        <f t="shared" si="121"/>
        <v>7.5534246575342463</v>
      </c>
      <c r="R829" s="145" t="s">
        <v>2517</v>
      </c>
      <c r="S829" s="145">
        <f t="shared" si="122"/>
        <v>0.13424657534246576</v>
      </c>
      <c r="T829" s="145" t="s">
        <v>2510</v>
      </c>
      <c r="U829" s="145" t="s">
        <v>2539</v>
      </c>
      <c r="V829" s="145" t="s">
        <v>691</v>
      </c>
      <c r="W829" s="145" t="s">
        <v>689</v>
      </c>
      <c r="X829" s="187" t="s">
        <v>691</v>
      </c>
      <c r="Y829" s="180">
        <v>69409724</v>
      </c>
      <c r="Z829" s="181">
        <v>0</v>
      </c>
      <c r="AA829" s="180">
        <v>1975000</v>
      </c>
      <c r="AB829" s="180">
        <v>82224434</v>
      </c>
      <c r="AC829" s="192">
        <v>60258699.740000002</v>
      </c>
      <c r="AD829" s="342">
        <f t="shared" si="116"/>
        <v>9151024.2599999979</v>
      </c>
      <c r="AE829" s="352">
        <f t="shared" si="114"/>
        <v>0.86815933369797005</v>
      </c>
      <c r="AF829" s="135">
        <f t="shared" si="115"/>
        <v>0.86815933369797005</v>
      </c>
      <c r="AG829" s="135" t="s">
        <v>2544</v>
      </c>
      <c r="AH829" s="202"/>
      <c r="AI829" s="189"/>
      <c r="AJ829" s="178"/>
      <c r="AK829" s="178"/>
      <c r="AL829" s="178"/>
      <c r="AM829" s="178"/>
      <c r="AN829" s="178"/>
      <c r="AO829" s="178"/>
      <c r="AP829" s="178"/>
      <c r="AQ829" s="177" t="s">
        <v>760</v>
      </c>
    </row>
    <row r="830" spans="1:43" ht="36" x14ac:dyDescent="0.3">
      <c r="A830" s="193" t="s">
        <v>899</v>
      </c>
      <c r="B830" s="129">
        <v>827</v>
      </c>
      <c r="C830" s="198" t="s">
        <v>1660</v>
      </c>
      <c r="D830" s="239">
        <v>59093</v>
      </c>
      <c r="E830" s="245" t="s">
        <v>1629</v>
      </c>
      <c r="F830" s="280" t="s">
        <v>1629</v>
      </c>
      <c r="G830" s="175" t="s">
        <v>1451</v>
      </c>
      <c r="H830" s="187">
        <v>2017</v>
      </c>
      <c r="I830" s="130">
        <v>40037</v>
      </c>
      <c r="J830" s="187">
        <v>2009</v>
      </c>
      <c r="K830" s="130" t="s">
        <v>1661</v>
      </c>
      <c r="L830" s="130" t="s">
        <v>1107</v>
      </c>
      <c r="M830" s="131">
        <v>270</v>
      </c>
      <c r="N830" s="136">
        <v>40909</v>
      </c>
      <c r="O830" s="136">
        <v>42339</v>
      </c>
      <c r="P830" s="136">
        <v>42844</v>
      </c>
      <c r="Q830" s="145">
        <f t="shared" si="121"/>
        <v>5.3013698630136989</v>
      </c>
      <c r="R830" s="145" t="s">
        <v>2515</v>
      </c>
      <c r="S830" s="145">
        <f t="shared" si="122"/>
        <v>1.3835616438356164</v>
      </c>
      <c r="T830" s="145" t="s">
        <v>2524</v>
      </c>
      <c r="U830" s="145" t="s">
        <v>2540</v>
      </c>
      <c r="V830" s="145" t="s">
        <v>691</v>
      </c>
      <c r="W830" s="145" t="s">
        <v>689</v>
      </c>
      <c r="X830" s="187" t="s">
        <v>691</v>
      </c>
      <c r="Y830" s="192">
        <v>12350762.34</v>
      </c>
      <c r="Z830" s="181">
        <v>0</v>
      </c>
      <c r="AA830" s="180">
        <v>1090000</v>
      </c>
      <c r="AB830" s="180">
        <v>16500336</v>
      </c>
      <c r="AC830" s="192">
        <v>10746422.039999999</v>
      </c>
      <c r="AD830" s="342">
        <f t="shared" si="116"/>
        <v>1604340.3000000007</v>
      </c>
      <c r="AE830" s="352">
        <f t="shared" si="114"/>
        <v>0.87010192117420337</v>
      </c>
      <c r="AF830" s="135">
        <f t="shared" si="115"/>
        <v>0.87010192117420337</v>
      </c>
      <c r="AG830" s="135" t="s">
        <v>2544</v>
      </c>
      <c r="AH830" s="202"/>
      <c r="AI830" s="189"/>
      <c r="AJ830" s="178"/>
      <c r="AK830" s="178"/>
      <c r="AL830" s="178"/>
      <c r="AM830" s="178"/>
      <c r="AN830" s="178"/>
      <c r="AO830" s="178"/>
      <c r="AP830" s="178"/>
      <c r="AQ830" s="177"/>
    </row>
    <row r="831" spans="1:43" ht="36" x14ac:dyDescent="0.3">
      <c r="A831" s="193" t="s">
        <v>899</v>
      </c>
      <c r="B831" s="129">
        <v>828</v>
      </c>
      <c r="C831" s="198" t="s">
        <v>1662</v>
      </c>
      <c r="D831" s="239">
        <v>61420</v>
      </c>
      <c r="E831" s="245" t="s">
        <v>1629</v>
      </c>
      <c r="F831" s="280" t="s">
        <v>1629</v>
      </c>
      <c r="G831" s="175" t="s">
        <v>1451</v>
      </c>
      <c r="H831" s="187">
        <v>2017</v>
      </c>
      <c r="I831" s="130">
        <v>39841</v>
      </c>
      <c r="J831" s="187">
        <v>2009</v>
      </c>
      <c r="K831" s="130" t="s">
        <v>1663</v>
      </c>
      <c r="L831" s="130" t="s">
        <v>1107</v>
      </c>
      <c r="M831" s="131">
        <v>360</v>
      </c>
      <c r="N831" s="136">
        <v>40087</v>
      </c>
      <c r="O831" s="136">
        <v>42795</v>
      </c>
      <c r="P831" s="136">
        <v>42844</v>
      </c>
      <c r="Q831" s="145">
        <f t="shared" si="121"/>
        <v>7.5534246575342463</v>
      </c>
      <c r="R831" s="145" t="s">
        <v>2517</v>
      </c>
      <c r="S831" s="145">
        <f t="shared" si="122"/>
        <v>0.13424657534246576</v>
      </c>
      <c r="T831" s="145" t="s">
        <v>2510</v>
      </c>
      <c r="U831" s="145" t="s">
        <v>2539</v>
      </c>
      <c r="V831" s="145" t="s">
        <v>691</v>
      </c>
      <c r="W831" s="145" t="s">
        <v>689</v>
      </c>
      <c r="X831" s="187" t="s">
        <v>691</v>
      </c>
      <c r="Y831" s="180">
        <v>72055116</v>
      </c>
      <c r="Z831" s="181">
        <v>0</v>
      </c>
      <c r="AA831" s="180">
        <v>749962</v>
      </c>
      <c r="AB831" s="180">
        <v>97771684</v>
      </c>
      <c r="AC831" s="192">
        <v>71516506.150000006</v>
      </c>
      <c r="AD831" s="342">
        <f t="shared" si="116"/>
        <v>538609.84999999404</v>
      </c>
      <c r="AE831" s="352">
        <f t="shared" si="114"/>
        <v>0.99252502972863166</v>
      </c>
      <c r="AF831" s="135">
        <f t="shared" si="115"/>
        <v>0.99252502972863166</v>
      </c>
      <c r="AG831" s="135" t="s">
        <v>2544</v>
      </c>
      <c r="AH831" s="202"/>
      <c r="AI831" s="189"/>
      <c r="AJ831" s="178"/>
      <c r="AK831" s="178"/>
      <c r="AL831" s="178"/>
      <c r="AM831" s="178"/>
      <c r="AN831" s="178"/>
      <c r="AO831" s="178"/>
      <c r="AP831" s="178"/>
      <c r="AQ831" s="177"/>
    </row>
    <row r="832" spans="1:43" ht="48" x14ac:dyDescent="0.3">
      <c r="A832" s="193" t="s">
        <v>899</v>
      </c>
      <c r="B832" s="129">
        <v>829</v>
      </c>
      <c r="C832" s="198" t="s">
        <v>1665</v>
      </c>
      <c r="D832" s="239">
        <v>74966</v>
      </c>
      <c r="E832" s="245" t="s">
        <v>2371</v>
      </c>
      <c r="F832" s="280" t="s">
        <v>1629</v>
      </c>
      <c r="G832" s="175" t="s">
        <v>1627</v>
      </c>
      <c r="H832" s="187">
        <v>2017</v>
      </c>
      <c r="I832" s="130">
        <v>39776</v>
      </c>
      <c r="J832" s="186">
        <v>2008</v>
      </c>
      <c r="K832" s="187" t="s">
        <v>1158</v>
      </c>
      <c r="L832" s="130" t="s">
        <v>1102</v>
      </c>
      <c r="M832" s="131">
        <v>150</v>
      </c>
      <c r="N832" s="136">
        <v>40452</v>
      </c>
      <c r="O832" s="136">
        <v>42705</v>
      </c>
      <c r="P832" s="136">
        <v>42844</v>
      </c>
      <c r="Q832" s="145">
        <f t="shared" si="121"/>
        <v>6.5534246575342463</v>
      </c>
      <c r="R832" s="145" t="s">
        <v>2516</v>
      </c>
      <c r="S832" s="145">
        <f t="shared" si="122"/>
        <v>0.38082191780821917</v>
      </c>
      <c r="T832" s="145" t="s">
        <v>2510</v>
      </c>
      <c r="U832" s="145" t="s">
        <v>2539</v>
      </c>
      <c r="V832" s="145" t="s">
        <v>691</v>
      </c>
      <c r="W832" s="145" t="s">
        <v>689</v>
      </c>
      <c r="X832" s="187" t="s">
        <v>689</v>
      </c>
      <c r="Y832" s="180">
        <v>2791989.46</v>
      </c>
      <c r="Z832" s="181">
        <v>0</v>
      </c>
      <c r="AA832" s="180">
        <v>2659</v>
      </c>
      <c r="AB832" s="180">
        <v>2926578</v>
      </c>
      <c r="AC832" s="192">
        <v>2788904.27</v>
      </c>
      <c r="AD832" s="342">
        <f t="shared" si="116"/>
        <v>3085.1899999999441</v>
      </c>
      <c r="AE832" s="352">
        <f t="shared" si="114"/>
        <v>0.99889498508350383</v>
      </c>
      <c r="AF832" s="135">
        <f t="shared" si="115"/>
        <v>0.99889498508350383</v>
      </c>
      <c r="AG832" s="135" t="s">
        <v>2544</v>
      </c>
      <c r="AH832" s="202"/>
      <c r="AI832" s="189"/>
      <c r="AJ832" s="178"/>
      <c r="AK832" s="178"/>
      <c r="AL832" s="178"/>
      <c r="AM832" s="178"/>
      <c r="AN832" s="178"/>
      <c r="AO832" s="178"/>
      <c r="AP832" s="178"/>
      <c r="AQ832" s="144" t="s">
        <v>1630</v>
      </c>
    </row>
    <row r="833" spans="1:43" ht="48" x14ac:dyDescent="0.3">
      <c r="A833" s="193" t="s">
        <v>899</v>
      </c>
      <c r="B833" s="129">
        <v>830</v>
      </c>
      <c r="C833" s="198" t="s">
        <v>1666</v>
      </c>
      <c r="D833" s="239">
        <v>75907</v>
      </c>
      <c r="E833" s="245" t="s">
        <v>2371</v>
      </c>
      <c r="F833" s="280" t="s">
        <v>1629</v>
      </c>
      <c r="G833" s="175" t="s">
        <v>1627</v>
      </c>
      <c r="H833" s="187">
        <v>2017</v>
      </c>
      <c r="I833" s="130">
        <v>39615</v>
      </c>
      <c r="J833" s="186">
        <v>2008</v>
      </c>
      <c r="K833" s="187" t="s">
        <v>1158</v>
      </c>
      <c r="L833" s="130" t="s">
        <v>1102</v>
      </c>
      <c r="M833" s="131">
        <v>120</v>
      </c>
      <c r="N833" s="136">
        <v>40118</v>
      </c>
      <c r="O833" s="136">
        <v>42705</v>
      </c>
      <c r="P833" s="136">
        <v>42844</v>
      </c>
      <c r="Q833" s="145">
        <f t="shared" si="121"/>
        <v>7.4684931506849317</v>
      </c>
      <c r="R833" s="145" t="s">
        <v>2517</v>
      </c>
      <c r="S833" s="145">
        <f t="shared" si="122"/>
        <v>0.38082191780821917</v>
      </c>
      <c r="T833" s="145" t="s">
        <v>2510</v>
      </c>
      <c r="U833" s="145" t="s">
        <v>2539</v>
      </c>
      <c r="V833" s="145" t="s">
        <v>691</v>
      </c>
      <c r="W833" s="145" t="s">
        <v>689</v>
      </c>
      <c r="X833" s="187" t="s">
        <v>691</v>
      </c>
      <c r="Y833" s="180">
        <v>1315486.31</v>
      </c>
      <c r="Z833" s="181">
        <v>0</v>
      </c>
      <c r="AA833" s="128">
        <v>0</v>
      </c>
      <c r="AB833" s="180">
        <v>1410893</v>
      </c>
      <c r="AC833" s="192">
        <v>1300220.56</v>
      </c>
      <c r="AD833" s="342">
        <f t="shared" si="116"/>
        <v>15265.75</v>
      </c>
      <c r="AE833" s="352">
        <f t="shared" si="114"/>
        <v>0.98839535623901709</v>
      </c>
      <c r="AF833" s="135">
        <f t="shared" si="115"/>
        <v>0.98839535623901709</v>
      </c>
      <c r="AG833" s="135" t="s">
        <v>2544</v>
      </c>
      <c r="AH833" s="202"/>
      <c r="AI833" s="189"/>
      <c r="AJ833" s="178"/>
      <c r="AK833" s="178"/>
      <c r="AL833" s="178"/>
      <c r="AM833" s="178"/>
      <c r="AN833" s="178"/>
      <c r="AO833" s="178"/>
      <c r="AP833" s="178"/>
      <c r="AQ833" s="144" t="s">
        <v>1630</v>
      </c>
    </row>
    <row r="834" spans="1:43" ht="36" x14ac:dyDescent="0.3">
      <c r="A834" s="193" t="s">
        <v>899</v>
      </c>
      <c r="B834" s="129">
        <v>831</v>
      </c>
      <c r="C834" s="198" t="s">
        <v>1668</v>
      </c>
      <c r="D834" s="239">
        <v>7380</v>
      </c>
      <c r="E834" s="245" t="s">
        <v>1629</v>
      </c>
      <c r="F834" s="280" t="s">
        <v>1629</v>
      </c>
      <c r="G834" s="175" t="s">
        <v>1451</v>
      </c>
      <c r="H834" s="187">
        <v>2017</v>
      </c>
      <c r="I834" s="130">
        <v>39848</v>
      </c>
      <c r="J834" s="187">
        <v>2009</v>
      </c>
      <c r="K834" s="187" t="s">
        <v>1094</v>
      </c>
      <c r="L834" s="130" t="s">
        <v>1102</v>
      </c>
      <c r="M834" s="131">
        <v>450</v>
      </c>
      <c r="N834" s="136">
        <v>40026</v>
      </c>
      <c r="O834" s="136">
        <v>41609</v>
      </c>
      <c r="P834" s="136">
        <v>42844</v>
      </c>
      <c r="Q834" s="145">
        <f t="shared" si="121"/>
        <v>7.720547945205479</v>
      </c>
      <c r="R834" s="145" t="s">
        <v>2517</v>
      </c>
      <c r="S834" s="145">
        <f t="shared" si="122"/>
        <v>3.3835616438356166</v>
      </c>
      <c r="T834" s="145" t="s">
        <v>2513</v>
      </c>
      <c r="U834" s="145" t="s">
        <v>2540</v>
      </c>
      <c r="V834" s="145" t="s">
        <v>689</v>
      </c>
      <c r="W834" s="145" t="s">
        <v>689</v>
      </c>
      <c r="X834" s="187" t="s">
        <v>691</v>
      </c>
      <c r="Y834" s="180">
        <v>9157862.2599999998</v>
      </c>
      <c r="Z834" s="181">
        <v>0</v>
      </c>
      <c r="AA834" s="128">
        <v>0</v>
      </c>
      <c r="AB834" s="180">
        <v>16426052</v>
      </c>
      <c r="AC834" s="192">
        <v>9157862.2599999998</v>
      </c>
      <c r="AD834" s="342">
        <f t="shared" si="116"/>
        <v>0</v>
      </c>
      <c r="AE834" s="352">
        <f t="shared" si="114"/>
        <v>1</v>
      </c>
      <c r="AF834" s="135">
        <f t="shared" si="115"/>
        <v>1</v>
      </c>
      <c r="AG834" s="135" t="s">
        <v>2544</v>
      </c>
      <c r="AH834" s="202"/>
      <c r="AI834" s="190"/>
      <c r="AJ834" s="191"/>
      <c r="AK834" s="191"/>
      <c r="AL834" s="191"/>
      <c r="AM834" s="191"/>
      <c r="AN834" s="191"/>
      <c r="AO834" s="191"/>
      <c r="AP834" s="191"/>
      <c r="AQ834" s="177"/>
    </row>
    <row r="835" spans="1:43" ht="60.6" x14ac:dyDescent="0.3">
      <c r="A835" s="193" t="s">
        <v>899</v>
      </c>
      <c r="B835" s="129">
        <v>832</v>
      </c>
      <c r="C835" s="198" t="s">
        <v>1672</v>
      </c>
      <c r="D835" s="239">
        <v>123694</v>
      </c>
      <c r="E835" s="245" t="s">
        <v>1629</v>
      </c>
      <c r="F835" s="280" t="s">
        <v>1629</v>
      </c>
      <c r="G835" s="175" t="s">
        <v>1132</v>
      </c>
      <c r="H835" s="187">
        <v>2017</v>
      </c>
      <c r="I835" s="130">
        <v>40238</v>
      </c>
      <c r="J835" s="186">
        <v>2010</v>
      </c>
      <c r="K835" s="130" t="s">
        <v>1759</v>
      </c>
      <c r="L835" s="130" t="s">
        <v>1109</v>
      </c>
      <c r="M835" s="131">
        <v>420</v>
      </c>
      <c r="N835" s="136">
        <v>41334</v>
      </c>
      <c r="O835" s="136">
        <v>42795</v>
      </c>
      <c r="P835" s="136">
        <v>42844</v>
      </c>
      <c r="Q835" s="145">
        <f t="shared" si="121"/>
        <v>4.1369863013698627</v>
      </c>
      <c r="R835" s="145" t="s">
        <v>2514</v>
      </c>
      <c r="S835" s="145">
        <f t="shared" si="122"/>
        <v>0.13424657534246576</v>
      </c>
      <c r="T835" s="145" t="s">
        <v>2510</v>
      </c>
      <c r="U835" s="145" t="s">
        <v>2539</v>
      </c>
      <c r="V835" s="145" t="s">
        <v>691</v>
      </c>
      <c r="W835" s="145" t="s">
        <v>689</v>
      </c>
      <c r="X835" s="187" t="s">
        <v>691</v>
      </c>
      <c r="Y835" s="180">
        <v>115956177.26000001</v>
      </c>
      <c r="Z835" s="181">
        <v>0</v>
      </c>
      <c r="AA835" s="180">
        <v>14121450</v>
      </c>
      <c r="AB835" s="180">
        <v>176632329</v>
      </c>
      <c r="AC835" s="192">
        <v>91632034.900000006</v>
      </c>
      <c r="AD835" s="342">
        <f t="shared" si="116"/>
        <v>24324142.359999999</v>
      </c>
      <c r="AE835" s="352">
        <f t="shared" si="114"/>
        <v>0.79022987015638013</v>
      </c>
      <c r="AF835" s="135">
        <f t="shared" si="115"/>
        <v>0.79022987015638013</v>
      </c>
      <c r="AG835" s="135" t="s">
        <v>2544</v>
      </c>
      <c r="AH835" s="202"/>
      <c r="AI835" s="190"/>
      <c r="AJ835" s="191"/>
      <c r="AK835" s="191"/>
      <c r="AL835" s="191"/>
      <c r="AM835" s="191"/>
      <c r="AN835" s="191"/>
      <c r="AO835" s="191"/>
      <c r="AP835" s="191"/>
      <c r="AQ835" s="176" t="s">
        <v>1673</v>
      </c>
    </row>
    <row r="836" spans="1:43" ht="48.6" x14ac:dyDescent="0.3">
      <c r="A836" s="193" t="s">
        <v>899</v>
      </c>
      <c r="B836" s="129">
        <v>833</v>
      </c>
      <c r="C836" s="198" t="s">
        <v>1674</v>
      </c>
      <c r="D836" s="239">
        <v>123826</v>
      </c>
      <c r="E836" s="245" t="s">
        <v>1629</v>
      </c>
      <c r="F836" s="280" t="s">
        <v>1629</v>
      </c>
      <c r="G836" s="175" t="s">
        <v>1132</v>
      </c>
      <c r="H836" s="187">
        <v>2017</v>
      </c>
      <c r="I836" s="130">
        <v>40396</v>
      </c>
      <c r="J836" s="186">
        <v>2010</v>
      </c>
      <c r="K836" s="130" t="s">
        <v>1675</v>
      </c>
      <c r="L836" s="130" t="s">
        <v>1109</v>
      </c>
      <c r="M836" s="131">
        <v>930</v>
      </c>
      <c r="N836" s="136">
        <v>41518</v>
      </c>
      <c r="O836" s="136">
        <v>42795</v>
      </c>
      <c r="P836" s="136">
        <v>42844</v>
      </c>
      <c r="Q836" s="145">
        <f t="shared" si="121"/>
        <v>3.6328767123287671</v>
      </c>
      <c r="R836" s="145" t="s">
        <v>2513</v>
      </c>
      <c r="S836" s="145">
        <f t="shared" si="122"/>
        <v>0.13424657534246576</v>
      </c>
      <c r="T836" s="145" t="s">
        <v>2510</v>
      </c>
      <c r="U836" s="145" t="s">
        <v>2539</v>
      </c>
      <c r="V836" s="145" t="s">
        <v>691</v>
      </c>
      <c r="W836" s="145" t="s">
        <v>689</v>
      </c>
      <c r="X836" s="187" t="s">
        <v>689</v>
      </c>
      <c r="Y836" s="180">
        <v>79071579.829999998</v>
      </c>
      <c r="Z836" s="181">
        <v>0</v>
      </c>
      <c r="AA836" s="180">
        <v>190591</v>
      </c>
      <c r="AB836" s="180">
        <v>33063789</v>
      </c>
      <c r="AC836" s="192">
        <v>1585119.21</v>
      </c>
      <c r="AD836" s="342">
        <f t="shared" si="116"/>
        <v>77486460.620000005</v>
      </c>
      <c r="AE836" s="352">
        <f t="shared" si="114"/>
        <v>2.0046636394617741E-2</v>
      </c>
      <c r="AF836" s="135">
        <f t="shared" si="115"/>
        <v>2.0046636394617741E-2</v>
      </c>
      <c r="AG836" s="135" t="s">
        <v>2543</v>
      </c>
      <c r="AH836" s="202"/>
      <c r="AI836" s="190"/>
      <c r="AJ836" s="191"/>
      <c r="AK836" s="191"/>
      <c r="AL836" s="191"/>
      <c r="AM836" s="191"/>
      <c r="AN836" s="191"/>
      <c r="AO836" s="191"/>
      <c r="AP836" s="191"/>
      <c r="AQ836" s="176" t="s">
        <v>1676</v>
      </c>
    </row>
    <row r="837" spans="1:43" ht="60.6" x14ac:dyDescent="0.3">
      <c r="A837" s="193" t="s">
        <v>899</v>
      </c>
      <c r="B837" s="129">
        <v>834</v>
      </c>
      <c r="C837" s="198" t="s">
        <v>1677</v>
      </c>
      <c r="D837" s="239">
        <v>123827</v>
      </c>
      <c r="E837" s="245" t="s">
        <v>1629</v>
      </c>
      <c r="F837" s="280" t="s">
        <v>1629</v>
      </c>
      <c r="G837" s="175" t="s">
        <v>1132</v>
      </c>
      <c r="H837" s="187">
        <v>2017</v>
      </c>
      <c r="I837" s="130">
        <v>40221</v>
      </c>
      <c r="J837" s="186">
        <v>2010</v>
      </c>
      <c r="K837" s="130" t="s">
        <v>1168</v>
      </c>
      <c r="L837" s="130" t="s">
        <v>1109</v>
      </c>
      <c r="M837" s="131">
        <v>630</v>
      </c>
      <c r="N837" s="136">
        <v>41061</v>
      </c>
      <c r="O837" s="136">
        <v>42795</v>
      </c>
      <c r="P837" s="136">
        <v>42844</v>
      </c>
      <c r="Q837" s="145">
        <f t="shared" si="121"/>
        <v>4.8849315068493153</v>
      </c>
      <c r="R837" s="145" t="s">
        <v>2514</v>
      </c>
      <c r="S837" s="145">
        <f t="shared" si="122"/>
        <v>0.13424657534246576</v>
      </c>
      <c r="T837" s="145" t="s">
        <v>2510</v>
      </c>
      <c r="U837" s="145" t="s">
        <v>2539</v>
      </c>
      <c r="V837" s="145" t="s">
        <v>691</v>
      </c>
      <c r="W837" s="145" t="s">
        <v>689</v>
      </c>
      <c r="X837" s="187" t="s">
        <v>691</v>
      </c>
      <c r="Y837" s="180">
        <v>51980030.420000002</v>
      </c>
      <c r="Z837" s="181">
        <v>0</v>
      </c>
      <c r="AA837" s="180">
        <v>2863867</v>
      </c>
      <c r="AB837" s="180">
        <v>90583558</v>
      </c>
      <c r="AC837" s="192">
        <v>38857213.619999997</v>
      </c>
      <c r="AD837" s="342">
        <f t="shared" si="116"/>
        <v>13122816.800000004</v>
      </c>
      <c r="AE837" s="352">
        <f t="shared" si="114"/>
        <v>0.74754118660633129</v>
      </c>
      <c r="AF837" s="135">
        <f t="shared" si="115"/>
        <v>0.74754118660633129</v>
      </c>
      <c r="AG837" s="135" t="s">
        <v>2542</v>
      </c>
      <c r="AH837" s="202"/>
      <c r="AI837" s="190"/>
      <c r="AJ837" s="191"/>
      <c r="AK837" s="191"/>
      <c r="AL837" s="191"/>
      <c r="AM837" s="191"/>
      <c r="AN837" s="191"/>
      <c r="AO837" s="191"/>
      <c r="AP837" s="191"/>
      <c r="AQ837" s="176" t="s">
        <v>1673</v>
      </c>
    </row>
    <row r="838" spans="1:43" ht="60" x14ac:dyDescent="0.3">
      <c r="A838" s="193" t="s">
        <v>899</v>
      </c>
      <c r="B838" s="129">
        <v>835</v>
      </c>
      <c r="C838" s="198" t="s">
        <v>1680</v>
      </c>
      <c r="D838" s="239">
        <v>156892</v>
      </c>
      <c r="E838" s="245" t="s">
        <v>2371</v>
      </c>
      <c r="F838" s="280" t="s">
        <v>1629</v>
      </c>
      <c r="G838" s="175" t="s">
        <v>1627</v>
      </c>
      <c r="H838" s="187">
        <v>2017</v>
      </c>
      <c r="I838" s="130">
        <v>40430</v>
      </c>
      <c r="J838" s="186">
        <v>2010</v>
      </c>
      <c r="K838" s="187" t="s">
        <v>1158</v>
      </c>
      <c r="L838" s="130" t="s">
        <v>1102</v>
      </c>
      <c r="M838" s="131">
        <v>201</v>
      </c>
      <c r="N838" s="136">
        <v>40513</v>
      </c>
      <c r="O838" s="136">
        <v>42767</v>
      </c>
      <c r="P838" s="136">
        <v>42844</v>
      </c>
      <c r="Q838" s="145">
        <f t="shared" si="121"/>
        <v>6.3863013698630136</v>
      </c>
      <c r="R838" s="145" t="s">
        <v>2516</v>
      </c>
      <c r="S838" s="145">
        <f t="shared" si="122"/>
        <v>0.21095890410958903</v>
      </c>
      <c r="T838" s="145" t="s">
        <v>2510</v>
      </c>
      <c r="U838" s="145" t="s">
        <v>2539</v>
      </c>
      <c r="V838" s="145" t="s">
        <v>691</v>
      </c>
      <c r="W838" s="145" t="s">
        <v>689</v>
      </c>
      <c r="X838" s="187" t="s">
        <v>689</v>
      </c>
      <c r="Y838" s="180">
        <v>1970772.11</v>
      </c>
      <c r="Z838" s="181">
        <v>0</v>
      </c>
      <c r="AA838" s="180">
        <v>5971</v>
      </c>
      <c r="AB838" s="180">
        <v>2025340</v>
      </c>
      <c r="AC838" s="192">
        <v>1970599.76</v>
      </c>
      <c r="AD838" s="342">
        <f t="shared" si="116"/>
        <v>172.35000000009313</v>
      </c>
      <c r="AE838" s="352">
        <f t="shared" si="114"/>
        <v>0.99991254696617349</v>
      </c>
      <c r="AF838" s="135">
        <f t="shared" si="115"/>
        <v>0.99991254696617349</v>
      </c>
      <c r="AG838" s="135" t="s">
        <v>2544</v>
      </c>
      <c r="AH838" s="202"/>
      <c r="AI838" s="190"/>
      <c r="AJ838" s="191"/>
      <c r="AK838" s="191"/>
      <c r="AL838" s="191"/>
      <c r="AM838" s="191"/>
      <c r="AN838" s="191"/>
      <c r="AO838" s="191"/>
      <c r="AP838" s="191"/>
      <c r="AQ838" s="177"/>
    </row>
    <row r="839" spans="1:43" ht="36" x14ac:dyDescent="0.3">
      <c r="A839" s="193" t="s">
        <v>899</v>
      </c>
      <c r="B839" s="129">
        <v>836</v>
      </c>
      <c r="C839" s="198" t="s">
        <v>1681</v>
      </c>
      <c r="D839" s="239">
        <v>161973</v>
      </c>
      <c r="E839" s="245" t="s">
        <v>1629</v>
      </c>
      <c r="F839" s="280" t="s">
        <v>1629</v>
      </c>
      <c r="G839" s="175" t="s">
        <v>2149</v>
      </c>
      <c r="H839" s="187">
        <v>2017</v>
      </c>
      <c r="I839" s="130">
        <v>40525</v>
      </c>
      <c r="J839" s="186">
        <v>2010</v>
      </c>
      <c r="K839" s="130" t="s">
        <v>1751</v>
      </c>
      <c r="L839" s="130" t="s">
        <v>1102</v>
      </c>
      <c r="M839" s="131">
        <v>414</v>
      </c>
      <c r="N839" s="136">
        <v>40878</v>
      </c>
      <c r="O839" s="136">
        <v>42583</v>
      </c>
      <c r="P839" s="136">
        <v>42844</v>
      </c>
      <c r="Q839" s="145">
        <f t="shared" si="121"/>
        <v>5.3863013698630136</v>
      </c>
      <c r="R839" s="145" t="s">
        <v>2515</v>
      </c>
      <c r="S839" s="145">
        <f t="shared" si="122"/>
        <v>0.71506849315068488</v>
      </c>
      <c r="T839" s="145" t="s">
        <v>2524</v>
      </c>
      <c r="U839" s="145" t="s">
        <v>2540</v>
      </c>
      <c r="V839" s="145" t="s">
        <v>689</v>
      </c>
      <c r="W839" s="145" t="s">
        <v>689</v>
      </c>
      <c r="X839" s="187" t="s">
        <v>691</v>
      </c>
      <c r="Y839" s="180">
        <v>6106202.8300000001</v>
      </c>
      <c r="Z839" s="181">
        <v>0</v>
      </c>
      <c r="AA839" s="128">
        <v>0</v>
      </c>
      <c r="AB839" s="180">
        <v>8898421</v>
      </c>
      <c r="AC839" s="192">
        <v>6105990.7699999996</v>
      </c>
      <c r="AD839" s="342">
        <f t="shared" si="116"/>
        <v>212.06000000052154</v>
      </c>
      <c r="AE839" s="352">
        <f t="shared" si="114"/>
        <v>0.99996527137962754</v>
      </c>
      <c r="AF839" s="135">
        <f t="shared" si="115"/>
        <v>0.99996527137962754</v>
      </c>
      <c r="AG839" s="135" t="s">
        <v>2544</v>
      </c>
      <c r="AH839" s="202"/>
      <c r="AI839" s="190"/>
      <c r="AJ839" s="191"/>
      <c r="AK839" s="191"/>
      <c r="AL839" s="191"/>
      <c r="AM839" s="191"/>
      <c r="AN839" s="191"/>
      <c r="AO839" s="191"/>
      <c r="AP839" s="191"/>
      <c r="AQ839" s="177"/>
    </row>
    <row r="840" spans="1:43" ht="36" x14ac:dyDescent="0.3">
      <c r="A840" s="193" t="s">
        <v>899</v>
      </c>
      <c r="B840" s="129">
        <v>837</v>
      </c>
      <c r="C840" s="198" t="s">
        <v>1682</v>
      </c>
      <c r="D840" s="239">
        <v>165533</v>
      </c>
      <c r="E840" s="245" t="s">
        <v>1629</v>
      </c>
      <c r="F840" s="280" t="s">
        <v>1629</v>
      </c>
      <c r="G840" s="175" t="s">
        <v>2149</v>
      </c>
      <c r="H840" s="187">
        <v>2017</v>
      </c>
      <c r="I840" s="130">
        <v>40786</v>
      </c>
      <c r="J840" s="187">
        <v>2011</v>
      </c>
      <c r="K840" s="130" t="s">
        <v>906</v>
      </c>
      <c r="L840" s="130" t="s">
        <v>1102</v>
      </c>
      <c r="M840" s="131">
        <v>414</v>
      </c>
      <c r="N840" s="136">
        <v>40878</v>
      </c>
      <c r="O840" s="136">
        <v>42583</v>
      </c>
      <c r="P840" s="136">
        <v>42844</v>
      </c>
      <c r="Q840" s="145">
        <f t="shared" si="121"/>
        <v>5.3863013698630136</v>
      </c>
      <c r="R840" s="145" t="s">
        <v>2515</v>
      </c>
      <c r="S840" s="145">
        <f t="shared" si="122"/>
        <v>0.71506849315068488</v>
      </c>
      <c r="T840" s="145" t="s">
        <v>2524</v>
      </c>
      <c r="U840" s="145" t="s">
        <v>2540</v>
      </c>
      <c r="V840" s="145" t="s">
        <v>689</v>
      </c>
      <c r="W840" s="145" t="s">
        <v>689</v>
      </c>
      <c r="X840" s="187" t="s">
        <v>691</v>
      </c>
      <c r="Y840" s="180">
        <v>3764318.33</v>
      </c>
      <c r="Z840" s="181">
        <v>0</v>
      </c>
      <c r="AA840" s="128">
        <v>0</v>
      </c>
      <c r="AB840" s="180">
        <v>5604008</v>
      </c>
      <c r="AC840" s="192">
        <v>3763401.18</v>
      </c>
      <c r="AD840" s="342">
        <f t="shared" si="116"/>
        <v>917.14999999990687</v>
      </c>
      <c r="AE840" s="352">
        <f t="shared" si="114"/>
        <v>0.99975635694975884</v>
      </c>
      <c r="AF840" s="135">
        <f t="shared" si="115"/>
        <v>0.99975635694975884</v>
      </c>
      <c r="AG840" s="135" t="s">
        <v>2544</v>
      </c>
      <c r="AH840" s="202"/>
      <c r="AI840" s="190"/>
      <c r="AJ840" s="191"/>
      <c r="AK840" s="191"/>
      <c r="AL840" s="191"/>
      <c r="AM840" s="191"/>
      <c r="AN840" s="191"/>
      <c r="AO840" s="191"/>
      <c r="AP840" s="191"/>
      <c r="AQ840" s="177"/>
    </row>
    <row r="841" spans="1:43" ht="36" x14ac:dyDescent="0.3">
      <c r="A841" s="193" t="s">
        <v>899</v>
      </c>
      <c r="B841" s="129">
        <v>838</v>
      </c>
      <c r="C841" s="198" t="s">
        <v>1683</v>
      </c>
      <c r="D841" s="239">
        <v>176328</v>
      </c>
      <c r="E841" s="245" t="s">
        <v>1629</v>
      </c>
      <c r="F841" s="280" t="s">
        <v>1629</v>
      </c>
      <c r="G841" s="175" t="s">
        <v>2149</v>
      </c>
      <c r="H841" s="187">
        <v>2017</v>
      </c>
      <c r="I841" s="130">
        <v>40645</v>
      </c>
      <c r="J841" s="187">
        <v>2011</v>
      </c>
      <c r="K841" s="130" t="s">
        <v>1684</v>
      </c>
      <c r="L841" s="130" t="s">
        <v>1102</v>
      </c>
      <c r="M841" s="131">
        <v>414</v>
      </c>
      <c r="N841" s="136">
        <v>40878</v>
      </c>
      <c r="O841" s="136">
        <v>42522</v>
      </c>
      <c r="P841" s="136">
        <v>42844</v>
      </c>
      <c r="Q841" s="145">
        <f t="shared" ref="Q841:Q862" si="123">+(P841-N841)/365</f>
        <v>5.3863013698630136</v>
      </c>
      <c r="R841" s="145" t="s">
        <v>2515</v>
      </c>
      <c r="S841" s="145">
        <f t="shared" ref="S841:S862" si="124">+(P841-O841)/365</f>
        <v>0.88219178082191785</v>
      </c>
      <c r="T841" s="145" t="s">
        <v>2524</v>
      </c>
      <c r="U841" s="145" t="s">
        <v>2540</v>
      </c>
      <c r="V841" s="145" t="s">
        <v>689</v>
      </c>
      <c r="W841" s="145" t="s">
        <v>689</v>
      </c>
      <c r="X841" s="187" t="s">
        <v>691</v>
      </c>
      <c r="Y841" s="180">
        <v>3614880.76</v>
      </c>
      <c r="Z841" s="181">
        <v>0</v>
      </c>
      <c r="AA841" s="128">
        <v>0</v>
      </c>
      <c r="AB841" s="180">
        <v>5556870</v>
      </c>
      <c r="AC841" s="192">
        <v>3583828.81</v>
      </c>
      <c r="AD841" s="342">
        <f t="shared" si="116"/>
        <v>31051.949999999721</v>
      </c>
      <c r="AE841" s="352">
        <f t="shared" si="114"/>
        <v>0.99140996562221329</v>
      </c>
      <c r="AF841" s="135">
        <f t="shared" si="115"/>
        <v>0.99140996562221329</v>
      </c>
      <c r="AG841" s="135" t="s">
        <v>2544</v>
      </c>
      <c r="AH841" s="202"/>
      <c r="AI841" s="190"/>
      <c r="AJ841" s="191"/>
      <c r="AK841" s="191"/>
      <c r="AL841" s="191"/>
      <c r="AM841" s="191"/>
      <c r="AN841" s="191"/>
      <c r="AO841" s="191"/>
      <c r="AP841" s="191"/>
      <c r="AQ841" s="177"/>
    </row>
    <row r="842" spans="1:43" ht="48" x14ac:dyDescent="0.3">
      <c r="A842" s="193" t="s">
        <v>899</v>
      </c>
      <c r="B842" s="129">
        <v>839</v>
      </c>
      <c r="C842" s="198" t="s">
        <v>1685</v>
      </c>
      <c r="D842" s="239">
        <v>180046</v>
      </c>
      <c r="E842" s="245" t="s">
        <v>1629</v>
      </c>
      <c r="F842" s="280" t="s">
        <v>1629</v>
      </c>
      <c r="G842" s="175" t="s">
        <v>1837</v>
      </c>
      <c r="H842" s="187">
        <v>2017</v>
      </c>
      <c r="I842" s="130">
        <v>40707</v>
      </c>
      <c r="J842" s="187">
        <v>2011</v>
      </c>
      <c r="K842" s="130" t="s">
        <v>1686</v>
      </c>
      <c r="L842" s="130" t="s">
        <v>1102</v>
      </c>
      <c r="M842" s="131">
        <v>180</v>
      </c>
      <c r="N842" s="136">
        <v>40878</v>
      </c>
      <c r="O842" s="136">
        <v>42675</v>
      </c>
      <c r="P842" s="136">
        <v>42844</v>
      </c>
      <c r="Q842" s="145">
        <f t="shared" si="123"/>
        <v>5.3863013698630136</v>
      </c>
      <c r="R842" s="145" t="s">
        <v>2515</v>
      </c>
      <c r="S842" s="145">
        <f t="shared" si="124"/>
        <v>0.46301369863013697</v>
      </c>
      <c r="T842" s="145" t="s">
        <v>2510</v>
      </c>
      <c r="U842" s="145" t="s">
        <v>2539</v>
      </c>
      <c r="V842" s="145" t="s">
        <v>691</v>
      </c>
      <c r="W842" s="145" t="s">
        <v>689</v>
      </c>
      <c r="X842" s="187" t="s">
        <v>691</v>
      </c>
      <c r="Y842" s="180">
        <v>3093361.24</v>
      </c>
      <c r="Z842" s="181">
        <v>0</v>
      </c>
      <c r="AA842" s="128">
        <v>0</v>
      </c>
      <c r="AB842" s="180">
        <v>4912665</v>
      </c>
      <c r="AC842" s="192">
        <v>3073240.05</v>
      </c>
      <c r="AD842" s="342">
        <f t="shared" si="116"/>
        <v>20121.19000000041</v>
      </c>
      <c r="AE842" s="352">
        <f t="shared" si="114"/>
        <v>0.99349536363880975</v>
      </c>
      <c r="AF842" s="135">
        <f t="shared" si="115"/>
        <v>0.99349536363880975</v>
      </c>
      <c r="AG842" s="135" t="s">
        <v>2544</v>
      </c>
      <c r="AH842" s="202"/>
      <c r="AI842" s="190"/>
      <c r="AJ842" s="191"/>
      <c r="AK842" s="191"/>
      <c r="AL842" s="191"/>
      <c r="AM842" s="191"/>
      <c r="AN842" s="191"/>
      <c r="AO842" s="191"/>
      <c r="AP842" s="191"/>
      <c r="AQ842" s="177"/>
    </row>
    <row r="843" spans="1:43" ht="60" x14ac:dyDescent="0.3">
      <c r="A843" s="193" t="s">
        <v>899</v>
      </c>
      <c r="B843" s="129">
        <v>840</v>
      </c>
      <c r="C843" s="198" t="s">
        <v>1698</v>
      </c>
      <c r="D843" s="239">
        <v>204529</v>
      </c>
      <c r="E843" s="245" t="s">
        <v>1629</v>
      </c>
      <c r="F843" s="280" t="s">
        <v>1629</v>
      </c>
      <c r="G843" s="175" t="s">
        <v>1699</v>
      </c>
      <c r="H843" s="187">
        <v>2017</v>
      </c>
      <c r="I843" s="130">
        <v>40956</v>
      </c>
      <c r="J843" s="152">
        <v>2012</v>
      </c>
      <c r="K843" s="253" t="s">
        <v>1700</v>
      </c>
      <c r="L843" s="130" t="s">
        <v>1102</v>
      </c>
      <c r="M843" s="131">
        <v>120</v>
      </c>
      <c r="N843" s="136">
        <v>41518</v>
      </c>
      <c r="O843" s="136">
        <v>42705</v>
      </c>
      <c r="P843" s="136">
        <v>42844</v>
      </c>
      <c r="Q843" s="145">
        <f t="shared" si="123"/>
        <v>3.6328767123287671</v>
      </c>
      <c r="R843" s="145" t="s">
        <v>2513</v>
      </c>
      <c r="S843" s="145">
        <f t="shared" si="124"/>
        <v>0.38082191780821917</v>
      </c>
      <c r="T843" s="145" t="s">
        <v>2510</v>
      </c>
      <c r="U843" s="145" t="s">
        <v>2539</v>
      </c>
      <c r="V843" s="145" t="s">
        <v>691</v>
      </c>
      <c r="W843" s="145" t="s">
        <v>689</v>
      </c>
      <c r="X843" s="187" t="s">
        <v>689</v>
      </c>
      <c r="Y843" s="180">
        <v>1401817.49</v>
      </c>
      <c r="Z843" s="181">
        <v>0</v>
      </c>
      <c r="AA843" s="128">
        <v>0</v>
      </c>
      <c r="AB843" s="180">
        <v>2116894</v>
      </c>
      <c r="AC843" s="192">
        <v>1320787.6499999999</v>
      </c>
      <c r="AD843" s="342">
        <f t="shared" si="116"/>
        <v>81029.840000000084</v>
      </c>
      <c r="AE843" s="352">
        <f t="shared" si="114"/>
        <v>0.94219658366511028</v>
      </c>
      <c r="AF843" s="135">
        <f t="shared" si="115"/>
        <v>0.94219658366511028</v>
      </c>
      <c r="AG843" s="135" t="s">
        <v>2544</v>
      </c>
      <c r="AH843" s="202"/>
      <c r="AI843" s="189"/>
      <c r="AJ843" s="178"/>
      <c r="AK843" s="178"/>
      <c r="AL843" s="178"/>
      <c r="AM843" s="178"/>
      <c r="AN843" s="178"/>
      <c r="AO843" s="178"/>
      <c r="AP843" s="178"/>
      <c r="AQ843" s="177"/>
    </row>
    <row r="844" spans="1:43" ht="36" x14ac:dyDescent="0.3">
      <c r="A844" s="193" t="s">
        <v>899</v>
      </c>
      <c r="B844" s="129">
        <v>841</v>
      </c>
      <c r="C844" s="198" t="s">
        <v>1701</v>
      </c>
      <c r="D844" s="239">
        <v>206149</v>
      </c>
      <c r="E844" s="245" t="s">
        <v>1702</v>
      </c>
      <c r="F844" s="280" t="s">
        <v>1629</v>
      </c>
      <c r="G844" s="175" t="s">
        <v>2149</v>
      </c>
      <c r="H844" s="187">
        <v>2017</v>
      </c>
      <c r="I844" s="130">
        <v>41044</v>
      </c>
      <c r="J844" s="152">
        <v>2012</v>
      </c>
      <c r="K844" s="130" t="s">
        <v>906</v>
      </c>
      <c r="L844" s="130" t="s">
        <v>1107</v>
      </c>
      <c r="M844" s="131">
        <v>150</v>
      </c>
      <c r="N844" s="136">
        <v>41487</v>
      </c>
      <c r="O844" s="136">
        <v>42767</v>
      </c>
      <c r="P844" s="136">
        <v>42844</v>
      </c>
      <c r="Q844" s="145">
        <f t="shared" si="123"/>
        <v>3.7178082191780821</v>
      </c>
      <c r="R844" s="145" t="s">
        <v>2513</v>
      </c>
      <c r="S844" s="145">
        <f t="shared" si="124"/>
        <v>0.21095890410958903</v>
      </c>
      <c r="T844" s="145" t="s">
        <v>2510</v>
      </c>
      <c r="U844" s="145" t="s">
        <v>2539</v>
      </c>
      <c r="V844" s="145" t="s">
        <v>691</v>
      </c>
      <c r="W844" s="145" t="s">
        <v>689</v>
      </c>
      <c r="X844" s="187" t="s">
        <v>689</v>
      </c>
      <c r="Y844" s="180">
        <v>4034808.57</v>
      </c>
      <c r="Z844" s="181">
        <v>0</v>
      </c>
      <c r="AA844" s="180">
        <v>1534365</v>
      </c>
      <c r="AB844" s="180">
        <v>3236533</v>
      </c>
      <c r="AC844" s="192">
        <v>1460992.03</v>
      </c>
      <c r="AD844" s="342">
        <f t="shared" si="116"/>
        <v>2573816.54</v>
      </c>
      <c r="AE844" s="352">
        <f t="shared" si="114"/>
        <v>0.36209698791236583</v>
      </c>
      <c r="AF844" s="135">
        <f t="shared" si="115"/>
        <v>0.36209698791236583</v>
      </c>
      <c r="AG844" s="135" t="s">
        <v>2542</v>
      </c>
      <c r="AH844" s="202"/>
      <c r="AI844" s="189"/>
      <c r="AJ844" s="178"/>
      <c r="AK844" s="178"/>
      <c r="AL844" s="178"/>
      <c r="AM844" s="178"/>
      <c r="AN844" s="178"/>
      <c r="AO844" s="178"/>
      <c r="AP844" s="178"/>
      <c r="AQ844" s="144" t="s">
        <v>1630</v>
      </c>
    </row>
    <row r="845" spans="1:43" ht="48" x14ac:dyDescent="0.3">
      <c r="A845" s="193" t="s">
        <v>899</v>
      </c>
      <c r="B845" s="129">
        <v>842</v>
      </c>
      <c r="C845" s="198" t="s">
        <v>1703</v>
      </c>
      <c r="D845" s="239">
        <v>207999</v>
      </c>
      <c r="E845" s="245" t="s">
        <v>1629</v>
      </c>
      <c r="F845" s="280" t="s">
        <v>1629</v>
      </c>
      <c r="G845" s="175" t="s">
        <v>1132</v>
      </c>
      <c r="H845" s="187">
        <v>2017</v>
      </c>
      <c r="I845" s="130">
        <v>41053</v>
      </c>
      <c r="J845" s="152">
        <v>2012</v>
      </c>
      <c r="K845" s="130" t="s">
        <v>1704</v>
      </c>
      <c r="L845" s="130" t="s">
        <v>1102</v>
      </c>
      <c r="M845" s="131">
        <v>240</v>
      </c>
      <c r="N845" s="136">
        <v>41153</v>
      </c>
      <c r="O845" s="136">
        <v>42461</v>
      </c>
      <c r="P845" s="136">
        <v>42844</v>
      </c>
      <c r="Q845" s="145">
        <f t="shared" si="123"/>
        <v>4.6328767123287671</v>
      </c>
      <c r="R845" s="145" t="s">
        <v>2514</v>
      </c>
      <c r="S845" s="145">
        <f t="shared" si="124"/>
        <v>1.0493150684931507</v>
      </c>
      <c r="T845" s="145" t="s">
        <v>2524</v>
      </c>
      <c r="U845" s="145" t="s">
        <v>2540</v>
      </c>
      <c r="V845" s="145" t="s">
        <v>691</v>
      </c>
      <c r="W845" s="145" t="s">
        <v>689</v>
      </c>
      <c r="X845" s="187" t="s">
        <v>691</v>
      </c>
      <c r="Y845" s="180">
        <v>1284934.3700000001</v>
      </c>
      <c r="Z845" s="181">
        <v>0</v>
      </c>
      <c r="AA845" s="128">
        <v>0</v>
      </c>
      <c r="AB845" s="180">
        <v>1380364</v>
      </c>
      <c r="AC845" s="192">
        <v>1271332.33</v>
      </c>
      <c r="AD845" s="342">
        <f t="shared" si="116"/>
        <v>13602.040000000037</v>
      </c>
      <c r="AE845" s="352">
        <f t="shared" si="114"/>
        <v>0.98941421420613096</v>
      </c>
      <c r="AF845" s="135">
        <f t="shared" si="115"/>
        <v>0.98941421420613096</v>
      </c>
      <c r="AG845" s="135" t="s">
        <v>2544</v>
      </c>
      <c r="AH845" s="202"/>
      <c r="AI845" s="189"/>
      <c r="AJ845" s="178"/>
      <c r="AK845" s="178"/>
      <c r="AL845" s="178"/>
      <c r="AM845" s="178"/>
      <c r="AN845" s="178"/>
      <c r="AO845" s="178"/>
      <c r="AP845" s="178"/>
      <c r="AQ845" s="177"/>
    </row>
    <row r="846" spans="1:43" ht="60" x14ac:dyDescent="0.3">
      <c r="A846" s="193" t="s">
        <v>899</v>
      </c>
      <c r="B846" s="129">
        <v>843</v>
      </c>
      <c r="C846" s="198" t="s">
        <v>1705</v>
      </c>
      <c r="D846" s="239">
        <v>208016</v>
      </c>
      <c r="E846" s="245" t="s">
        <v>1629</v>
      </c>
      <c r="F846" s="280" t="s">
        <v>1629</v>
      </c>
      <c r="G846" s="175" t="s">
        <v>1132</v>
      </c>
      <c r="H846" s="187">
        <v>2017</v>
      </c>
      <c r="I846" s="130">
        <v>41053</v>
      </c>
      <c r="J846" s="152">
        <v>2012</v>
      </c>
      <c r="K846" s="130" t="s">
        <v>1187</v>
      </c>
      <c r="L846" s="130" t="s">
        <v>1102</v>
      </c>
      <c r="M846" s="131">
        <v>240</v>
      </c>
      <c r="N846" s="136">
        <v>41153</v>
      </c>
      <c r="O846" s="136">
        <v>42339</v>
      </c>
      <c r="P846" s="136">
        <v>42844</v>
      </c>
      <c r="Q846" s="145">
        <f t="shared" si="123"/>
        <v>4.6328767123287671</v>
      </c>
      <c r="R846" s="145" t="s">
        <v>2514</v>
      </c>
      <c r="S846" s="145">
        <f t="shared" si="124"/>
        <v>1.3835616438356164</v>
      </c>
      <c r="T846" s="145" t="s">
        <v>2524</v>
      </c>
      <c r="U846" s="145" t="s">
        <v>2540</v>
      </c>
      <c r="V846" s="145" t="s">
        <v>691</v>
      </c>
      <c r="W846" s="145" t="s">
        <v>689</v>
      </c>
      <c r="X846" s="187" t="s">
        <v>691</v>
      </c>
      <c r="Y846" s="180">
        <v>1307182.03</v>
      </c>
      <c r="Z846" s="181">
        <v>0</v>
      </c>
      <c r="AA846" s="128">
        <v>0</v>
      </c>
      <c r="AB846" s="180">
        <v>1375250</v>
      </c>
      <c r="AC846" s="192">
        <v>1268345.95</v>
      </c>
      <c r="AD846" s="342">
        <f t="shared" si="116"/>
        <v>38836.080000000075</v>
      </c>
      <c r="AE846" s="352">
        <f t="shared" si="114"/>
        <v>0.97029022805645515</v>
      </c>
      <c r="AF846" s="135">
        <f t="shared" si="115"/>
        <v>0.97029022805645515</v>
      </c>
      <c r="AG846" s="135" t="s">
        <v>2544</v>
      </c>
      <c r="AH846" s="202"/>
      <c r="AI846" s="189"/>
      <c r="AJ846" s="178"/>
      <c r="AK846" s="178"/>
      <c r="AL846" s="178"/>
      <c r="AM846" s="178"/>
      <c r="AN846" s="178"/>
      <c r="AO846" s="178"/>
      <c r="AP846" s="178"/>
      <c r="AQ846" s="177"/>
    </row>
    <row r="847" spans="1:43" ht="48" x14ac:dyDescent="0.3">
      <c r="A847" s="193" t="s">
        <v>899</v>
      </c>
      <c r="B847" s="129">
        <v>844</v>
      </c>
      <c r="C847" s="198" t="s">
        <v>1862</v>
      </c>
      <c r="D847" s="239">
        <v>208214</v>
      </c>
      <c r="E847" s="245" t="s">
        <v>1629</v>
      </c>
      <c r="F847" s="280" t="s">
        <v>1629</v>
      </c>
      <c r="G847" s="175" t="s">
        <v>1132</v>
      </c>
      <c r="H847" s="187">
        <v>2017</v>
      </c>
      <c r="I847" s="130">
        <v>41051</v>
      </c>
      <c r="J847" s="152">
        <v>2012</v>
      </c>
      <c r="K847" s="130" t="s">
        <v>1187</v>
      </c>
      <c r="L847" s="130" t="s">
        <v>1102</v>
      </c>
      <c r="M847" s="131">
        <v>240</v>
      </c>
      <c r="N847" s="136">
        <v>41153</v>
      </c>
      <c r="O847" s="136">
        <v>42644</v>
      </c>
      <c r="P847" s="136">
        <v>42844</v>
      </c>
      <c r="Q847" s="145">
        <f t="shared" si="123"/>
        <v>4.6328767123287671</v>
      </c>
      <c r="R847" s="145" t="s">
        <v>2514</v>
      </c>
      <c r="S847" s="145">
        <f t="shared" si="124"/>
        <v>0.54794520547945202</v>
      </c>
      <c r="T847" s="145" t="s">
        <v>2510</v>
      </c>
      <c r="U847" s="145" t="s">
        <v>2539</v>
      </c>
      <c r="V847" s="145" t="s">
        <v>691</v>
      </c>
      <c r="W847" s="145" t="s">
        <v>689</v>
      </c>
      <c r="X847" s="187" t="s">
        <v>691</v>
      </c>
      <c r="Y847" s="180">
        <v>1321364.1499999999</v>
      </c>
      <c r="Z847" s="181">
        <v>0</v>
      </c>
      <c r="AA847" s="128">
        <v>0</v>
      </c>
      <c r="AB847" s="180">
        <v>1344063</v>
      </c>
      <c r="AC847" s="192">
        <v>1286942.8700000001</v>
      </c>
      <c r="AD847" s="342">
        <f t="shared" si="116"/>
        <v>34421.279999999795</v>
      </c>
      <c r="AE847" s="352">
        <f t="shared" si="114"/>
        <v>0.97395019382053027</v>
      </c>
      <c r="AF847" s="135">
        <f t="shared" si="115"/>
        <v>0.97395019382053027</v>
      </c>
      <c r="AG847" s="135" t="s">
        <v>2544</v>
      </c>
      <c r="AH847" s="202"/>
      <c r="AI847" s="189"/>
      <c r="AJ847" s="178"/>
      <c r="AK847" s="178"/>
      <c r="AL847" s="178"/>
      <c r="AM847" s="178"/>
      <c r="AN847" s="178"/>
      <c r="AO847" s="178"/>
      <c r="AP847" s="178"/>
      <c r="AQ847" s="177"/>
    </row>
    <row r="848" spans="1:43" ht="48" x14ac:dyDescent="0.3">
      <c r="A848" s="193" t="s">
        <v>899</v>
      </c>
      <c r="B848" s="129">
        <v>845</v>
      </c>
      <c r="C848" s="198" t="s">
        <v>1863</v>
      </c>
      <c r="D848" s="239">
        <v>208407</v>
      </c>
      <c r="E848" s="245" t="s">
        <v>1629</v>
      </c>
      <c r="F848" s="280" t="s">
        <v>1629</v>
      </c>
      <c r="G848" s="175" t="s">
        <v>1132</v>
      </c>
      <c r="H848" s="187">
        <v>2017</v>
      </c>
      <c r="I848" s="130">
        <v>41053</v>
      </c>
      <c r="J848" s="152">
        <v>2012</v>
      </c>
      <c r="K848" s="130" t="s">
        <v>1187</v>
      </c>
      <c r="L848" s="130" t="s">
        <v>1102</v>
      </c>
      <c r="M848" s="131">
        <v>240</v>
      </c>
      <c r="N848" s="136">
        <v>41153</v>
      </c>
      <c r="O848" s="136">
        <v>42278</v>
      </c>
      <c r="P848" s="136">
        <v>42844</v>
      </c>
      <c r="Q848" s="145">
        <f t="shared" si="123"/>
        <v>4.6328767123287671</v>
      </c>
      <c r="R848" s="145" t="s">
        <v>2514</v>
      </c>
      <c r="S848" s="145">
        <f t="shared" si="124"/>
        <v>1.5506849315068494</v>
      </c>
      <c r="T848" s="145" t="s">
        <v>2524</v>
      </c>
      <c r="U848" s="145" t="s">
        <v>2540</v>
      </c>
      <c r="V848" s="145" t="s">
        <v>691</v>
      </c>
      <c r="W848" s="145" t="s">
        <v>689</v>
      </c>
      <c r="X848" s="187" t="s">
        <v>691</v>
      </c>
      <c r="Y848" s="180">
        <v>1203153.94</v>
      </c>
      <c r="Z848" s="181">
        <v>0</v>
      </c>
      <c r="AA848" s="128">
        <v>0</v>
      </c>
      <c r="AB848" s="180">
        <v>1237647</v>
      </c>
      <c r="AC848" s="192">
        <v>1203060.58</v>
      </c>
      <c r="AD848" s="342">
        <f t="shared" si="116"/>
        <v>93.359999999869615</v>
      </c>
      <c r="AE848" s="352">
        <f t="shared" si="114"/>
        <v>0.99992240394441967</v>
      </c>
      <c r="AF848" s="135">
        <f t="shared" si="115"/>
        <v>0.99992240394441967</v>
      </c>
      <c r="AG848" s="135" t="s">
        <v>2544</v>
      </c>
      <c r="AH848" s="202"/>
      <c r="AI848" s="189"/>
      <c r="AJ848" s="178"/>
      <c r="AK848" s="178"/>
      <c r="AL848" s="178"/>
      <c r="AM848" s="178"/>
      <c r="AN848" s="178"/>
      <c r="AO848" s="178"/>
      <c r="AP848" s="178"/>
      <c r="AQ848" s="177" t="s">
        <v>788</v>
      </c>
    </row>
    <row r="849" spans="1:43" ht="48" x14ac:dyDescent="0.3">
      <c r="A849" s="193" t="s">
        <v>899</v>
      </c>
      <c r="B849" s="129">
        <v>846</v>
      </c>
      <c r="C849" s="198" t="s">
        <v>1864</v>
      </c>
      <c r="D849" s="239">
        <v>208510</v>
      </c>
      <c r="E849" s="245" t="s">
        <v>1629</v>
      </c>
      <c r="F849" s="280" t="s">
        <v>1629</v>
      </c>
      <c r="G849" s="175" t="s">
        <v>1132</v>
      </c>
      <c r="H849" s="187">
        <v>2017</v>
      </c>
      <c r="I849" s="130">
        <v>41051</v>
      </c>
      <c r="J849" s="152">
        <v>2012</v>
      </c>
      <c r="K849" s="130" t="s">
        <v>1187</v>
      </c>
      <c r="L849" s="130" t="s">
        <v>1102</v>
      </c>
      <c r="M849" s="131">
        <v>240</v>
      </c>
      <c r="N849" s="136">
        <v>41153</v>
      </c>
      <c r="O849" s="136">
        <v>41518</v>
      </c>
      <c r="P849" s="136">
        <v>42844</v>
      </c>
      <c r="Q849" s="145">
        <f t="shared" si="123"/>
        <v>4.6328767123287671</v>
      </c>
      <c r="R849" s="145" t="s">
        <v>2514</v>
      </c>
      <c r="S849" s="145">
        <f t="shared" si="124"/>
        <v>3.6328767123287671</v>
      </c>
      <c r="T849" s="145" t="s">
        <v>2513</v>
      </c>
      <c r="U849" s="145" t="s">
        <v>2540</v>
      </c>
      <c r="V849" s="145" t="s">
        <v>691</v>
      </c>
      <c r="W849" s="145" t="s">
        <v>689</v>
      </c>
      <c r="X849" s="187" t="s">
        <v>691</v>
      </c>
      <c r="Y849" s="180">
        <v>1087045.3799999999</v>
      </c>
      <c r="Z849" s="181">
        <v>0</v>
      </c>
      <c r="AA849" s="128">
        <v>0</v>
      </c>
      <c r="AB849" s="180">
        <v>1247932</v>
      </c>
      <c r="AC849" s="192">
        <v>1148585.51</v>
      </c>
      <c r="AD849" s="342">
        <f t="shared" si="116"/>
        <v>-61540.130000000121</v>
      </c>
      <c r="AE849" s="352">
        <f t="shared" si="114"/>
        <v>1.0566122915678093</v>
      </c>
      <c r="AF849" s="135">
        <f t="shared" si="115"/>
        <v>1.0566122915678093</v>
      </c>
      <c r="AG849" s="135" t="s">
        <v>2544</v>
      </c>
      <c r="AH849" s="202"/>
      <c r="AI849" s="189"/>
      <c r="AJ849" s="178"/>
      <c r="AK849" s="178"/>
      <c r="AL849" s="178"/>
      <c r="AM849" s="178"/>
      <c r="AN849" s="178"/>
      <c r="AO849" s="178"/>
      <c r="AP849" s="178"/>
      <c r="AQ849" s="177"/>
    </row>
    <row r="850" spans="1:43" ht="48" x14ac:dyDescent="0.3">
      <c r="A850" s="193" t="s">
        <v>899</v>
      </c>
      <c r="B850" s="129">
        <v>847</v>
      </c>
      <c r="C850" s="198" t="s">
        <v>1865</v>
      </c>
      <c r="D850" s="239">
        <v>208515</v>
      </c>
      <c r="E850" s="245" t="s">
        <v>1629</v>
      </c>
      <c r="F850" s="280" t="s">
        <v>1629</v>
      </c>
      <c r="G850" s="175" t="s">
        <v>1132</v>
      </c>
      <c r="H850" s="187">
        <v>2017</v>
      </c>
      <c r="I850" s="130">
        <v>41037</v>
      </c>
      <c r="J850" s="152">
        <v>2012</v>
      </c>
      <c r="K850" s="130" t="s">
        <v>1168</v>
      </c>
      <c r="L850" s="130" t="s">
        <v>1102</v>
      </c>
      <c r="M850" s="131">
        <v>240</v>
      </c>
      <c r="N850" s="136">
        <v>41122</v>
      </c>
      <c r="O850" s="136">
        <v>42705</v>
      </c>
      <c r="P850" s="136">
        <v>42844</v>
      </c>
      <c r="Q850" s="145">
        <f t="shared" si="123"/>
        <v>4.7178082191780826</v>
      </c>
      <c r="R850" s="145" t="s">
        <v>2514</v>
      </c>
      <c r="S850" s="145">
        <f t="shared" si="124"/>
        <v>0.38082191780821917</v>
      </c>
      <c r="T850" s="145" t="s">
        <v>2510</v>
      </c>
      <c r="U850" s="145" t="s">
        <v>2539</v>
      </c>
      <c r="V850" s="145" t="s">
        <v>691</v>
      </c>
      <c r="W850" s="145" t="s">
        <v>689</v>
      </c>
      <c r="X850" s="187" t="s">
        <v>689</v>
      </c>
      <c r="Y850" s="180">
        <v>1134404.22</v>
      </c>
      <c r="Z850" s="181">
        <v>0</v>
      </c>
      <c r="AA850" s="128">
        <v>0</v>
      </c>
      <c r="AB850" s="180">
        <v>1546041</v>
      </c>
      <c r="AC850" s="192">
        <v>916018.82</v>
      </c>
      <c r="AD850" s="342">
        <f t="shared" si="116"/>
        <v>218385.40000000002</v>
      </c>
      <c r="AE850" s="352">
        <f t="shared" si="114"/>
        <v>0.80748890373486093</v>
      </c>
      <c r="AF850" s="135">
        <f t="shared" si="115"/>
        <v>0.80748890373486093</v>
      </c>
      <c r="AG850" s="135" t="s">
        <v>2544</v>
      </c>
      <c r="AH850" s="202"/>
      <c r="AI850" s="189"/>
      <c r="AJ850" s="178"/>
      <c r="AK850" s="178"/>
      <c r="AL850" s="178"/>
      <c r="AM850" s="178"/>
      <c r="AN850" s="178"/>
      <c r="AO850" s="178"/>
      <c r="AP850" s="178"/>
      <c r="AQ850" s="177"/>
    </row>
    <row r="851" spans="1:43" ht="48" x14ac:dyDescent="0.3">
      <c r="A851" s="193" t="s">
        <v>899</v>
      </c>
      <c r="B851" s="129">
        <v>848</v>
      </c>
      <c r="C851" s="198" t="s">
        <v>1871</v>
      </c>
      <c r="D851" s="239">
        <v>260918</v>
      </c>
      <c r="E851" s="245" t="s">
        <v>1629</v>
      </c>
      <c r="F851" s="280" t="s">
        <v>1629</v>
      </c>
      <c r="G851" s="175" t="s">
        <v>1132</v>
      </c>
      <c r="H851" s="187">
        <v>2017</v>
      </c>
      <c r="I851" s="130">
        <v>41583</v>
      </c>
      <c r="J851" s="187">
        <v>2013</v>
      </c>
      <c r="K851" s="130" t="s">
        <v>1148</v>
      </c>
      <c r="L851" s="130" t="s">
        <v>1107</v>
      </c>
      <c r="M851" s="131">
        <v>226</v>
      </c>
      <c r="N851" s="136">
        <v>41760</v>
      </c>
      <c r="O851" s="136">
        <v>42675</v>
      </c>
      <c r="P851" s="136">
        <v>42844</v>
      </c>
      <c r="Q851" s="145">
        <f t="shared" si="123"/>
        <v>2.9698630136986299</v>
      </c>
      <c r="R851" s="145" t="s">
        <v>2513</v>
      </c>
      <c r="S851" s="145">
        <f t="shared" si="124"/>
        <v>0.46301369863013697</v>
      </c>
      <c r="T851" s="145" t="s">
        <v>2510</v>
      </c>
      <c r="U851" s="145" t="s">
        <v>2539</v>
      </c>
      <c r="V851" s="145" t="s">
        <v>689</v>
      </c>
      <c r="W851" s="145" t="s">
        <v>689</v>
      </c>
      <c r="X851" s="187" t="s">
        <v>691</v>
      </c>
      <c r="Y851" s="180">
        <v>851882.57</v>
      </c>
      <c r="Z851" s="181">
        <v>0</v>
      </c>
      <c r="AA851" s="180">
        <v>13814</v>
      </c>
      <c r="AB851" s="180">
        <v>1498805</v>
      </c>
      <c r="AC851" s="192">
        <v>811915.14</v>
      </c>
      <c r="AD851" s="342">
        <f t="shared" si="116"/>
        <v>39967.429999999935</v>
      </c>
      <c r="AE851" s="352">
        <f t="shared" si="114"/>
        <v>0.95308340444153006</v>
      </c>
      <c r="AF851" s="135">
        <f t="shared" si="115"/>
        <v>0.95308340444153006</v>
      </c>
      <c r="AG851" s="135" t="s">
        <v>2544</v>
      </c>
      <c r="AH851" s="202"/>
      <c r="AI851" s="189"/>
      <c r="AJ851" s="178"/>
      <c r="AK851" s="178"/>
      <c r="AL851" s="178"/>
      <c r="AM851" s="178"/>
      <c r="AN851" s="178"/>
      <c r="AO851" s="178"/>
      <c r="AP851" s="178"/>
      <c r="AQ851" s="177"/>
    </row>
    <row r="852" spans="1:43" ht="36.6" x14ac:dyDescent="0.3">
      <c r="A852" s="193" t="s">
        <v>900</v>
      </c>
      <c r="B852" s="129">
        <v>849</v>
      </c>
      <c r="C852" s="198" t="s">
        <v>2404</v>
      </c>
      <c r="D852" s="237">
        <v>127993</v>
      </c>
      <c r="E852" s="245" t="s">
        <v>2219</v>
      </c>
      <c r="F852" s="280" t="s">
        <v>2528</v>
      </c>
      <c r="G852" s="175" t="s">
        <v>1132</v>
      </c>
      <c r="H852" s="187">
        <v>2017</v>
      </c>
      <c r="I852" s="130">
        <v>40050</v>
      </c>
      <c r="J852" s="187">
        <v>2009</v>
      </c>
      <c r="K852" s="130" t="s">
        <v>2251</v>
      </c>
      <c r="L852" s="130" t="s">
        <v>1100</v>
      </c>
      <c r="M852" s="131">
        <v>90</v>
      </c>
      <c r="N852" s="136">
        <v>41061</v>
      </c>
      <c r="O852" s="136">
        <v>42795</v>
      </c>
      <c r="P852" s="136">
        <v>42844</v>
      </c>
      <c r="Q852" s="145">
        <f t="shared" si="123"/>
        <v>4.8849315068493153</v>
      </c>
      <c r="R852" s="145" t="s">
        <v>2514</v>
      </c>
      <c r="S852" s="145">
        <f t="shared" si="124"/>
        <v>0.13424657534246576</v>
      </c>
      <c r="T852" s="145" t="s">
        <v>2510</v>
      </c>
      <c r="U852" s="145" t="s">
        <v>2539</v>
      </c>
      <c r="V852" s="145" t="s">
        <v>691</v>
      </c>
      <c r="W852" s="145" t="s">
        <v>689</v>
      </c>
      <c r="X852" s="187" t="s">
        <v>691</v>
      </c>
      <c r="Y852" s="180">
        <v>1153170</v>
      </c>
      <c r="Z852" s="181">
        <v>0</v>
      </c>
      <c r="AA852" s="180">
        <v>1133825</v>
      </c>
      <c r="AB852" s="180">
        <v>1164475</v>
      </c>
      <c r="AC852" s="192">
        <v>1133824.51</v>
      </c>
      <c r="AD852" s="342">
        <f t="shared" si="116"/>
        <v>19345.489999999991</v>
      </c>
      <c r="AE852" s="352">
        <f t="shared" si="114"/>
        <v>0.9832240779763608</v>
      </c>
      <c r="AF852" s="135">
        <f t="shared" si="115"/>
        <v>0.9832240779763608</v>
      </c>
      <c r="AG852" s="135" t="s">
        <v>2544</v>
      </c>
      <c r="AH852" s="202"/>
      <c r="AI852" s="190"/>
      <c r="AJ852" s="191"/>
      <c r="AK852" s="191"/>
      <c r="AL852" s="191"/>
      <c r="AM852" s="191"/>
      <c r="AN852" s="191"/>
      <c r="AO852" s="191"/>
      <c r="AP852" s="191"/>
      <c r="AQ852" s="177" t="s">
        <v>721</v>
      </c>
    </row>
    <row r="853" spans="1:43" ht="36" x14ac:dyDescent="0.3">
      <c r="A853" s="193" t="s">
        <v>900</v>
      </c>
      <c r="B853" s="129">
        <v>850</v>
      </c>
      <c r="C853" s="198" t="s">
        <v>2456</v>
      </c>
      <c r="D853" s="237">
        <v>184383</v>
      </c>
      <c r="E853" s="245" t="s">
        <v>2219</v>
      </c>
      <c r="F853" s="280" t="s">
        <v>2528</v>
      </c>
      <c r="G853" s="175" t="s">
        <v>1132</v>
      </c>
      <c r="H853" s="187">
        <v>2017</v>
      </c>
      <c r="I853" s="130">
        <v>41101</v>
      </c>
      <c r="J853" s="152">
        <v>2012</v>
      </c>
      <c r="K853" s="187" t="s">
        <v>1094</v>
      </c>
      <c r="L853" s="130" t="s">
        <v>1100</v>
      </c>
      <c r="M853" s="131">
        <v>720</v>
      </c>
      <c r="N853" s="136">
        <v>41548</v>
      </c>
      <c r="O853" s="136">
        <v>42826</v>
      </c>
      <c r="P853" s="136">
        <v>42844</v>
      </c>
      <c r="Q853" s="145">
        <f t="shared" si="123"/>
        <v>3.5506849315068494</v>
      </c>
      <c r="R853" s="145" t="s">
        <v>2513</v>
      </c>
      <c r="S853" s="145">
        <f t="shared" si="124"/>
        <v>4.9315068493150684E-2</v>
      </c>
      <c r="T853" s="145" t="s">
        <v>2510</v>
      </c>
      <c r="U853" s="145" t="s">
        <v>2539</v>
      </c>
      <c r="V853" s="145" t="s">
        <v>691</v>
      </c>
      <c r="W853" s="145" t="s">
        <v>689</v>
      </c>
      <c r="X853" s="187" t="s">
        <v>689</v>
      </c>
      <c r="Y853" s="180">
        <v>10230435</v>
      </c>
      <c r="Z853" s="181">
        <v>0</v>
      </c>
      <c r="AA853" s="180">
        <v>1477493</v>
      </c>
      <c r="AB853" s="180">
        <v>10936181</v>
      </c>
      <c r="AC853" s="192">
        <v>7958035.7800000003</v>
      </c>
      <c r="AD853" s="342">
        <f t="shared" si="116"/>
        <v>2272399.2199999997</v>
      </c>
      <c r="AE853" s="352">
        <f t="shared" ref="AE853:AE903" si="125">+AC853/Y853</f>
        <v>0.77787853400173113</v>
      </c>
      <c r="AF853" s="135">
        <f t="shared" ref="AF853:AF903" si="126">+AC853/Y853</f>
        <v>0.77787853400173113</v>
      </c>
      <c r="AG853" s="135" t="s">
        <v>2544</v>
      </c>
      <c r="AH853" s="202"/>
      <c r="AI853" s="189"/>
      <c r="AJ853" s="178"/>
      <c r="AK853" s="178"/>
      <c r="AL853" s="178"/>
      <c r="AM853" s="178"/>
      <c r="AN853" s="178"/>
      <c r="AO853" s="178"/>
      <c r="AP853" s="178"/>
      <c r="AQ853" s="177" t="s">
        <v>2156</v>
      </c>
    </row>
    <row r="854" spans="1:43" ht="48" x14ac:dyDescent="0.3">
      <c r="A854" s="193" t="s">
        <v>900</v>
      </c>
      <c r="B854" s="129">
        <v>851</v>
      </c>
      <c r="C854" s="198" t="s">
        <v>2506</v>
      </c>
      <c r="D854" s="237">
        <v>204416</v>
      </c>
      <c r="E854" s="245" t="s">
        <v>2219</v>
      </c>
      <c r="F854" s="280" t="s">
        <v>2528</v>
      </c>
      <c r="G854" s="175" t="s">
        <v>1132</v>
      </c>
      <c r="H854" s="187">
        <v>2017</v>
      </c>
      <c r="I854" s="130">
        <v>41851</v>
      </c>
      <c r="J854" s="282">
        <v>2014</v>
      </c>
      <c r="K854" s="130" t="s">
        <v>1500</v>
      </c>
      <c r="L854" s="130" t="s">
        <v>1100</v>
      </c>
      <c r="M854" s="131">
        <v>180</v>
      </c>
      <c r="N854" s="136">
        <v>41334</v>
      </c>
      <c r="O854" s="136">
        <v>42217</v>
      </c>
      <c r="P854" s="136">
        <v>42844</v>
      </c>
      <c r="Q854" s="145">
        <f t="shared" si="123"/>
        <v>4.1369863013698627</v>
      </c>
      <c r="R854" s="145" t="s">
        <v>2514</v>
      </c>
      <c r="S854" s="145">
        <f t="shared" si="124"/>
        <v>1.7178082191780821</v>
      </c>
      <c r="T854" s="145" t="s">
        <v>2524</v>
      </c>
      <c r="U854" s="145" t="s">
        <v>2540</v>
      </c>
      <c r="V854" s="145" t="s">
        <v>691</v>
      </c>
      <c r="W854" s="145" t="s">
        <v>689</v>
      </c>
      <c r="X854" s="187" t="s">
        <v>689</v>
      </c>
      <c r="Y854" s="180">
        <v>5247333</v>
      </c>
      <c r="Z854" s="181">
        <v>0</v>
      </c>
      <c r="AA854" s="180">
        <v>4963843</v>
      </c>
      <c r="AB854" s="180">
        <v>5267886</v>
      </c>
      <c r="AC854" s="192">
        <v>112243.44</v>
      </c>
      <c r="AD854" s="342">
        <f t="shared" si="116"/>
        <v>5135089.5599999996</v>
      </c>
      <c r="AE854" s="352">
        <f t="shared" si="125"/>
        <v>2.1390569266330154E-2</v>
      </c>
      <c r="AF854" s="135">
        <f t="shared" si="126"/>
        <v>2.1390569266330154E-2</v>
      </c>
      <c r="AG854" s="135" t="s">
        <v>2543</v>
      </c>
      <c r="AH854" s="202"/>
      <c r="AI854" s="189"/>
      <c r="AJ854" s="178"/>
      <c r="AK854" s="178"/>
      <c r="AL854" s="178"/>
      <c r="AM854" s="178"/>
      <c r="AN854" s="178"/>
      <c r="AO854" s="178"/>
      <c r="AP854" s="178"/>
      <c r="AQ854" s="177" t="s">
        <v>2161</v>
      </c>
    </row>
    <row r="855" spans="1:43" ht="36" x14ac:dyDescent="0.3">
      <c r="A855" s="193" t="s">
        <v>900</v>
      </c>
      <c r="B855" s="129">
        <v>852</v>
      </c>
      <c r="C855" s="198" t="s">
        <v>2457</v>
      </c>
      <c r="D855" s="237">
        <v>225834</v>
      </c>
      <c r="E855" s="245" t="s">
        <v>2219</v>
      </c>
      <c r="F855" s="280" t="s">
        <v>2528</v>
      </c>
      <c r="G855" s="175" t="s">
        <v>1132</v>
      </c>
      <c r="H855" s="187">
        <v>2017</v>
      </c>
      <c r="I855" s="130">
        <v>42608</v>
      </c>
      <c r="J855" s="281">
        <v>2016</v>
      </c>
      <c r="K855" s="187" t="s">
        <v>1094</v>
      </c>
      <c r="L855" s="130" t="s">
        <v>1100</v>
      </c>
      <c r="M855" s="131">
        <v>1260</v>
      </c>
      <c r="N855" s="136">
        <v>41944</v>
      </c>
      <c r="O855" s="136">
        <v>42705</v>
      </c>
      <c r="P855" s="136">
        <v>42844</v>
      </c>
      <c r="Q855" s="145">
        <f t="shared" si="123"/>
        <v>2.4657534246575343</v>
      </c>
      <c r="R855" s="145" t="s">
        <v>2512</v>
      </c>
      <c r="S855" s="145">
        <f t="shared" si="124"/>
        <v>0.38082191780821917</v>
      </c>
      <c r="T855" s="145" t="s">
        <v>2510</v>
      </c>
      <c r="U855" s="145" t="s">
        <v>2539</v>
      </c>
      <c r="V855" s="145" t="s">
        <v>691</v>
      </c>
      <c r="W855" s="145" t="s">
        <v>689</v>
      </c>
      <c r="X855" s="187" t="s">
        <v>689</v>
      </c>
      <c r="Y855" s="180">
        <v>57258741</v>
      </c>
      <c r="Z855" s="181">
        <v>0</v>
      </c>
      <c r="AA855" s="180">
        <v>500000</v>
      </c>
      <c r="AB855" s="180">
        <v>735000</v>
      </c>
      <c r="AC855" s="180">
        <v>208900</v>
      </c>
      <c r="AD855" s="342">
        <f t="shared" si="116"/>
        <v>57049841</v>
      </c>
      <c r="AE855" s="352">
        <f t="shared" si="125"/>
        <v>3.6483512622116506E-3</v>
      </c>
      <c r="AF855" s="135">
        <f t="shared" si="126"/>
        <v>3.6483512622116506E-3</v>
      </c>
      <c r="AG855" s="135" t="s">
        <v>2543</v>
      </c>
      <c r="AH855" s="202"/>
      <c r="AI855" s="189"/>
      <c r="AJ855" s="178"/>
      <c r="AK855" s="178"/>
      <c r="AL855" s="178"/>
      <c r="AM855" s="178"/>
      <c r="AN855" s="178"/>
      <c r="AO855" s="178"/>
      <c r="AP855" s="178"/>
      <c r="AQ855" s="177" t="s">
        <v>2162</v>
      </c>
    </row>
    <row r="856" spans="1:43" ht="48" x14ac:dyDescent="0.3">
      <c r="A856" s="193" t="s">
        <v>900</v>
      </c>
      <c r="B856" s="129">
        <v>853</v>
      </c>
      <c r="C856" s="198" t="s">
        <v>2458</v>
      </c>
      <c r="D856" s="237">
        <v>230102</v>
      </c>
      <c r="E856" s="245" t="s">
        <v>2219</v>
      </c>
      <c r="F856" s="280" t="s">
        <v>2528</v>
      </c>
      <c r="G856" s="175" t="s">
        <v>2177</v>
      </c>
      <c r="H856" s="187">
        <v>2017</v>
      </c>
      <c r="I856" s="130">
        <v>41157</v>
      </c>
      <c r="J856" s="152">
        <v>2012</v>
      </c>
      <c r="K856" s="130" t="s">
        <v>1158</v>
      </c>
      <c r="L856" s="130" t="s">
        <v>1104</v>
      </c>
      <c r="M856" s="131">
        <v>180</v>
      </c>
      <c r="N856" s="136">
        <v>41609</v>
      </c>
      <c r="O856" s="136">
        <v>42795</v>
      </c>
      <c r="P856" s="136">
        <v>42844</v>
      </c>
      <c r="Q856" s="145">
        <f t="shared" si="123"/>
        <v>3.3835616438356166</v>
      </c>
      <c r="R856" s="145" t="s">
        <v>2513</v>
      </c>
      <c r="S856" s="145">
        <f t="shared" si="124"/>
        <v>0.13424657534246576</v>
      </c>
      <c r="T856" s="145" t="s">
        <v>2510</v>
      </c>
      <c r="U856" s="145" t="s">
        <v>2539</v>
      </c>
      <c r="V856" s="145" t="s">
        <v>691</v>
      </c>
      <c r="W856" s="145" t="s">
        <v>689</v>
      </c>
      <c r="X856" s="187" t="s">
        <v>691</v>
      </c>
      <c r="Y856" s="180">
        <v>8701246</v>
      </c>
      <c r="Z856" s="181">
        <v>0</v>
      </c>
      <c r="AA856" s="180">
        <v>1877081</v>
      </c>
      <c r="AB856" s="180">
        <v>12493017</v>
      </c>
      <c r="AC856" s="192">
        <v>6769428.4500000002</v>
      </c>
      <c r="AD856" s="342">
        <f t="shared" si="116"/>
        <v>1931817.5499999998</v>
      </c>
      <c r="AE856" s="352">
        <f t="shared" si="125"/>
        <v>0.77798380254965782</v>
      </c>
      <c r="AF856" s="135">
        <f t="shared" si="126"/>
        <v>0.77798380254965782</v>
      </c>
      <c r="AG856" s="135" t="s">
        <v>2544</v>
      </c>
      <c r="AH856" s="202"/>
      <c r="AI856" s="189"/>
      <c r="AJ856" s="178"/>
      <c r="AK856" s="178"/>
      <c r="AL856" s="178"/>
      <c r="AM856" s="178"/>
      <c r="AN856" s="178"/>
      <c r="AO856" s="178"/>
      <c r="AP856" s="178"/>
      <c r="AQ856" s="177" t="s">
        <v>2163</v>
      </c>
    </row>
    <row r="857" spans="1:43" ht="60" x14ac:dyDescent="0.3">
      <c r="A857" s="193" t="s">
        <v>900</v>
      </c>
      <c r="B857" s="129">
        <v>854</v>
      </c>
      <c r="C857" s="198" t="s">
        <v>2167</v>
      </c>
      <c r="D857" s="239">
        <v>251525</v>
      </c>
      <c r="E857" s="245" t="s">
        <v>2219</v>
      </c>
      <c r="F857" s="280" t="s">
        <v>2528</v>
      </c>
      <c r="G857" s="175" t="s">
        <v>1132</v>
      </c>
      <c r="H857" s="187">
        <v>2017</v>
      </c>
      <c r="I857" s="130">
        <v>41551</v>
      </c>
      <c r="J857" s="187">
        <v>2013</v>
      </c>
      <c r="K857" s="187" t="s">
        <v>1094</v>
      </c>
      <c r="L857" s="130" t="s">
        <v>1095</v>
      </c>
      <c r="M857" s="131">
        <v>1440</v>
      </c>
      <c r="N857" s="136">
        <v>41699</v>
      </c>
      <c r="O857" s="136">
        <v>42795</v>
      </c>
      <c r="P857" s="136">
        <v>42844</v>
      </c>
      <c r="Q857" s="145">
        <f t="shared" si="123"/>
        <v>3.1369863013698631</v>
      </c>
      <c r="R857" s="145" t="s">
        <v>2513</v>
      </c>
      <c r="S857" s="145">
        <f t="shared" si="124"/>
        <v>0.13424657534246576</v>
      </c>
      <c r="T857" s="145" t="s">
        <v>2510</v>
      </c>
      <c r="U857" s="145" t="s">
        <v>2539</v>
      </c>
      <c r="V857" s="145" t="s">
        <v>691</v>
      </c>
      <c r="W857" s="145" t="s">
        <v>689</v>
      </c>
      <c r="X857" s="187" t="s">
        <v>689</v>
      </c>
      <c r="Y857" s="180">
        <v>10569933</v>
      </c>
      <c r="Z857" s="181">
        <v>0</v>
      </c>
      <c r="AA857" s="128">
        <v>0</v>
      </c>
      <c r="AB857" s="196">
        <v>9709409</v>
      </c>
      <c r="AC857" s="192">
        <v>6065658.5999999996</v>
      </c>
      <c r="AD857" s="342">
        <f t="shared" si="116"/>
        <v>4504274.4000000004</v>
      </c>
      <c r="AE857" s="352">
        <f t="shared" si="125"/>
        <v>0.5738597018543069</v>
      </c>
      <c r="AF857" s="135">
        <f t="shared" si="126"/>
        <v>0.5738597018543069</v>
      </c>
      <c r="AG857" s="135" t="s">
        <v>2542</v>
      </c>
      <c r="AH857" s="202"/>
      <c r="AI857" s="189"/>
      <c r="AJ857" s="178"/>
      <c r="AK857" s="178"/>
      <c r="AL857" s="178"/>
      <c r="AM857" s="178"/>
      <c r="AN857" s="178"/>
      <c r="AO857" s="178"/>
      <c r="AP857" s="178"/>
      <c r="AQ857" s="177"/>
    </row>
    <row r="858" spans="1:43" ht="48" x14ac:dyDescent="0.3">
      <c r="A858" s="193" t="s">
        <v>900</v>
      </c>
      <c r="B858" s="129">
        <v>855</v>
      </c>
      <c r="C858" s="198" t="s">
        <v>2168</v>
      </c>
      <c r="D858" s="239">
        <v>260852</v>
      </c>
      <c r="E858" s="245" t="s">
        <v>1659</v>
      </c>
      <c r="F858" s="280" t="s">
        <v>2529</v>
      </c>
      <c r="G858" s="175" t="s">
        <v>2169</v>
      </c>
      <c r="H858" s="187">
        <v>2017</v>
      </c>
      <c r="I858" s="130">
        <v>41970</v>
      </c>
      <c r="J858" s="282">
        <v>2014</v>
      </c>
      <c r="K858" s="130" t="s">
        <v>1552</v>
      </c>
      <c r="L858" s="130" t="s">
        <v>1107</v>
      </c>
      <c r="M858" s="131">
        <v>270</v>
      </c>
      <c r="N858" s="136">
        <v>42522</v>
      </c>
      <c r="O858" s="136">
        <v>42583</v>
      </c>
      <c r="P858" s="136">
        <v>42844</v>
      </c>
      <c r="Q858" s="145">
        <f t="shared" si="123"/>
        <v>0.88219178082191785</v>
      </c>
      <c r="R858" s="145" t="s">
        <v>2509</v>
      </c>
      <c r="S858" s="145">
        <f t="shared" si="124"/>
        <v>0.71506849315068488</v>
      </c>
      <c r="T858" s="145" t="s">
        <v>2524</v>
      </c>
      <c r="U858" s="145" t="s">
        <v>2540</v>
      </c>
      <c r="V858" s="145" t="s">
        <v>691</v>
      </c>
      <c r="W858" s="145" t="s">
        <v>689</v>
      </c>
      <c r="X858" s="187" t="s">
        <v>691</v>
      </c>
      <c r="Y858" s="192">
        <v>4724675.58</v>
      </c>
      <c r="Z858" s="181">
        <v>0</v>
      </c>
      <c r="AA858" s="128">
        <v>0</v>
      </c>
      <c r="AB858" s="196">
        <v>206498</v>
      </c>
      <c r="AC858" s="192">
        <v>95748.800000000003</v>
      </c>
      <c r="AD858" s="342">
        <f t="shared" ref="AD858:AD921" si="127">+Y858-AC858</f>
        <v>4628926.78</v>
      </c>
      <c r="AE858" s="352">
        <f t="shared" si="125"/>
        <v>2.0265687744850408E-2</v>
      </c>
      <c r="AF858" s="135">
        <f t="shared" si="126"/>
        <v>2.0265687744850408E-2</v>
      </c>
      <c r="AG858" s="135" t="s">
        <v>2543</v>
      </c>
      <c r="AH858" s="202"/>
      <c r="AI858" s="189"/>
      <c r="AJ858" s="178"/>
      <c r="AK858" s="178"/>
      <c r="AL858" s="178"/>
      <c r="AM858" s="178"/>
      <c r="AN858" s="178"/>
      <c r="AO858" s="178"/>
      <c r="AP858" s="178"/>
      <c r="AQ858" s="177"/>
    </row>
    <row r="859" spans="1:43" ht="48" x14ac:dyDescent="0.3">
      <c r="A859" s="193" t="s">
        <v>900</v>
      </c>
      <c r="B859" s="129">
        <v>856</v>
      </c>
      <c r="C859" s="198" t="s">
        <v>2172</v>
      </c>
      <c r="D859" s="239">
        <v>294426</v>
      </c>
      <c r="E859" s="245" t="s">
        <v>1659</v>
      </c>
      <c r="F859" s="280" t="s">
        <v>2529</v>
      </c>
      <c r="G859" s="175" t="s">
        <v>1132</v>
      </c>
      <c r="H859" s="187">
        <v>2017</v>
      </c>
      <c r="I859" s="130">
        <v>41984</v>
      </c>
      <c r="J859" s="282">
        <v>2014</v>
      </c>
      <c r="K859" s="130" t="s">
        <v>1552</v>
      </c>
      <c r="L859" s="130" t="s">
        <v>1110</v>
      </c>
      <c r="M859" s="131">
        <v>150</v>
      </c>
      <c r="N859" s="136">
        <v>42430</v>
      </c>
      <c r="O859" s="136">
        <v>42583</v>
      </c>
      <c r="P859" s="136">
        <v>42844</v>
      </c>
      <c r="Q859" s="145">
        <f t="shared" si="123"/>
        <v>1.1342465753424658</v>
      </c>
      <c r="R859" s="145" t="s">
        <v>2398</v>
      </c>
      <c r="S859" s="145">
        <f t="shared" si="124"/>
        <v>0.71506849315068488</v>
      </c>
      <c r="T859" s="145" t="s">
        <v>2524</v>
      </c>
      <c r="U859" s="145" t="s">
        <v>2540</v>
      </c>
      <c r="V859" s="145" t="s">
        <v>691</v>
      </c>
      <c r="W859" s="145" t="s">
        <v>689</v>
      </c>
      <c r="X859" s="187" t="s">
        <v>689</v>
      </c>
      <c r="Y859" s="226">
        <v>3016757.2</v>
      </c>
      <c r="Z859" s="181">
        <v>0</v>
      </c>
      <c r="AA859" s="128">
        <v>0</v>
      </c>
      <c r="AB859" s="196">
        <v>125000</v>
      </c>
      <c r="AC859" s="196">
        <v>60000</v>
      </c>
      <c r="AD859" s="342">
        <f t="shared" si="127"/>
        <v>2956757.2</v>
      </c>
      <c r="AE859" s="352">
        <f t="shared" si="125"/>
        <v>1.9888905875487757E-2</v>
      </c>
      <c r="AF859" s="135">
        <f t="shared" si="126"/>
        <v>1.9888905875487757E-2</v>
      </c>
      <c r="AG859" s="135" t="s">
        <v>2543</v>
      </c>
      <c r="AH859" s="202"/>
      <c r="AI859" s="178"/>
      <c r="AJ859" s="178"/>
      <c r="AK859" s="178"/>
      <c r="AL859" s="178"/>
      <c r="AM859" s="178"/>
      <c r="AN859" s="178"/>
      <c r="AO859" s="178"/>
      <c r="AP859" s="178"/>
      <c r="AQ859" s="177"/>
    </row>
    <row r="860" spans="1:43" ht="60" x14ac:dyDescent="0.3">
      <c r="A860" s="193" t="s">
        <v>900</v>
      </c>
      <c r="B860" s="129">
        <v>857</v>
      </c>
      <c r="C860" s="198" t="s">
        <v>2173</v>
      </c>
      <c r="D860" s="239">
        <v>296575</v>
      </c>
      <c r="E860" s="245" t="s">
        <v>1659</v>
      </c>
      <c r="F860" s="280" t="s">
        <v>2529</v>
      </c>
      <c r="G860" s="175" t="s">
        <v>1132</v>
      </c>
      <c r="H860" s="187">
        <v>2017</v>
      </c>
      <c r="I860" s="130">
        <v>42137</v>
      </c>
      <c r="J860" s="282">
        <v>2015</v>
      </c>
      <c r="K860" s="130" t="s">
        <v>1552</v>
      </c>
      <c r="L860" s="130" t="s">
        <v>1110</v>
      </c>
      <c r="M860" s="131">
        <v>240</v>
      </c>
      <c r="N860" s="136">
        <v>42401</v>
      </c>
      <c r="O860" s="136">
        <v>42583</v>
      </c>
      <c r="P860" s="136">
        <v>42844</v>
      </c>
      <c r="Q860" s="145">
        <f t="shared" si="123"/>
        <v>1.2136986301369863</v>
      </c>
      <c r="R860" s="145" t="s">
        <v>2398</v>
      </c>
      <c r="S860" s="145">
        <f t="shared" si="124"/>
        <v>0.71506849315068488</v>
      </c>
      <c r="T860" s="145" t="s">
        <v>2524</v>
      </c>
      <c r="U860" s="145" t="s">
        <v>2540</v>
      </c>
      <c r="V860" s="145" t="s">
        <v>689</v>
      </c>
      <c r="W860" s="145" t="s">
        <v>689</v>
      </c>
      <c r="X860" s="187" t="s">
        <v>689</v>
      </c>
      <c r="Y860" s="192">
        <v>10674322.75</v>
      </c>
      <c r="Z860" s="181">
        <v>0</v>
      </c>
      <c r="AA860" s="128">
        <v>0</v>
      </c>
      <c r="AB860" s="196">
        <v>4975564</v>
      </c>
      <c r="AC860" s="196">
        <v>50400</v>
      </c>
      <c r="AD860" s="342">
        <f t="shared" si="127"/>
        <v>10623922.75</v>
      </c>
      <c r="AE860" s="352">
        <f t="shared" si="125"/>
        <v>4.7216110267979299E-3</v>
      </c>
      <c r="AF860" s="135">
        <f t="shared" si="126"/>
        <v>4.7216110267979299E-3</v>
      </c>
      <c r="AG860" s="135" t="s">
        <v>2543</v>
      </c>
      <c r="AH860" s="202"/>
      <c r="AI860" s="189"/>
      <c r="AJ860" s="178"/>
      <c r="AK860" s="178"/>
      <c r="AL860" s="178"/>
      <c r="AM860" s="178"/>
      <c r="AN860" s="178"/>
      <c r="AO860" s="178"/>
      <c r="AP860" s="178"/>
      <c r="AQ860" s="177"/>
    </row>
    <row r="861" spans="1:43" ht="36" x14ac:dyDescent="0.3">
      <c r="A861" s="128" t="s">
        <v>903</v>
      </c>
      <c r="B861" s="129">
        <v>858</v>
      </c>
      <c r="C861" s="198" t="s">
        <v>2322</v>
      </c>
      <c r="D861" s="237">
        <v>5452</v>
      </c>
      <c r="E861" s="245" t="s">
        <v>1629</v>
      </c>
      <c r="F861" s="280" t="s">
        <v>1629</v>
      </c>
      <c r="G861" s="175" t="s">
        <v>1131</v>
      </c>
      <c r="H861" s="187">
        <v>2017</v>
      </c>
      <c r="I861" s="130">
        <v>40324</v>
      </c>
      <c r="J861" s="186">
        <v>2010</v>
      </c>
      <c r="K861" s="130" t="s">
        <v>1094</v>
      </c>
      <c r="L861" s="130" t="s">
        <v>1102</v>
      </c>
      <c r="M861" s="131">
        <v>210</v>
      </c>
      <c r="N861" s="136">
        <v>40330</v>
      </c>
      <c r="O861" s="136">
        <v>42826</v>
      </c>
      <c r="P861" s="136">
        <v>42844</v>
      </c>
      <c r="Q861" s="145">
        <f t="shared" si="123"/>
        <v>6.8876712328767127</v>
      </c>
      <c r="R861" s="145" t="s">
        <v>2516</v>
      </c>
      <c r="S861" s="145">
        <f t="shared" si="124"/>
        <v>4.9315068493150684E-2</v>
      </c>
      <c r="T861" s="145" t="s">
        <v>2510</v>
      </c>
      <c r="U861" s="145" t="s">
        <v>2539</v>
      </c>
      <c r="V861" s="145" t="s">
        <v>691</v>
      </c>
      <c r="W861" s="145" t="s">
        <v>689</v>
      </c>
      <c r="X861" s="187" t="s">
        <v>689</v>
      </c>
      <c r="Y861" s="180">
        <v>8038394.7199999997</v>
      </c>
      <c r="Z861" s="140">
        <v>0</v>
      </c>
      <c r="AA861" s="133">
        <v>237124</v>
      </c>
      <c r="AB861" s="133">
        <v>12829467</v>
      </c>
      <c r="AC861" s="134">
        <v>7983818.9699999997</v>
      </c>
      <c r="AD861" s="342">
        <f t="shared" si="127"/>
        <v>54575.75</v>
      </c>
      <c r="AE861" s="352">
        <f t="shared" si="125"/>
        <v>0.99321061581310355</v>
      </c>
      <c r="AF861" s="135">
        <f t="shared" si="126"/>
        <v>0.99321061581310355</v>
      </c>
      <c r="AG861" s="135" t="s">
        <v>2544</v>
      </c>
      <c r="AH861" s="132"/>
      <c r="AI861" s="137"/>
      <c r="AJ861" s="138"/>
      <c r="AK861" s="138"/>
      <c r="AL861" s="138"/>
      <c r="AM861" s="138"/>
      <c r="AN861" s="138"/>
      <c r="AO861" s="138"/>
      <c r="AP861" s="138"/>
      <c r="AQ861" s="144" t="s">
        <v>2323</v>
      </c>
    </row>
    <row r="862" spans="1:43" ht="36" x14ac:dyDescent="0.3">
      <c r="A862" s="128" t="s">
        <v>903</v>
      </c>
      <c r="B862" s="129">
        <v>859</v>
      </c>
      <c r="C862" s="198" t="s">
        <v>2324</v>
      </c>
      <c r="D862" s="237">
        <v>5434</v>
      </c>
      <c r="E862" s="245" t="s">
        <v>1629</v>
      </c>
      <c r="F862" s="280" t="s">
        <v>1629</v>
      </c>
      <c r="G862" s="175" t="s">
        <v>1131</v>
      </c>
      <c r="H862" s="187">
        <v>2017</v>
      </c>
      <c r="I862" s="130">
        <v>40343</v>
      </c>
      <c r="J862" s="186">
        <v>2010</v>
      </c>
      <c r="K862" s="130" t="s">
        <v>1094</v>
      </c>
      <c r="L862" s="130" t="s">
        <v>1102</v>
      </c>
      <c r="M862" s="131">
        <v>210</v>
      </c>
      <c r="N862" s="136">
        <v>40330</v>
      </c>
      <c r="O862" s="136">
        <v>42522</v>
      </c>
      <c r="P862" s="136">
        <v>42844</v>
      </c>
      <c r="Q862" s="145">
        <f t="shared" si="123"/>
        <v>6.8876712328767127</v>
      </c>
      <c r="R862" s="145" t="s">
        <v>2516</v>
      </c>
      <c r="S862" s="145">
        <f t="shared" si="124"/>
        <v>0.88219178082191785</v>
      </c>
      <c r="T862" s="145" t="s">
        <v>2524</v>
      </c>
      <c r="U862" s="145" t="s">
        <v>2540</v>
      </c>
      <c r="V862" s="145" t="s">
        <v>691</v>
      </c>
      <c r="W862" s="145" t="s">
        <v>689</v>
      </c>
      <c r="X862" s="187" t="s">
        <v>689</v>
      </c>
      <c r="Y862" s="180">
        <v>7456791.3200000003</v>
      </c>
      <c r="Z862" s="140">
        <v>0</v>
      </c>
      <c r="AA862" s="133">
        <v>20000</v>
      </c>
      <c r="AB862" s="133">
        <v>10246516</v>
      </c>
      <c r="AC862" s="134">
        <v>7023544.04</v>
      </c>
      <c r="AD862" s="342">
        <f t="shared" si="127"/>
        <v>433247.28000000026</v>
      </c>
      <c r="AE862" s="352">
        <f t="shared" si="125"/>
        <v>0.94189896680654328</v>
      </c>
      <c r="AF862" s="135">
        <f t="shared" si="126"/>
        <v>0.94189896680654328</v>
      </c>
      <c r="AG862" s="135" t="s">
        <v>2544</v>
      </c>
      <c r="AH862" s="132"/>
      <c r="AI862" s="137"/>
      <c r="AJ862" s="138"/>
      <c r="AK862" s="138"/>
      <c r="AL862" s="138"/>
      <c r="AM862" s="138"/>
      <c r="AN862" s="138"/>
      <c r="AO862" s="138"/>
      <c r="AP862" s="138"/>
      <c r="AQ862" s="144" t="s">
        <v>2325</v>
      </c>
    </row>
    <row r="863" spans="1:43" ht="60" x14ac:dyDescent="0.3">
      <c r="A863" s="128" t="s">
        <v>903</v>
      </c>
      <c r="B863" s="129">
        <v>860</v>
      </c>
      <c r="C863" s="198" t="s">
        <v>2326</v>
      </c>
      <c r="D863" s="237">
        <v>279326</v>
      </c>
      <c r="E863" s="246" t="s">
        <v>2208</v>
      </c>
      <c r="F863" s="279" t="s">
        <v>2531</v>
      </c>
      <c r="G863" s="175" t="s">
        <v>1132</v>
      </c>
      <c r="H863" s="187">
        <v>2017</v>
      </c>
      <c r="I863" s="130">
        <v>41635</v>
      </c>
      <c r="J863" s="187">
        <v>2013</v>
      </c>
      <c r="K863" s="130" t="s">
        <v>1094</v>
      </c>
      <c r="L863" s="130" t="s">
        <v>1106</v>
      </c>
      <c r="M863" s="131">
        <v>1460</v>
      </c>
      <c r="N863" s="136" t="s">
        <v>698</v>
      </c>
      <c r="O863" s="136" t="s">
        <v>698</v>
      </c>
      <c r="P863" s="136">
        <v>42844</v>
      </c>
      <c r="Q863" s="128" t="s">
        <v>698</v>
      </c>
      <c r="R863" s="128" t="s">
        <v>698</v>
      </c>
      <c r="S863" s="128" t="s">
        <v>698</v>
      </c>
      <c r="T863" s="128" t="s">
        <v>698</v>
      </c>
      <c r="U863" s="128" t="s">
        <v>698</v>
      </c>
      <c r="V863" s="145" t="s">
        <v>689</v>
      </c>
      <c r="W863" s="145" t="s">
        <v>689</v>
      </c>
      <c r="X863" s="187" t="s">
        <v>689</v>
      </c>
      <c r="Y863" s="180">
        <v>9750113</v>
      </c>
      <c r="Z863" s="140">
        <v>0</v>
      </c>
      <c r="AA863" s="133">
        <v>150000</v>
      </c>
      <c r="AB863" s="133">
        <v>240000</v>
      </c>
      <c r="AC863" s="134">
        <v>0</v>
      </c>
      <c r="AD863" s="342">
        <f t="shared" si="127"/>
        <v>9750113</v>
      </c>
      <c r="AE863" s="352">
        <f t="shared" si="125"/>
        <v>0</v>
      </c>
      <c r="AF863" s="135">
        <f t="shared" si="126"/>
        <v>0</v>
      </c>
      <c r="AG863" s="135" t="s">
        <v>2543</v>
      </c>
      <c r="AH863" s="132"/>
      <c r="AI863" s="137"/>
      <c r="AJ863" s="138"/>
      <c r="AK863" s="138"/>
      <c r="AL863" s="138"/>
      <c r="AM863" s="138"/>
      <c r="AN863" s="138"/>
      <c r="AO863" s="138"/>
      <c r="AP863" s="138"/>
      <c r="AQ863" s="144" t="s">
        <v>2327</v>
      </c>
    </row>
    <row r="864" spans="1:43" ht="48" x14ac:dyDescent="0.3">
      <c r="A864" s="128" t="s">
        <v>903</v>
      </c>
      <c r="B864" s="129">
        <v>861</v>
      </c>
      <c r="C864" s="198" t="s">
        <v>2328</v>
      </c>
      <c r="D864" s="237">
        <v>263261</v>
      </c>
      <c r="E864" s="246" t="s">
        <v>906</v>
      </c>
      <c r="F864" s="279" t="s">
        <v>2532</v>
      </c>
      <c r="G864" s="175" t="s">
        <v>1132</v>
      </c>
      <c r="H864" s="187">
        <v>2017</v>
      </c>
      <c r="I864" s="130">
        <v>42697</v>
      </c>
      <c r="J864" s="281">
        <v>2016</v>
      </c>
      <c r="K864" s="130" t="s">
        <v>906</v>
      </c>
      <c r="L864" s="130" t="s">
        <v>1110</v>
      </c>
      <c r="M864" s="131">
        <v>270</v>
      </c>
      <c r="N864" s="136" t="s">
        <v>698</v>
      </c>
      <c r="O864" s="136" t="s">
        <v>698</v>
      </c>
      <c r="P864" s="136">
        <v>42844</v>
      </c>
      <c r="Q864" s="128" t="s">
        <v>698</v>
      </c>
      <c r="R864" s="128" t="s">
        <v>698</v>
      </c>
      <c r="S864" s="128" t="s">
        <v>698</v>
      </c>
      <c r="T864" s="128" t="s">
        <v>698</v>
      </c>
      <c r="U864" s="128" t="s">
        <v>698</v>
      </c>
      <c r="V864" s="145" t="s">
        <v>689</v>
      </c>
      <c r="W864" s="145" t="s">
        <v>689</v>
      </c>
      <c r="X864" s="187" t="s">
        <v>689</v>
      </c>
      <c r="Y864" s="180">
        <v>4243445</v>
      </c>
      <c r="Z864" s="140">
        <v>0</v>
      </c>
      <c r="AA864" s="133">
        <v>118975</v>
      </c>
      <c r="AB864" s="133">
        <v>118975</v>
      </c>
      <c r="AC864" s="134">
        <v>0</v>
      </c>
      <c r="AD864" s="342">
        <f t="shared" si="127"/>
        <v>4243445</v>
      </c>
      <c r="AE864" s="352">
        <f t="shared" si="125"/>
        <v>0</v>
      </c>
      <c r="AF864" s="135">
        <f t="shared" si="126"/>
        <v>0</v>
      </c>
      <c r="AG864" s="135" t="s">
        <v>2543</v>
      </c>
      <c r="AH864" s="132"/>
      <c r="AI864" s="137"/>
      <c r="AJ864" s="138"/>
      <c r="AK864" s="138"/>
      <c r="AL864" s="138"/>
      <c r="AM864" s="138"/>
      <c r="AN864" s="138"/>
      <c r="AO864" s="138"/>
      <c r="AP864" s="138"/>
      <c r="AQ864" s="144" t="s">
        <v>2329</v>
      </c>
    </row>
    <row r="865" spans="1:43" ht="36" x14ac:dyDescent="0.3">
      <c r="A865" s="128" t="s">
        <v>903</v>
      </c>
      <c r="B865" s="129">
        <v>862</v>
      </c>
      <c r="C865" s="198" t="s">
        <v>2330</v>
      </c>
      <c r="D865" s="237">
        <v>194617</v>
      </c>
      <c r="E865" s="246" t="s">
        <v>2200</v>
      </c>
      <c r="F865" s="279" t="s">
        <v>2531</v>
      </c>
      <c r="G865" s="175" t="s">
        <v>2331</v>
      </c>
      <c r="H865" s="187">
        <v>2017</v>
      </c>
      <c r="I865" s="130">
        <v>40864</v>
      </c>
      <c r="J865" s="187">
        <v>2011</v>
      </c>
      <c r="K865" s="130" t="s">
        <v>1155</v>
      </c>
      <c r="L865" s="130" t="s">
        <v>1110</v>
      </c>
      <c r="M865" s="131">
        <v>210</v>
      </c>
      <c r="N865" s="136">
        <v>42614</v>
      </c>
      <c r="O865" s="136">
        <v>42614</v>
      </c>
      <c r="P865" s="136">
        <v>42844</v>
      </c>
      <c r="Q865" s="145">
        <f>+(P865-N865)/365</f>
        <v>0.63013698630136983</v>
      </c>
      <c r="R865" s="145" t="s">
        <v>2509</v>
      </c>
      <c r="S865" s="145">
        <f>+(P865-O865)/365</f>
        <v>0.63013698630136983</v>
      </c>
      <c r="T865" s="145" t="s">
        <v>2524</v>
      </c>
      <c r="U865" s="145" t="s">
        <v>2540</v>
      </c>
      <c r="V865" s="145" t="s">
        <v>691</v>
      </c>
      <c r="W865" s="145" t="s">
        <v>689</v>
      </c>
      <c r="X865" s="187" t="s">
        <v>689</v>
      </c>
      <c r="Y865" s="180">
        <v>1793516.91</v>
      </c>
      <c r="Z865" s="140">
        <v>0</v>
      </c>
      <c r="AA865" s="133">
        <v>1793517</v>
      </c>
      <c r="AB865" s="133">
        <v>18926917</v>
      </c>
      <c r="AC865" s="134">
        <v>16700</v>
      </c>
      <c r="AD865" s="342">
        <f t="shared" si="127"/>
        <v>1776816.91</v>
      </c>
      <c r="AE865" s="352">
        <f t="shared" si="125"/>
        <v>9.3113144943807648E-3</v>
      </c>
      <c r="AF865" s="135">
        <f t="shared" si="126"/>
        <v>9.3113144943807648E-3</v>
      </c>
      <c r="AG865" s="135" t="s">
        <v>2543</v>
      </c>
      <c r="AH865" s="132"/>
      <c r="AI865" s="137"/>
      <c r="AJ865" s="138"/>
      <c r="AK865" s="138"/>
      <c r="AL865" s="138"/>
      <c r="AM865" s="138"/>
      <c r="AN865" s="138"/>
      <c r="AO865" s="138"/>
      <c r="AP865" s="138"/>
      <c r="AQ865" s="144" t="s">
        <v>2332</v>
      </c>
    </row>
    <row r="866" spans="1:43" ht="36" x14ac:dyDescent="0.3">
      <c r="A866" s="128" t="s">
        <v>903</v>
      </c>
      <c r="B866" s="129">
        <v>863</v>
      </c>
      <c r="C866" s="198" t="s">
        <v>2333</v>
      </c>
      <c r="D866" s="237">
        <v>187633</v>
      </c>
      <c r="E866" s="246" t="s">
        <v>2200</v>
      </c>
      <c r="F866" s="279" t="s">
        <v>2531</v>
      </c>
      <c r="G866" s="175" t="s">
        <v>1494</v>
      </c>
      <c r="H866" s="187">
        <v>2017</v>
      </c>
      <c r="I866" s="130">
        <v>40897</v>
      </c>
      <c r="J866" s="187">
        <v>2011</v>
      </c>
      <c r="K866" s="130" t="s">
        <v>1149</v>
      </c>
      <c r="L866" s="130" t="s">
        <v>1102</v>
      </c>
      <c r="M866" s="131">
        <v>120</v>
      </c>
      <c r="N866" s="136">
        <v>42644</v>
      </c>
      <c r="O866" s="136">
        <v>42767</v>
      </c>
      <c r="P866" s="136">
        <v>42844</v>
      </c>
      <c r="Q866" s="145">
        <f>+(P866-N866)/365</f>
        <v>0.54794520547945202</v>
      </c>
      <c r="R866" s="145" t="s">
        <v>2509</v>
      </c>
      <c r="S866" s="145">
        <f>+(P866-O866)/365</f>
        <v>0.21095890410958903</v>
      </c>
      <c r="T866" s="145" t="s">
        <v>2510</v>
      </c>
      <c r="U866" s="145" t="s">
        <v>2539</v>
      </c>
      <c r="V866" s="145" t="s">
        <v>691</v>
      </c>
      <c r="W866" s="145" t="s">
        <v>689</v>
      </c>
      <c r="X866" s="187" t="s">
        <v>691</v>
      </c>
      <c r="Y866" s="180">
        <v>810769.45</v>
      </c>
      <c r="Z866" s="140">
        <v>0</v>
      </c>
      <c r="AA866" s="133">
        <v>240006</v>
      </c>
      <c r="AB866" s="133">
        <v>1004394</v>
      </c>
      <c r="AC866" s="134">
        <v>635634.16</v>
      </c>
      <c r="AD866" s="342">
        <f t="shared" si="127"/>
        <v>175135.28999999992</v>
      </c>
      <c r="AE866" s="352">
        <f t="shared" si="125"/>
        <v>0.78398878990815457</v>
      </c>
      <c r="AF866" s="135">
        <f t="shared" si="126"/>
        <v>0.78398878990815457</v>
      </c>
      <c r="AG866" s="135" t="s">
        <v>2544</v>
      </c>
      <c r="AH866" s="132"/>
      <c r="AI866" s="137"/>
      <c r="AJ866" s="138"/>
      <c r="AK866" s="138"/>
      <c r="AL866" s="138"/>
      <c r="AM866" s="138"/>
      <c r="AN866" s="138"/>
      <c r="AO866" s="138"/>
      <c r="AP866" s="138"/>
      <c r="AQ866" s="144" t="s">
        <v>2334</v>
      </c>
    </row>
    <row r="867" spans="1:43" ht="36" x14ac:dyDescent="0.3">
      <c r="A867" s="128" t="s">
        <v>903</v>
      </c>
      <c r="B867" s="129">
        <v>864</v>
      </c>
      <c r="C867" s="198" t="s">
        <v>2335</v>
      </c>
      <c r="D867" s="237">
        <v>173472</v>
      </c>
      <c r="E867" s="246" t="s">
        <v>2200</v>
      </c>
      <c r="F867" s="279" t="s">
        <v>2531</v>
      </c>
      <c r="G867" s="175" t="s">
        <v>1132</v>
      </c>
      <c r="H867" s="187">
        <v>2017</v>
      </c>
      <c r="I867" s="130">
        <v>40801</v>
      </c>
      <c r="J867" s="187">
        <v>2011</v>
      </c>
      <c r="K867" s="130" t="s">
        <v>1148</v>
      </c>
      <c r="L867" s="130" t="s">
        <v>1110</v>
      </c>
      <c r="M867" s="131">
        <v>300</v>
      </c>
      <c r="N867" s="136" t="s">
        <v>698</v>
      </c>
      <c r="O867" s="136" t="s">
        <v>698</v>
      </c>
      <c r="P867" s="136">
        <v>42844</v>
      </c>
      <c r="Q867" s="128" t="s">
        <v>698</v>
      </c>
      <c r="R867" s="128" t="s">
        <v>698</v>
      </c>
      <c r="S867" s="128" t="s">
        <v>698</v>
      </c>
      <c r="T867" s="128" t="s">
        <v>698</v>
      </c>
      <c r="U867" s="128" t="s">
        <v>698</v>
      </c>
      <c r="V867" s="145" t="s">
        <v>691</v>
      </c>
      <c r="W867" s="145" t="s">
        <v>689</v>
      </c>
      <c r="X867" s="187" t="s">
        <v>689</v>
      </c>
      <c r="Y867" s="180">
        <v>5045325.33</v>
      </c>
      <c r="Z867" s="140">
        <v>0</v>
      </c>
      <c r="AA867" s="133">
        <v>5045325</v>
      </c>
      <c r="AB867" s="133">
        <v>5045325</v>
      </c>
      <c r="AC867" s="134">
        <v>0</v>
      </c>
      <c r="AD867" s="342">
        <f t="shared" si="127"/>
        <v>5045325.33</v>
      </c>
      <c r="AE867" s="352">
        <f t="shared" si="125"/>
        <v>0</v>
      </c>
      <c r="AF867" s="135">
        <f t="shared" si="126"/>
        <v>0</v>
      </c>
      <c r="AG867" s="135" t="s">
        <v>2543</v>
      </c>
      <c r="AH867" s="132"/>
      <c r="AI867" s="137"/>
      <c r="AJ867" s="138"/>
      <c r="AK867" s="138"/>
      <c r="AL867" s="138"/>
      <c r="AM867" s="138"/>
      <c r="AN867" s="138"/>
      <c r="AO867" s="138"/>
      <c r="AP867" s="138"/>
      <c r="AQ867" s="144" t="s">
        <v>2336</v>
      </c>
    </row>
    <row r="868" spans="1:43" ht="72" x14ac:dyDescent="0.3">
      <c r="A868" s="128" t="s">
        <v>903</v>
      </c>
      <c r="B868" s="129">
        <v>865</v>
      </c>
      <c r="C868" s="198" t="s">
        <v>2337</v>
      </c>
      <c r="D868" s="237">
        <v>237766</v>
      </c>
      <c r="E868" s="246" t="s">
        <v>2200</v>
      </c>
      <c r="F868" s="279" t="s">
        <v>2531</v>
      </c>
      <c r="G868" s="175" t="s">
        <v>1132</v>
      </c>
      <c r="H868" s="187">
        <v>2017</v>
      </c>
      <c r="I868" s="130">
        <v>41415</v>
      </c>
      <c r="J868" s="187">
        <v>2013</v>
      </c>
      <c r="K868" s="130" t="s">
        <v>1094</v>
      </c>
      <c r="L868" s="130" t="s">
        <v>1110</v>
      </c>
      <c r="M868" s="131">
        <v>365</v>
      </c>
      <c r="N868" s="136" t="s">
        <v>698</v>
      </c>
      <c r="O868" s="136" t="s">
        <v>698</v>
      </c>
      <c r="P868" s="136">
        <v>42844</v>
      </c>
      <c r="Q868" s="128" t="s">
        <v>698</v>
      </c>
      <c r="R868" s="128" t="s">
        <v>698</v>
      </c>
      <c r="S868" s="128" t="s">
        <v>698</v>
      </c>
      <c r="T868" s="128" t="s">
        <v>698</v>
      </c>
      <c r="U868" s="128" t="s">
        <v>698</v>
      </c>
      <c r="V868" s="145" t="s">
        <v>689</v>
      </c>
      <c r="W868" s="145" t="s">
        <v>689</v>
      </c>
      <c r="X868" s="187" t="s">
        <v>689</v>
      </c>
      <c r="Y868" s="180">
        <v>6566052</v>
      </c>
      <c r="Z868" s="140">
        <v>328303</v>
      </c>
      <c r="AA868" s="133">
        <v>328303</v>
      </c>
      <c r="AB868" s="133">
        <v>328303</v>
      </c>
      <c r="AC868" s="134">
        <v>0</v>
      </c>
      <c r="AD868" s="342">
        <f t="shared" si="127"/>
        <v>6566052</v>
      </c>
      <c r="AE868" s="352">
        <f t="shared" si="125"/>
        <v>0</v>
      </c>
      <c r="AF868" s="135">
        <f t="shared" si="126"/>
        <v>0</v>
      </c>
      <c r="AG868" s="135" t="s">
        <v>2543</v>
      </c>
      <c r="AH868" s="132"/>
      <c r="AI868" s="137"/>
      <c r="AJ868" s="138"/>
      <c r="AK868" s="138"/>
      <c r="AL868" s="138"/>
      <c r="AM868" s="138"/>
      <c r="AN868" s="138"/>
      <c r="AO868" s="138"/>
      <c r="AP868" s="138"/>
      <c r="AQ868" s="144" t="s">
        <v>2338</v>
      </c>
    </row>
    <row r="869" spans="1:43" ht="72" x14ac:dyDescent="0.3">
      <c r="A869" s="128" t="s">
        <v>903</v>
      </c>
      <c r="B869" s="129">
        <v>866</v>
      </c>
      <c r="C869" s="198" t="s">
        <v>2339</v>
      </c>
      <c r="D869" s="237">
        <v>253601</v>
      </c>
      <c r="E869" s="245" t="s">
        <v>2219</v>
      </c>
      <c r="F869" s="280" t="s">
        <v>2528</v>
      </c>
      <c r="G869" s="175" t="s">
        <v>1132</v>
      </c>
      <c r="H869" s="187">
        <v>2017</v>
      </c>
      <c r="I869" s="130">
        <v>42130</v>
      </c>
      <c r="J869" s="282">
        <v>2015</v>
      </c>
      <c r="K869" s="130" t="s">
        <v>1094</v>
      </c>
      <c r="L869" s="130" t="s">
        <v>1106</v>
      </c>
      <c r="M869" s="131">
        <v>1275</v>
      </c>
      <c r="N869" s="136">
        <v>42705</v>
      </c>
      <c r="O869" s="136">
        <v>42795</v>
      </c>
      <c r="P869" s="136">
        <v>42844</v>
      </c>
      <c r="Q869" s="145">
        <f>+(P869-N869)/365</f>
        <v>0.38082191780821917</v>
      </c>
      <c r="R869" s="145" t="s">
        <v>2510</v>
      </c>
      <c r="S869" s="145">
        <f>+(P869-O869)/365</f>
        <v>0.13424657534246576</v>
      </c>
      <c r="T869" s="145" t="s">
        <v>2510</v>
      </c>
      <c r="U869" s="145" t="s">
        <v>2539</v>
      </c>
      <c r="V869" s="145" t="s">
        <v>689</v>
      </c>
      <c r="W869" s="145" t="s">
        <v>689</v>
      </c>
      <c r="X869" s="187" t="s">
        <v>689</v>
      </c>
      <c r="Y869" s="180">
        <v>8369318</v>
      </c>
      <c r="Z869" s="140">
        <v>0</v>
      </c>
      <c r="AA869" s="133">
        <v>109217</v>
      </c>
      <c r="AB869" s="133">
        <v>265240</v>
      </c>
      <c r="AC869" s="134">
        <v>93600</v>
      </c>
      <c r="AD869" s="342">
        <f t="shared" si="127"/>
        <v>8275718</v>
      </c>
      <c r="AE869" s="352">
        <f t="shared" si="125"/>
        <v>1.1183706963936607E-2</v>
      </c>
      <c r="AF869" s="135">
        <f t="shared" si="126"/>
        <v>1.1183706963936607E-2</v>
      </c>
      <c r="AG869" s="135" t="s">
        <v>2543</v>
      </c>
      <c r="AH869" s="132"/>
      <c r="AI869" s="137"/>
      <c r="AJ869" s="138"/>
      <c r="AK869" s="138"/>
      <c r="AL869" s="138"/>
      <c r="AM869" s="138"/>
      <c r="AN869" s="138"/>
      <c r="AO869" s="138"/>
      <c r="AP869" s="138"/>
      <c r="AQ869" s="144" t="s">
        <v>2340</v>
      </c>
    </row>
    <row r="870" spans="1:43" ht="48" x14ac:dyDescent="0.3">
      <c r="A870" s="128" t="s">
        <v>903</v>
      </c>
      <c r="B870" s="129">
        <v>867</v>
      </c>
      <c r="C870" s="198" t="s">
        <v>2341</v>
      </c>
      <c r="D870" s="237">
        <v>158219</v>
      </c>
      <c r="E870" s="246" t="s">
        <v>2200</v>
      </c>
      <c r="F870" s="279" t="s">
        <v>2531</v>
      </c>
      <c r="G870" s="175" t="s">
        <v>1603</v>
      </c>
      <c r="H870" s="187">
        <v>2017</v>
      </c>
      <c r="I870" s="130">
        <v>40410</v>
      </c>
      <c r="J870" s="186">
        <v>2010</v>
      </c>
      <c r="K870" s="130" t="s">
        <v>916</v>
      </c>
      <c r="L870" s="130" t="s">
        <v>1111</v>
      </c>
      <c r="M870" s="131">
        <v>180</v>
      </c>
      <c r="N870" s="136">
        <v>41671</v>
      </c>
      <c r="O870" s="136">
        <v>42614</v>
      </c>
      <c r="P870" s="136">
        <v>42844</v>
      </c>
      <c r="Q870" s="145">
        <f>+(P870-N870)/365</f>
        <v>3.2136986301369861</v>
      </c>
      <c r="R870" s="145" t="s">
        <v>2513</v>
      </c>
      <c r="S870" s="145">
        <f>+(P870-O870)/365</f>
        <v>0.63013698630136983</v>
      </c>
      <c r="T870" s="145" t="s">
        <v>2524</v>
      </c>
      <c r="U870" s="145" t="s">
        <v>2540</v>
      </c>
      <c r="V870" s="145" t="s">
        <v>691</v>
      </c>
      <c r="W870" s="145" t="s">
        <v>689</v>
      </c>
      <c r="X870" s="187" t="s">
        <v>689</v>
      </c>
      <c r="Y870" s="180">
        <v>532919.44999999995</v>
      </c>
      <c r="Z870" s="140">
        <v>0</v>
      </c>
      <c r="AA870" s="133">
        <v>511420</v>
      </c>
      <c r="AB870" s="133">
        <v>532920</v>
      </c>
      <c r="AC870" s="134">
        <v>21500</v>
      </c>
      <c r="AD870" s="342">
        <f t="shared" si="127"/>
        <v>511419.44999999995</v>
      </c>
      <c r="AE870" s="352">
        <f t="shared" si="125"/>
        <v>4.0343808055795301E-2</v>
      </c>
      <c r="AF870" s="135">
        <f t="shared" si="126"/>
        <v>4.0343808055795301E-2</v>
      </c>
      <c r="AG870" s="135" t="s">
        <v>2543</v>
      </c>
      <c r="AH870" s="132"/>
      <c r="AI870" s="137"/>
      <c r="AJ870" s="138"/>
      <c r="AK870" s="138"/>
      <c r="AL870" s="138"/>
      <c r="AM870" s="138"/>
      <c r="AN870" s="138"/>
      <c r="AO870" s="138"/>
      <c r="AP870" s="138"/>
      <c r="AQ870" s="144" t="s">
        <v>2342</v>
      </c>
    </row>
    <row r="871" spans="1:43" ht="36" x14ac:dyDescent="0.3">
      <c r="A871" s="128" t="s">
        <v>903</v>
      </c>
      <c r="B871" s="129">
        <v>868</v>
      </c>
      <c r="C871" s="198" t="s">
        <v>2343</v>
      </c>
      <c r="D871" s="237">
        <v>169636</v>
      </c>
      <c r="E871" s="246" t="s">
        <v>2200</v>
      </c>
      <c r="F871" s="279" t="s">
        <v>2531</v>
      </c>
      <c r="G871" s="175" t="s">
        <v>1132</v>
      </c>
      <c r="H871" s="187">
        <v>2017</v>
      </c>
      <c r="I871" s="130">
        <v>40518</v>
      </c>
      <c r="J871" s="186">
        <v>2010</v>
      </c>
      <c r="K871" s="130" t="s">
        <v>2344</v>
      </c>
      <c r="L871" s="130" t="s">
        <v>1110</v>
      </c>
      <c r="M871" s="131">
        <v>120</v>
      </c>
      <c r="N871" s="136">
        <v>40330</v>
      </c>
      <c r="O871" s="136">
        <v>42522</v>
      </c>
      <c r="P871" s="136">
        <v>42844</v>
      </c>
      <c r="Q871" s="145">
        <f>+(P871-N871)/365</f>
        <v>6.8876712328767127</v>
      </c>
      <c r="R871" s="145" t="s">
        <v>2516</v>
      </c>
      <c r="S871" s="145">
        <f>+(P871-O871)/365</f>
        <v>0.88219178082191785</v>
      </c>
      <c r="T871" s="145" t="s">
        <v>2524</v>
      </c>
      <c r="U871" s="145" t="s">
        <v>2540</v>
      </c>
      <c r="V871" s="145" t="s">
        <v>689</v>
      </c>
      <c r="W871" s="145" t="s">
        <v>689</v>
      </c>
      <c r="X871" s="187" t="s">
        <v>689</v>
      </c>
      <c r="Y871" s="180">
        <v>914639.22</v>
      </c>
      <c r="Z871" s="140">
        <v>0</v>
      </c>
      <c r="AA871" s="133">
        <v>914639</v>
      </c>
      <c r="AB871" s="133">
        <v>914639</v>
      </c>
      <c r="AC871" s="134">
        <v>0</v>
      </c>
      <c r="AD871" s="342">
        <f t="shared" si="127"/>
        <v>914639.22</v>
      </c>
      <c r="AE871" s="352">
        <f t="shared" si="125"/>
        <v>0</v>
      </c>
      <c r="AF871" s="135">
        <f t="shared" si="126"/>
        <v>0</v>
      </c>
      <c r="AG871" s="135" t="s">
        <v>2543</v>
      </c>
      <c r="AH871" s="132"/>
      <c r="AI871" s="137"/>
      <c r="AJ871" s="138"/>
      <c r="AK871" s="138"/>
      <c r="AL871" s="138"/>
      <c r="AM871" s="138"/>
      <c r="AN871" s="138"/>
      <c r="AO871" s="138"/>
      <c r="AP871" s="138"/>
      <c r="AQ871" s="144" t="s">
        <v>2345</v>
      </c>
    </row>
    <row r="872" spans="1:43" ht="36" x14ac:dyDescent="0.3">
      <c r="A872" s="128" t="s">
        <v>903</v>
      </c>
      <c r="B872" s="129">
        <v>869</v>
      </c>
      <c r="C872" s="198" t="s">
        <v>2346</v>
      </c>
      <c r="D872" s="237">
        <v>223179</v>
      </c>
      <c r="E872" s="246" t="s">
        <v>2208</v>
      </c>
      <c r="F872" s="279" t="s">
        <v>2531</v>
      </c>
      <c r="G872" s="175" t="s">
        <v>1132</v>
      </c>
      <c r="H872" s="187">
        <v>2017</v>
      </c>
      <c r="I872" s="130">
        <v>41908</v>
      </c>
      <c r="J872" s="282">
        <v>2014</v>
      </c>
      <c r="K872" s="130" t="s">
        <v>1094</v>
      </c>
      <c r="L872" s="130" t="s">
        <v>1106</v>
      </c>
      <c r="M872" s="131">
        <v>910</v>
      </c>
      <c r="N872" s="136">
        <v>42795</v>
      </c>
      <c r="O872" s="136">
        <v>42795</v>
      </c>
      <c r="P872" s="136">
        <v>42844</v>
      </c>
      <c r="Q872" s="145">
        <f>+(P872-N872)/365</f>
        <v>0.13424657534246576</v>
      </c>
      <c r="R872" s="145" t="s">
        <v>2510</v>
      </c>
      <c r="S872" s="145">
        <f>+(P872-O872)/365</f>
        <v>0.13424657534246576</v>
      </c>
      <c r="T872" s="145" t="s">
        <v>2510</v>
      </c>
      <c r="U872" s="145" t="s">
        <v>2539</v>
      </c>
      <c r="V872" s="145" t="s">
        <v>689</v>
      </c>
      <c r="W872" s="145" t="s">
        <v>689</v>
      </c>
      <c r="X872" s="187" t="s">
        <v>689</v>
      </c>
      <c r="Y872" s="180">
        <v>3686180</v>
      </c>
      <c r="Z872" s="140">
        <v>700000</v>
      </c>
      <c r="AA872" s="133">
        <v>700000</v>
      </c>
      <c r="AB872" s="133">
        <v>700000</v>
      </c>
      <c r="AC872" s="134">
        <v>36240</v>
      </c>
      <c r="AD872" s="342">
        <f t="shared" si="127"/>
        <v>3649940</v>
      </c>
      <c r="AE872" s="352">
        <f t="shared" si="125"/>
        <v>9.8313158879924471E-3</v>
      </c>
      <c r="AF872" s="135">
        <f t="shared" si="126"/>
        <v>9.8313158879924471E-3</v>
      </c>
      <c r="AG872" s="135" t="s">
        <v>2543</v>
      </c>
      <c r="AH872" s="132"/>
      <c r="AI872" s="137"/>
      <c r="AJ872" s="138"/>
      <c r="AK872" s="138"/>
      <c r="AL872" s="138"/>
      <c r="AM872" s="138"/>
      <c r="AN872" s="138"/>
      <c r="AO872" s="138"/>
      <c r="AP872" s="138"/>
      <c r="AQ872" s="144" t="s">
        <v>2347</v>
      </c>
    </row>
    <row r="873" spans="1:43" ht="48" x14ac:dyDescent="0.3">
      <c r="A873" s="128" t="s">
        <v>903</v>
      </c>
      <c r="B873" s="129">
        <v>870</v>
      </c>
      <c r="C873" s="198" t="s">
        <v>2348</v>
      </c>
      <c r="D873" s="237">
        <v>287817</v>
      </c>
      <c r="E873" s="245" t="s">
        <v>1659</v>
      </c>
      <c r="F873" s="280" t="s">
        <v>2529</v>
      </c>
      <c r="G873" s="175" t="s">
        <v>2349</v>
      </c>
      <c r="H873" s="187">
        <v>2017</v>
      </c>
      <c r="I873" s="130">
        <v>41690</v>
      </c>
      <c r="J873" s="282">
        <v>2014</v>
      </c>
      <c r="K873" s="130" t="s">
        <v>2262</v>
      </c>
      <c r="L873" s="130" t="s">
        <v>1098</v>
      </c>
      <c r="M873" s="131">
        <v>330</v>
      </c>
      <c r="N873" s="136">
        <v>42583</v>
      </c>
      <c r="O873" s="136">
        <v>42614</v>
      </c>
      <c r="P873" s="136">
        <v>42844</v>
      </c>
      <c r="Q873" s="145">
        <f>+(P873-N873)/365</f>
        <v>0.71506849315068488</v>
      </c>
      <c r="R873" s="145" t="s">
        <v>2509</v>
      </c>
      <c r="S873" s="145">
        <f>+(P873-O873)/365</f>
        <v>0.63013698630136983</v>
      </c>
      <c r="T873" s="145" t="s">
        <v>2524</v>
      </c>
      <c r="U873" s="145" t="s">
        <v>2540</v>
      </c>
      <c r="V873" s="145" t="s">
        <v>691</v>
      </c>
      <c r="W873" s="145" t="s">
        <v>689</v>
      </c>
      <c r="X873" s="187" t="s">
        <v>689</v>
      </c>
      <c r="Y873" s="180">
        <v>8840405</v>
      </c>
      <c r="Z873" s="140">
        <v>2453338</v>
      </c>
      <c r="AA873" s="133">
        <v>7806415</v>
      </c>
      <c r="AB873" s="133">
        <v>7836415</v>
      </c>
      <c r="AC873" s="134">
        <v>10848</v>
      </c>
      <c r="AD873" s="342">
        <f t="shared" si="127"/>
        <v>8829557</v>
      </c>
      <c r="AE873" s="352">
        <f t="shared" si="125"/>
        <v>1.2270931026350036E-3</v>
      </c>
      <c r="AF873" s="135">
        <f t="shared" si="126"/>
        <v>1.2270931026350036E-3</v>
      </c>
      <c r="AG873" s="135" t="s">
        <v>2543</v>
      </c>
      <c r="AH873" s="132"/>
      <c r="AI873" s="137"/>
      <c r="AJ873" s="138"/>
      <c r="AK873" s="138"/>
      <c r="AL873" s="138"/>
      <c r="AM873" s="138"/>
      <c r="AN873" s="138"/>
      <c r="AO873" s="138"/>
      <c r="AP873" s="138"/>
      <c r="AQ873" s="144" t="s">
        <v>2350</v>
      </c>
    </row>
    <row r="874" spans="1:43" ht="60" x14ac:dyDescent="0.3">
      <c r="A874" s="128" t="s">
        <v>903</v>
      </c>
      <c r="B874" s="129">
        <v>871</v>
      </c>
      <c r="C874" s="198" t="s">
        <v>2351</v>
      </c>
      <c r="D874" s="237">
        <v>216866</v>
      </c>
      <c r="E874" s="246" t="s">
        <v>2205</v>
      </c>
      <c r="F874" s="279" t="s">
        <v>2531</v>
      </c>
      <c r="G874" s="175" t="s">
        <v>1132</v>
      </c>
      <c r="H874" s="187">
        <v>2017</v>
      </c>
      <c r="I874" s="130">
        <v>41551</v>
      </c>
      <c r="J874" s="187">
        <v>2013</v>
      </c>
      <c r="K874" s="130" t="s">
        <v>1164</v>
      </c>
      <c r="L874" s="130" t="s">
        <v>1100</v>
      </c>
      <c r="M874" s="131">
        <v>900</v>
      </c>
      <c r="N874" s="136" t="s">
        <v>698</v>
      </c>
      <c r="O874" s="136" t="s">
        <v>698</v>
      </c>
      <c r="P874" s="136">
        <v>42844</v>
      </c>
      <c r="Q874" s="128" t="s">
        <v>698</v>
      </c>
      <c r="R874" s="128" t="s">
        <v>698</v>
      </c>
      <c r="S874" s="128" t="s">
        <v>698</v>
      </c>
      <c r="T874" s="128" t="s">
        <v>698</v>
      </c>
      <c r="U874" s="128" t="s">
        <v>698</v>
      </c>
      <c r="V874" s="145" t="s">
        <v>689</v>
      </c>
      <c r="W874" s="145" t="s">
        <v>689</v>
      </c>
      <c r="X874" s="187" t="s">
        <v>689</v>
      </c>
      <c r="Y874" s="180">
        <v>3313190</v>
      </c>
      <c r="Z874" s="140">
        <v>0</v>
      </c>
      <c r="AA874" s="133">
        <v>77000</v>
      </c>
      <c r="AB874" s="133">
        <v>131000</v>
      </c>
      <c r="AC874" s="134">
        <v>0</v>
      </c>
      <c r="AD874" s="342">
        <f t="shared" si="127"/>
        <v>3313190</v>
      </c>
      <c r="AE874" s="352">
        <f t="shared" si="125"/>
        <v>0</v>
      </c>
      <c r="AF874" s="135">
        <f t="shared" si="126"/>
        <v>0</v>
      </c>
      <c r="AG874" s="135" t="s">
        <v>2543</v>
      </c>
      <c r="AH874" s="132"/>
      <c r="AI874" s="137"/>
      <c r="AJ874" s="138"/>
      <c r="AK874" s="138"/>
      <c r="AL874" s="138"/>
      <c r="AM874" s="138"/>
      <c r="AN874" s="138"/>
      <c r="AO874" s="138"/>
      <c r="AP874" s="138"/>
      <c r="AQ874" s="144" t="s">
        <v>2352</v>
      </c>
    </row>
    <row r="875" spans="1:43" ht="60" x14ac:dyDescent="0.3">
      <c r="A875" s="128" t="s">
        <v>903</v>
      </c>
      <c r="B875" s="129">
        <v>872</v>
      </c>
      <c r="C875" s="198" t="s">
        <v>2353</v>
      </c>
      <c r="D875" s="237">
        <v>234323</v>
      </c>
      <c r="E875" s="246" t="s">
        <v>2200</v>
      </c>
      <c r="F875" s="279" t="s">
        <v>2531</v>
      </c>
      <c r="G875" s="175" t="s">
        <v>1132</v>
      </c>
      <c r="H875" s="187">
        <v>2017</v>
      </c>
      <c r="I875" s="130">
        <v>41443</v>
      </c>
      <c r="J875" s="187">
        <v>2013</v>
      </c>
      <c r="K875" s="130" t="s">
        <v>1162</v>
      </c>
      <c r="L875" s="130" t="s">
        <v>1110</v>
      </c>
      <c r="M875" s="131">
        <v>365</v>
      </c>
      <c r="N875" s="136" t="s">
        <v>698</v>
      </c>
      <c r="O875" s="136" t="s">
        <v>698</v>
      </c>
      <c r="P875" s="136">
        <v>42844</v>
      </c>
      <c r="Q875" s="128" t="s">
        <v>698</v>
      </c>
      <c r="R875" s="128" t="s">
        <v>698</v>
      </c>
      <c r="S875" s="128" t="s">
        <v>698</v>
      </c>
      <c r="T875" s="128" t="s">
        <v>698</v>
      </c>
      <c r="U875" s="128" t="s">
        <v>698</v>
      </c>
      <c r="V875" s="145" t="s">
        <v>689</v>
      </c>
      <c r="W875" s="145" t="s">
        <v>689</v>
      </c>
      <c r="X875" s="187" t="s">
        <v>689</v>
      </c>
      <c r="Y875" s="180">
        <v>5667216</v>
      </c>
      <c r="Z875" s="140">
        <v>0</v>
      </c>
      <c r="AA875" s="133">
        <v>114698</v>
      </c>
      <c r="AB875" s="133">
        <v>114698</v>
      </c>
      <c r="AC875" s="134">
        <v>0</v>
      </c>
      <c r="AD875" s="342">
        <f t="shared" si="127"/>
        <v>5667216</v>
      </c>
      <c r="AE875" s="352">
        <f t="shared" si="125"/>
        <v>0</v>
      </c>
      <c r="AF875" s="135">
        <f t="shared" si="126"/>
        <v>0</v>
      </c>
      <c r="AG875" s="135" t="s">
        <v>2543</v>
      </c>
      <c r="AH875" s="132"/>
      <c r="AI875" s="137"/>
      <c r="AJ875" s="138"/>
      <c r="AK875" s="138"/>
      <c r="AL875" s="138"/>
      <c r="AM875" s="138"/>
      <c r="AN875" s="138"/>
      <c r="AO875" s="138"/>
      <c r="AP875" s="138"/>
      <c r="AQ875" s="144" t="s">
        <v>2354</v>
      </c>
    </row>
    <row r="876" spans="1:43" ht="60" x14ac:dyDescent="0.3">
      <c r="A876" s="128" t="s">
        <v>903</v>
      </c>
      <c r="B876" s="129">
        <v>873</v>
      </c>
      <c r="C876" s="198" t="s">
        <v>2355</v>
      </c>
      <c r="D876" s="237">
        <v>248934</v>
      </c>
      <c r="E876" s="246" t="s">
        <v>906</v>
      </c>
      <c r="F876" s="279" t="s">
        <v>2532</v>
      </c>
      <c r="G876" s="175" t="s">
        <v>1132</v>
      </c>
      <c r="H876" s="187">
        <v>2017</v>
      </c>
      <c r="I876" s="130">
        <v>41624</v>
      </c>
      <c r="J876" s="187">
        <v>2013</v>
      </c>
      <c r="K876" s="130" t="s">
        <v>1146</v>
      </c>
      <c r="L876" s="130" t="s">
        <v>1110</v>
      </c>
      <c r="M876" s="131">
        <v>300</v>
      </c>
      <c r="N876" s="136" t="s">
        <v>698</v>
      </c>
      <c r="O876" s="136" t="s">
        <v>698</v>
      </c>
      <c r="P876" s="136">
        <v>42844</v>
      </c>
      <c r="Q876" s="128" t="s">
        <v>698</v>
      </c>
      <c r="R876" s="128" t="s">
        <v>698</v>
      </c>
      <c r="S876" s="128" t="s">
        <v>698</v>
      </c>
      <c r="T876" s="128" t="s">
        <v>698</v>
      </c>
      <c r="U876" s="128" t="s">
        <v>698</v>
      </c>
      <c r="V876" s="145" t="s">
        <v>689</v>
      </c>
      <c r="W876" s="145" t="s">
        <v>689</v>
      </c>
      <c r="X876" s="187" t="s">
        <v>689</v>
      </c>
      <c r="Y876" s="180">
        <v>2889714</v>
      </c>
      <c r="Z876" s="140">
        <v>0</v>
      </c>
      <c r="AA876" s="133">
        <v>40000</v>
      </c>
      <c r="AB876" s="133">
        <v>85000</v>
      </c>
      <c r="AC876" s="134">
        <v>0</v>
      </c>
      <c r="AD876" s="342">
        <f t="shared" si="127"/>
        <v>2889714</v>
      </c>
      <c r="AE876" s="352">
        <f t="shared" si="125"/>
        <v>0</v>
      </c>
      <c r="AF876" s="135">
        <f t="shared" si="126"/>
        <v>0</v>
      </c>
      <c r="AG876" s="135" t="s">
        <v>2543</v>
      </c>
      <c r="AH876" s="132"/>
      <c r="AI876" s="137"/>
      <c r="AJ876" s="138"/>
      <c r="AK876" s="138"/>
      <c r="AL876" s="138"/>
      <c r="AM876" s="138"/>
      <c r="AN876" s="138"/>
      <c r="AO876" s="138"/>
      <c r="AP876" s="138"/>
      <c r="AQ876" s="144" t="s">
        <v>2356</v>
      </c>
    </row>
    <row r="877" spans="1:43" ht="60" x14ac:dyDescent="0.3">
      <c r="A877" s="128" t="s">
        <v>903</v>
      </c>
      <c r="B877" s="129">
        <v>874</v>
      </c>
      <c r="C877" s="198" t="s">
        <v>2357</v>
      </c>
      <c r="D877" s="237">
        <v>248953</v>
      </c>
      <c r="E877" s="246" t="s">
        <v>906</v>
      </c>
      <c r="F877" s="279" t="s">
        <v>2532</v>
      </c>
      <c r="G877" s="175" t="s">
        <v>1132</v>
      </c>
      <c r="H877" s="187">
        <v>2017</v>
      </c>
      <c r="I877" s="130">
        <v>41607</v>
      </c>
      <c r="J877" s="187">
        <v>2013</v>
      </c>
      <c r="K877" s="130" t="s">
        <v>1146</v>
      </c>
      <c r="L877" s="130" t="s">
        <v>1110</v>
      </c>
      <c r="M877" s="131">
        <v>330</v>
      </c>
      <c r="N877" s="136">
        <v>42826</v>
      </c>
      <c r="O877" s="136">
        <v>42826</v>
      </c>
      <c r="P877" s="136">
        <v>42844</v>
      </c>
      <c r="Q877" s="145">
        <f>+(P877-N877)/365</f>
        <v>4.9315068493150684E-2</v>
      </c>
      <c r="R877" s="145" t="s">
        <v>2510</v>
      </c>
      <c r="S877" s="145">
        <f>+(P877-O877)/365</f>
        <v>4.9315068493150684E-2</v>
      </c>
      <c r="T877" s="145" t="s">
        <v>2510</v>
      </c>
      <c r="U877" s="145" t="s">
        <v>2539</v>
      </c>
      <c r="V877" s="145" t="s">
        <v>689</v>
      </c>
      <c r="W877" s="145" t="s">
        <v>689</v>
      </c>
      <c r="X877" s="187" t="s">
        <v>689</v>
      </c>
      <c r="Y877" s="180">
        <v>3454562</v>
      </c>
      <c r="Z877" s="140">
        <v>0</v>
      </c>
      <c r="AA877" s="133">
        <v>40000</v>
      </c>
      <c r="AB877" s="133">
        <v>85000</v>
      </c>
      <c r="AC877" s="134">
        <v>5000</v>
      </c>
      <c r="AD877" s="342">
        <f t="shared" si="127"/>
        <v>3449562</v>
      </c>
      <c r="AE877" s="352">
        <f t="shared" si="125"/>
        <v>1.4473614889528687E-3</v>
      </c>
      <c r="AF877" s="135">
        <f t="shared" si="126"/>
        <v>1.4473614889528687E-3</v>
      </c>
      <c r="AG877" s="135" t="s">
        <v>2543</v>
      </c>
      <c r="AH877" s="132"/>
      <c r="AI877" s="137"/>
      <c r="AJ877" s="138"/>
      <c r="AK877" s="138"/>
      <c r="AL877" s="138"/>
      <c r="AM877" s="138"/>
      <c r="AN877" s="138"/>
      <c r="AO877" s="138"/>
      <c r="AP877" s="138"/>
      <c r="AQ877" s="144" t="s">
        <v>2358</v>
      </c>
    </row>
    <row r="878" spans="1:43" ht="48" x14ac:dyDescent="0.3">
      <c r="A878" s="128" t="s">
        <v>903</v>
      </c>
      <c r="B878" s="129">
        <v>875</v>
      </c>
      <c r="C878" s="198" t="s">
        <v>2359</v>
      </c>
      <c r="D878" s="237">
        <v>271221</v>
      </c>
      <c r="E878" s="245" t="s">
        <v>1659</v>
      </c>
      <c r="F878" s="280" t="s">
        <v>2529</v>
      </c>
      <c r="G878" s="175" t="s">
        <v>1132</v>
      </c>
      <c r="H878" s="187">
        <v>2017</v>
      </c>
      <c r="I878" s="130">
        <v>41621</v>
      </c>
      <c r="J878" s="187">
        <v>2013</v>
      </c>
      <c r="K878" s="130" t="s">
        <v>2020</v>
      </c>
      <c r="L878" s="130" t="s">
        <v>1098</v>
      </c>
      <c r="M878" s="131">
        <v>910</v>
      </c>
      <c r="N878" s="136">
        <v>42795</v>
      </c>
      <c r="O878" s="136">
        <v>42795</v>
      </c>
      <c r="P878" s="136">
        <v>42844</v>
      </c>
      <c r="Q878" s="145">
        <f>+(P878-N878)/365</f>
        <v>0.13424657534246576</v>
      </c>
      <c r="R878" s="145" t="s">
        <v>2510</v>
      </c>
      <c r="S878" s="145">
        <f>+(P878-O878)/365</f>
        <v>0.13424657534246576</v>
      </c>
      <c r="T878" s="145" t="s">
        <v>2510</v>
      </c>
      <c r="U878" s="145" t="s">
        <v>2539</v>
      </c>
      <c r="V878" s="145" t="s">
        <v>689</v>
      </c>
      <c r="W878" s="145" t="s">
        <v>689</v>
      </c>
      <c r="X878" s="187" t="s">
        <v>689</v>
      </c>
      <c r="Y878" s="180">
        <v>9998393</v>
      </c>
      <c r="Z878" s="140">
        <v>0</v>
      </c>
      <c r="AA878" s="133">
        <v>491500</v>
      </c>
      <c r="AB878" s="133">
        <v>601500</v>
      </c>
      <c r="AC878" s="134">
        <v>157716</v>
      </c>
      <c r="AD878" s="342">
        <f t="shared" si="127"/>
        <v>9840677</v>
      </c>
      <c r="AE878" s="352">
        <f t="shared" si="125"/>
        <v>1.5774134903478988E-2</v>
      </c>
      <c r="AF878" s="135">
        <f t="shared" si="126"/>
        <v>1.5774134903478988E-2</v>
      </c>
      <c r="AG878" s="135" t="s">
        <v>2543</v>
      </c>
      <c r="AH878" s="132"/>
      <c r="AI878" s="137"/>
      <c r="AJ878" s="138"/>
      <c r="AK878" s="138"/>
      <c r="AL878" s="138"/>
      <c r="AM878" s="138"/>
      <c r="AN878" s="138"/>
      <c r="AO878" s="138"/>
      <c r="AP878" s="138"/>
      <c r="AQ878" s="144" t="s">
        <v>2360</v>
      </c>
    </row>
    <row r="879" spans="1:43" ht="48" x14ac:dyDescent="0.3">
      <c r="A879" s="128" t="s">
        <v>903</v>
      </c>
      <c r="B879" s="129">
        <v>876</v>
      </c>
      <c r="C879" s="198" t="s">
        <v>2361</v>
      </c>
      <c r="D879" s="237">
        <v>271674</v>
      </c>
      <c r="E879" s="245" t="s">
        <v>2219</v>
      </c>
      <c r="F879" s="280" t="s">
        <v>2528</v>
      </c>
      <c r="G879" s="175" t="s">
        <v>1132</v>
      </c>
      <c r="H879" s="187">
        <v>2017</v>
      </c>
      <c r="I879" s="130">
        <v>41810</v>
      </c>
      <c r="J879" s="282">
        <v>2014</v>
      </c>
      <c r="K879" s="130" t="s">
        <v>1161</v>
      </c>
      <c r="L879" s="130" t="s">
        <v>1100</v>
      </c>
      <c r="M879" s="131">
        <v>730</v>
      </c>
      <c r="N879" s="136" t="s">
        <v>698</v>
      </c>
      <c r="O879" s="136" t="s">
        <v>698</v>
      </c>
      <c r="P879" s="136">
        <v>42844</v>
      </c>
      <c r="Q879" s="128" t="s">
        <v>698</v>
      </c>
      <c r="R879" s="128" t="s">
        <v>698</v>
      </c>
      <c r="S879" s="128" t="s">
        <v>698</v>
      </c>
      <c r="T879" s="128" t="s">
        <v>698</v>
      </c>
      <c r="U879" s="128" t="s">
        <v>698</v>
      </c>
      <c r="V879" s="145" t="s">
        <v>689</v>
      </c>
      <c r="W879" s="145" t="s">
        <v>689</v>
      </c>
      <c r="X879" s="187" t="s">
        <v>689</v>
      </c>
      <c r="Y879" s="180">
        <v>2406605</v>
      </c>
      <c r="Z879" s="140">
        <v>0</v>
      </c>
      <c r="AA879" s="128">
        <v>0</v>
      </c>
      <c r="AB879" s="159">
        <v>0</v>
      </c>
      <c r="AC879" s="134">
        <v>0</v>
      </c>
      <c r="AD879" s="342">
        <f t="shared" si="127"/>
        <v>2406605</v>
      </c>
      <c r="AE879" s="352">
        <f t="shared" si="125"/>
        <v>0</v>
      </c>
      <c r="AF879" s="135">
        <f t="shared" si="126"/>
        <v>0</v>
      </c>
      <c r="AG879" s="135" t="s">
        <v>2543</v>
      </c>
      <c r="AH879" s="132"/>
      <c r="AI879" s="137"/>
      <c r="AJ879" s="138"/>
      <c r="AK879" s="138"/>
      <c r="AL879" s="138"/>
      <c r="AM879" s="138"/>
      <c r="AN879" s="138"/>
      <c r="AO879" s="138"/>
      <c r="AP879" s="138"/>
      <c r="AQ879" s="144" t="s">
        <v>2362</v>
      </c>
    </row>
    <row r="880" spans="1:43" ht="36" x14ac:dyDescent="0.3">
      <c r="A880" s="128" t="s">
        <v>903</v>
      </c>
      <c r="B880" s="129">
        <v>877</v>
      </c>
      <c r="C880" s="198" t="s">
        <v>2363</v>
      </c>
      <c r="D880" s="237">
        <v>271953</v>
      </c>
      <c r="E880" s="245" t="s">
        <v>1659</v>
      </c>
      <c r="F880" s="280" t="s">
        <v>2529</v>
      </c>
      <c r="G880" s="175" t="s">
        <v>1132</v>
      </c>
      <c r="H880" s="187">
        <v>2017</v>
      </c>
      <c r="I880" s="130">
        <v>41788</v>
      </c>
      <c r="J880" s="282">
        <v>2014</v>
      </c>
      <c r="K880" s="130" t="s">
        <v>1195</v>
      </c>
      <c r="L880" s="130" t="s">
        <v>1100</v>
      </c>
      <c r="M880" s="131">
        <v>180</v>
      </c>
      <c r="N880" s="136" t="s">
        <v>698</v>
      </c>
      <c r="O880" s="136" t="s">
        <v>698</v>
      </c>
      <c r="P880" s="136">
        <v>42844</v>
      </c>
      <c r="Q880" s="128" t="s">
        <v>698</v>
      </c>
      <c r="R880" s="128" t="s">
        <v>698</v>
      </c>
      <c r="S880" s="128" t="s">
        <v>698</v>
      </c>
      <c r="T880" s="128" t="s">
        <v>698</v>
      </c>
      <c r="U880" s="128" t="s">
        <v>698</v>
      </c>
      <c r="V880" s="145" t="s">
        <v>689</v>
      </c>
      <c r="W880" s="145" t="s">
        <v>689</v>
      </c>
      <c r="X880" s="187" t="s">
        <v>689</v>
      </c>
      <c r="Y880" s="180">
        <v>4886509</v>
      </c>
      <c r="Z880" s="140">
        <v>0</v>
      </c>
      <c r="AA880" s="133">
        <v>148000</v>
      </c>
      <c r="AB880" s="133">
        <v>209200</v>
      </c>
      <c r="AC880" s="134">
        <v>0</v>
      </c>
      <c r="AD880" s="342">
        <f t="shared" si="127"/>
        <v>4886509</v>
      </c>
      <c r="AE880" s="352">
        <f t="shared" si="125"/>
        <v>0</v>
      </c>
      <c r="AF880" s="135">
        <f t="shared" si="126"/>
        <v>0</v>
      </c>
      <c r="AG880" s="135" t="s">
        <v>2543</v>
      </c>
      <c r="AH880" s="132"/>
      <c r="AI880" s="137"/>
      <c r="AJ880" s="138"/>
      <c r="AK880" s="138"/>
      <c r="AL880" s="138"/>
      <c r="AM880" s="138"/>
      <c r="AN880" s="138"/>
      <c r="AO880" s="138"/>
      <c r="AP880" s="138"/>
      <c r="AQ880" s="144" t="s">
        <v>2364</v>
      </c>
    </row>
    <row r="881" spans="1:44" ht="48" x14ac:dyDescent="0.3">
      <c r="A881" s="128" t="s">
        <v>903</v>
      </c>
      <c r="B881" s="129">
        <v>878</v>
      </c>
      <c r="C881" s="198" t="s">
        <v>2365</v>
      </c>
      <c r="D881" s="237">
        <v>272715</v>
      </c>
      <c r="E881" s="245" t="s">
        <v>1659</v>
      </c>
      <c r="F881" s="280" t="s">
        <v>2529</v>
      </c>
      <c r="G881" s="175" t="s">
        <v>1132</v>
      </c>
      <c r="H881" s="187">
        <v>2017</v>
      </c>
      <c r="I881" s="130">
        <v>41933</v>
      </c>
      <c r="J881" s="282">
        <v>2014</v>
      </c>
      <c r="K881" s="130" t="s">
        <v>2243</v>
      </c>
      <c r="L881" s="130" t="s">
        <v>1100</v>
      </c>
      <c r="M881" s="131">
        <v>330</v>
      </c>
      <c r="N881" s="136" t="s">
        <v>698</v>
      </c>
      <c r="O881" s="136" t="s">
        <v>698</v>
      </c>
      <c r="P881" s="136">
        <v>42844</v>
      </c>
      <c r="Q881" s="128" t="s">
        <v>698</v>
      </c>
      <c r="R881" s="128" t="s">
        <v>698</v>
      </c>
      <c r="S881" s="128" t="s">
        <v>698</v>
      </c>
      <c r="T881" s="128" t="s">
        <v>698</v>
      </c>
      <c r="U881" s="128" t="s">
        <v>698</v>
      </c>
      <c r="V881" s="145" t="s">
        <v>689</v>
      </c>
      <c r="W881" s="145" t="s">
        <v>689</v>
      </c>
      <c r="X881" s="187" t="s">
        <v>689</v>
      </c>
      <c r="Y881" s="180">
        <v>2944538</v>
      </c>
      <c r="Z881" s="140">
        <v>0</v>
      </c>
      <c r="AA881" s="133">
        <v>2944538</v>
      </c>
      <c r="AB881" s="133">
        <v>2944538</v>
      </c>
      <c r="AC881" s="134">
        <v>0</v>
      </c>
      <c r="AD881" s="342">
        <f t="shared" si="127"/>
        <v>2944538</v>
      </c>
      <c r="AE881" s="352">
        <f t="shared" si="125"/>
        <v>0</v>
      </c>
      <c r="AF881" s="135">
        <f t="shared" si="126"/>
        <v>0</v>
      </c>
      <c r="AG881" s="135" t="s">
        <v>2543</v>
      </c>
      <c r="AH881" s="132"/>
      <c r="AI881" s="137"/>
      <c r="AJ881" s="138"/>
      <c r="AK881" s="138"/>
      <c r="AL881" s="138"/>
      <c r="AM881" s="138"/>
      <c r="AN881" s="138"/>
      <c r="AO881" s="138"/>
      <c r="AP881" s="138"/>
      <c r="AQ881" s="144" t="s">
        <v>2366</v>
      </c>
      <c r="AR881" s="228"/>
    </row>
    <row r="882" spans="1:44" ht="48" x14ac:dyDescent="0.3">
      <c r="A882" s="128" t="s">
        <v>896</v>
      </c>
      <c r="B882" s="129">
        <v>879</v>
      </c>
      <c r="C882" s="198" t="s">
        <v>2299</v>
      </c>
      <c r="D882" s="237">
        <v>274224</v>
      </c>
      <c r="E882" s="245" t="s">
        <v>2210</v>
      </c>
      <c r="F882" s="279" t="s">
        <v>2531</v>
      </c>
      <c r="G882" s="175" t="s">
        <v>1132</v>
      </c>
      <c r="H882" s="187">
        <v>2017</v>
      </c>
      <c r="I882" s="130">
        <v>41656</v>
      </c>
      <c r="J882" s="282">
        <v>2014</v>
      </c>
      <c r="K882" s="130" t="s">
        <v>1163</v>
      </c>
      <c r="L882" s="130" t="s">
        <v>1100</v>
      </c>
      <c r="M882" s="131">
        <v>360</v>
      </c>
      <c r="N882" s="136" t="s">
        <v>698</v>
      </c>
      <c r="O882" s="136" t="s">
        <v>698</v>
      </c>
      <c r="P882" s="136">
        <v>42844</v>
      </c>
      <c r="Q882" s="128" t="s">
        <v>698</v>
      </c>
      <c r="R882" s="128" t="s">
        <v>698</v>
      </c>
      <c r="S882" s="128" t="s">
        <v>698</v>
      </c>
      <c r="T882" s="128" t="s">
        <v>698</v>
      </c>
      <c r="U882" s="128" t="s">
        <v>698</v>
      </c>
      <c r="V882" s="145" t="s">
        <v>689</v>
      </c>
      <c r="W882" s="145" t="s">
        <v>689</v>
      </c>
      <c r="X882" s="187" t="s">
        <v>689</v>
      </c>
      <c r="Y882" s="180">
        <v>2857014</v>
      </c>
      <c r="Z882" s="140">
        <v>0</v>
      </c>
      <c r="AA882" s="133">
        <v>123997</v>
      </c>
      <c r="AB882" s="133">
        <v>123997</v>
      </c>
      <c r="AC882" s="134">
        <v>0</v>
      </c>
      <c r="AD882" s="342">
        <f t="shared" si="127"/>
        <v>2857014</v>
      </c>
      <c r="AE882" s="352">
        <f t="shared" si="125"/>
        <v>0</v>
      </c>
      <c r="AF882" s="135">
        <f t="shared" si="126"/>
        <v>0</v>
      </c>
      <c r="AG882" s="135" t="s">
        <v>2543</v>
      </c>
      <c r="AH882" s="132"/>
      <c r="AI882" s="137"/>
      <c r="AJ882" s="138"/>
      <c r="AK882" s="138"/>
      <c r="AL882" s="138"/>
      <c r="AM882" s="138"/>
      <c r="AN882" s="138"/>
      <c r="AO882" s="138"/>
      <c r="AP882" s="138"/>
      <c r="AQ882" s="144"/>
      <c r="AR882" s="228"/>
    </row>
    <row r="883" spans="1:44" ht="48" x14ac:dyDescent="0.3">
      <c r="A883" s="128" t="s">
        <v>896</v>
      </c>
      <c r="B883" s="129">
        <v>880</v>
      </c>
      <c r="C883" s="198" t="s">
        <v>2300</v>
      </c>
      <c r="D883" s="237">
        <v>274343</v>
      </c>
      <c r="E883" s="245" t="s">
        <v>1659</v>
      </c>
      <c r="F883" s="280" t="s">
        <v>2529</v>
      </c>
      <c r="G883" s="175" t="s">
        <v>1132</v>
      </c>
      <c r="H883" s="187">
        <v>2017</v>
      </c>
      <c r="I883" s="130">
        <v>41857</v>
      </c>
      <c r="J883" s="282">
        <v>2014</v>
      </c>
      <c r="K883" s="130" t="s">
        <v>1659</v>
      </c>
      <c r="L883" s="130" t="s">
        <v>1100</v>
      </c>
      <c r="M883" s="131">
        <v>360</v>
      </c>
      <c r="N883" s="136" t="s">
        <v>698</v>
      </c>
      <c r="O883" s="136" t="s">
        <v>698</v>
      </c>
      <c r="P883" s="136">
        <v>42844</v>
      </c>
      <c r="Q883" s="128" t="s">
        <v>698</v>
      </c>
      <c r="R883" s="128" t="s">
        <v>698</v>
      </c>
      <c r="S883" s="128" t="s">
        <v>698</v>
      </c>
      <c r="T883" s="128" t="s">
        <v>698</v>
      </c>
      <c r="U883" s="128" t="s">
        <v>698</v>
      </c>
      <c r="V883" s="145" t="s">
        <v>689</v>
      </c>
      <c r="W883" s="145" t="s">
        <v>689</v>
      </c>
      <c r="X883" s="187" t="s">
        <v>689</v>
      </c>
      <c r="Y883" s="180">
        <v>4941368</v>
      </c>
      <c r="Z883" s="140">
        <v>0</v>
      </c>
      <c r="AA883" s="133">
        <v>4941368</v>
      </c>
      <c r="AB883" s="133">
        <v>4941368</v>
      </c>
      <c r="AC883" s="134">
        <v>0</v>
      </c>
      <c r="AD883" s="342">
        <f t="shared" si="127"/>
        <v>4941368</v>
      </c>
      <c r="AE883" s="352">
        <f t="shared" si="125"/>
        <v>0</v>
      </c>
      <c r="AF883" s="135">
        <f t="shared" si="126"/>
        <v>0</v>
      </c>
      <c r="AG883" s="135" t="s">
        <v>2543</v>
      </c>
      <c r="AH883" s="132"/>
      <c r="AI883" s="137"/>
      <c r="AJ883" s="138"/>
      <c r="AK883" s="138"/>
      <c r="AL883" s="138"/>
      <c r="AM883" s="138"/>
      <c r="AN883" s="138"/>
      <c r="AO883" s="138"/>
      <c r="AP883" s="138"/>
      <c r="AQ883" s="144"/>
      <c r="AR883" s="228"/>
    </row>
    <row r="884" spans="1:44" ht="48" x14ac:dyDescent="0.3">
      <c r="A884" s="128" t="s">
        <v>896</v>
      </c>
      <c r="B884" s="129">
        <v>881</v>
      </c>
      <c r="C884" s="198" t="s">
        <v>2301</v>
      </c>
      <c r="D884" s="237">
        <v>278455</v>
      </c>
      <c r="E884" s="245" t="s">
        <v>1659</v>
      </c>
      <c r="F884" s="280" t="s">
        <v>2529</v>
      </c>
      <c r="G884" s="175" t="s">
        <v>1132</v>
      </c>
      <c r="H884" s="187">
        <v>2017</v>
      </c>
      <c r="I884" s="130">
        <v>41915</v>
      </c>
      <c r="J884" s="282">
        <v>2014</v>
      </c>
      <c r="K884" s="130" t="s">
        <v>1552</v>
      </c>
      <c r="L884" s="130" t="s">
        <v>1110</v>
      </c>
      <c r="M884" s="131">
        <v>240</v>
      </c>
      <c r="N884" s="136">
        <v>42583</v>
      </c>
      <c r="O884" s="136">
        <v>42583</v>
      </c>
      <c r="P884" s="136">
        <v>42844</v>
      </c>
      <c r="Q884" s="145">
        <f>+(P884-N884)/365</f>
        <v>0.71506849315068488</v>
      </c>
      <c r="R884" s="145" t="s">
        <v>2509</v>
      </c>
      <c r="S884" s="145">
        <f>+(P884-O884)/365</f>
        <v>0.71506849315068488</v>
      </c>
      <c r="T884" s="145" t="s">
        <v>2524</v>
      </c>
      <c r="U884" s="145" t="s">
        <v>2540</v>
      </c>
      <c r="V884" s="145" t="s">
        <v>691</v>
      </c>
      <c r="W884" s="145" t="s">
        <v>689</v>
      </c>
      <c r="X884" s="187" t="s">
        <v>689</v>
      </c>
      <c r="Y884" s="180">
        <v>3980800</v>
      </c>
      <c r="Z884" s="140">
        <v>0</v>
      </c>
      <c r="AA884" s="133">
        <v>3995751</v>
      </c>
      <c r="AB884" s="133">
        <v>4027251</v>
      </c>
      <c r="AC884" s="134">
        <v>31500</v>
      </c>
      <c r="AD884" s="342">
        <f t="shared" si="127"/>
        <v>3949300</v>
      </c>
      <c r="AE884" s="352">
        <f t="shared" si="125"/>
        <v>7.9129823151125409E-3</v>
      </c>
      <c r="AF884" s="135">
        <f t="shared" si="126"/>
        <v>7.9129823151125409E-3</v>
      </c>
      <c r="AG884" s="135" t="s">
        <v>2543</v>
      </c>
      <c r="AH884" s="132"/>
      <c r="AI884" s="137"/>
      <c r="AJ884" s="138"/>
      <c r="AK884" s="138"/>
      <c r="AL884" s="138"/>
      <c r="AM884" s="138"/>
      <c r="AN884" s="138"/>
      <c r="AO884" s="138"/>
      <c r="AP884" s="138"/>
      <c r="AQ884" s="144"/>
      <c r="AR884" s="228"/>
    </row>
    <row r="885" spans="1:44" ht="48" x14ac:dyDescent="0.3">
      <c r="A885" s="128" t="s">
        <v>896</v>
      </c>
      <c r="B885" s="129">
        <v>882</v>
      </c>
      <c r="C885" s="198" t="s">
        <v>2302</v>
      </c>
      <c r="D885" s="237">
        <v>283115</v>
      </c>
      <c r="E885" s="246" t="s">
        <v>2200</v>
      </c>
      <c r="F885" s="279" t="s">
        <v>2531</v>
      </c>
      <c r="G885" s="175" t="s">
        <v>1132</v>
      </c>
      <c r="H885" s="187">
        <v>2017</v>
      </c>
      <c r="I885" s="130">
        <v>41761</v>
      </c>
      <c r="J885" s="282">
        <v>2014</v>
      </c>
      <c r="K885" s="130" t="s">
        <v>916</v>
      </c>
      <c r="L885" s="130" t="s">
        <v>1112</v>
      </c>
      <c r="M885" s="131">
        <v>300</v>
      </c>
      <c r="N885" s="136" t="s">
        <v>698</v>
      </c>
      <c r="O885" s="136" t="s">
        <v>698</v>
      </c>
      <c r="P885" s="136">
        <v>42844</v>
      </c>
      <c r="Q885" s="128" t="s">
        <v>698</v>
      </c>
      <c r="R885" s="128" t="s">
        <v>698</v>
      </c>
      <c r="S885" s="128" t="s">
        <v>698</v>
      </c>
      <c r="T885" s="128" t="s">
        <v>698</v>
      </c>
      <c r="U885" s="128" t="s">
        <v>698</v>
      </c>
      <c r="V885" s="145" t="s">
        <v>691</v>
      </c>
      <c r="W885" s="145" t="s">
        <v>689</v>
      </c>
      <c r="X885" s="187" t="s">
        <v>689</v>
      </c>
      <c r="Y885" s="180">
        <v>9838705.9800000004</v>
      </c>
      <c r="Z885" s="140">
        <v>0</v>
      </c>
      <c r="AA885" s="133">
        <v>9838705</v>
      </c>
      <c r="AB885" s="133">
        <v>9838705</v>
      </c>
      <c r="AC885" s="134">
        <v>0</v>
      </c>
      <c r="AD885" s="342">
        <f t="shared" si="127"/>
        <v>9838705.9800000004</v>
      </c>
      <c r="AE885" s="352">
        <f t="shared" si="125"/>
        <v>0</v>
      </c>
      <c r="AF885" s="135">
        <f t="shared" si="126"/>
        <v>0</v>
      </c>
      <c r="AG885" s="135" t="s">
        <v>2543</v>
      </c>
      <c r="AH885" s="132"/>
      <c r="AI885" s="137"/>
      <c r="AJ885" s="138"/>
      <c r="AK885" s="138"/>
      <c r="AL885" s="138"/>
      <c r="AM885" s="138"/>
      <c r="AN885" s="138"/>
      <c r="AO885" s="138"/>
      <c r="AP885" s="138"/>
      <c r="AQ885" s="144"/>
      <c r="AR885" s="228"/>
    </row>
    <row r="886" spans="1:44" ht="48" x14ac:dyDescent="0.3">
      <c r="A886" s="128" t="s">
        <v>896</v>
      </c>
      <c r="B886" s="129">
        <v>883</v>
      </c>
      <c r="C886" s="198" t="s">
        <v>2303</v>
      </c>
      <c r="D886" s="237">
        <v>285433</v>
      </c>
      <c r="E886" s="245" t="s">
        <v>2210</v>
      </c>
      <c r="F886" s="279" t="s">
        <v>2531</v>
      </c>
      <c r="G886" s="175" t="s">
        <v>1132</v>
      </c>
      <c r="H886" s="187">
        <v>2017</v>
      </c>
      <c r="I886" s="130">
        <v>41912</v>
      </c>
      <c r="J886" s="282">
        <v>2014</v>
      </c>
      <c r="K886" s="130" t="s">
        <v>1164</v>
      </c>
      <c r="L886" s="130" t="s">
        <v>1100</v>
      </c>
      <c r="M886" s="131">
        <v>360</v>
      </c>
      <c r="N886" s="136" t="s">
        <v>698</v>
      </c>
      <c r="O886" s="136" t="s">
        <v>698</v>
      </c>
      <c r="P886" s="136">
        <v>42844</v>
      </c>
      <c r="Q886" s="128" t="s">
        <v>698</v>
      </c>
      <c r="R886" s="128" t="s">
        <v>698</v>
      </c>
      <c r="S886" s="128" t="s">
        <v>698</v>
      </c>
      <c r="T886" s="128" t="s">
        <v>698</v>
      </c>
      <c r="U886" s="128" t="s">
        <v>698</v>
      </c>
      <c r="V886" s="145" t="s">
        <v>689</v>
      </c>
      <c r="W886" s="145" t="s">
        <v>689</v>
      </c>
      <c r="X886" s="187" t="s">
        <v>689</v>
      </c>
      <c r="Y886" s="180">
        <v>4985720</v>
      </c>
      <c r="Z886" s="140">
        <v>0</v>
      </c>
      <c r="AA886" s="133">
        <v>120000</v>
      </c>
      <c r="AB886" s="133">
        <v>192000</v>
      </c>
      <c r="AC886" s="134">
        <v>0</v>
      </c>
      <c r="AD886" s="342">
        <f t="shared" si="127"/>
        <v>4985720</v>
      </c>
      <c r="AE886" s="352">
        <f t="shared" si="125"/>
        <v>0</v>
      </c>
      <c r="AF886" s="135">
        <f t="shared" si="126"/>
        <v>0</v>
      </c>
      <c r="AG886" s="135" t="s">
        <v>2543</v>
      </c>
      <c r="AH886" s="132"/>
      <c r="AI886" s="137"/>
      <c r="AJ886" s="138"/>
      <c r="AK886" s="138"/>
      <c r="AL886" s="138"/>
      <c r="AM886" s="138"/>
      <c r="AN886" s="138"/>
      <c r="AO886" s="138"/>
      <c r="AP886" s="138"/>
      <c r="AQ886" s="144"/>
      <c r="AR886" s="228"/>
    </row>
    <row r="887" spans="1:44" ht="48" x14ac:dyDescent="0.3">
      <c r="A887" s="128" t="s">
        <v>896</v>
      </c>
      <c r="B887" s="129">
        <v>884</v>
      </c>
      <c r="C887" s="198" t="s">
        <v>2304</v>
      </c>
      <c r="D887" s="237">
        <v>286153</v>
      </c>
      <c r="E887" s="245" t="s">
        <v>1659</v>
      </c>
      <c r="F887" s="280" t="s">
        <v>2529</v>
      </c>
      <c r="G887" s="175" t="s">
        <v>1132</v>
      </c>
      <c r="H887" s="187">
        <v>2017</v>
      </c>
      <c r="I887" s="130">
        <v>41988</v>
      </c>
      <c r="J887" s="282">
        <v>2014</v>
      </c>
      <c r="K887" s="130" t="s">
        <v>1706</v>
      </c>
      <c r="L887" s="130" t="s">
        <v>1110</v>
      </c>
      <c r="M887" s="131">
        <v>360</v>
      </c>
      <c r="N887" s="136">
        <v>42795</v>
      </c>
      <c r="O887" s="136">
        <v>42795</v>
      </c>
      <c r="P887" s="136">
        <v>42844</v>
      </c>
      <c r="Q887" s="145">
        <f>+(P887-N887)/365</f>
        <v>0.13424657534246576</v>
      </c>
      <c r="R887" s="145" t="s">
        <v>2510</v>
      </c>
      <c r="S887" s="145">
        <f>+(P887-O887)/365</f>
        <v>0.13424657534246576</v>
      </c>
      <c r="T887" s="145" t="s">
        <v>2510</v>
      </c>
      <c r="U887" s="145" t="s">
        <v>2539</v>
      </c>
      <c r="V887" s="145" t="s">
        <v>689</v>
      </c>
      <c r="W887" s="145" t="s">
        <v>689</v>
      </c>
      <c r="X887" s="187" t="s">
        <v>689</v>
      </c>
      <c r="Y887" s="180">
        <v>6372247</v>
      </c>
      <c r="Z887" s="140">
        <v>0</v>
      </c>
      <c r="AA887" s="133">
        <v>188055</v>
      </c>
      <c r="AB887" s="133">
        <v>269055</v>
      </c>
      <c r="AC887" s="134">
        <v>72222</v>
      </c>
      <c r="AD887" s="342">
        <f t="shared" si="127"/>
        <v>6300025</v>
      </c>
      <c r="AE887" s="352">
        <f t="shared" si="125"/>
        <v>1.133383561559996E-2</v>
      </c>
      <c r="AF887" s="135">
        <f t="shared" si="126"/>
        <v>1.133383561559996E-2</v>
      </c>
      <c r="AG887" s="135" t="s">
        <v>2543</v>
      </c>
      <c r="AH887" s="132"/>
      <c r="AI887" s="137"/>
      <c r="AJ887" s="138"/>
      <c r="AK887" s="138"/>
      <c r="AL887" s="138"/>
      <c r="AM887" s="138"/>
      <c r="AN887" s="138"/>
      <c r="AO887" s="138"/>
      <c r="AP887" s="138"/>
      <c r="AQ887" s="144"/>
      <c r="AR887" s="228"/>
    </row>
    <row r="888" spans="1:44" ht="48" x14ac:dyDescent="0.3">
      <c r="A888" s="128" t="s">
        <v>896</v>
      </c>
      <c r="B888" s="129">
        <v>885</v>
      </c>
      <c r="C888" s="198" t="s">
        <v>2305</v>
      </c>
      <c r="D888" s="237">
        <v>291543</v>
      </c>
      <c r="E888" s="245" t="s">
        <v>1659</v>
      </c>
      <c r="F888" s="280" t="s">
        <v>2529</v>
      </c>
      <c r="G888" s="175" t="s">
        <v>1132</v>
      </c>
      <c r="H888" s="187">
        <v>2017</v>
      </c>
      <c r="I888" s="130">
        <v>41885</v>
      </c>
      <c r="J888" s="282">
        <v>2014</v>
      </c>
      <c r="K888" s="130" t="s">
        <v>2246</v>
      </c>
      <c r="L888" s="130" t="s">
        <v>1104</v>
      </c>
      <c r="M888" s="131">
        <v>720</v>
      </c>
      <c r="N888" s="136" t="s">
        <v>698</v>
      </c>
      <c r="O888" s="136" t="s">
        <v>698</v>
      </c>
      <c r="P888" s="136">
        <v>42844</v>
      </c>
      <c r="Q888" s="128" t="s">
        <v>698</v>
      </c>
      <c r="R888" s="128" t="s">
        <v>698</v>
      </c>
      <c r="S888" s="128" t="s">
        <v>698</v>
      </c>
      <c r="T888" s="128" t="s">
        <v>698</v>
      </c>
      <c r="U888" s="128" t="s">
        <v>698</v>
      </c>
      <c r="V888" s="145" t="s">
        <v>689</v>
      </c>
      <c r="W888" s="145" t="s">
        <v>689</v>
      </c>
      <c r="X888" s="187" t="s">
        <v>689</v>
      </c>
      <c r="Y888" s="180">
        <v>9444160</v>
      </c>
      <c r="Z888" s="140">
        <v>0</v>
      </c>
      <c r="AA888" s="133">
        <v>170745</v>
      </c>
      <c r="AB888" s="133">
        <v>242245</v>
      </c>
      <c r="AC888" s="134">
        <v>0</v>
      </c>
      <c r="AD888" s="342">
        <f t="shared" si="127"/>
        <v>9444160</v>
      </c>
      <c r="AE888" s="352">
        <f t="shared" si="125"/>
        <v>0</v>
      </c>
      <c r="AF888" s="135">
        <f t="shared" si="126"/>
        <v>0</v>
      </c>
      <c r="AG888" s="135" t="s">
        <v>2543</v>
      </c>
      <c r="AH888" s="132"/>
      <c r="AI888" s="137"/>
      <c r="AJ888" s="138"/>
      <c r="AK888" s="138"/>
      <c r="AL888" s="138"/>
      <c r="AM888" s="138"/>
      <c r="AN888" s="138"/>
      <c r="AO888" s="138"/>
      <c r="AP888" s="138"/>
      <c r="AQ888" s="144"/>
      <c r="AR888" s="228"/>
    </row>
    <row r="889" spans="1:44" ht="60" x14ac:dyDescent="0.3">
      <c r="A889" s="128" t="s">
        <v>896</v>
      </c>
      <c r="B889" s="129">
        <v>886</v>
      </c>
      <c r="C889" s="198" t="s">
        <v>2306</v>
      </c>
      <c r="D889" s="237">
        <v>292826</v>
      </c>
      <c r="E889" s="246" t="s">
        <v>2200</v>
      </c>
      <c r="F889" s="279" t="s">
        <v>2531</v>
      </c>
      <c r="G889" s="175" t="s">
        <v>1132</v>
      </c>
      <c r="H889" s="187">
        <v>2017</v>
      </c>
      <c r="I889" s="130">
        <v>42034</v>
      </c>
      <c r="J889" s="282">
        <v>2015</v>
      </c>
      <c r="K889" s="130" t="s">
        <v>2252</v>
      </c>
      <c r="L889" s="130" t="s">
        <v>1110</v>
      </c>
      <c r="M889" s="131">
        <v>300</v>
      </c>
      <c r="N889" s="136" t="s">
        <v>698</v>
      </c>
      <c r="O889" s="136" t="s">
        <v>698</v>
      </c>
      <c r="P889" s="136">
        <v>42844</v>
      </c>
      <c r="Q889" s="128" t="s">
        <v>698</v>
      </c>
      <c r="R889" s="128" t="s">
        <v>698</v>
      </c>
      <c r="S889" s="128" t="s">
        <v>698</v>
      </c>
      <c r="T889" s="128" t="s">
        <v>698</v>
      </c>
      <c r="U889" s="128" t="s">
        <v>698</v>
      </c>
      <c r="V889" s="145" t="s">
        <v>689</v>
      </c>
      <c r="W889" s="145" t="s">
        <v>689</v>
      </c>
      <c r="X889" s="187" t="s">
        <v>689</v>
      </c>
      <c r="Y889" s="180">
        <v>6435537</v>
      </c>
      <c r="Z889" s="140">
        <v>0</v>
      </c>
      <c r="AA889" s="133">
        <v>190000</v>
      </c>
      <c r="AB889" s="133">
        <v>190000</v>
      </c>
      <c r="AC889" s="134">
        <v>0</v>
      </c>
      <c r="AD889" s="342">
        <f t="shared" si="127"/>
        <v>6435537</v>
      </c>
      <c r="AE889" s="352">
        <f t="shared" si="125"/>
        <v>0</v>
      </c>
      <c r="AF889" s="135">
        <f t="shared" si="126"/>
        <v>0</v>
      </c>
      <c r="AG889" s="135" t="s">
        <v>2543</v>
      </c>
      <c r="AH889" s="132"/>
      <c r="AI889" s="137"/>
      <c r="AJ889" s="138"/>
      <c r="AK889" s="138"/>
      <c r="AL889" s="138"/>
      <c r="AM889" s="138"/>
      <c r="AN889" s="138"/>
      <c r="AO889" s="138"/>
      <c r="AP889" s="138"/>
      <c r="AQ889" s="144"/>
      <c r="AR889" s="228"/>
    </row>
    <row r="890" spans="1:44" ht="36" x14ac:dyDescent="0.3">
      <c r="A890" s="128" t="s">
        <v>896</v>
      </c>
      <c r="B890" s="129">
        <v>887</v>
      </c>
      <c r="C890" s="198" t="s">
        <v>2307</v>
      </c>
      <c r="D890" s="237">
        <v>293350</v>
      </c>
      <c r="E890" s="245" t="s">
        <v>1659</v>
      </c>
      <c r="F890" s="280" t="s">
        <v>2529</v>
      </c>
      <c r="G890" s="175" t="s">
        <v>1132</v>
      </c>
      <c r="H890" s="187">
        <v>2017</v>
      </c>
      <c r="I890" s="130">
        <v>41989</v>
      </c>
      <c r="J890" s="282">
        <v>2014</v>
      </c>
      <c r="K890" s="130" t="s">
        <v>1659</v>
      </c>
      <c r="L890" s="130" t="s">
        <v>1110</v>
      </c>
      <c r="M890" s="131">
        <v>180</v>
      </c>
      <c r="N890" s="136">
        <v>42675</v>
      </c>
      <c r="O890" s="136">
        <v>42795</v>
      </c>
      <c r="P890" s="136">
        <v>42844</v>
      </c>
      <c r="Q890" s="145">
        <f>+(O890-N890)/365</f>
        <v>0.32876712328767121</v>
      </c>
      <c r="R890" s="145" t="s">
        <v>2510</v>
      </c>
      <c r="S890" s="145">
        <f>+(P890-O890)/365</f>
        <v>0.13424657534246576</v>
      </c>
      <c r="T890" s="145" t="s">
        <v>2510</v>
      </c>
      <c r="U890" s="145" t="s">
        <v>2539</v>
      </c>
      <c r="V890" s="145" t="s">
        <v>691</v>
      </c>
      <c r="W890" s="145" t="s">
        <v>689</v>
      </c>
      <c r="X890" s="187" t="s">
        <v>689</v>
      </c>
      <c r="Y890" s="180">
        <v>4142398.6</v>
      </c>
      <c r="Z890" s="140">
        <v>2344501</v>
      </c>
      <c r="AA890" s="133">
        <v>2344501</v>
      </c>
      <c r="AB890" s="133">
        <v>2429501</v>
      </c>
      <c r="AC890" s="134">
        <v>66640</v>
      </c>
      <c r="AD890" s="342">
        <f t="shared" si="127"/>
        <v>4075758.6</v>
      </c>
      <c r="AE890" s="352">
        <f t="shared" si="125"/>
        <v>1.6087297827881653E-2</v>
      </c>
      <c r="AF890" s="135">
        <f t="shared" si="126"/>
        <v>1.6087297827881653E-2</v>
      </c>
      <c r="AG890" s="135" t="s">
        <v>2543</v>
      </c>
      <c r="AH890" s="132"/>
      <c r="AI890" s="137"/>
      <c r="AJ890" s="138"/>
      <c r="AK890" s="138"/>
      <c r="AL890" s="138"/>
      <c r="AM890" s="138"/>
      <c r="AN890" s="138"/>
      <c r="AO890" s="138"/>
      <c r="AP890" s="138"/>
      <c r="AQ890" s="144"/>
      <c r="AR890" s="228"/>
    </row>
    <row r="891" spans="1:44" ht="48" x14ac:dyDescent="0.3">
      <c r="A891" s="128" t="s">
        <v>896</v>
      </c>
      <c r="B891" s="129">
        <v>888</v>
      </c>
      <c r="C891" s="198" t="s">
        <v>2308</v>
      </c>
      <c r="D891" s="237">
        <v>295618</v>
      </c>
      <c r="E891" s="246" t="s">
        <v>2200</v>
      </c>
      <c r="F891" s="279" t="s">
        <v>2531</v>
      </c>
      <c r="G891" s="175" t="s">
        <v>1132</v>
      </c>
      <c r="H891" s="187">
        <v>2017</v>
      </c>
      <c r="I891" s="130">
        <v>41907</v>
      </c>
      <c r="J891" s="282">
        <v>2014</v>
      </c>
      <c r="K891" s="130" t="s">
        <v>916</v>
      </c>
      <c r="L891" s="130" t="s">
        <v>1102</v>
      </c>
      <c r="M891" s="131">
        <v>360</v>
      </c>
      <c r="N891" s="136" t="s">
        <v>698</v>
      </c>
      <c r="O891" s="136" t="s">
        <v>698</v>
      </c>
      <c r="P891" s="136">
        <v>42844</v>
      </c>
      <c r="Q891" s="128" t="s">
        <v>698</v>
      </c>
      <c r="R891" s="128" t="s">
        <v>698</v>
      </c>
      <c r="S891" s="128" t="s">
        <v>698</v>
      </c>
      <c r="T891" s="128" t="s">
        <v>698</v>
      </c>
      <c r="U891" s="128" t="s">
        <v>698</v>
      </c>
      <c r="V891" s="145" t="s">
        <v>689</v>
      </c>
      <c r="W891" s="145" t="s">
        <v>689</v>
      </c>
      <c r="X891" s="187" t="s">
        <v>689</v>
      </c>
      <c r="Y891" s="180">
        <v>519784</v>
      </c>
      <c r="Z891" s="140">
        <v>0</v>
      </c>
      <c r="AA891" s="133">
        <v>519584</v>
      </c>
      <c r="AB891" s="133">
        <v>519584</v>
      </c>
      <c r="AC891" s="134">
        <v>0</v>
      </c>
      <c r="AD891" s="342">
        <f t="shared" si="127"/>
        <v>519784</v>
      </c>
      <c r="AE891" s="352">
        <f t="shared" si="125"/>
        <v>0</v>
      </c>
      <c r="AF891" s="135">
        <f t="shared" si="126"/>
        <v>0</v>
      </c>
      <c r="AG891" s="135" t="s">
        <v>2543</v>
      </c>
      <c r="AH891" s="132"/>
      <c r="AI891" s="137"/>
      <c r="AJ891" s="138"/>
      <c r="AK891" s="138"/>
      <c r="AL891" s="138"/>
      <c r="AM891" s="138"/>
      <c r="AN891" s="138"/>
      <c r="AO891" s="138"/>
      <c r="AP891" s="138"/>
      <c r="AQ891" s="144"/>
      <c r="AR891" s="228"/>
    </row>
    <row r="892" spans="1:44" ht="72" x14ac:dyDescent="0.3">
      <c r="A892" s="128" t="s">
        <v>896</v>
      </c>
      <c r="B892" s="129">
        <v>889</v>
      </c>
      <c r="C892" s="198" t="s">
        <v>2309</v>
      </c>
      <c r="D892" s="237">
        <v>299157</v>
      </c>
      <c r="E892" s="246" t="s">
        <v>2200</v>
      </c>
      <c r="F892" s="279" t="s">
        <v>2531</v>
      </c>
      <c r="G892" s="175" t="s">
        <v>1132</v>
      </c>
      <c r="H892" s="187">
        <v>2017</v>
      </c>
      <c r="I892" s="130">
        <v>42143</v>
      </c>
      <c r="J892" s="282">
        <v>2015</v>
      </c>
      <c r="K892" s="130" t="s">
        <v>1640</v>
      </c>
      <c r="L892" s="130" t="s">
        <v>1110</v>
      </c>
      <c r="M892" s="131">
        <v>540</v>
      </c>
      <c r="N892" s="136" t="s">
        <v>698</v>
      </c>
      <c r="O892" s="136" t="s">
        <v>698</v>
      </c>
      <c r="P892" s="136">
        <v>42844</v>
      </c>
      <c r="Q892" s="128" t="s">
        <v>698</v>
      </c>
      <c r="R892" s="128" t="s">
        <v>698</v>
      </c>
      <c r="S892" s="128" t="s">
        <v>698</v>
      </c>
      <c r="T892" s="128" t="s">
        <v>698</v>
      </c>
      <c r="U892" s="128" t="s">
        <v>698</v>
      </c>
      <c r="V892" s="145" t="s">
        <v>689</v>
      </c>
      <c r="W892" s="145" t="s">
        <v>689</v>
      </c>
      <c r="X892" s="187" t="s">
        <v>689</v>
      </c>
      <c r="Y892" s="180">
        <v>3984063</v>
      </c>
      <c r="Z892" s="140">
        <v>0</v>
      </c>
      <c r="AA892" s="133">
        <v>112000</v>
      </c>
      <c r="AB892" s="133">
        <v>144800</v>
      </c>
      <c r="AC892" s="134">
        <v>0</v>
      </c>
      <c r="AD892" s="342">
        <f t="shared" si="127"/>
        <v>3984063</v>
      </c>
      <c r="AE892" s="352">
        <f t="shared" si="125"/>
        <v>0</v>
      </c>
      <c r="AF892" s="135">
        <f t="shared" si="126"/>
        <v>0</v>
      </c>
      <c r="AG892" s="135" t="s">
        <v>2543</v>
      </c>
      <c r="AH892" s="132"/>
      <c r="AI892" s="137"/>
      <c r="AJ892" s="138"/>
      <c r="AK892" s="138"/>
      <c r="AL892" s="138"/>
      <c r="AM892" s="138"/>
      <c r="AN892" s="138"/>
      <c r="AO892" s="138"/>
      <c r="AP892" s="138"/>
      <c r="AQ892" s="144"/>
      <c r="AR892" s="228"/>
    </row>
    <row r="893" spans="1:44" ht="72" x14ac:dyDescent="0.3">
      <c r="A893" s="128" t="s">
        <v>896</v>
      </c>
      <c r="B893" s="129">
        <v>890</v>
      </c>
      <c r="C893" s="198" t="s">
        <v>2310</v>
      </c>
      <c r="D893" s="237">
        <v>299564</v>
      </c>
      <c r="E893" s="246" t="s">
        <v>2200</v>
      </c>
      <c r="F893" s="279" t="s">
        <v>2531</v>
      </c>
      <c r="G893" s="175" t="s">
        <v>1132</v>
      </c>
      <c r="H893" s="187">
        <v>2017</v>
      </c>
      <c r="I893" s="130">
        <v>42026</v>
      </c>
      <c r="J893" s="282">
        <v>2015</v>
      </c>
      <c r="K893" s="130" t="s">
        <v>1640</v>
      </c>
      <c r="L893" s="130" t="s">
        <v>1110</v>
      </c>
      <c r="M893" s="131">
        <v>330</v>
      </c>
      <c r="N893" s="136" t="s">
        <v>698</v>
      </c>
      <c r="O893" s="136" t="s">
        <v>698</v>
      </c>
      <c r="P893" s="136">
        <v>42844</v>
      </c>
      <c r="Q893" s="128" t="s">
        <v>698</v>
      </c>
      <c r="R893" s="128" t="s">
        <v>698</v>
      </c>
      <c r="S893" s="128" t="s">
        <v>698</v>
      </c>
      <c r="T893" s="128" t="s">
        <v>698</v>
      </c>
      <c r="U893" s="128" t="s">
        <v>698</v>
      </c>
      <c r="V893" s="145" t="s">
        <v>689</v>
      </c>
      <c r="W893" s="145" t="s">
        <v>689</v>
      </c>
      <c r="X893" s="187" t="s">
        <v>689</v>
      </c>
      <c r="Y893" s="180">
        <v>5988042</v>
      </c>
      <c r="Z893" s="140">
        <v>0</v>
      </c>
      <c r="AA893" s="133">
        <v>6183002</v>
      </c>
      <c r="AB893" s="133">
        <v>6183002</v>
      </c>
      <c r="AC893" s="134">
        <v>0</v>
      </c>
      <c r="AD893" s="342">
        <f t="shared" si="127"/>
        <v>5988042</v>
      </c>
      <c r="AE893" s="352">
        <f t="shared" si="125"/>
        <v>0</v>
      </c>
      <c r="AF893" s="135">
        <f t="shared" si="126"/>
        <v>0</v>
      </c>
      <c r="AG893" s="135" t="s">
        <v>2543</v>
      </c>
      <c r="AH893" s="132"/>
      <c r="AI893" s="137"/>
      <c r="AJ893" s="138"/>
      <c r="AK893" s="138"/>
      <c r="AL893" s="138"/>
      <c r="AM893" s="138"/>
      <c r="AN893" s="138"/>
      <c r="AO893" s="138"/>
      <c r="AP893" s="138"/>
      <c r="AQ893" s="144"/>
      <c r="AR893" s="228"/>
    </row>
    <row r="894" spans="1:44" ht="72" x14ac:dyDescent="0.3">
      <c r="A894" s="128" t="s">
        <v>896</v>
      </c>
      <c r="B894" s="129">
        <v>891</v>
      </c>
      <c r="C894" s="198" t="s">
        <v>2311</v>
      </c>
      <c r="D894" s="237">
        <v>305158</v>
      </c>
      <c r="E894" s="246" t="s">
        <v>2200</v>
      </c>
      <c r="F894" s="279" t="s">
        <v>2531</v>
      </c>
      <c r="G894" s="175" t="s">
        <v>1132</v>
      </c>
      <c r="H894" s="187">
        <v>2017</v>
      </c>
      <c r="I894" s="130">
        <v>42030</v>
      </c>
      <c r="J894" s="282">
        <v>2015</v>
      </c>
      <c r="K894" s="130" t="s">
        <v>2252</v>
      </c>
      <c r="L894" s="130" t="s">
        <v>1110</v>
      </c>
      <c r="M894" s="131">
        <v>300</v>
      </c>
      <c r="N894" s="136" t="s">
        <v>698</v>
      </c>
      <c r="O894" s="136" t="s">
        <v>698</v>
      </c>
      <c r="P894" s="136">
        <v>42844</v>
      </c>
      <c r="Q894" s="128" t="s">
        <v>698</v>
      </c>
      <c r="R894" s="128" t="s">
        <v>698</v>
      </c>
      <c r="S894" s="128" t="s">
        <v>698</v>
      </c>
      <c r="T894" s="128" t="s">
        <v>698</v>
      </c>
      <c r="U894" s="128" t="s">
        <v>698</v>
      </c>
      <c r="V894" s="145" t="s">
        <v>689</v>
      </c>
      <c r="W894" s="145" t="s">
        <v>689</v>
      </c>
      <c r="X894" s="187" t="s">
        <v>689</v>
      </c>
      <c r="Y894" s="180">
        <v>6030585</v>
      </c>
      <c r="Z894" s="140">
        <v>0</v>
      </c>
      <c r="AA894" s="133">
        <v>140000</v>
      </c>
      <c r="AB894" s="133">
        <v>215000</v>
      </c>
      <c r="AC894" s="134">
        <v>0</v>
      </c>
      <c r="AD894" s="342">
        <f t="shared" si="127"/>
        <v>6030585</v>
      </c>
      <c r="AE894" s="352">
        <f t="shared" si="125"/>
        <v>0</v>
      </c>
      <c r="AF894" s="135">
        <f t="shared" si="126"/>
        <v>0</v>
      </c>
      <c r="AG894" s="135" t="s">
        <v>2543</v>
      </c>
      <c r="AH894" s="132"/>
      <c r="AI894" s="137"/>
      <c r="AJ894" s="138"/>
      <c r="AK894" s="138"/>
      <c r="AL894" s="138"/>
      <c r="AM894" s="138"/>
      <c r="AN894" s="138"/>
      <c r="AO894" s="138"/>
      <c r="AP894" s="138"/>
      <c r="AQ894" s="144"/>
      <c r="AR894" s="228"/>
    </row>
    <row r="895" spans="1:44" ht="72" x14ac:dyDescent="0.3">
      <c r="A895" s="128" t="s">
        <v>896</v>
      </c>
      <c r="B895" s="129">
        <v>892</v>
      </c>
      <c r="C895" s="198" t="s">
        <v>2312</v>
      </c>
      <c r="D895" s="237">
        <v>301234</v>
      </c>
      <c r="E895" s="245" t="s">
        <v>1659</v>
      </c>
      <c r="F895" s="280" t="s">
        <v>2529</v>
      </c>
      <c r="G895" s="175" t="s">
        <v>1132</v>
      </c>
      <c r="H895" s="187">
        <v>2017</v>
      </c>
      <c r="I895" s="130">
        <v>42249</v>
      </c>
      <c r="J895" s="282">
        <v>2015</v>
      </c>
      <c r="K895" s="130" t="s">
        <v>1706</v>
      </c>
      <c r="L895" s="130" t="s">
        <v>1110</v>
      </c>
      <c r="M895" s="131">
        <v>180</v>
      </c>
      <c r="N895" s="136">
        <v>42583</v>
      </c>
      <c r="O895" s="136">
        <v>42705</v>
      </c>
      <c r="P895" s="136">
        <v>42844</v>
      </c>
      <c r="Q895" s="145">
        <f>+(O895-N895)/365</f>
        <v>0.33424657534246577</v>
      </c>
      <c r="R895" s="145" t="s">
        <v>2510</v>
      </c>
      <c r="S895" s="145">
        <f>+(P895-O895)/365</f>
        <v>0.38082191780821917</v>
      </c>
      <c r="T895" s="145" t="s">
        <v>2510</v>
      </c>
      <c r="U895" s="145" t="s">
        <v>2539</v>
      </c>
      <c r="V895" s="145" t="s">
        <v>691</v>
      </c>
      <c r="W895" s="145" t="s">
        <v>689</v>
      </c>
      <c r="X895" s="187" t="s">
        <v>689</v>
      </c>
      <c r="Y895" s="180">
        <v>5328000</v>
      </c>
      <c r="Z895" s="140">
        <v>0</v>
      </c>
      <c r="AA895" s="133">
        <v>20000</v>
      </c>
      <c r="AB895" s="133">
        <v>120000</v>
      </c>
      <c r="AC895" s="134">
        <v>80000</v>
      </c>
      <c r="AD895" s="342">
        <f t="shared" si="127"/>
        <v>5248000</v>
      </c>
      <c r="AE895" s="352">
        <f t="shared" si="125"/>
        <v>1.5015015015015015E-2</v>
      </c>
      <c r="AF895" s="135">
        <f t="shared" si="126"/>
        <v>1.5015015015015015E-2</v>
      </c>
      <c r="AG895" s="135" t="s">
        <v>2543</v>
      </c>
      <c r="AH895" s="132"/>
      <c r="AI895" s="137"/>
      <c r="AJ895" s="138"/>
      <c r="AK895" s="138"/>
      <c r="AL895" s="138"/>
      <c r="AM895" s="138"/>
      <c r="AN895" s="138"/>
      <c r="AO895" s="138"/>
      <c r="AP895" s="138"/>
      <c r="AQ895" s="144"/>
      <c r="AR895" s="228"/>
    </row>
    <row r="896" spans="1:44" ht="60" x14ac:dyDescent="0.3">
      <c r="A896" s="128" t="s">
        <v>896</v>
      </c>
      <c r="B896" s="129">
        <v>893</v>
      </c>
      <c r="C896" s="198" t="s">
        <v>2313</v>
      </c>
      <c r="D896" s="237">
        <v>301421</v>
      </c>
      <c r="E896" s="245" t="s">
        <v>1659</v>
      </c>
      <c r="F896" s="280" t="s">
        <v>2529</v>
      </c>
      <c r="G896" s="175" t="s">
        <v>1132</v>
      </c>
      <c r="H896" s="187">
        <v>2017</v>
      </c>
      <c r="I896" s="130">
        <v>42256</v>
      </c>
      <c r="J896" s="282">
        <v>2015</v>
      </c>
      <c r="K896" s="130" t="s">
        <v>1552</v>
      </c>
      <c r="L896" s="130" t="s">
        <v>1110</v>
      </c>
      <c r="M896" s="131">
        <v>450</v>
      </c>
      <c r="N896" s="136">
        <v>42552</v>
      </c>
      <c r="O896" s="136">
        <v>42795</v>
      </c>
      <c r="P896" s="136">
        <v>42844</v>
      </c>
      <c r="Q896" s="145">
        <f>+(O896-N896)/365</f>
        <v>0.66575342465753429</v>
      </c>
      <c r="R896" s="145" t="s">
        <v>2509</v>
      </c>
      <c r="S896" s="145">
        <f>+(P896-O896)/365</f>
        <v>0.13424657534246576</v>
      </c>
      <c r="T896" s="145" t="s">
        <v>2510</v>
      </c>
      <c r="U896" s="145" t="s">
        <v>2539</v>
      </c>
      <c r="V896" s="145" t="s">
        <v>691</v>
      </c>
      <c r="W896" s="145" t="s">
        <v>689</v>
      </c>
      <c r="X896" s="187" t="s">
        <v>689</v>
      </c>
      <c r="Y896" s="180">
        <v>8119508.8099999996</v>
      </c>
      <c r="Z896" s="140">
        <v>0</v>
      </c>
      <c r="AA896" s="133">
        <v>24080</v>
      </c>
      <c r="AB896" s="133">
        <v>144080</v>
      </c>
      <c r="AC896" s="134">
        <v>118920</v>
      </c>
      <c r="AD896" s="342">
        <f t="shared" si="127"/>
        <v>8000588.8099999996</v>
      </c>
      <c r="AE896" s="352">
        <f t="shared" si="125"/>
        <v>1.4646206166256996E-2</v>
      </c>
      <c r="AF896" s="135">
        <f t="shared" si="126"/>
        <v>1.4646206166256996E-2</v>
      </c>
      <c r="AG896" s="135" t="s">
        <v>2543</v>
      </c>
      <c r="AH896" s="132"/>
      <c r="AI896" s="137"/>
      <c r="AJ896" s="138"/>
      <c r="AK896" s="138"/>
      <c r="AL896" s="138"/>
      <c r="AM896" s="138"/>
      <c r="AN896" s="138"/>
      <c r="AO896" s="138"/>
      <c r="AP896" s="138"/>
      <c r="AQ896" s="144"/>
      <c r="AR896" s="228"/>
    </row>
    <row r="897" spans="1:44" ht="36" x14ac:dyDescent="0.3">
      <c r="A897" s="128" t="s">
        <v>896</v>
      </c>
      <c r="B897" s="129">
        <v>894</v>
      </c>
      <c r="C897" s="198" t="s">
        <v>2314</v>
      </c>
      <c r="D897" s="237">
        <v>314850</v>
      </c>
      <c r="E897" s="246" t="s">
        <v>2200</v>
      </c>
      <c r="F897" s="279" t="s">
        <v>2531</v>
      </c>
      <c r="G897" s="175" t="s">
        <v>1132</v>
      </c>
      <c r="H897" s="187">
        <v>2017</v>
      </c>
      <c r="I897" s="130">
        <v>42369</v>
      </c>
      <c r="J897" s="282">
        <v>2015</v>
      </c>
      <c r="K897" s="130" t="s">
        <v>1194</v>
      </c>
      <c r="L897" s="130" t="s">
        <v>1110</v>
      </c>
      <c r="M897" s="131">
        <v>270</v>
      </c>
      <c r="N897" s="136" t="s">
        <v>698</v>
      </c>
      <c r="O897" s="136" t="s">
        <v>698</v>
      </c>
      <c r="P897" s="136">
        <v>42844</v>
      </c>
      <c r="Q897" s="128" t="s">
        <v>698</v>
      </c>
      <c r="R897" s="128" t="s">
        <v>698</v>
      </c>
      <c r="S897" s="128" t="s">
        <v>698</v>
      </c>
      <c r="T897" s="128" t="s">
        <v>698</v>
      </c>
      <c r="U897" s="128" t="s">
        <v>698</v>
      </c>
      <c r="V897" s="145" t="s">
        <v>689</v>
      </c>
      <c r="W897" s="145" t="s">
        <v>689</v>
      </c>
      <c r="X897" s="187" t="s">
        <v>689</v>
      </c>
      <c r="Y897" s="180">
        <v>2768241</v>
      </c>
      <c r="Z897" s="140">
        <v>0</v>
      </c>
      <c r="AA897" s="133">
        <v>56019</v>
      </c>
      <c r="AB897" s="133">
        <v>56019</v>
      </c>
      <c r="AC897" s="134">
        <v>0</v>
      </c>
      <c r="AD897" s="342">
        <f t="shared" si="127"/>
        <v>2768241</v>
      </c>
      <c r="AE897" s="352">
        <f t="shared" si="125"/>
        <v>0</v>
      </c>
      <c r="AF897" s="135">
        <f t="shared" si="126"/>
        <v>0</v>
      </c>
      <c r="AG897" s="135" t="s">
        <v>2543</v>
      </c>
      <c r="AH897" s="132"/>
      <c r="AI897" s="137"/>
      <c r="AJ897" s="138"/>
      <c r="AK897" s="138"/>
      <c r="AL897" s="138"/>
      <c r="AM897" s="138"/>
      <c r="AN897" s="138"/>
      <c r="AO897" s="138"/>
      <c r="AP897" s="138"/>
      <c r="AQ897" s="144"/>
      <c r="AR897" s="228"/>
    </row>
    <row r="898" spans="1:44" ht="48" x14ac:dyDescent="0.3">
      <c r="A898" s="128" t="s">
        <v>896</v>
      </c>
      <c r="B898" s="129">
        <v>895</v>
      </c>
      <c r="C898" s="198" t="s">
        <v>2315</v>
      </c>
      <c r="D898" s="237">
        <v>278171</v>
      </c>
      <c r="E898" s="245" t="s">
        <v>2210</v>
      </c>
      <c r="F898" s="279" t="s">
        <v>2531</v>
      </c>
      <c r="G898" s="175" t="s">
        <v>1132</v>
      </c>
      <c r="H898" s="187">
        <v>2017</v>
      </c>
      <c r="I898" s="130">
        <v>42279</v>
      </c>
      <c r="J898" s="282">
        <v>2015</v>
      </c>
      <c r="K898" s="130" t="s">
        <v>1187</v>
      </c>
      <c r="L898" s="130" t="s">
        <v>1100</v>
      </c>
      <c r="M898" s="131">
        <v>540</v>
      </c>
      <c r="N898" s="136" t="s">
        <v>698</v>
      </c>
      <c r="O898" s="136" t="s">
        <v>698</v>
      </c>
      <c r="P898" s="136">
        <v>42844</v>
      </c>
      <c r="Q898" s="128" t="s">
        <v>698</v>
      </c>
      <c r="R898" s="128" t="s">
        <v>698</v>
      </c>
      <c r="S898" s="128" t="s">
        <v>698</v>
      </c>
      <c r="T898" s="128" t="s">
        <v>698</v>
      </c>
      <c r="U898" s="128" t="s">
        <v>698</v>
      </c>
      <c r="V898" s="145" t="s">
        <v>689</v>
      </c>
      <c r="W898" s="145" t="s">
        <v>689</v>
      </c>
      <c r="X898" s="187" t="s">
        <v>689</v>
      </c>
      <c r="Y898" s="180">
        <v>67018272</v>
      </c>
      <c r="Z898" s="140">
        <v>0</v>
      </c>
      <c r="AA898" s="133">
        <v>1700</v>
      </c>
      <c r="AB898" s="133">
        <v>1730</v>
      </c>
      <c r="AC898" s="134">
        <v>0</v>
      </c>
      <c r="AD898" s="342">
        <f t="shared" si="127"/>
        <v>67018272</v>
      </c>
      <c r="AE898" s="352">
        <f t="shared" si="125"/>
        <v>0</v>
      </c>
      <c r="AF898" s="135">
        <f t="shared" si="126"/>
        <v>0</v>
      </c>
      <c r="AG898" s="135" t="s">
        <v>2543</v>
      </c>
      <c r="AH898" s="132"/>
      <c r="AI898" s="137"/>
      <c r="AJ898" s="138"/>
      <c r="AK898" s="138"/>
      <c r="AL898" s="138"/>
      <c r="AM898" s="138"/>
      <c r="AN898" s="138"/>
      <c r="AO898" s="138"/>
      <c r="AP898" s="138"/>
      <c r="AQ898" s="144"/>
      <c r="AR898" s="228"/>
    </row>
    <row r="899" spans="1:44" ht="36" x14ac:dyDescent="0.3">
      <c r="A899" s="128" t="s">
        <v>896</v>
      </c>
      <c r="B899" s="129">
        <v>896</v>
      </c>
      <c r="C899" s="198" t="s">
        <v>2316</v>
      </c>
      <c r="D899" s="237">
        <v>315858</v>
      </c>
      <c r="E899" s="245" t="s">
        <v>2210</v>
      </c>
      <c r="F899" s="279" t="s">
        <v>2531</v>
      </c>
      <c r="G899" s="175" t="s">
        <v>1132</v>
      </c>
      <c r="H899" s="187">
        <v>2017</v>
      </c>
      <c r="I899" s="130">
        <v>42529</v>
      </c>
      <c r="J899" s="281">
        <v>2016</v>
      </c>
      <c r="K899" s="130" t="s">
        <v>2317</v>
      </c>
      <c r="L899" s="130" t="s">
        <v>1100</v>
      </c>
      <c r="M899" s="131">
        <v>240</v>
      </c>
      <c r="N899" s="136" t="s">
        <v>698</v>
      </c>
      <c r="O899" s="136" t="s">
        <v>698</v>
      </c>
      <c r="P899" s="136">
        <v>42844</v>
      </c>
      <c r="Q899" s="128" t="s">
        <v>698</v>
      </c>
      <c r="R899" s="128" t="s">
        <v>698</v>
      </c>
      <c r="S899" s="128" t="s">
        <v>698</v>
      </c>
      <c r="T899" s="128" t="s">
        <v>698</v>
      </c>
      <c r="U899" s="128" t="s">
        <v>698</v>
      </c>
      <c r="V899" s="145" t="s">
        <v>689</v>
      </c>
      <c r="W899" s="145" t="s">
        <v>689</v>
      </c>
      <c r="X899" s="187" t="s">
        <v>689</v>
      </c>
      <c r="Y899" s="180">
        <v>3321391</v>
      </c>
      <c r="Z899" s="140">
        <v>0</v>
      </c>
      <c r="AA899" s="128">
        <v>0</v>
      </c>
      <c r="AB899" s="159">
        <v>0</v>
      </c>
      <c r="AC899" s="134">
        <v>0</v>
      </c>
      <c r="AD899" s="342">
        <f t="shared" si="127"/>
        <v>3321391</v>
      </c>
      <c r="AE899" s="352">
        <f t="shared" si="125"/>
        <v>0</v>
      </c>
      <c r="AF899" s="135">
        <f t="shared" si="126"/>
        <v>0</v>
      </c>
      <c r="AG899" s="135" t="s">
        <v>2543</v>
      </c>
      <c r="AH899" s="132"/>
      <c r="AI899" s="137"/>
      <c r="AJ899" s="138"/>
      <c r="AK899" s="138"/>
      <c r="AL899" s="138"/>
      <c r="AM899" s="138"/>
      <c r="AN899" s="138"/>
      <c r="AO899" s="138"/>
      <c r="AP899" s="138"/>
      <c r="AQ899" s="144"/>
      <c r="AR899" s="228"/>
    </row>
    <row r="900" spans="1:44" ht="72" x14ac:dyDescent="0.3">
      <c r="A900" s="128" t="s">
        <v>896</v>
      </c>
      <c r="B900" s="129">
        <v>897</v>
      </c>
      <c r="C900" s="198" t="s">
        <v>2318</v>
      </c>
      <c r="D900" s="237">
        <v>302262</v>
      </c>
      <c r="E900" s="245" t="s">
        <v>1659</v>
      </c>
      <c r="F900" s="280" t="s">
        <v>2529</v>
      </c>
      <c r="G900" s="175" t="s">
        <v>1132</v>
      </c>
      <c r="H900" s="187">
        <v>2017</v>
      </c>
      <c r="I900" s="130">
        <v>42128</v>
      </c>
      <c r="J900" s="282">
        <v>2015</v>
      </c>
      <c r="K900" s="130" t="s">
        <v>1706</v>
      </c>
      <c r="L900" s="130" t="s">
        <v>1110</v>
      </c>
      <c r="M900" s="131">
        <v>540</v>
      </c>
      <c r="N900" s="136">
        <v>42705</v>
      </c>
      <c r="O900" s="136">
        <v>42795</v>
      </c>
      <c r="P900" s="136">
        <v>42844</v>
      </c>
      <c r="Q900" s="128" t="s">
        <v>698</v>
      </c>
      <c r="R900" s="128" t="s">
        <v>698</v>
      </c>
      <c r="S900" s="128" t="s">
        <v>698</v>
      </c>
      <c r="T900" s="128" t="s">
        <v>698</v>
      </c>
      <c r="U900" s="128" t="s">
        <v>698</v>
      </c>
      <c r="V900" s="145" t="s">
        <v>689</v>
      </c>
      <c r="W900" s="145" t="s">
        <v>689</v>
      </c>
      <c r="X900" s="187" t="s">
        <v>689</v>
      </c>
      <c r="Y900" s="180">
        <v>7648970</v>
      </c>
      <c r="Z900" s="140">
        <v>0</v>
      </c>
      <c r="AA900" s="133">
        <v>73000</v>
      </c>
      <c r="AB900" s="133">
        <v>163000</v>
      </c>
      <c r="AC900" s="134">
        <v>68000</v>
      </c>
      <c r="AD900" s="342">
        <f t="shared" si="127"/>
        <v>7580970</v>
      </c>
      <c r="AE900" s="352">
        <f t="shared" si="125"/>
        <v>8.8900858546967759E-3</v>
      </c>
      <c r="AF900" s="135">
        <f t="shared" si="126"/>
        <v>8.8900858546967759E-3</v>
      </c>
      <c r="AG900" s="135" t="s">
        <v>2543</v>
      </c>
      <c r="AH900" s="132"/>
      <c r="AI900" s="137"/>
      <c r="AJ900" s="138"/>
      <c r="AK900" s="138"/>
      <c r="AL900" s="138"/>
      <c r="AM900" s="138"/>
      <c r="AN900" s="138"/>
      <c r="AO900" s="138"/>
      <c r="AP900" s="138"/>
      <c r="AQ900" s="144"/>
      <c r="AR900" s="228"/>
    </row>
    <row r="901" spans="1:44" ht="36" x14ac:dyDescent="0.3">
      <c r="A901" s="128" t="s">
        <v>896</v>
      </c>
      <c r="B901" s="129">
        <v>898</v>
      </c>
      <c r="C901" s="198" t="s">
        <v>2319</v>
      </c>
      <c r="D901" s="237">
        <v>313320</v>
      </c>
      <c r="E901" s="245" t="s">
        <v>1659</v>
      </c>
      <c r="F901" s="280" t="s">
        <v>2529</v>
      </c>
      <c r="G901" s="175" t="s">
        <v>1132</v>
      </c>
      <c r="H901" s="187">
        <v>2017</v>
      </c>
      <c r="I901" s="130">
        <v>42199</v>
      </c>
      <c r="J901" s="282">
        <v>2015</v>
      </c>
      <c r="K901" s="130" t="s">
        <v>2241</v>
      </c>
      <c r="L901" s="130" t="s">
        <v>1100</v>
      </c>
      <c r="M901" s="131">
        <v>270</v>
      </c>
      <c r="N901" s="136" t="s">
        <v>698</v>
      </c>
      <c r="O901" s="136" t="s">
        <v>698</v>
      </c>
      <c r="P901" s="136">
        <v>42844</v>
      </c>
      <c r="Q901" s="128" t="s">
        <v>698</v>
      </c>
      <c r="R901" s="128" t="s">
        <v>698</v>
      </c>
      <c r="S901" s="128" t="s">
        <v>698</v>
      </c>
      <c r="T901" s="128" t="s">
        <v>698</v>
      </c>
      <c r="U901" s="128" t="s">
        <v>698</v>
      </c>
      <c r="V901" s="145" t="s">
        <v>689</v>
      </c>
      <c r="W901" s="145" t="s">
        <v>689</v>
      </c>
      <c r="X901" s="187" t="s">
        <v>689</v>
      </c>
      <c r="Y901" s="180">
        <v>4352029</v>
      </c>
      <c r="Z901" s="140">
        <v>0</v>
      </c>
      <c r="AA901" s="133">
        <v>4352029</v>
      </c>
      <c r="AB901" s="133">
        <v>4352029</v>
      </c>
      <c r="AC901" s="134">
        <v>0</v>
      </c>
      <c r="AD901" s="342">
        <f t="shared" si="127"/>
        <v>4352029</v>
      </c>
      <c r="AE901" s="352">
        <f t="shared" si="125"/>
        <v>0</v>
      </c>
      <c r="AF901" s="135">
        <f t="shared" si="126"/>
        <v>0</v>
      </c>
      <c r="AG901" s="135" t="s">
        <v>2543</v>
      </c>
      <c r="AH901" s="132"/>
      <c r="AI901" s="137"/>
      <c r="AJ901" s="138"/>
      <c r="AK901" s="138"/>
      <c r="AL901" s="138"/>
      <c r="AM901" s="138"/>
      <c r="AN901" s="138"/>
      <c r="AO901" s="138"/>
      <c r="AP901" s="138"/>
      <c r="AQ901" s="144"/>
      <c r="AR901" s="228"/>
    </row>
    <row r="902" spans="1:44" ht="60" x14ac:dyDescent="0.3">
      <c r="A902" s="128" t="s">
        <v>896</v>
      </c>
      <c r="B902" s="129">
        <v>899</v>
      </c>
      <c r="C902" s="198" t="s">
        <v>2320</v>
      </c>
      <c r="D902" s="237">
        <v>223918</v>
      </c>
      <c r="E902" s="245" t="s">
        <v>1659</v>
      </c>
      <c r="F902" s="280" t="s">
        <v>2529</v>
      </c>
      <c r="G902" s="175" t="s">
        <v>1132</v>
      </c>
      <c r="H902" s="187">
        <v>2017</v>
      </c>
      <c r="I902" s="130">
        <v>42534</v>
      </c>
      <c r="J902" s="281">
        <v>2016</v>
      </c>
      <c r="K902" s="130" t="s">
        <v>2321</v>
      </c>
      <c r="L902" s="130" t="s">
        <v>1110</v>
      </c>
      <c r="M902" s="131">
        <v>720</v>
      </c>
      <c r="N902" s="136" t="s">
        <v>698</v>
      </c>
      <c r="O902" s="136" t="s">
        <v>698</v>
      </c>
      <c r="P902" s="136">
        <v>42844</v>
      </c>
      <c r="Q902" s="128" t="s">
        <v>698</v>
      </c>
      <c r="R902" s="128" t="s">
        <v>698</v>
      </c>
      <c r="S902" s="128" t="s">
        <v>698</v>
      </c>
      <c r="T902" s="128" t="s">
        <v>698</v>
      </c>
      <c r="U902" s="128" t="s">
        <v>698</v>
      </c>
      <c r="V902" s="145" t="s">
        <v>689</v>
      </c>
      <c r="W902" s="145" t="s">
        <v>689</v>
      </c>
      <c r="X902" s="187" t="s">
        <v>689</v>
      </c>
      <c r="Y902" s="180">
        <v>1207637</v>
      </c>
      <c r="Z902" s="140">
        <v>0</v>
      </c>
      <c r="AA902" s="133">
        <v>1207637</v>
      </c>
      <c r="AB902" s="133">
        <v>1207637</v>
      </c>
      <c r="AC902" s="134">
        <v>0</v>
      </c>
      <c r="AD902" s="342">
        <f t="shared" si="127"/>
        <v>1207637</v>
      </c>
      <c r="AE902" s="352">
        <f t="shared" si="125"/>
        <v>0</v>
      </c>
      <c r="AF902" s="135">
        <f t="shared" si="126"/>
        <v>0</v>
      </c>
      <c r="AG902" s="135" t="s">
        <v>2543</v>
      </c>
      <c r="AH902" s="132"/>
      <c r="AI902" s="137"/>
      <c r="AJ902" s="138"/>
      <c r="AK902" s="138"/>
      <c r="AL902" s="138"/>
      <c r="AM902" s="138"/>
      <c r="AN902" s="138"/>
      <c r="AO902" s="138"/>
      <c r="AP902" s="138"/>
      <c r="AQ902" s="144"/>
    </row>
    <row r="903" spans="1:44" ht="48" x14ac:dyDescent="0.3">
      <c r="A903" s="128" t="s">
        <v>897</v>
      </c>
      <c r="B903" s="129">
        <v>900</v>
      </c>
      <c r="C903" s="198" t="s">
        <v>2264</v>
      </c>
      <c r="D903" s="237">
        <v>320628</v>
      </c>
      <c r="E903" s="245" t="s">
        <v>1659</v>
      </c>
      <c r="F903" s="280" t="s">
        <v>2529</v>
      </c>
      <c r="G903" s="175" t="s">
        <v>1132</v>
      </c>
      <c r="H903" s="187">
        <v>2017</v>
      </c>
      <c r="I903" s="130">
        <v>42369</v>
      </c>
      <c r="J903" s="282">
        <v>2015</v>
      </c>
      <c r="K903" s="130" t="s">
        <v>1094</v>
      </c>
      <c r="L903" s="130" t="s">
        <v>1104</v>
      </c>
      <c r="M903" s="131">
        <v>360</v>
      </c>
      <c r="N903" s="136">
        <v>42795</v>
      </c>
      <c r="O903" s="136">
        <v>42795</v>
      </c>
      <c r="P903" s="136">
        <v>42844</v>
      </c>
      <c r="Q903" s="145">
        <f>+(P903-N903)/365</f>
        <v>0.13424657534246576</v>
      </c>
      <c r="R903" s="145" t="s">
        <v>2510</v>
      </c>
      <c r="S903" s="145">
        <f>+(P903-O903)/365</f>
        <v>0.13424657534246576</v>
      </c>
      <c r="T903" s="145" t="s">
        <v>2510</v>
      </c>
      <c r="U903" s="145" t="s">
        <v>2539</v>
      </c>
      <c r="V903" s="145" t="s">
        <v>689</v>
      </c>
      <c r="W903" s="145" t="s">
        <v>689</v>
      </c>
      <c r="X903" s="187" t="s">
        <v>689</v>
      </c>
      <c r="Y903" s="180">
        <v>4775175</v>
      </c>
      <c r="Z903" s="140">
        <v>0</v>
      </c>
      <c r="AA903" s="133">
        <v>172125</v>
      </c>
      <c r="AB903" s="133">
        <v>240625</v>
      </c>
      <c r="AC903" s="134">
        <v>42637.5</v>
      </c>
      <c r="AD903" s="342">
        <f t="shared" si="127"/>
        <v>4732537.5</v>
      </c>
      <c r="AE903" s="352">
        <f t="shared" si="125"/>
        <v>8.9289921311784381E-3</v>
      </c>
      <c r="AF903" s="135">
        <f t="shared" si="126"/>
        <v>8.9289921311784381E-3</v>
      </c>
      <c r="AG903" s="135" t="s">
        <v>2543</v>
      </c>
      <c r="AH903" s="132"/>
      <c r="AI903" s="137"/>
      <c r="AJ903" s="138"/>
      <c r="AK903" s="138"/>
      <c r="AL903" s="138"/>
      <c r="AM903" s="138"/>
      <c r="AN903" s="138"/>
      <c r="AO903" s="138"/>
      <c r="AP903" s="138"/>
      <c r="AQ903" s="144" t="s">
        <v>2265</v>
      </c>
    </row>
    <row r="904" spans="1:44" ht="48" x14ac:dyDescent="0.3">
      <c r="A904" s="128" t="s">
        <v>897</v>
      </c>
      <c r="B904" s="129">
        <v>901</v>
      </c>
      <c r="C904" s="198" t="s">
        <v>2266</v>
      </c>
      <c r="D904" s="237">
        <v>321671</v>
      </c>
      <c r="E904" s="245" t="s">
        <v>1166</v>
      </c>
      <c r="F904" s="280" t="s">
        <v>2530</v>
      </c>
      <c r="G904" s="175" t="s">
        <v>2191</v>
      </c>
      <c r="H904" s="187">
        <v>2017</v>
      </c>
      <c r="I904" s="130">
        <v>42145</v>
      </c>
      <c r="J904" s="282">
        <v>2015</v>
      </c>
      <c r="K904" s="130" t="s">
        <v>2236</v>
      </c>
      <c r="L904" s="130" t="s">
        <v>1110</v>
      </c>
      <c r="M904" s="131">
        <v>120</v>
      </c>
      <c r="N904" s="136" t="s">
        <v>698</v>
      </c>
      <c r="O904" s="136" t="s">
        <v>698</v>
      </c>
      <c r="P904" s="136">
        <v>42844</v>
      </c>
      <c r="Q904" s="128" t="s">
        <v>698</v>
      </c>
      <c r="R904" s="128" t="s">
        <v>698</v>
      </c>
      <c r="S904" s="128" t="s">
        <v>698</v>
      </c>
      <c r="T904" s="128" t="s">
        <v>698</v>
      </c>
      <c r="U904" s="128" t="s">
        <v>698</v>
      </c>
      <c r="V904" s="145" t="s">
        <v>691</v>
      </c>
      <c r="W904" s="145" t="s">
        <v>689</v>
      </c>
      <c r="X904" s="187" t="s">
        <v>689</v>
      </c>
      <c r="Y904" s="180">
        <v>1697204.81</v>
      </c>
      <c r="Z904" s="140">
        <v>0</v>
      </c>
      <c r="AA904" s="133">
        <v>0</v>
      </c>
      <c r="AB904" s="150" t="s">
        <v>698</v>
      </c>
      <c r="AC904" s="151" t="s">
        <v>698</v>
      </c>
      <c r="AD904" s="353" t="s">
        <v>698</v>
      </c>
      <c r="AE904" s="128" t="s">
        <v>698</v>
      </c>
      <c r="AF904" s="128" t="s">
        <v>698</v>
      </c>
      <c r="AG904" s="128" t="s">
        <v>698</v>
      </c>
      <c r="AH904" s="132"/>
      <c r="AI904" s="137"/>
      <c r="AJ904" s="138"/>
      <c r="AK904" s="138"/>
      <c r="AL904" s="138"/>
      <c r="AM904" s="138"/>
      <c r="AN904" s="138"/>
      <c r="AO904" s="138"/>
      <c r="AP904" s="138"/>
      <c r="AQ904" s="144" t="s">
        <v>2267</v>
      </c>
    </row>
    <row r="905" spans="1:44" ht="60" x14ac:dyDescent="0.3">
      <c r="A905" s="128" t="s">
        <v>897</v>
      </c>
      <c r="B905" s="129">
        <v>902</v>
      </c>
      <c r="C905" s="198" t="s">
        <v>2268</v>
      </c>
      <c r="D905" s="237">
        <v>324611</v>
      </c>
      <c r="E905" s="245" t="s">
        <v>1166</v>
      </c>
      <c r="F905" s="280" t="s">
        <v>2530</v>
      </c>
      <c r="G905" s="175" t="s">
        <v>1132</v>
      </c>
      <c r="H905" s="187">
        <v>2017</v>
      </c>
      <c r="I905" s="130">
        <v>42193</v>
      </c>
      <c r="J905" s="282">
        <v>2015</v>
      </c>
      <c r="K905" s="130" t="s">
        <v>1663</v>
      </c>
      <c r="L905" s="130" t="s">
        <v>1110</v>
      </c>
      <c r="M905" s="131">
        <v>330</v>
      </c>
      <c r="N905" s="136" t="s">
        <v>698</v>
      </c>
      <c r="O905" s="136" t="s">
        <v>698</v>
      </c>
      <c r="P905" s="136">
        <v>42844</v>
      </c>
      <c r="Q905" s="128" t="s">
        <v>698</v>
      </c>
      <c r="R905" s="128" t="s">
        <v>698</v>
      </c>
      <c r="S905" s="128" t="s">
        <v>698</v>
      </c>
      <c r="T905" s="128" t="s">
        <v>698</v>
      </c>
      <c r="U905" s="128" t="s">
        <v>698</v>
      </c>
      <c r="V905" s="145" t="s">
        <v>689</v>
      </c>
      <c r="W905" s="145" t="s">
        <v>689</v>
      </c>
      <c r="X905" s="187" t="s">
        <v>689</v>
      </c>
      <c r="Y905" s="180">
        <v>3594467</v>
      </c>
      <c r="Z905" s="140">
        <v>0</v>
      </c>
      <c r="AA905" s="133">
        <v>122484</v>
      </c>
      <c r="AB905" s="133">
        <v>122484</v>
      </c>
      <c r="AC905" s="134">
        <v>0</v>
      </c>
      <c r="AD905" s="342">
        <f t="shared" si="127"/>
        <v>3594467</v>
      </c>
      <c r="AE905" s="352">
        <f t="shared" ref="AE905:AE940" si="128">+AC905/Y905</f>
        <v>0</v>
      </c>
      <c r="AF905" s="135">
        <f t="shared" ref="AF905:AF940" si="129">+AC905/Y905</f>
        <v>0</v>
      </c>
      <c r="AG905" s="135" t="s">
        <v>2543</v>
      </c>
      <c r="AH905" s="132"/>
      <c r="AI905" s="137"/>
      <c r="AJ905" s="138"/>
      <c r="AK905" s="138"/>
      <c r="AL905" s="138"/>
      <c r="AM905" s="138"/>
      <c r="AN905" s="138"/>
      <c r="AO905" s="138"/>
      <c r="AP905" s="138"/>
      <c r="AQ905" s="144" t="s">
        <v>2269</v>
      </c>
    </row>
    <row r="906" spans="1:44" ht="60" x14ac:dyDescent="0.3">
      <c r="A906" s="128" t="s">
        <v>897</v>
      </c>
      <c r="B906" s="129">
        <v>903</v>
      </c>
      <c r="C906" s="198" t="s">
        <v>2270</v>
      </c>
      <c r="D906" s="237">
        <v>323934</v>
      </c>
      <c r="E906" s="246" t="s">
        <v>2200</v>
      </c>
      <c r="F906" s="279" t="s">
        <v>2531</v>
      </c>
      <c r="G906" s="175" t="s">
        <v>1132</v>
      </c>
      <c r="H906" s="187">
        <v>2017</v>
      </c>
      <c r="I906" s="130">
        <v>42191</v>
      </c>
      <c r="J906" s="282">
        <v>2015</v>
      </c>
      <c r="K906" s="130" t="s">
        <v>1593</v>
      </c>
      <c r="L906" s="130" t="s">
        <v>1110</v>
      </c>
      <c r="M906" s="131">
        <v>330</v>
      </c>
      <c r="N906" s="136" t="s">
        <v>698</v>
      </c>
      <c r="O906" s="136" t="s">
        <v>698</v>
      </c>
      <c r="P906" s="136">
        <v>42844</v>
      </c>
      <c r="Q906" s="128" t="s">
        <v>698</v>
      </c>
      <c r="R906" s="128" t="s">
        <v>698</v>
      </c>
      <c r="S906" s="128" t="s">
        <v>698</v>
      </c>
      <c r="T906" s="128" t="s">
        <v>698</v>
      </c>
      <c r="U906" s="128" t="s">
        <v>698</v>
      </c>
      <c r="V906" s="145" t="s">
        <v>689</v>
      </c>
      <c r="W906" s="145" t="s">
        <v>689</v>
      </c>
      <c r="X906" s="187" t="s">
        <v>689</v>
      </c>
      <c r="Y906" s="180">
        <v>3026503</v>
      </c>
      <c r="Z906" s="140">
        <v>0</v>
      </c>
      <c r="AA906" s="133">
        <v>140000</v>
      </c>
      <c r="AB906" s="133">
        <v>140000</v>
      </c>
      <c r="AC906" s="134">
        <v>0</v>
      </c>
      <c r="AD906" s="342">
        <f t="shared" si="127"/>
        <v>3026503</v>
      </c>
      <c r="AE906" s="352">
        <f t="shared" si="128"/>
        <v>0</v>
      </c>
      <c r="AF906" s="135">
        <f t="shared" si="129"/>
        <v>0</v>
      </c>
      <c r="AG906" s="135" t="s">
        <v>2543</v>
      </c>
      <c r="AH906" s="132"/>
      <c r="AI906" s="137"/>
      <c r="AJ906" s="138"/>
      <c r="AK906" s="138"/>
      <c r="AL906" s="138"/>
      <c r="AM906" s="138"/>
      <c r="AN906" s="138"/>
      <c r="AO906" s="138"/>
      <c r="AP906" s="138"/>
      <c r="AQ906" s="144" t="s">
        <v>2271</v>
      </c>
    </row>
    <row r="907" spans="1:44" ht="60" x14ac:dyDescent="0.3">
      <c r="A907" s="128" t="s">
        <v>897</v>
      </c>
      <c r="B907" s="129">
        <v>904</v>
      </c>
      <c r="C907" s="198" t="s">
        <v>2272</v>
      </c>
      <c r="D907" s="237">
        <v>323514</v>
      </c>
      <c r="E907" s="246" t="s">
        <v>906</v>
      </c>
      <c r="F907" s="279" t="s">
        <v>2532</v>
      </c>
      <c r="G907" s="175" t="s">
        <v>1132</v>
      </c>
      <c r="H907" s="187">
        <v>2017</v>
      </c>
      <c r="I907" s="130">
        <v>42192</v>
      </c>
      <c r="J907" s="282">
        <v>2015</v>
      </c>
      <c r="K907" s="130" t="s">
        <v>1745</v>
      </c>
      <c r="L907" s="130" t="s">
        <v>1110</v>
      </c>
      <c r="M907" s="131">
        <v>330</v>
      </c>
      <c r="N907" s="136" t="s">
        <v>698</v>
      </c>
      <c r="O907" s="136" t="s">
        <v>698</v>
      </c>
      <c r="P907" s="136">
        <v>42844</v>
      </c>
      <c r="Q907" s="128" t="s">
        <v>698</v>
      </c>
      <c r="R907" s="128" t="s">
        <v>698</v>
      </c>
      <c r="S907" s="128" t="s">
        <v>698</v>
      </c>
      <c r="T907" s="128" t="s">
        <v>698</v>
      </c>
      <c r="U907" s="128" t="s">
        <v>698</v>
      </c>
      <c r="V907" s="145" t="s">
        <v>689</v>
      </c>
      <c r="W907" s="145" t="s">
        <v>689</v>
      </c>
      <c r="X907" s="187" t="s">
        <v>689</v>
      </c>
      <c r="Y907" s="180">
        <v>4536744</v>
      </c>
      <c r="Z907" s="140">
        <v>0</v>
      </c>
      <c r="AA907" s="133">
        <v>4536744</v>
      </c>
      <c r="AB907" s="133">
        <v>4536744</v>
      </c>
      <c r="AC907" s="134">
        <v>0</v>
      </c>
      <c r="AD907" s="342">
        <f t="shared" si="127"/>
        <v>4536744</v>
      </c>
      <c r="AE907" s="352">
        <f t="shared" si="128"/>
        <v>0</v>
      </c>
      <c r="AF907" s="135">
        <f t="shared" si="129"/>
        <v>0</v>
      </c>
      <c r="AG907" s="135" t="s">
        <v>2543</v>
      </c>
      <c r="AH907" s="132"/>
      <c r="AI907" s="137"/>
      <c r="AJ907" s="138"/>
      <c r="AK907" s="138"/>
      <c r="AL907" s="138"/>
      <c r="AM907" s="138"/>
      <c r="AN907" s="138"/>
      <c r="AO907" s="138"/>
      <c r="AP907" s="138"/>
      <c r="AQ907" s="144" t="s">
        <v>2271</v>
      </c>
    </row>
    <row r="908" spans="1:44" ht="60" x14ac:dyDescent="0.3">
      <c r="A908" s="128" t="s">
        <v>897</v>
      </c>
      <c r="B908" s="129">
        <v>905</v>
      </c>
      <c r="C908" s="198" t="s">
        <v>2273</v>
      </c>
      <c r="D908" s="237">
        <v>323835</v>
      </c>
      <c r="E908" s="246" t="s">
        <v>2200</v>
      </c>
      <c r="F908" s="279" t="s">
        <v>2531</v>
      </c>
      <c r="G908" s="175" t="s">
        <v>1132</v>
      </c>
      <c r="H908" s="187">
        <v>2017</v>
      </c>
      <c r="I908" s="130">
        <v>42191</v>
      </c>
      <c r="J908" s="282">
        <v>2015</v>
      </c>
      <c r="K908" s="130" t="s">
        <v>1593</v>
      </c>
      <c r="L908" s="130" t="s">
        <v>1110</v>
      </c>
      <c r="M908" s="131">
        <v>330</v>
      </c>
      <c r="N908" s="136" t="s">
        <v>698</v>
      </c>
      <c r="O908" s="136" t="s">
        <v>698</v>
      </c>
      <c r="P908" s="136">
        <v>42844</v>
      </c>
      <c r="Q908" s="128" t="s">
        <v>698</v>
      </c>
      <c r="R908" s="128" t="s">
        <v>698</v>
      </c>
      <c r="S908" s="128" t="s">
        <v>698</v>
      </c>
      <c r="T908" s="128" t="s">
        <v>698</v>
      </c>
      <c r="U908" s="128" t="s">
        <v>698</v>
      </c>
      <c r="V908" s="145" t="s">
        <v>689</v>
      </c>
      <c r="W908" s="145" t="s">
        <v>689</v>
      </c>
      <c r="X908" s="187" t="s">
        <v>689</v>
      </c>
      <c r="Y908" s="180">
        <v>2931571</v>
      </c>
      <c r="Z908" s="140">
        <v>0</v>
      </c>
      <c r="AA908" s="133">
        <v>150000</v>
      </c>
      <c r="AB908" s="133">
        <v>204000</v>
      </c>
      <c r="AC908" s="134">
        <v>0</v>
      </c>
      <c r="AD908" s="342">
        <f t="shared" si="127"/>
        <v>2931571</v>
      </c>
      <c r="AE908" s="352">
        <f t="shared" si="128"/>
        <v>0</v>
      </c>
      <c r="AF908" s="135">
        <f t="shared" si="129"/>
        <v>0</v>
      </c>
      <c r="AG908" s="135" t="s">
        <v>2543</v>
      </c>
      <c r="AH908" s="132"/>
      <c r="AI908" s="137"/>
      <c r="AJ908" s="138"/>
      <c r="AK908" s="138"/>
      <c r="AL908" s="138"/>
      <c r="AM908" s="138"/>
      <c r="AN908" s="138"/>
      <c r="AO908" s="138"/>
      <c r="AP908" s="138"/>
      <c r="AQ908" s="144" t="s">
        <v>2271</v>
      </c>
    </row>
    <row r="909" spans="1:44" ht="48" x14ac:dyDescent="0.3">
      <c r="A909" s="128" t="s">
        <v>897</v>
      </c>
      <c r="B909" s="129">
        <v>906</v>
      </c>
      <c r="C909" s="198" t="s">
        <v>2274</v>
      </c>
      <c r="D909" s="237">
        <v>327898</v>
      </c>
      <c r="E909" s="245" t="s">
        <v>1659</v>
      </c>
      <c r="F909" s="280" t="s">
        <v>2529</v>
      </c>
      <c r="G909" s="175" t="s">
        <v>1132</v>
      </c>
      <c r="H909" s="187">
        <v>2017</v>
      </c>
      <c r="I909" s="130">
        <v>42395</v>
      </c>
      <c r="J909" s="281">
        <v>2016</v>
      </c>
      <c r="K909" s="130" t="s">
        <v>1671</v>
      </c>
      <c r="L909" s="130" t="s">
        <v>1110</v>
      </c>
      <c r="M909" s="131">
        <v>540</v>
      </c>
      <c r="N909" s="136" t="s">
        <v>698</v>
      </c>
      <c r="O909" s="136" t="s">
        <v>698</v>
      </c>
      <c r="P909" s="136">
        <v>42844</v>
      </c>
      <c r="Q909" s="128" t="s">
        <v>698</v>
      </c>
      <c r="R909" s="128" t="s">
        <v>698</v>
      </c>
      <c r="S909" s="128" t="s">
        <v>698</v>
      </c>
      <c r="T909" s="128" t="s">
        <v>698</v>
      </c>
      <c r="U909" s="128" t="s">
        <v>698</v>
      </c>
      <c r="V909" s="145" t="s">
        <v>689</v>
      </c>
      <c r="W909" s="145" t="s">
        <v>689</v>
      </c>
      <c r="X909" s="187" t="s">
        <v>689</v>
      </c>
      <c r="Y909" s="180">
        <v>3098621</v>
      </c>
      <c r="Z909" s="140">
        <v>0</v>
      </c>
      <c r="AA909" s="133">
        <v>67000</v>
      </c>
      <c r="AB909" s="133">
        <v>98140</v>
      </c>
      <c r="AC909" s="134">
        <v>0</v>
      </c>
      <c r="AD909" s="342">
        <f t="shared" si="127"/>
        <v>3098621</v>
      </c>
      <c r="AE909" s="352">
        <f t="shared" si="128"/>
        <v>0</v>
      </c>
      <c r="AF909" s="135">
        <f t="shared" si="129"/>
        <v>0</v>
      </c>
      <c r="AG909" s="135" t="s">
        <v>2543</v>
      </c>
      <c r="AH909" s="132"/>
      <c r="AI909" s="137"/>
      <c r="AJ909" s="138"/>
      <c r="AK909" s="138"/>
      <c r="AL909" s="138"/>
      <c r="AM909" s="138"/>
      <c r="AN909" s="138"/>
      <c r="AO909" s="138"/>
      <c r="AP909" s="138"/>
      <c r="AQ909" s="144" t="s">
        <v>2275</v>
      </c>
    </row>
    <row r="910" spans="1:44" ht="72" x14ac:dyDescent="0.3">
      <c r="A910" s="128" t="s">
        <v>897</v>
      </c>
      <c r="B910" s="129">
        <v>907</v>
      </c>
      <c r="C910" s="198" t="s">
        <v>2276</v>
      </c>
      <c r="D910" s="237">
        <v>329380</v>
      </c>
      <c r="E910" s="245" t="s">
        <v>1659</v>
      </c>
      <c r="F910" s="280" t="s">
        <v>2529</v>
      </c>
      <c r="G910" s="175" t="s">
        <v>1132</v>
      </c>
      <c r="H910" s="187">
        <v>2017</v>
      </c>
      <c r="I910" s="130">
        <v>42475</v>
      </c>
      <c r="J910" s="281">
        <v>2016</v>
      </c>
      <c r="K910" s="130" t="s">
        <v>1659</v>
      </c>
      <c r="L910" s="130" t="s">
        <v>1107</v>
      </c>
      <c r="M910" s="131">
        <v>360</v>
      </c>
      <c r="N910" s="136">
        <v>42795</v>
      </c>
      <c r="O910" s="136">
        <v>42795</v>
      </c>
      <c r="P910" s="136">
        <v>42844</v>
      </c>
      <c r="Q910" s="145">
        <f>+(P910-N910)/365</f>
        <v>0.13424657534246576</v>
      </c>
      <c r="R910" s="145" t="s">
        <v>2510</v>
      </c>
      <c r="S910" s="145">
        <f>+(P910-O910)/365</f>
        <v>0.13424657534246576</v>
      </c>
      <c r="T910" s="145" t="s">
        <v>2510</v>
      </c>
      <c r="U910" s="145" t="s">
        <v>2539</v>
      </c>
      <c r="V910" s="145" t="s">
        <v>689</v>
      </c>
      <c r="W910" s="145" t="s">
        <v>689</v>
      </c>
      <c r="X910" s="187" t="s">
        <v>689</v>
      </c>
      <c r="Y910" s="180">
        <v>4670138</v>
      </c>
      <c r="Z910" s="140">
        <v>0</v>
      </c>
      <c r="AA910" s="133">
        <v>108000</v>
      </c>
      <c r="AB910" s="133">
        <v>169408</v>
      </c>
      <c r="AC910" s="134">
        <v>36000</v>
      </c>
      <c r="AD910" s="342">
        <f t="shared" si="127"/>
        <v>4634138</v>
      </c>
      <c r="AE910" s="352">
        <f t="shared" si="128"/>
        <v>7.7085516530774898E-3</v>
      </c>
      <c r="AF910" s="135">
        <f t="shared" si="129"/>
        <v>7.7085516530774898E-3</v>
      </c>
      <c r="AG910" s="135" t="s">
        <v>2543</v>
      </c>
      <c r="AH910" s="132"/>
      <c r="AI910" s="137"/>
      <c r="AJ910" s="138"/>
      <c r="AK910" s="138"/>
      <c r="AL910" s="138"/>
      <c r="AM910" s="138"/>
      <c r="AN910" s="138"/>
      <c r="AO910" s="138"/>
      <c r="AP910" s="138"/>
      <c r="AQ910" s="144" t="s">
        <v>2277</v>
      </c>
    </row>
    <row r="911" spans="1:44" ht="60" x14ac:dyDescent="0.3">
      <c r="A911" s="128" t="s">
        <v>897</v>
      </c>
      <c r="B911" s="129">
        <v>908</v>
      </c>
      <c r="C911" s="198" t="s">
        <v>2278</v>
      </c>
      <c r="D911" s="237">
        <v>329523</v>
      </c>
      <c r="E911" s="245" t="s">
        <v>1659</v>
      </c>
      <c r="F911" s="280" t="s">
        <v>2529</v>
      </c>
      <c r="G911" s="175" t="s">
        <v>1132</v>
      </c>
      <c r="H911" s="187">
        <v>2017</v>
      </c>
      <c r="I911" s="130">
        <v>42605</v>
      </c>
      <c r="J911" s="281">
        <v>2016</v>
      </c>
      <c r="K911" s="130" t="s">
        <v>1659</v>
      </c>
      <c r="L911" s="130" t="s">
        <v>1107</v>
      </c>
      <c r="M911" s="131">
        <v>360</v>
      </c>
      <c r="N911" s="136" t="s">
        <v>698</v>
      </c>
      <c r="O911" s="136" t="s">
        <v>698</v>
      </c>
      <c r="P911" s="136">
        <v>42844</v>
      </c>
      <c r="Q911" s="128" t="s">
        <v>698</v>
      </c>
      <c r="R911" s="128" t="s">
        <v>698</v>
      </c>
      <c r="S911" s="128" t="s">
        <v>698</v>
      </c>
      <c r="T911" s="128" t="s">
        <v>698</v>
      </c>
      <c r="U911" s="128" t="s">
        <v>698</v>
      </c>
      <c r="V911" s="145" t="s">
        <v>689</v>
      </c>
      <c r="W911" s="145" t="s">
        <v>689</v>
      </c>
      <c r="X911" s="187" t="s">
        <v>689</v>
      </c>
      <c r="Y911" s="180">
        <v>13234051</v>
      </c>
      <c r="Z911" s="140">
        <v>0</v>
      </c>
      <c r="AA911" s="133">
        <v>280342</v>
      </c>
      <c r="AB911" s="133">
        <v>413542</v>
      </c>
      <c r="AC911" s="134">
        <v>0</v>
      </c>
      <c r="AD911" s="342">
        <f t="shared" si="127"/>
        <v>13234051</v>
      </c>
      <c r="AE911" s="352">
        <f t="shared" si="128"/>
        <v>0</v>
      </c>
      <c r="AF911" s="135">
        <f t="shared" si="129"/>
        <v>0</v>
      </c>
      <c r="AG911" s="135" t="s">
        <v>2543</v>
      </c>
      <c r="AH911" s="132"/>
      <c r="AI911" s="137"/>
      <c r="AJ911" s="138"/>
      <c r="AK911" s="138"/>
      <c r="AL911" s="138"/>
      <c r="AM911" s="138"/>
      <c r="AN911" s="138"/>
      <c r="AO911" s="138"/>
      <c r="AP911" s="138"/>
      <c r="AQ911" s="144" t="s">
        <v>2279</v>
      </c>
    </row>
    <row r="912" spans="1:44" ht="60" x14ac:dyDescent="0.3">
      <c r="A912" s="128" t="s">
        <v>897</v>
      </c>
      <c r="B912" s="129">
        <v>909</v>
      </c>
      <c r="C912" s="198" t="s">
        <v>2280</v>
      </c>
      <c r="D912" s="237">
        <v>330936</v>
      </c>
      <c r="E912" s="245" t="s">
        <v>1659</v>
      </c>
      <c r="F912" s="280" t="s">
        <v>2529</v>
      </c>
      <c r="G912" s="175" t="s">
        <v>1132</v>
      </c>
      <c r="H912" s="187">
        <v>2017</v>
      </c>
      <c r="I912" s="130">
        <v>42496</v>
      </c>
      <c r="J912" s="281">
        <v>2016</v>
      </c>
      <c r="K912" s="130" t="s">
        <v>1593</v>
      </c>
      <c r="L912" s="130" t="s">
        <v>1110</v>
      </c>
      <c r="M912" s="131">
        <v>270</v>
      </c>
      <c r="N912" s="136">
        <v>42795</v>
      </c>
      <c r="O912" s="136">
        <v>42795</v>
      </c>
      <c r="P912" s="136">
        <v>42844</v>
      </c>
      <c r="Q912" s="145">
        <f>+(P912-N912)/365</f>
        <v>0.13424657534246576</v>
      </c>
      <c r="R912" s="145" t="s">
        <v>2510</v>
      </c>
      <c r="S912" s="145">
        <f>+(P912-O912)/365</f>
        <v>0.13424657534246576</v>
      </c>
      <c r="T912" s="145" t="s">
        <v>2510</v>
      </c>
      <c r="U912" s="145" t="s">
        <v>2539</v>
      </c>
      <c r="V912" s="145" t="s">
        <v>689</v>
      </c>
      <c r="W912" s="145" t="s">
        <v>689</v>
      </c>
      <c r="X912" s="187" t="s">
        <v>689</v>
      </c>
      <c r="Y912" s="180">
        <v>4479799</v>
      </c>
      <c r="Z912" s="140">
        <v>0</v>
      </c>
      <c r="AA912" s="133">
        <v>72400</v>
      </c>
      <c r="AB912" s="133">
        <v>103240</v>
      </c>
      <c r="AC912" s="134">
        <v>24160</v>
      </c>
      <c r="AD912" s="342">
        <f t="shared" si="127"/>
        <v>4455639</v>
      </c>
      <c r="AE912" s="352">
        <f t="shared" si="128"/>
        <v>5.3930991100270345E-3</v>
      </c>
      <c r="AF912" s="135">
        <f t="shared" si="129"/>
        <v>5.3930991100270345E-3</v>
      </c>
      <c r="AG912" s="135" t="s">
        <v>2543</v>
      </c>
      <c r="AH912" s="132"/>
      <c r="AI912" s="137"/>
      <c r="AJ912" s="138"/>
      <c r="AK912" s="138"/>
      <c r="AL912" s="138"/>
      <c r="AM912" s="138"/>
      <c r="AN912" s="138"/>
      <c r="AO912" s="138"/>
      <c r="AP912" s="138"/>
      <c r="AQ912" s="144" t="s">
        <v>2281</v>
      </c>
    </row>
    <row r="913" spans="1:43" ht="48" x14ac:dyDescent="0.3">
      <c r="A913" s="128" t="s">
        <v>897</v>
      </c>
      <c r="B913" s="129">
        <v>910</v>
      </c>
      <c r="C913" s="198" t="s">
        <v>2282</v>
      </c>
      <c r="D913" s="237">
        <v>331307</v>
      </c>
      <c r="E913" s="246" t="s">
        <v>2200</v>
      </c>
      <c r="F913" s="279" t="s">
        <v>2531</v>
      </c>
      <c r="G913" s="175" t="s">
        <v>1132</v>
      </c>
      <c r="H913" s="187">
        <v>2017</v>
      </c>
      <c r="I913" s="130">
        <v>42682</v>
      </c>
      <c r="J913" s="281">
        <v>2016</v>
      </c>
      <c r="K913" s="130" t="s">
        <v>916</v>
      </c>
      <c r="L913" s="130" t="s">
        <v>1110</v>
      </c>
      <c r="M913" s="131">
        <v>540</v>
      </c>
      <c r="N913" s="136" t="s">
        <v>698</v>
      </c>
      <c r="O913" s="136" t="s">
        <v>698</v>
      </c>
      <c r="P913" s="136">
        <v>42844</v>
      </c>
      <c r="Q913" s="128" t="s">
        <v>698</v>
      </c>
      <c r="R913" s="128" t="s">
        <v>698</v>
      </c>
      <c r="S913" s="128" t="s">
        <v>698</v>
      </c>
      <c r="T913" s="128" t="s">
        <v>698</v>
      </c>
      <c r="U913" s="128" t="s">
        <v>698</v>
      </c>
      <c r="V913" s="145" t="s">
        <v>689</v>
      </c>
      <c r="W913" s="145" t="s">
        <v>689</v>
      </c>
      <c r="X913" s="187" t="s">
        <v>689</v>
      </c>
      <c r="Y913" s="180">
        <v>3427056</v>
      </c>
      <c r="Z913" s="140">
        <v>0</v>
      </c>
      <c r="AA913" s="133">
        <v>121020</v>
      </c>
      <c r="AB913" s="133">
        <v>121020</v>
      </c>
      <c r="AC913" s="134">
        <v>0</v>
      </c>
      <c r="AD913" s="342">
        <f t="shared" si="127"/>
        <v>3427056</v>
      </c>
      <c r="AE913" s="352">
        <f t="shared" si="128"/>
        <v>0</v>
      </c>
      <c r="AF913" s="135">
        <f t="shared" si="129"/>
        <v>0</v>
      </c>
      <c r="AG913" s="135" t="s">
        <v>2543</v>
      </c>
      <c r="AH913" s="132"/>
      <c r="AI913" s="137"/>
      <c r="AJ913" s="138"/>
      <c r="AK913" s="138"/>
      <c r="AL913" s="138"/>
      <c r="AM913" s="138"/>
      <c r="AN913" s="138"/>
      <c r="AO913" s="138"/>
      <c r="AP913" s="138"/>
      <c r="AQ913" s="144" t="s">
        <v>2283</v>
      </c>
    </row>
    <row r="914" spans="1:43" ht="84" x14ac:dyDescent="0.3">
      <c r="A914" s="128" t="s">
        <v>897</v>
      </c>
      <c r="B914" s="129">
        <v>911</v>
      </c>
      <c r="C914" s="198" t="s">
        <v>2284</v>
      </c>
      <c r="D914" s="237">
        <v>333040</v>
      </c>
      <c r="E914" s="245" t="s">
        <v>1659</v>
      </c>
      <c r="F914" s="280" t="s">
        <v>2529</v>
      </c>
      <c r="G914" s="175" t="s">
        <v>1132</v>
      </c>
      <c r="H914" s="187">
        <v>2017</v>
      </c>
      <c r="I914" s="130">
        <v>42458</v>
      </c>
      <c r="J914" s="281">
        <v>2016</v>
      </c>
      <c r="K914" s="130" t="s">
        <v>1094</v>
      </c>
      <c r="L914" s="130" t="s">
        <v>1100</v>
      </c>
      <c r="M914" s="131">
        <v>420</v>
      </c>
      <c r="N914" s="136">
        <v>42826</v>
      </c>
      <c r="O914" s="136">
        <v>42826</v>
      </c>
      <c r="P914" s="136">
        <v>42844</v>
      </c>
      <c r="Q914" s="145">
        <f>+(P914-N914)/365</f>
        <v>4.9315068493150684E-2</v>
      </c>
      <c r="R914" s="145" t="s">
        <v>2510</v>
      </c>
      <c r="S914" s="145">
        <f>+(P914-O914)/365</f>
        <v>4.9315068493150684E-2</v>
      </c>
      <c r="T914" s="145" t="s">
        <v>2510</v>
      </c>
      <c r="U914" s="145" t="s">
        <v>2539</v>
      </c>
      <c r="V914" s="145" t="s">
        <v>689</v>
      </c>
      <c r="W914" s="145" t="s">
        <v>689</v>
      </c>
      <c r="X914" s="187" t="s">
        <v>689</v>
      </c>
      <c r="Y914" s="180">
        <v>7853740</v>
      </c>
      <c r="Z914" s="140">
        <v>0</v>
      </c>
      <c r="AA914" s="133">
        <v>175948</v>
      </c>
      <c r="AB914" s="133">
        <v>310948</v>
      </c>
      <c r="AC914" s="134">
        <v>58379.199999999997</v>
      </c>
      <c r="AD914" s="342">
        <f t="shared" si="127"/>
        <v>7795360.7999999998</v>
      </c>
      <c r="AE914" s="352">
        <f t="shared" si="128"/>
        <v>7.4332992943489341E-3</v>
      </c>
      <c r="AF914" s="135">
        <f t="shared" si="129"/>
        <v>7.4332992943489341E-3</v>
      </c>
      <c r="AG914" s="135" t="s">
        <v>2543</v>
      </c>
      <c r="AH914" s="132"/>
      <c r="AI914" s="137"/>
      <c r="AJ914" s="138"/>
      <c r="AK914" s="138"/>
      <c r="AL914" s="138"/>
      <c r="AM914" s="138"/>
      <c r="AN914" s="138"/>
      <c r="AO914" s="138"/>
      <c r="AP914" s="138"/>
      <c r="AQ914" s="144" t="s">
        <v>2285</v>
      </c>
    </row>
    <row r="915" spans="1:43" ht="72" x14ac:dyDescent="0.3">
      <c r="A915" s="128" t="s">
        <v>897</v>
      </c>
      <c r="B915" s="129">
        <v>912</v>
      </c>
      <c r="C915" s="198" t="s">
        <v>2286</v>
      </c>
      <c r="D915" s="237">
        <v>304429</v>
      </c>
      <c r="E915" s="246" t="s">
        <v>906</v>
      </c>
      <c r="F915" s="279" t="s">
        <v>2532</v>
      </c>
      <c r="G915" s="175" t="s">
        <v>1132</v>
      </c>
      <c r="H915" s="187">
        <v>2017</v>
      </c>
      <c r="I915" s="130">
        <v>42072</v>
      </c>
      <c r="J915" s="282">
        <v>2015</v>
      </c>
      <c r="K915" s="130" t="s">
        <v>1694</v>
      </c>
      <c r="L915" s="130" t="s">
        <v>1110</v>
      </c>
      <c r="M915" s="131">
        <v>240</v>
      </c>
      <c r="N915" s="136" t="s">
        <v>698</v>
      </c>
      <c r="O915" s="136" t="s">
        <v>698</v>
      </c>
      <c r="P915" s="136">
        <v>42844</v>
      </c>
      <c r="Q915" s="128" t="s">
        <v>698</v>
      </c>
      <c r="R915" s="128" t="s">
        <v>698</v>
      </c>
      <c r="S915" s="128" t="s">
        <v>698</v>
      </c>
      <c r="T915" s="128" t="s">
        <v>698</v>
      </c>
      <c r="U915" s="128" t="s">
        <v>698</v>
      </c>
      <c r="V915" s="145" t="s">
        <v>689</v>
      </c>
      <c r="W915" s="145" t="s">
        <v>689</v>
      </c>
      <c r="X915" s="187" t="s">
        <v>689</v>
      </c>
      <c r="Y915" s="180">
        <v>4906503</v>
      </c>
      <c r="Z915" s="140">
        <v>0</v>
      </c>
      <c r="AA915" s="133">
        <v>100792</v>
      </c>
      <c r="AB915" s="133">
        <v>169292</v>
      </c>
      <c r="AC915" s="134">
        <v>0</v>
      </c>
      <c r="AD915" s="342">
        <f t="shared" si="127"/>
        <v>4906503</v>
      </c>
      <c r="AE915" s="352">
        <f t="shared" si="128"/>
        <v>0</v>
      </c>
      <c r="AF915" s="135">
        <f t="shared" si="129"/>
        <v>0</v>
      </c>
      <c r="AG915" s="135" t="s">
        <v>2543</v>
      </c>
      <c r="AH915" s="132"/>
      <c r="AI915" s="137"/>
      <c r="AJ915" s="138"/>
      <c r="AK915" s="138"/>
      <c r="AL915" s="138"/>
      <c r="AM915" s="138"/>
      <c r="AN915" s="138"/>
      <c r="AO915" s="138"/>
      <c r="AP915" s="138"/>
      <c r="AQ915" s="144" t="s">
        <v>2287</v>
      </c>
    </row>
    <row r="916" spans="1:43" ht="72" x14ac:dyDescent="0.3">
      <c r="A916" s="128" t="s">
        <v>897</v>
      </c>
      <c r="B916" s="129">
        <v>913</v>
      </c>
      <c r="C916" s="198" t="s">
        <v>2288</v>
      </c>
      <c r="D916" s="237">
        <v>325642</v>
      </c>
      <c r="E916" s="246" t="s">
        <v>2200</v>
      </c>
      <c r="F916" s="279" t="s">
        <v>2531</v>
      </c>
      <c r="G916" s="175" t="s">
        <v>1132</v>
      </c>
      <c r="H916" s="187">
        <v>2017</v>
      </c>
      <c r="I916" s="130">
        <v>42398</v>
      </c>
      <c r="J916" s="281">
        <v>2016</v>
      </c>
      <c r="K916" s="130" t="s">
        <v>1593</v>
      </c>
      <c r="L916" s="130" t="s">
        <v>1110</v>
      </c>
      <c r="M916" s="131">
        <v>540</v>
      </c>
      <c r="N916" s="136" t="s">
        <v>698</v>
      </c>
      <c r="O916" s="136" t="s">
        <v>698</v>
      </c>
      <c r="P916" s="136">
        <v>42844</v>
      </c>
      <c r="Q916" s="128" t="s">
        <v>698</v>
      </c>
      <c r="R916" s="128" t="s">
        <v>698</v>
      </c>
      <c r="S916" s="128" t="s">
        <v>698</v>
      </c>
      <c r="T916" s="128" t="s">
        <v>698</v>
      </c>
      <c r="U916" s="128" t="s">
        <v>698</v>
      </c>
      <c r="V916" s="145" t="s">
        <v>689</v>
      </c>
      <c r="W916" s="145" t="s">
        <v>689</v>
      </c>
      <c r="X916" s="187" t="s">
        <v>689</v>
      </c>
      <c r="Y916" s="180">
        <v>6022510</v>
      </c>
      <c r="Z916" s="140">
        <v>0</v>
      </c>
      <c r="AA916" s="133">
        <v>6022510</v>
      </c>
      <c r="AB916" s="133">
        <v>6022510</v>
      </c>
      <c r="AC916" s="134">
        <v>0</v>
      </c>
      <c r="AD916" s="342">
        <f t="shared" si="127"/>
        <v>6022510</v>
      </c>
      <c r="AE916" s="352">
        <f t="shared" si="128"/>
        <v>0</v>
      </c>
      <c r="AF916" s="135">
        <f t="shared" si="129"/>
        <v>0</v>
      </c>
      <c r="AG916" s="135" t="s">
        <v>2543</v>
      </c>
      <c r="AH916" s="132"/>
      <c r="AI916" s="137"/>
      <c r="AJ916" s="138"/>
      <c r="AK916" s="138"/>
      <c r="AL916" s="138"/>
      <c r="AM916" s="138"/>
      <c r="AN916" s="138"/>
      <c r="AO916" s="138"/>
      <c r="AP916" s="138"/>
      <c r="AQ916" s="144" t="s">
        <v>2275</v>
      </c>
    </row>
    <row r="917" spans="1:43" ht="48" x14ac:dyDescent="0.3">
      <c r="A917" s="128" t="s">
        <v>897</v>
      </c>
      <c r="B917" s="129">
        <v>914</v>
      </c>
      <c r="C917" s="198" t="s">
        <v>2289</v>
      </c>
      <c r="D917" s="237">
        <v>331132</v>
      </c>
      <c r="E917" s="245" t="s">
        <v>1659</v>
      </c>
      <c r="F917" s="280" t="s">
        <v>2529</v>
      </c>
      <c r="G917" s="175" t="s">
        <v>1132</v>
      </c>
      <c r="H917" s="187">
        <v>2017</v>
      </c>
      <c r="I917" s="130">
        <v>42601</v>
      </c>
      <c r="J917" s="281">
        <v>2016</v>
      </c>
      <c r="K917" s="130" t="s">
        <v>1094</v>
      </c>
      <c r="L917" s="130" t="s">
        <v>1104</v>
      </c>
      <c r="M917" s="131">
        <v>540</v>
      </c>
      <c r="N917" s="136">
        <v>42826</v>
      </c>
      <c r="O917" s="136">
        <v>42826</v>
      </c>
      <c r="P917" s="136">
        <v>42844</v>
      </c>
      <c r="Q917" s="145">
        <f>+(P917-N917)/365</f>
        <v>4.9315068493150684E-2</v>
      </c>
      <c r="R917" s="145" t="s">
        <v>2510</v>
      </c>
      <c r="S917" s="145">
        <f>+(P917-O917)/365</f>
        <v>4.9315068493150684E-2</v>
      </c>
      <c r="T917" s="145" t="s">
        <v>2510</v>
      </c>
      <c r="U917" s="145" t="s">
        <v>2539</v>
      </c>
      <c r="V917" s="145" t="s">
        <v>689</v>
      </c>
      <c r="W917" s="145" t="s">
        <v>689</v>
      </c>
      <c r="X917" s="187" t="s">
        <v>689</v>
      </c>
      <c r="Y917" s="180">
        <v>7983293</v>
      </c>
      <c r="Z917" s="140">
        <v>0</v>
      </c>
      <c r="AA917" s="133">
        <v>258606</v>
      </c>
      <c r="AB917" s="133">
        <v>326106</v>
      </c>
      <c r="AC917" s="134">
        <v>91442.4</v>
      </c>
      <c r="AD917" s="342">
        <f t="shared" si="127"/>
        <v>7891850.5999999996</v>
      </c>
      <c r="AE917" s="352">
        <f t="shared" si="128"/>
        <v>1.1454220708171427E-2</v>
      </c>
      <c r="AF917" s="135">
        <f t="shared" si="129"/>
        <v>1.1454220708171427E-2</v>
      </c>
      <c r="AG917" s="135" t="s">
        <v>2543</v>
      </c>
      <c r="AH917" s="132"/>
      <c r="AI917" s="137"/>
      <c r="AJ917" s="138"/>
      <c r="AK917" s="138"/>
      <c r="AL917" s="138"/>
      <c r="AM917" s="138"/>
      <c r="AN917" s="138"/>
      <c r="AO917" s="138"/>
      <c r="AP917" s="138"/>
      <c r="AQ917" s="144" t="s">
        <v>2279</v>
      </c>
    </row>
    <row r="918" spans="1:43" ht="48" x14ac:dyDescent="0.3">
      <c r="A918" s="128" t="s">
        <v>897</v>
      </c>
      <c r="B918" s="129">
        <v>915</v>
      </c>
      <c r="C918" s="198" t="s">
        <v>2290</v>
      </c>
      <c r="D918" s="237">
        <v>332517</v>
      </c>
      <c r="E918" s="246" t="s">
        <v>2200</v>
      </c>
      <c r="F918" s="279" t="s">
        <v>2531</v>
      </c>
      <c r="G918" s="175" t="s">
        <v>1132</v>
      </c>
      <c r="H918" s="187">
        <v>2017</v>
      </c>
      <c r="I918" s="130">
        <v>42452</v>
      </c>
      <c r="J918" s="281">
        <v>2016</v>
      </c>
      <c r="K918" s="130" t="s">
        <v>2291</v>
      </c>
      <c r="L918" s="130" t="s">
        <v>1110</v>
      </c>
      <c r="M918" s="131">
        <v>540</v>
      </c>
      <c r="N918" s="136" t="s">
        <v>698</v>
      </c>
      <c r="O918" s="136" t="s">
        <v>698</v>
      </c>
      <c r="P918" s="136">
        <v>42844</v>
      </c>
      <c r="Q918" s="128" t="s">
        <v>698</v>
      </c>
      <c r="R918" s="128" t="s">
        <v>698</v>
      </c>
      <c r="S918" s="128" t="s">
        <v>698</v>
      </c>
      <c r="T918" s="128" t="s">
        <v>698</v>
      </c>
      <c r="U918" s="128" t="s">
        <v>698</v>
      </c>
      <c r="V918" s="145" t="s">
        <v>689</v>
      </c>
      <c r="W918" s="145" t="s">
        <v>689</v>
      </c>
      <c r="X918" s="187" t="s">
        <v>689</v>
      </c>
      <c r="Y918" s="180">
        <v>2348494</v>
      </c>
      <c r="Z918" s="140">
        <v>0</v>
      </c>
      <c r="AA918" s="133">
        <v>2348994</v>
      </c>
      <c r="AB918" s="133">
        <v>2348994</v>
      </c>
      <c r="AC918" s="134">
        <v>0</v>
      </c>
      <c r="AD918" s="342">
        <f t="shared" si="127"/>
        <v>2348494</v>
      </c>
      <c r="AE918" s="352">
        <f t="shared" si="128"/>
        <v>0</v>
      </c>
      <c r="AF918" s="135">
        <f t="shared" si="129"/>
        <v>0</v>
      </c>
      <c r="AG918" s="135" t="s">
        <v>2543</v>
      </c>
      <c r="AH918" s="132"/>
      <c r="AI918" s="137"/>
      <c r="AJ918" s="138"/>
      <c r="AK918" s="138"/>
      <c r="AL918" s="138"/>
      <c r="AM918" s="138"/>
      <c r="AN918" s="138"/>
      <c r="AO918" s="138"/>
      <c r="AP918" s="138"/>
      <c r="AQ918" s="144" t="s">
        <v>2292</v>
      </c>
    </row>
    <row r="919" spans="1:43" ht="36" x14ac:dyDescent="0.3">
      <c r="A919" s="128" t="s">
        <v>897</v>
      </c>
      <c r="B919" s="129">
        <v>916</v>
      </c>
      <c r="C919" s="198" t="s">
        <v>2293</v>
      </c>
      <c r="D919" s="237">
        <v>335987</v>
      </c>
      <c r="E919" s="246" t="s">
        <v>906</v>
      </c>
      <c r="F919" s="279" t="s">
        <v>2532</v>
      </c>
      <c r="G919" s="175" t="s">
        <v>1132</v>
      </c>
      <c r="H919" s="187">
        <v>2017</v>
      </c>
      <c r="I919" s="130">
        <v>42459</v>
      </c>
      <c r="J919" s="281">
        <v>2016</v>
      </c>
      <c r="K919" s="130" t="s">
        <v>1094</v>
      </c>
      <c r="L919" s="130" t="s">
        <v>1102</v>
      </c>
      <c r="M919" s="131">
        <v>720</v>
      </c>
      <c r="N919" s="136" t="s">
        <v>698</v>
      </c>
      <c r="O919" s="136" t="s">
        <v>698</v>
      </c>
      <c r="P919" s="136">
        <v>42844</v>
      </c>
      <c r="Q919" s="128" t="s">
        <v>698</v>
      </c>
      <c r="R919" s="128" t="s">
        <v>698</v>
      </c>
      <c r="S919" s="128" t="s">
        <v>698</v>
      </c>
      <c r="T919" s="128" t="s">
        <v>698</v>
      </c>
      <c r="U919" s="128" t="s">
        <v>698</v>
      </c>
      <c r="V919" s="145" t="s">
        <v>689</v>
      </c>
      <c r="W919" s="145" t="s">
        <v>689</v>
      </c>
      <c r="X919" s="187" t="s">
        <v>689</v>
      </c>
      <c r="Y919" s="180">
        <v>19534864</v>
      </c>
      <c r="Z919" s="140">
        <v>0</v>
      </c>
      <c r="AA919" s="133">
        <v>610000</v>
      </c>
      <c r="AB919" s="133">
        <v>854000</v>
      </c>
      <c r="AC919" s="134">
        <v>0</v>
      </c>
      <c r="AD919" s="342">
        <f t="shared" si="127"/>
        <v>19534864</v>
      </c>
      <c r="AE919" s="352">
        <f t="shared" si="128"/>
        <v>0</v>
      </c>
      <c r="AF919" s="135">
        <f t="shared" si="129"/>
        <v>0</v>
      </c>
      <c r="AG919" s="135" t="s">
        <v>2543</v>
      </c>
      <c r="AH919" s="132"/>
      <c r="AI919" s="137"/>
      <c r="AJ919" s="138"/>
      <c r="AK919" s="138"/>
      <c r="AL919" s="138"/>
      <c r="AM919" s="138"/>
      <c r="AN919" s="138"/>
      <c r="AO919" s="138"/>
      <c r="AP919" s="138"/>
      <c r="AQ919" s="144" t="s">
        <v>2292</v>
      </c>
    </row>
    <row r="920" spans="1:43" ht="48" x14ac:dyDescent="0.3">
      <c r="A920" s="128" t="s">
        <v>897</v>
      </c>
      <c r="B920" s="129">
        <v>917</v>
      </c>
      <c r="C920" s="198" t="s">
        <v>2294</v>
      </c>
      <c r="D920" s="237">
        <v>341546</v>
      </c>
      <c r="E920" s="246" t="s">
        <v>2200</v>
      </c>
      <c r="F920" s="279" t="s">
        <v>2531</v>
      </c>
      <c r="G920" s="175" t="s">
        <v>1132</v>
      </c>
      <c r="H920" s="187">
        <v>2017</v>
      </c>
      <c r="I920" s="130">
        <v>42424</v>
      </c>
      <c r="J920" s="281">
        <v>2016</v>
      </c>
      <c r="K920" s="130" t="s">
        <v>2291</v>
      </c>
      <c r="L920" s="130" t="s">
        <v>1109</v>
      </c>
      <c r="M920" s="131">
        <v>120</v>
      </c>
      <c r="N920" s="136">
        <v>42644</v>
      </c>
      <c r="O920" s="136">
        <v>42826</v>
      </c>
      <c r="P920" s="136">
        <v>42844</v>
      </c>
      <c r="Q920" s="145">
        <f>+(P920-N920)/365</f>
        <v>0.54794520547945202</v>
      </c>
      <c r="R920" s="145" t="s">
        <v>2509</v>
      </c>
      <c r="S920" s="145">
        <f>+(P920-O920)/365</f>
        <v>4.9315068493150684E-2</v>
      </c>
      <c r="T920" s="145" t="s">
        <v>2510</v>
      </c>
      <c r="U920" s="145" t="s">
        <v>2539</v>
      </c>
      <c r="V920" s="145" t="s">
        <v>691</v>
      </c>
      <c r="W920" s="145" t="s">
        <v>689</v>
      </c>
      <c r="X920" s="187" t="s">
        <v>689</v>
      </c>
      <c r="Y920" s="180">
        <v>264293</v>
      </c>
      <c r="Z920" s="140">
        <v>0</v>
      </c>
      <c r="AA920" s="133">
        <v>177672</v>
      </c>
      <c r="AB920" s="133">
        <v>440965</v>
      </c>
      <c r="AC920" s="134">
        <v>166013.92000000001</v>
      </c>
      <c r="AD920" s="342">
        <f t="shared" si="127"/>
        <v>98279.079999999987</v>
      </c>
      <c r="AE920" s="352">
        <f t="shared" si="128"/>
        <v>0.62814346199104787</v>
      </c>
      <c r="AF920" s="135">
        <f t="shared" si="129"/>
        <v>0.62814346199104787</v>
      </c>
      <c r="AG920" s="135" t="s">
        <v>2542</v>
      </c>
      <c r="AH920" s="132"/>
      <c r="AI920" s="137"/>
      <c r="AJ920" s="138"/>
      <c r="AK920" s="138"/>
      <c r="AL920" s="138"/>
      <c r="AM920" s="138"/>
      <c r="AN920" s="138"/>
      <c r="AO920" s="138"/>
      <c r="AP920" s="138"/>
      <c r="AQ920" s="144" t="s">
        <v>2295</v>
      </c>
    </row>
    <row r="921" spans="1:43" ht="48" x14ac:dyDescent="0.3">
      <c r="A921" s="128" t="s">
        <v>897</v>
      </c>
      <c r="B921" s="129">
        <v>918</v>
      </c>
      <c r="C921" s="198" t="s">
        <v>2296</v>
      </c>
      <c r="D921" s="237">
        <v>341592</v>
      </c>
      <c r="E921" s="246" t="s">
        <v>2200</v>
      </c>
      <c r="F921" s="279" t="s">
        <v>2531</v>
      </c>
      <c r="G921" s="175" t="s">
        <v>1132</v>
      </c>
      <c r="H921" s="187">
        <v>2017</v>
      </c>
      <c r="I921" s="130">
        <v>42424</v>
      </c>
      <c r="J921" s="281">
        <v>2016</v>
      </c>
      <c r="K921" s="130" t="s">
        <v>1162</v>
      </c>
      <c r="L921" s="130" t="s">
        <v>1109</v>
      </c>
      <c r="M921" s="131">
        <v>120</v>
      </c>
      <c r="N921" s="136">
        <v>42644</v>
      </c>
      <c r="O921" s="136">
        <v>42795</v>
      </c>
      <c r="P921" s="136">
        <v>42844</v>
      </c>
      <c r="Q921" s="145">
        <f>+(P921-N921)/365</f>
        <v>0.54794520547945202</v>
      </c>
      <c r="R921" s="145" t="s">
        <v>2509</v>
      </c>
      <c r="S921" s="145">
        <f>+(P921-O921)/365</f>
        <v>0.13424657534246576</v>
      </c>
      <c r="T921" s="145" t="s">
        <v>2510</v>
      </c>
      <c r="U921" s="145" t="s">
        <v>2539</v>
      </c>
      <c r="V921" s="145" t="s">
        <v>691</v>
      </c>
      <c r="W921" s="145" t="s">
        <v>689</v>
      </c>
      <c r="X921" s="187" t="s">
        <v>689</v>
      </c>
      <c r="Y921" s="180">
        <v>241252</v>
      </c>
      <c r="Z921" s="140">
        <v>0</v>
      </c>
      <c r="AA921" s="133">
        <v>117357</v>
      </c>
      <c r="AB921" s="133">
        <v>357609</v>
      </c>
      <c r="AC921" s="134">
        <v>164787.34</v>
      </c>
      <c r="AD921" s="342">
        <f t="shared" si="127"/>
        <v>76464.66</v>
      </c>
      <c r="AE921" s="352">
        <f t="shared" si="128"/>
        <v>0.68305066900999778</v>
      </c>
      <c r="AF921" s="135">
        <f t="shared" si="129"/>
        <v>0.68305066900999778</v>
      </c>
      <c r="AG921" s="135" t="s">
        <v>2542</v>
      </c>
      <c r="AH921" s="132"/>
      <c r="AI921" s="137"/>
      <c r="AJ921" s="138"/>
      <c r="AK921" s="138"/>
      <c r="AL921" s="138"/>
      <c r="AM921" s="138"/>
      <c r="AN921" s="138"/>
      <c r="AO921" s="138"/>
      <c r="AP921" s="138"/>
      <c r="AQ921" s="144" t="s">
        <v>2297</v>
      </c>
    </row>
    <row r="922" spans="1:43" ht="36" x14ac:dyDescent="0.3">
      <c r="A922" s="128" t="s">
        <v>897</v>
      </c>
      <c r="B922" s="129">
        <v>919</v>
      </c>
      <c r="C922" s="198" t="s">
        <v>2298</v>
      </c>
      <c r="D922" s="237">
        <v>342598</v>
      </c>
      <c r="E922" s="246" t="s">
        <v>2200</v>
      </c>
      <c r="F922" s="279" t="s">
        <v>2531</v>
      </c>
      <c r="G922" s="175" t="s">
        <v>1132</v>
      </c>
      <c r="H922" s="187">
        <v>2017</v>
      </c>
      <c r="I922" s="130">
        <v>42424</v>
      </c>
      <c r="J922" s="281">
        <v>2016</v>
      </c>
      <c r="K922" s="130" t="s">
        <v>1187</v>
      </c>
      <c r="L922" s="130" t="s">
        <v>1109</v>
      </c>
      <c r="M922" s="131">
        <v>120</v>
      </c>
      <c r="N922" s="136">
        <v>42644</v>
      </c>
      <c r="O922" s="136">
        <v>42795</v>
      </c>
      <c r="P922" s="136">
        <v>42844</v>
      </c>
      <c r="Q922" s="145">
        <f>+(P922-N922)/365</f>
        <v>0.54794520547945202</v>
      </c>
      <c r="R922" s="145" t="s">
        <v>2509</v>
      </c>
      <c r="S922" s="145">
        <f>+(P922-O922)/365</f>
        <v>0.13424657534246576</v>
      </c>
      <c r="T922" s="145" t="s">
        <v>2510</v>
      </c>
      <c r="U922" s="145" t="s">
        <v>2539</v>
      </c>
      <c r="V922" s="145" t="s">
        <v>691</v>
      </c>
      <c r="W922" s="145" t="s">
        <v>689</v>
      </c>
      <c r="X922" s="187" t="s">
        <v>689</v>
      </c>
      <c r="Y922" s="180">
        <v>243930</v>
      </c>
      <c r="Z922" s="140">
        <v>0</v>
      </c>
      <c r="AA922" s="133">
        <v>173519</v>
      </c>
      <c r="AB922" s="133">
        <v>416449</v>
      </c>
      <c r="AC922" s="134">
        <v>228568.6</v>
      </c>
      <c r="AD922" s="342">
        <f t="shared" ref="AD922:AD939" si="130">+Y922-AC922</f>
        <v>15361.399999999994</v>
      </c>
      <c r="AE922" s="352">
        <f t="shared" si="128"/>
        <v>0.93702537613249703</v>
      </c>
      <c r="AF922" s="135">
        <f t="shared" si="129"/>
        <v>0.93702537613249703</v>
      </c>
      <c r="AG922" s="135" t="s">
        <v>2544</v>
      </c>
      <c r="AH922" s="132"/>
      <c r="AI922" s="137"/>
      <c r="AJ922" s="138"/>
      <c r="AK922" s="138"/>
      <c r="AL922" s="138"/>
      <c r="AM922" s="138"/>
      <c r="AN922" s="138"/>
      <c r="AO922" s="138"/>
      <c r="AP922" s="138"/>
      <c r="AQ922" s="144" t="s">
        <v>2297</v>
      </c>
    </row>
    <row r="923" spans="1:43" ht="48" x14ac:dyDescent="0.3">
      <c r="A923" s="128" t="s">
        <v>901</v>
      </c>
      <c r="B923" s="129">
        <v>920</v>
      </c>
      <c r="C923" s="198" t="s">
        <v>2403</v>
      </c>
      <c r="D923" s="237">
        <v>341601</v>
      </c>
      <c r="E923" s="246" t="s">
        <v>2200</v>
      </c>
      <c r="F923" s="279" t="s">
        <v>2531</v>
      </c>
      <c r="G923" s="175" t="s">
        <v>1132</v>
      </c>
      <c r="H923" s="187">
        <v>2017</v>
      </c>
      <c r="I923" s="130">
        <v>42424</v>
      </c>
      <c r="J923" s="281">
        <v>2016</v>
      </c>
      <c r="K923" s="130" t="s">
        <v>916</v>
      </c>
      <c r="L923" s="130" t="s">
        <v>1109</v>
      </c>
      <c r="M923" s="131">
        <v>120</v>
      </c>
      <c r="N923" s="136">
        <v>42644</v>
      </c>
      <c r="O923" s="136">
        <v>42795</v>
      </c>
      <c r="P923" s="136">
        <v>42844</v>
      </c>
      <c r="Q923" s="145">
        <f>+(P923-N923)/365</f>
        <v>0.54794520547945202</v>
      </c>
      <c r="R923" s="145" t="s">
        <v>2509</v>
      </c>
      <c r="S923" s="145">
        <f>+(P923-O923)/365</f>
        <v>0.13424657534246576</v>
      </c>
      <c r="T923" s="145" t="s">
        <v>2510</v>
      </c>
      <c r="U923" s="145" t="s">
        <v>2539</v>
      </c>
      <c r="V923" s="145" t="s">
        <v>691</v>
      </c>
      <c r="W923" s="145" t="s">
        <v>689</v>
      </c>
      <c r="X923" s="187" t="s">
        <v>689</v>
      </c>
      <c r="Y923" s="180">
        <v>305309</v>
      </c>
      <c r="Z923" s="140">
        <v>0</v>
      </c>
      <c r="AA923" s="133">
        <v>244021</v>
      </c>
      <c r="AB923" s="133">
        <v>548330</v>
      </c>
      <c r="AC923" s="134">
        <v>209995.5</v>
      </c>
      <c r="AD923" s="342">
        <f t="shared" si="130"/>
        <v>95313.5</v>
      </c>
      <c r="AE923" s="352">
        <f t="shared" si="128"/>
        <v>0.68781300256461486</v>
      </c>
      <c r="AF923" s="135">
        <f t="shared" si="129"/>
        <v>0.68781300256461486</v>
      </c>
      <c r="AG923" s="135" t="s">
        <v>2542</v>
      </c>
      <c r="AH923" s="132"/>
      <c r="AI923" s="137"/>
      <c r="AJ923" s="138"/>
      <c r="AK923" s="138"/>
      <c r="AL923" s="138"/>
      <c r="AM923" s="138"/>
      <c r="AN923" s="138"/>
      <c r="AO923" s="138"/>
      <c r="AP923" s="138"/>
      <c r="AQ923" s="144"/>
    </row>
    <row r="924" spans="1:43" ht="60" x14ac:dyDescent="0.3">
      <c r="A924" s="128" t="s">
        <v>901</v>
      </c>
      <c r="B924" s="129">
        <v>921</v>
      </c>
      <c r="C924" s="198" t="s">
        <v>2459</v>
      </c>
      <c r="D924" s="237">
        <v>340153</v>
      </c>
      <c r="E924" s="245" t="s">
        <v>1166</v>
      </c>
      <c r="F924" s="280" t="s">
        <v>2530</v>
      </c>
      <c r="G924" s="175" t="s">
        <v>2188</v>
      </c>
      <c r="H924" s="187">
        <v>2017</v>
      </c>
      <c r="I924" s="130">
        <v>42320</v>
      </c>
      <c r="J924" s="282">
        <v>2015</v>
      </c>
      <c r="K924" s="130" t="s">
        <v>1512</v>
      </c>
      <c r="L924" s="130" t="s">
        <v>1110</v>
      </c>
      <c r="M924" s="131">
        <v>210</v>
      </c>
      <c r="N924" s="136" t="s">
        <v>698</v>
      </c>
      <c r="O924" s="136" t="s">
        <v>698</v>
      </c>
      <c r="P924" s="136">
        <v>42844</v>
      </c>
      <c r="Q924" s="128" t="s">
        <v>698</v>
      </c>
      <c r="R924" s="128" t="s">
        <v>698</v>
      </c>
      <c r="S924" s="128" t="s">
        <v>698</v>
      </c>
      <c r="T924" s="128" t="s">
        <v>698</v>
      </c>
      <c r="U924" s="128" t="s">
        <v>698</v>
      </c>
      <c r="V924" s="145" t="s">
        <v>689</v>
      </c>
      <c r="W924" s="145" t="s">
        <v>689</v>
      </c>
      <c r="X924" s="187" t="s">
        <v>689</v>
      </c>
      <c r="Y924" s="180">
        <v>2572958</v>
      </c>
      <c r="Z924" s="140">
        <v>0</v>
      </c>
      <c r="AA924" s="133">
        <v>48546</v>
      </c>
      <c r="AB924" s="133">
        <v>48546</v>
      </c>
      <c r="AC924" s="134">
        <v>0</v>
      </c>
      <c r="AD924" s="342">
        <f t="shared" si="130"/>
        <v>2572958</v>
      </c>
      <c r="AE924" s="352">
        <f t="shared" si="128"/>
        <v>0</v>
      </c>
      <c r="AF924" s="135">
        <f t="shared" si="129"/>
        <v>0</v>
      </c>
      <c r="AG924" s="135" t="s">
        <v>2543</v>
      </c>
      <c r="AH924" s="132"/>
      <c r="AI924" s="137"/>
      <c r="AJ924" s="138"/>
      <c r="AK924" s="138"/>
      <c r="AL924" s="138"/>
      <c r="AM924" s="138"/>
      <c r="AN924" s="138"/>
      <c r="AO924" s="138"/>
      <c r="AP924" s="138"/>
      <c r="AQ924" s="144"/>
    </row>
    <row r="925" spans="1:43" ht="48" x14ac:dyDescent="0.3">
      <c r="A925" s="128" t="s">
        <v>901</v>
      </c>
      <c r="B925" s="129">
        <v>922</v>
      </c>
      <c r="C925" s="198" t="s">
        <v>2460</v>
      </c>
      <c r="D925" s="237">
        <v>343397</v>
      </c>
      <c r="E925" s="246" t="s">
        <v>2200</v>
      </c>
      <c r="F925" s="279" t="s">
        <v>2531</v>
      </c>
      <c r="G925" s="175" t="s">
        <v>1132</v>
      </c>
      <c r="H925" s="187">
        <v>2017</v>
      </c>
      <c r="I925" s="130">
        <v>42424</v>
      </c>
      <c r="J925" s="281">
        <v>2016</v>
      </c>
      <c r="K925" s="130" t="s">
        <v>1155</v>
      </c>
      <c r="L925" s="130" t="s">
        <v>1109</v>
      </c>
      <c r="M925" s="131">
        <v>180</v>
      </c>
      <c r="N925" s="136">
        <v>42644</v>
      </c>
      <c r="O925" s="136">
        <v>42795</v>
      </c>
      <c r="P925" s="136">
        <v>42844</v>
      </c>
      <c r="Q925" s="145">
        <f>+(P925-N925)/365</f>
        <v>0.54794520547945202</v>
      </c>
      <c r="R925" s="145" t="s">
        <v>2509</v>
      </c>
      <c r="S925" s="145">
        <f>+(P925-O925)/365</f>
        <v>0.13424657534246576</v>
      </c>
      <c r="T925" s="145" t="s">
        <v>2510</v>
      </c>
      <c r="U925" s="145" t="s">
        <v>2539</v>
      </c>
      <c r="V925" s="145" t="s">
        <v>689</v>
      </c>
      <c r="W925" s="136" t="s">
        <v>691</v>
      </c>
      <c r="X925" s="187" t="s">
        <v>689</v>
      </c>
      <c r="Y925" s="180">
        <v>196823</v>
      </c>
      <c r="Z925" s="140">
        <v>0</v>
      </c>
      <c r="AA925" s="133">
        <v>123681</v>
      </c>
      <c r="AB925" s="133">
        <v>314503</v>
      </c>
      <c r="AC925" s="134">
        <v>98633.62</v>
      </c>
      <c r="AD925" s="342">
        <f t="shared" si="130"/>
        <v>98189.38</v>
      </c>
      <c r="AE925" s="352">
        <f t="shared" si="128"/>
        <v>0.50112852664576801</v>
      </c>
      <c r="AF925" s="135">
        <f t="shared" si="129"/>
        <v>0.50112852664576801</v>
      </c>
      <c r="AG925" s="135" t="s">
        <v>2542</v>
      </c>
      <c r="AH925" s="132" t="s">
        <v>925</v>
      </c>
      <c r="AI925" s="137"/>
      <c r="AJ925" s="138"/>
      <c r="AK925" s="138"/>
      <c r="AL925" s="138"/>
      <c r="AM925" s="138"/>
      <c r="AN925" s="138"/>
      <c r="AO925" s="138"/>
      <c r="AP925" s="138"/>
      <c r="AQ925" s="144"/>
    </row>
    <row r="926" spans="1:43" ht="48" x14ac:dyDescent="0.3">
      <c r="A926" s="128" t="s">
        <v>901</v>
      </c>
      <c r="B926" s="129">
        <v>923</v>
      </c>
      <c r="C926" s="198" t="s">
        <v>2461</v>
      </c>
      <c r="D926" s="237">
        <v>343398</v>
      </c>
      <c r="E926" s="246" t="s">
        <v>2200</v>
      </c>
      <c r="F926" s="279" t="s">
        <v>2531</v>
      </c>
      <c r="G926" s="175" t="s">
        <v>1132</v>
      </c>
      <c r="H926" s="187">
        <v>2017</v>
      </c>
      <c r="I926" s="130">
        <v>42424</v>
      </c>
      <c r="J926" s="281">
        <v>2016</v>
      </c>
      <c r="K926" s="130" t="s">
        <v>2233</v>
      </c>
      <c r="L926" s="130" t="s">
        <v>1109</v>
      </c>
      <c r="M926" s="131">
        <v>180</v>
      </c>
      <c r="N926" s="136">
        <v>42644</v>
      </c>
      <c r="O926" s="136">
        <v>42795</v>
      </c>
      <c r="P926" s="136">
        <v>42844</v>
      </c>
      <c r="Q926" s="145">
        <f>+(P926-N926)/365</f>
        <v>0.54794520547945202</v>
      </c>
      <c r="R926" s="145" t="s">
        <v>2509</v>
      </c>
      <c r="S926" s="145">
        <f>+(P926-O926)/365</f>
        <v>0.13424657534246576</v>
      </c>
      <c r="T926" s="145" t="s">
        <v>2510</v>
      </c>
      <c r="U926" s="145" t="s">
        <v>2539</v>
      </c>
      <c r="V926" s="145" t="s">
        <v>689</v>
      </c>
      <c r="W926" s="136" t="s">
        <v>691</v>
      </c>
      <c r="X926" s="187" t="s">
        <v>689</v>
      </c>
      <c r="Y926" s="180">
        <v>302589</v>
      </c>
      <c r="Z926" s="140">
        <v>0</v>
      </c>
      <c r="AA926" s="133">
        <v>241726</v>
      </c>
      <c r="AB926" s="133">
        <v>543315</v>
      </c>
      <c r="AC926" s="134">
        <v>209570.42</v>
      </c>
      <c r="AD926" s="342">
        <f t="shared" si="130"/>
        <v>93018.579999999987</v>
      </c>
      <c r="AE926" s="352">
        <f t="shared" si="128"/>
        <v>0.69259100628244918</v>
      </c>
      <c r="AF926" s="135">
        <f t="shared" si="129"/>
        <v>0.69259100628244918</v>
      </c>
      <c r="AG926" s="135" t="s">
        <v>2542</v>
      </c>
      <c r="AH926" s="132" t="s">
        <v>925</v>
      </c>
      <c r="AI926" s="137"/>
      <c r="AJ926" s="138"/>
      <c r="AK926" s="138"/>
      <c r="AL926" s="138"/>
      <c r="AM926" s="138"/>
      <c r="AN926" s="138"/>
      <c r="AO926" s="138"/>
      <c r="AP926" s="138"/>
      <c r="AQ926" s="144"/>
    </row>
    <row r="927" spans="1:43" ht="48" x14ac:dyDescent="0.3">
      <c r="A927" s="128" t="s">
        <v>901</v>
      </c>
      <c r="B927" s="129">
        <v>924</v>
      </c>
      <c r="C927" s="198" t="s">
        <v>2462</v>
      </c>
      <c r="D927" s="237">
        <v>343401</v>
      </c>
      <c r="E927" s="246" t="s">
        <v>2200</v>
      </c>
      <c r="F927" s="279" t="s">
        <v>2531</v>
      </c>
      <c r="G927" s="175" t="s">
        <v>1132</v>
      </c>
      <c r="H927" s="187">
        <v>2017</v>
      </c>
      <c r="I927" s="130">
        <v>42424</v>
      </c>
      <c r="J927" s="281">
        <v>2016</v>
      </c>
      <c r="K927" s="130" t="s">
        <v>1659</v>
      </c>
      <c r="L927" s="130" t="s">
        <v>1109</v>
      </c>
      <c r="M927" s="131">
        <v>180</v>
      </c>
      <c r="N927" s="136">
        <v>42644</v>
      </c>
      <c r="O927" s="136">
        <v>42795</v>
      </c>
      <c r="P927" s="136">
        <v>42844</v>
      </c>
      <c r="Q927" s="145">
        <f>+(P927-N927)/365</f>
        <v>0.54794520547945202</v>
      </c>
      <c r="R927" s="145" t="s">
        <v>2509</v>
      </c>
      <c r="S927" s="145">
        <f>+(P927-O927)/365</f>
        <v>0.13424657534246576</v>
      </c>
      <c r="T927" s="145" t="s">
        <v>2510</v>
      </c>
      <c r="U927" s="145" t="s">
        <v>2539</v>
      </c>
      <c r="V927" s="145" t="s">
        <v>689</v>
      </c>
      <c r="W927" s="136" t="s">
        <v>691</v>
      </c>
      <c r="X927" s="187" t="s">
        <v>689</v>
      </c>
      <c r="Y927" s="180">
        <v>303712</v>
      </c>
      <c r="Z927" s="140">
        <v>0</v>
      </c>
      <c r="AA927" s="133">
        <v>236159</v>
      </c>
      <c r="AB927" s="133">
        <v>538873</v>
      </c>
      <c r="AC927" s="134">
        <v>216263.12</v>
      </c>
      <c r="AD927" s="342">
        <f t="shared" si="130"/>
        <v>87448.88</v>
      </c>
      <c r="AE927" s="352">
        <f t="shared" si="128"/>
        <v>0.71206643135602143</v>
      </c>
      <c r="AF927" s="135">
        <f t="shared" si="129"/>
        <v>0.71206643135602143</v>
      </c>
      <c r="AG927" s="135" t="s">
        <v>2542</v>
      </c>
      <c r="AH927" s="132" t="s">
        <v>925</v>
      </c>
      <c r="AI927" s="137"/>
      <c r="AJ927" s="138"/>
      <c r="AK927" s="138"/>
      <c r="AL927" s="138"/>
      <c r="AM927" s="138"/>
      <c r="AN927" s="138"/>
      <c r="AO927" s="138"/>
      <c r="AP927" s="138"/>
      <c r="AQ927" s="144"/>
    </row>
    <row r="928" spans="1:43" ht="24" x14ac:dyDescent="0.3">
      <c r="A928" s="128" t="s">
        <v>901</v>
      </c>
      <c r="B928" s="129">
        <v>925</v>
      </c>
      <c r="C928" s="198" t="s">
        <v>2463</v>
      </c>
      <c r="D928" s="237">
        <v>299924</v>
      </c>
      <c r="E928" s="246" t="s">
        <v>2200</v>
      </c>
      <c r="F928" s="279" t="s">
        <v>2531</v>
      </c>
      <c r="G928" s="175" t="s">
        <v>1132</v>
      </c>
      <c r="H928" s="187">
        <v>2017</v>
      </c>
      <c r="I928" s="130">
        <v>42351</v>
      </c>
      <c r="J928" s="282">
        <v>2015</v>
      </c>
      <c r="K928" s="130" t="s">
        <v>1150</v>
      </c>
      <c r="L928" s="130" t="s">
        <v>1102</v>
      </c>
      <c r="M928" s="131">
        <f>24*30</f>
        <v>720</v>
      </c>
      <c r="N928" s="136" t="s">
        <v>698</v>
      </c>
      <c r="O928" s="136" t="s">
        <v>698</v>
      </c>
      <c r="P928" s="136">
        <v>42844</v>
      </c>
      <c r="Q928" s="128" t="s">
        <v>698</v>
      </c>
      <c r="R928" s="128" t="s">
        <v>698</v>
      </c>
      <c r="S928" s="128" t="s">
        <v>698</v>
      </c>
      <c r="T928" s="128" t="s">
        <v>698</v>
      </c>
      <c r="U928" s="128" t="s">
        <v>698</v>
      </c>
      <c r="V928" s="145" t="s">
        <v>689</v>
      </c>
      <c r="W928" s="145" t="s">
        <v>689</v>
      </c>
      <c r="X928" s="187" t="s">
        <v>689</v>
      </c>
      <c r="Y928" s="180">
        <v>28516623</v>
      </c>
      <c r="Z928" s="140">
        <v>0</v>
      </c>
      <c r="AA928" s="133">
        <v>882000</v>
      </c>
      <c r="AB928" s="133">
        <v>882000</v>
      </c>
      <c r="AC928" s="134">
        <v>0</v>
      </c>
      <c r="AD928" s="342">
        <f t="shared" si="130"/>
        <v>28516623</v>
      </c>
      <c r="AE928" s="352">
        <f t="shared" si="128"/>
        <v>0</v>
      </c>
      <c r="AF928" s="135">
        <f t="shared" si="129"/>
        <v>0</v>
      </c>
      <c r="AG928" s="135" t="s">
        <v>2543</v>
      </c>
      <c r="AH928" s="132"/>
      <c r="AI928" s="137"/>
      <c r="AJ928" s="138"/>
      <c r="AK928" s="138"/>
      <c r="AL928" s="138"/>
      <c r="AM928" s="138"/>
      <c r="AN928" s="138"/>
      <c r="AO928" s="138"/>
      <c r="AP928" s="138"/>
      <c r="AQ928" s="144"/>
    </row>
    <row r="929" spans="1:43" ht="60" x14ac:dyDescent="0.3">
      <c r="A929" s="128" t="s">
        <v>901</v>
      </c>
      <c r="B929" s="129">
        <v>926</v>
      </c>
      <c r="C929" s="198" t="s">
        <v>2464</v>
      </c>
      <c r="D929" s="237">
        <v>344063</v>
      </c>
      <c r="E929" s="245" t="s">
        <v>2219</v>
      </c>
      <c r="F929" s="280" t="s">
        <v>2528</v>
      </c>
      <c r="G929" s="175" t="s">
        <v>1132</v>
      </c>
      <c r="H929" s="187">
        <v>2017</v>
      </c>
      <c r="I929" s="130">
        <v>42465</v>
      </c>
      <c r="J929" s="281">
        <v>2016</v>
      </c>
      <c r="K929" s="130" t="s">
        <v>1759</v>
      </c>
      <c r="L929" s="130" t="s">
        <v>1100</v>
      </c>
      <c r="M929" s="131">
        <f>7*2*30</f>
        <v>420</v>
      </c>
      <c r="N929" s="136">
        <v>42644</v>
      </c>
      <c r="O929" s="136">
        <v>42705</v>
      </c>
      <c r="P929" s="136">
        <v>42844</v>
      </c>
      <c r="Q929" s="145">
        <f>+(P929-N929)/365</f>
        <v>0.54794520547945202</v>
      </c>
      <c r="R929" s="145" t="s">
        <v>2509</v>
      </c>
      <c r="S929" s="145">
        <f>+(P929-O929)/365</f>
        <v>0.38082191780821917</v>
      </c>
      <c r="T929" s="145" t="s">
        <v>2510</v>
      </c>
      <c r="U929" s="145" t="s">
        <v>2539</v>
      </c>
      <c r="V929" s="145" t="s">
        <v>689</v>
      </c>
      <c r="W929" s="136" t="s">
        <v>691</v>
      </c>
      <c r="X929" s="187" t="s">
        <v>689</v>
      </c>
      <c r="Y929" s="180">
        <v>3850569.3</v>
      </c>
      <c r="Z929" s="140">
        <v>0</v>
      </c>
      <c r="AA929" s="133">
        <v>37736</v>
      </c>
      <c r="AB929" s="133">
        <v>132075</v>
      </c>
      <c r="AC929" s="134">
        <v>56603.4</v>
      </c>
      <c r="AD929" s="342">
        <f t="shared" si="130"/>
        <v>3793965.9</v>
      </c>
      <c r="AE929" s="352">
        <f t="shared" si="128"/>
        <v>1.4700008126071125E-2</v>
      </c>
      <c r="AF929" s="135">
        <f t="shared" si="129"/>
        <v>1.4700008126071125E-2</v>
      </c>
      <c r="AG929" s="135" t="s">
        <v>2543</v>
      </c>
      <c r="AH929" s="132" t="s">
        <v>925</v>
      </c>
      <c r="AI929" s="137"/>
      <c r="AJ929" s="138"/>
      <c r="AK929" s="138"/>
      <c r="AL929" s="138"/>
      <c r="AM929" s="138"/>
      <c r="AN929" s="138"/>
      <c r="AO929" s="138"/>
      <c r="AP929" s="138"/>
      <c r="AQ929" s="144"/>
    </row>
    <row r="930" spans="1:43" ht="24" x14ac:dyDescent="0.3">
      <c r="A930" s="128" t="s">
        <v>901</v>
      </c>
      <c r="B930" s="129">
        <v>927</v>
      </c>
      <c r="C930" s="198" t="s">
        <v>2465</v>
      </c>
      <c r="D930" s="237">
        <v>304022</v>
      </c>
      <c r="E930" s="246" t="s">
        <v>2200</v>
      </c>
      <c r="F930" s="279" t="s">
        <v>2531</v>
      </c>
      <c r="G930" s="175" t="s">
        <v>1132</v>
      </c>
      <c r="H930" s="187">
        <v>2017</v>
      </c>
      <c r="I930" s="130">
        <v>42390</v>
      </c>
      <c r="J930" s="281">
        <v>2016</v>
      </c>
      <c r="K930" s="130" t="s">
        <v>2234</v>
      </c>
      <c r="L930" s="130" t="s">
        <v>1102</v>
      </c>
      <c r="M930" s="131">
        <f>3*6*30</f>
        <v>540</v>
      </c>
      <c r="N930" s="136" t="s">
        <v>698</v>
      </c>
      <c r="O930" s="136" t="s">
        <v>698</v>
      </c>
      <c r="P930" s="136">
        <v>42844</v>
      </c>
      <c r="Q930" s="128" t="s">
        <v>698</v>
      </c>
      <c r="R930" s="128" t="s">
        <v>698</v>
      </c>
      <c r="S930" s="128" t="s">
        <v>698</v>
      </c>
      <c r="T930" s="128" t="s">
        <v>698</v>
      </c>
      <c r="U930" s="128" t="s">
        <v>698</v>
      </c>
      <c r="V930" s="145" t="s">
        <v>689</v>
      </c>
      <c r="W930" s="145" t="s">
        <v>689</v>
      </c>
      <c r="X930" s="187" t="s">
        <v>689</v>
      </c>
      <c r="Y930" s="180">
        <v>17584340</v>
      </c>
      <c r="Z930" s="140">
        <v>0</v>
      </c>
      <c r="AA930" s="133">
        <v>545000</v>
      </c>
      <c r="AB930" s="133">
        <v>545000</v>
      </c>
      <c r="AC930" s="134">
        <v>0</v>
      </c>
      <c r="AD930" s="342">
        <f t="shared" si="130"/>
        <v>17584340</v>
      </c>
      <c r="AE930" s="352">
        <f t="shared" si="128"/>
        <v>0</v>
      </c>
      <c r="AF930" s="135">
        <f t="shared" si="129"/>
        <v>0</v>
      </c>
      <c r="AG930" s="135" t="s">
        <v>2543</v>
      </c>
      <c r="AH930" s="132"/>
      <c r="AI930" s="137"/>
      <c r="AJ930" s="138"/>
      <c r="AK930" s="138"/>
      <c r="AL930" s="138"/>
      <c r="AM930" s="138"/>
      <c r="AN930" s="138"/>
      <c r="AO930" s="138"/>
      <c r="AP930" s="138"/>
      <c r="AQ930" s="144"/>
    </row>
    <row r="931" spans="1:43" ht="48" x14ac:dyDescent="0.3">
      <c r="A931" s="128" t="s">
        <v>901</v>
      </c>
      <c r="B931" s="129">
        <v>928</v>
      </c>
      <c r="C931" s="198" t="s">
        <v>2466</v>
      </c>
      <c r="D931" s="237">
        <v>276596</v>
      </c>
      <c r="E931" s="246" t="s">
        <v>2200</v>
      </c>
      <c r="F931" s="279" t="s">
        <v>2531</v>
      </c>
      <c r="G931" s="175" t="s">
        <v>1132</v>
      </c>
      <c r="H931" s="187">
        <v>2017</v>
      </c>
      <c r="I931" s="130">
        <v>42721</v>
      </c>
      <c r="J931" s="281">
        <v>2016</v>
      </c>
      <c r="K931" s="130" t="s">
        <v>916</v>
      </c>
      <c r="L931" s="130" t="s">
        <v>1110</v>
      </c>
      <c r="M931" s="131">
        <v>240</v>
      </c>
      <c r="N931" s="136" t="s">
        <v>698</v>
      </c>
      <c r="O931" s="136" t="s">
        <v>698</v>
      </c>
      <c r="P931" s="136">
        <v>42844</v>
      </c>
      <c r="Q931" s="128" t="s">
        <v>698</v>
      </c>
      <c r="R931" s="128" t="s">
        <v>698</v>
      </c>
      <c r="S931" s="128" t="s">
        <v>698</v>
      </c>
      <c r="T931" s="128" t="s">
        <v>698</v>
      </c>
      <c r="U931" s="128" t="s">
        <v>698</v>
      </c>
      <c r="V931" s="145" t="s">
        <v>689</v>
      </c>
      <c r="W931" s="145" t="s">
        <v>689</v>
      </c>
      <c r="X931" s="187" t="s">
        <v>689</v>
      </c>
      <c r="Y931" s="180">
        <v>1903037</v>
      </c>
      <c r="Z931" s="140">
        <v>0</v>
      </c>
      <c r="AA931" s="133">
        <v>1903037</v>
      </c>
      <c r="AB931" s="133">
        <v>1903037</v>
      </c>
      <c r="AC931" s="134">
        <v>0</v>
      </c>
      <c r="AD931" s="342">
        <f t="shared" si="130"/>
        <v>1903037</v>
      </c>
      <c r="AE931" s="352">
        <f t="shared" si="128"/>
        <v>0</v>
      </c>
      <c r="AF931" s="135">
        <f t="shared" si="129"/>
        <v>0</v>
      </c>
      <c r="AG931" s="135" t="s">
        <v>2543</v>
      </c>
      <c r="AH931" s="132"/>
      <c r="AI931" s="137"/>
      <c r="AJ931" s="138"/>
      <c r="AK931" s="138"/>
      <c r="AL931" s="138"/>
      <c r="AM931" s="138"/>
      <c r="AN931" s="138"/>
      <c r="AO931" s="138"/>
      <c r="AP931" s="138"/>
      <c r="AQ931" s="144"/>
    </row>
    <row r="932" spans="1:43" ht="48" x14ac:dyDescent="0.3">
      <c r="A932" s="128" t="s">
        <v>901</v>
      </c>
      <c r="B932" s="129">
        <v>929</v>
      </c>
      <c r="C932" s="198" t="s">
        <v>2507</v>
      </c>
      <c r="D932" s="237">
        <v>339698</v>
      </c>
      <c r="E932" s="245" t="s">
        <v>2393</v>
      </c>
      <c r="F932" s="279" t="s">
        <v>2531</v>
      </c>
      <c r="G932" s="175" t="s">
        <v>2183</v>
      </c>
      <c r="H932" s="187">
        <v>2017</v>
      </c>
      <c r="I932" s="130">
        <v>42318</v>
      </c>
      <c r="J932" s="282">
        <v>2015</v>
      </c>
      <c r="K932" s="130" t="s">
        <v>1751</v>
      </c>
      <c r="L932" s="130" t="s">
        <v>1102</v>
      </c>
      <c r="M932" s="131">
        <v>180</v>
      </c>
      <c r="N932" s="136">
        <v>42461</v>
      </c>
      <c r="O932" s="136">
        <v>42491</v>
      </c>
      <c r="P932" s="136">
        <v>42844</v>
      </c>
      <c r="Q932" s="145">
        <f>+(P932-N932)/365</f>
        <v>1.0493150684931507</v>
      </c>
      <c r="R932" s="145" t="s">
        <v>2398</v>
      </c>
      <c r="S932" s="145">
        <f>+(P932-O932)/365</f>
        <v>0.9671232876712329</v>
      </c>
      <c r="T932" s="145" t="s">
        <v>2524</v>
      </c>
      <c r="U932" s="145" t="s">
        <v>2540</v>
      </c>
      <c r="V932" s="145" t="s">
        <v>689</v>
      </c>
      <c r="W932" s="136" t="s">
        <v>691</v>
      </c>
      <c r="X932" s="187" t="s">
        <v>689</v>
      </c>
      <c r="Y932" s="180">
        <v>1812248.37</v>
      </c>
      <c r="Z932" s="140">
        <v>0</v>
      </c>
      <c r="AA932" s="133">
        <v>1801249</v>
      </c>
      <c r="AB932" s="133">
        <v>1812248.37</v>
      </c>
      <c r="AC932" s="134">
        <v>11000</v>
      </c>
      <c r="AD932" s="342">
        <f t="shared" si="130"/>
        <v>1801248.37</v>
      </c>
      <c r="AE932" s="352">
        <f t="shared" si="128"/>
        <v>6.0698081908055462E-3</v>
      </c>
      <c r="AF932" s="135">
        <f t="shared" si="129"/>
        <v>6.0698081908055462E-3</v>
      </c>
      <c r="AG932" s="135" t="s">
        <v>2543</v>
      </c>
      <c r="AH932" s="132" t="s">
        <v>925</v>
      </c>
      <c r="AI932" s="137"/>
      <c r="AJ932" s="138"/>
      <c r="AK932" s="138"/>
      <c r="AL932" s="138"/>
      <c r="AM932" s="138"/>
      <c r="AN932" s="138"/>
      <c r="AO932" s="138"/>
      <c r="AP932" s="138"/>
      <c r="AQ932" s="144"/>
    </row>
    <row r="933" spans="1:43" ht="72" x14ac:dyDescent="0.3">
      <c r="A933" s="128" t="s">
        <v>901</v>
      </c>
      <c r="B933" s="129">
        <v>930</v>
      </c>
      <c r="C933" s="198" t="s">
        <v>2467</v>
      </c>
      <c r="D933" s="237">
        <v>352331</v>
      </c>
      <c r="E933" s="246" t="s">
        <v>2200</v>
      </c>
      <c r="F933" s="279" t="s">
        <v>2531</v>
      </c>
      <c r="G933" s="175" t="s">
        <v>1132</v>
      </c>
      <c r="H933" s="187">
        <v>2017</v>
      </c>
      <c r="I933" s="130">
        <v>42583</v>
      </c>
      <c r="J933" s="281">
        <v>2016</v>
      </c>
      <c r="K933" s="130" t="s">
        <v>916</v>
      </c>
      <c r="L933" s="130" t="s">
        <v>1106</v>
      </c>
      <c r="M933" s="131">
        <v>180</v>
      </c>
      <c r="N933" s="136" t="s">
        <v>698</v>
      </c>
      <c r="O933" s="136" t="s">
        <v>698</v>
      </c>
      <c r="P933" s="136">
        <v>42844</v>
      </c>
      <c r="Q933" s="128" t="s">
        <v>698</v>
      </c>
      <c r="R933" s="128" t="s">
        <v>698</v>
      </c>
      <c r="S933" s="128" t="s">
        <v>698</v>
      </c>
      <c r="T933" s="128" t="s">
        <v>698</v>
      </c>
      <c r="U933" s="128" t="s">
        <v>698</v>
      </c>
      <c r="V933" s="145" t="s">
        <v>689</v>
      </c>
      <c r="W933" s="145" t="s">
        <v>689</v>
      </c>
      <c r="X933" s="187" t="s">
        <v>689</v>
      </c>
      <c r="Y933" s="180">
        <v>1152446.1499999999</v>
      </c>
      <c r="Z933" s="140">
        <v>0</v>
      </c>
      <c r="AA933" s="133">
        <v>37909</v>
      </c>
      <c r="AB933" s="133">
        <v>37709</v>
      </c>
      <c r="AC933" s="134">
        <v>0</v>
      </c>
      <c r="AD933" s="342">
        <f t="shared" si="130"/>
        <v>1152446.1499999999</v>
      </c>
      <c r="AE933" s="352">
        <f t="shared" si="128"/>
        <v>0</v>
      </c>
      <c r="AF933" s="135">
        <f t="shared" si="129"/>
        <v>0</v>
      </c>
      <c r="AG933" s="135" t="s">
        <v>2543</v>
      </c>
      <c r="AH933" s="132"/>
      <c r="AI933" s="137"/>
      <c r="AJ933" s="138"/>
      <c r="AK933" s="138"/>
      <c r="AL933" s="138"/>
      <c r="AM933" s="138"/>
      <c r="AN933" s="138"/>
      <c r="AO933" s="138"/>
      <c r="AP933" s="138"/>
      <c r="AQ933" s="144"/>
    </row>
    <row r="934" spans="1:43" ht="48" x14ac:dyDescent="0.3">
      <c r="A934" s="128" t="s">
        <v>901</v>
      </c>
      <c r="B934" s="129">
        <v>931</v>
      </c>
      <c r="C934" s="198" t="s">
        <v>2468</v>
      </c>
      <c r="D934" s="237">
        <v>352467</v>
      </c>
      <c r="E934" s="246" t="s">
        <v>906</v>
      </c>
      <c r="F934" s="279" t="s">
        <v>2532</v>
      </c>
      <c r="G934" s="175" t="s">
        <v>1132</v>
      </c>
      <c r="H934" s="187">
        <v>2017</v>
      </c>
      <c r="I934" s="130">
        <v>42606</v>
      </c>
      <c r="J934" s="281">
        <v>2016</v>
      </c>
      <c r="K934" s="130" t="s">
        <v>1759</v>
      </c>
      <c r="L934" s="130" t="s">
        <v>1102</v>
      </c>
      <c r="M934" s="131">
        <f>3*6*30</f>
        <v>540</v>
      </c>
      <c r="N934" s="136" t="s">
        <v>698</v>
      </c>
      <c r="O934" s="136" t="s">
        <v>698</v>
      </c>
      <c r="P934" s="136">
        <v>42844</v>
      </c>
      <c r="Q934" s="128" t="s">
        <v>698</v>
      </c>
      <c r="R934" s="128" t="s">
        <v>698</v>
      </c>
      <c r="S934" s="128" t="s">
        <v>698</v>
      </c>
      <c r="T934" s="128" t="s">
        <v>698</v>
      </c>
      <c r="U934" s="128" t="s">
        <v>698</v>
      </c>
      <c r="V934" s="145" t="s">
        <v>689</v>
      </c>
      <c r="W934" s="145" t="s">
        <v>689</v>
      </c>
      <c r="X934" s="187" t="s">
        <v>689</v>
      </c>
      <c r="Y934" s="180">
        <v>6563167</v>
      </c>
      <c r="Z934" s="140">
        <v>0</v>
      </c>
      <c r="AA934" s="133">
        <v>270000</v>
      </c>
      <c r="AB934" s="133">
        <v>370000</v>
      </c>
      <c r="AC934" s="134">
        <v>0</v>
      </c>
      <c r="AD934" s="342">
        <f t="shared" si="130"/>
        <v>6563167</v>
      </c>
      <c r="AE934" s="352">
        <f t="shared" si="128"/>
        <v>0</v>
      </c>
      <c r="AF934" s="135">
        <f t="shared" si="129"/>
        <v>0</v>
      </c>
      <c r="AG934" s="135" t="s">
        <v>2543</v>
      </c>
      <c r="AH934" s="132"/>
      <c r="AI934" s="137"/>
      <c r="AJ934" s="138"/>
      <c r="AK934" s="138"/>
      <c r="AL934" s="138"/>
      <c r="AM934" s="138"/>
      <c r="AN934" s="138"/>
      <c r="AO934" s="138"/>
      <c r="AP934" s="138"/>
      <c r="AQ934" s="144"/>
    </row>
    <row r="935" spans="1:43" ht="48" x14ac:dyDescent="0.3">
      <c r="A935" s="128" t="s">
        <v>901</v>
      </c>
      <c r="B935" s="129">
        <v>932</v>
      </c>
      <c r="C935" s="198" t="s">
        <v>2469</v>
      </c>
      <c r="D935" s="237">
        <v>359474</v>
      </c>
      <c r="E935" s="245" t="s">
        <v>2219</v>
      </c>
      <c r="F935" s="280" t="s">
        <v>2528</v>
      </c>
      <c r="G935" s="175" t="s">
        <v>1132</v>
      </c>
      <c r="H935" s="187">
        <v>2017</v>
      </c>
      <c r="I935" s="130">
        <v>42633</v>
      </c>
      <c r="J935" s="281">
        <v>2016</v>
      </c>
      <c r="K935" s="130" t="s">
        <v>1094</v>
      </c>
      <c r="L935" s="130" t="s">
        <v>1100</v>
      </c>
      <c r="M935" s="131">
        <f>6*6*30</f>
        <v>1080</v>
      </c>
      <c r="N935" s="136" t="s">
        <v>698</v>
      </c>
      <c r="O935" s="136" t="s">
        <v>698</v>
      </c>
      <c r="P935" s="136">
        <v>42844</v>
      </c>
      <c r="Q935" s="128" t="s">
        <v>698</v>
      </c>
      <c r="R935" s="128" t="s">
        <v>698</v>
      </c>
      <c r="S935" s="128" t="s">
        <v>698</v>
      </c>
      <c r="T935" s="128" t="s">
        <v>698</v>
      </c>
      <c r="U935" s="128" t="s">
        <v>698</v>
      </c>
      <c r="V935" s="145" t="s">
        <v>689</v>
      </c>
      <c r="W935" s="145" t="s">
        <v>689</v>
      </c>
      <c r="X935" s="187" t="s">
        <v>689</v>
      </c>
      <c r="Y935" s="180">
        <v>6543843</v>
      </c>
      <c r="Z935" s="140">
        <v>0</v>
      </c>
      <c r="AA935" s="133">
        <v>215888</v>
      </c>
      <c r="AB935" s="133">
        <v>215888</v>
      </c>
      <c r="AC935" s="134">
        <v>0</v>
      </c>
      <c r="AD935" s="342">
        <f t="shared" si="130"/>
        <v>6543843</v>
      </c>
      <c r="AE935" s="352">
        <f t="shared" si="128"/>
        <v>0</v>
      </c>
      <c r="AF935" s="135">
        <f t="shared" si="129"/>
        <v>0</v>
      </c>
      <c r="AG935" s="135" t="s">
        <v>2543</v>
      </c>
      <c r="AH935" s="132"/>
      <c r="AI935" s="137"/>
      <c r="AJ935" s="138"/>
      <c r="AK935" s="138"/>
      <c r="AL935" s="138"/>
      <c r="AM935" s="138"/>
      <c r="AN935" s="138"/>
      <c r="AO935" s="138"/>
      <c r="AP935" s="138"/>
      <c r="AQ935" s="144"/>
    </row>
    <row r="936" spans="1:43" ht="36" x14ac:dyDescent="0.3">
      <c r="A936" s="128" t="s">
        <v>901</v>
      </c>
      <c r="B936" s="129">
        <v>933</v>
      </c>
      <c r="C936" s="198" t="s">
        <v>2402</v>
      </c>
      <c r="D936" s="237">
        <v>359575</v>
      </c>
      <c r="E936" s="245" t="s">
        <v>1166</v>
      </c>
      <c r="F936" s="280" t="s">
        <v>2530</v>
      </c>
      <c r="G936" s="175" t="s">
        <v>2235</v>
      </c>
      <c r="H936" s="187">
        <v>2017</v>
      </c>
      <c r="I936" s="130">
        <v>42527</v>
      </c>
      <c r="J936" s="281">
        <v>2016</v>
      </c>
      <c r="K936" s="130" t="s">
        <v>2236</v>
      </c>
      <c r="L936" s="130" t="s">
        <v>1110</v>
      </c>
      <c r="M936" s="131">
        <f>3*2*30</f>
        <v>180</v>
      </c>
      <c r="N936" s="136">
        <v>42826</v>
      </c>
      <c r="O936" s="136">
        <v>42826</v>
      </c>
      <c r="P936" s="136">
        <v>42844</v>
      </c>
      <c r="Q936" s="145">
        <f>+(P936-N936)/365</f>
        <v>4.9315068493150684E-2</v>
      </c>
      <c r="R936" s="145" t="s">
        <v>2510</v>
      </c>
      <c r="S936" s="145">
        <f>+(P936-O936)/365</f>
        <v>4.9315068493150684E-2</v>
      </c>
      <c r="T936" s="145" t="s">
        <v>2510</v>
      </c>
      <c r="U936" s="145" t="s">
        <v>2539</v>
      </c>
      <c r="V936" s="145" t="s">
        <v>691</v>
      </c>
      <c r="W936" s="145" t="s">
        <v>689</v>
      </c>
      <c r="X936" s="187" t="s">
        <v>689</v>
      </c>
      <c r="Y936" s="180">
        <v>1869790.87</v>
      </c>
      <c r="Z936" s="140">
        <v>0</v>
      </c>
      <c r="AA936" s="133">
        <v>1869791</v>
      </c>
      <c r="AB936" s="133">
        <v>1869791</v>
      </c>
      <c r="AC936" s="134">
        <v>558.4</v>
      </c>
      <c r="AD936" s="342">
        <f t="shared" si="130"/>
        <v>1869232.4700000002</v>
      </c>
      <c r="AE936" s="352">
        <f t="shared" si="128"/>
        <v>2.9864302417949014E-4</v>
      </c>
      <c r="AF936" s="135">
        <f t="shared" si="129"/>
        <v>2.9864302417949014E-4</v>
      </c>
      <c r="AG936" s="135" t="s">
        <v>2543</v>
      </c>
      <c r="AH936" s="132"/>
      <c r="AI936" s="137"/>
      <c r="AJ936" s="138"/>
      <c r="AK936" s="138"/>
      <c r="AL936" s="138"/>
      <c r="AM936" s="138"/>
      <c r="AN936" s="138"/>
      <c r="AO936" s="138"/>
      <c r="AP936" s="138"/>
      <c r="AQ936" s="144"/>
    </row>
    <row r="937" spans="1:43" ht="60" x14ac:dyDescent="0.3">
      <c r="A937" s="128" t="s">
        <v>901</v>
      </c>
      <c r="B937" s="129">
        <v>934</v>
      </c>
      <c r="C937" s="198" t="s">
        <v>2470</v>
      </c>
      <c r="D937" s="237">
        <v>364139</v>
      </c>
      <c r="E937" s="245" t="s">
        <v>1166</v>
      </c>
      <c r="F937" s="280" t="s">
        <v>2530</v>
      </c>
      <c r="G937" s="175" t="s">
        <v>2188</v>
      </c>
      <c r="H937" s="187">
        <v>2017</v>
      </c>
      <c r="I937" s="130">
        <v>42594</v>
      </c>
      <c r="J937" s="281">
        <v>2016</v>
      </c>
      <c r="K937" s="130" t="s">
        <v>1512</v>
      </c>
      <c r="L937" s="130" t="s">
        <v>1110</v>
      </c>
      <c r="M937" s="131">
        <v>330</v>
      </c>
      <c r="N937" s="136">
        <v>42705</v>
      </c>
      <c r="O937" s="136">
        <v>42705</v>
      </c>
      <c r="P937" s="136">
        <v>42844</v>
      </c>
      <c r="Q937" s="145">
        <f>+(P937-N937)/365</f>
        <v>0.38082191780821917</v>
      </c>
      <c r="R937" s="145" t="s">
        <v>2510</v>
      </c>
      <c r="S937" s="145">
        <f>+(P937-O937)/365</f>
        <v>0.38082191780821917</v>
      </c>
      <c r="T937" s="145" t="s">
        <v>2510</v>
      </c>
      <c r="U937" s="145" t="s">
        <v>2539</v>
      </c>
      <c r="V937" s="145" t="s">
        <v>689</v>
      </c>
      <c r="W937" s="145" t="s">
        <v>689</v>
      </c>
      <c r="X937" s="187" t="s">
        <v>689</v>
      </c>
      <c r="Y937" s="180">
        <v>5417064</v>
      </c>
      <c r="Z937" s="140">
        <v>0</v>
      </c>
      <c r="AA937" s="133">
        <v>80147</v>
      </c>
      <c r="AB937" s="133">
        <v>203449</v>
      </c>
      <c r="AC937" s="134">
        <v>43155.7</v>
      </c>
      <c r="AD937" s="342">
        <f t="shared" si="130"/>
        <v>5373908.2999999998</v>
      </c>
      <c r="AE937" s="352">
        <f t="shared" si="128"/>
        <v>7.9666217714983601E-3</v>
      </c>
      <c r="AF937" s="135">
        <f t="shared" si="129"/>
        <v>7.9666217714983601E-3</v>
      </c>
      <c r="AG937" s="135" t="s">
        <v>2543</v>
      </c>
      <c r="AH937" s="132"/>
      <c r="AI937" s="137"/>
      <c r="AJ937" s="138"/>
      <c r="AK937" s="138"/>
      <c r="AL937" s="138"/>
      <c r="AM937" s="138"/>
      <c r="AN937" s="138"/>
      <c r="AO937" s="138"/>
      <c r="AP937" s="138"/>
      <c r="AQ937" s="144"/>
    </row>
    <row r="938" spans="1:43" ht="72" x14ac:dyDescent="0.3">
      <c r="A938" s="128" t="s">
        <v>901</v>
      </c>
      <c r="B938" s="129">
        <v>935</v>
      </c>
      <c r="C938" s="198" t="s">
        <v>2471</v>
      </c>
      <c r="D938" s="237">
        <v>364162</v>
      </c>
      <c r="E938" s="245" t="s">
        <v>1166</v>
      </c>
      <c r="F938" s="280" t="s">
        <v>2530</v>
      </c>
      <c r="G938" s="175" t="s">
        <v>2188</v>
      </c>
      <c r="H938" s="187">
        <v>2017</v>
      </c>
      <c r="I938" s="130">
        <v>42594</v>
      </c>
      <c r="J938" s="281">
        <v>2016</v>
      </c>
      <c r="K938" s="130" t="s">
        <v>1512</v>
      </c>
      <c r="L938" s="130" t="s">
        <v>1110</v>
      </c>
      <c r="M938" s="131">
        <v>330</v>
      </c>
      <c r="N938" s="136" t="s">
        <v>698</v>
      </c>
      <c r="O938" s="136" t="s">
        <v>698</v>
      </c>
      <c r="P938" s="136">
        <v>42844</v>
      </c>
      <c r="Q938" s="128" t="s">
        <v>698</v>
      </c>
      <c r="R938" s="128" t="s">
        <v>698</v>
      </c>
      <c r="S938" s="128" t="s">
        <v>698</v>
      </c>
      <c r="T938" s="128" t="s">
        <v>698</v>
      </c>
      <c r="U938" s="128" t="s">
        <v>698</v>
      </c>
      <c r="V938" s="145" t="s">
        <v>689</v>
      </c>
      <c r="W938" s="145" t="s">
        <v>689</v>
      </c>
      <c r="X938" s="187" t="s">
        <v>689</v>
      </c>
      <c r="Y938" s="180">
        <v>7743592</v>
      </c>
      <c r="Z938" s="140">
        <v>0</v>
      </c>
      <c r="AA938" s="133">
        <v>176882</v>
      </c>
      <c r="AB938" s="133">
        <v>353764</v>
      </c>
      <c r="AC938" s="134">
        <v>0</v>
      </c>
      <c r="AD938" s="342">
        <f t="shared" si="130"/>
        <v>7743592</v>
      </c>
      <c r="AE938" s="352">
        <f t="shared" si="128"/>
        <v>0</v>
      </c>
      <c r="AF938" s="135">
        <f t="shared" si="129"/>
        <v>0</v>
      </c>
      <c r="AG938" s="135" t="s">
        <v>2543</v>
      </c>
      <c r="AH938" s="132"/>
      <c r="AI938" s="137"/>
      <c r="AJ938" s="138"/>
      <c r="AK938" s="138"/>
      <c r="AL938" s="138"/>
      <c r="AM938" s="138"/>
      <c r="AN938" s="138"/>
      <c r="AO938" s="138"/>
      <c r="AP938" s="138"/>
      <c r="AQ938" s="144"/>
    </row>
    <row r="939" spans="1:43" ht="48" x14ac:dyDescent="0.3">
      <c r="A939" s="128" t="s">
        <v>901</v>
      </c>
      <c r="B939" s="129">
        <v>936</v>
      </c>
      <c r="C939" s="198" t="s">
        <v>2472</v>
      </c>
      <c r="D939" s="237">
        <v>309307</v>
      </c>
      <c r="E939" s="246" t="s">
        <v>2200</v>
      </c>
      <c r="F939" s="279" t="s">
        <v>2531</v>
      </c>
      <c r="G939" s="175" t="s">
        <v>1132</v>
      </c>
      <c r="H939" s="187">
        <v>2017</v>
      </c>
      <c r="I939" s="130">
        <v>42046</v>
      </c>
      <c r="J939" s="282">
        <v>2015</v>
      </c>
      <c r="K939" s="130" t="s">
        <v>917</v>
      </c>
      <c r="L939" s="130" t="s">
        <v>1110</v>
      </c>
      <c r="M939" s="131">
        <f>4*3*30</f>
        <v>360</v>
      </c>
      <c r="N939" s="136" t="s">
        <v>698</v>
      </c>
      <c r="O939" s="136" t="s">
        <v>698</v>
      </c>
      <c r="P939" s="136">
        <v>42844</v>
      </c>
      <c r="Q939" s="128" t="s">
        <v>698</v>
      </c>
      <c r="R939" s="128" t="s">
        <v>698</v>
      </c>
      <c r="S939" s="128" t="s">
        <v>698</v>
      </c>
      <c r="T939" s="128" t="s">
        <v>698</v>
      </c>
      <c r="U939" s="128" t="s">
        <v>698</v>
      </c>
      <c r="V939" s="145" t="s">
        <v>689</v>
      </c>
      <c r="W939" s="145" t="s">
        <v>689</v>
      </c>
      <c r="X939" s="187" t="s">
        <v>689</v>
      </c>
      <c r="Y939" s="180">
        <v>970051.06</v>
      </c>
      <c r="Z939" s="140">
        <v>0</v>
      </c>
      <c r="AA939" s="133">
        <v>39000</v>
      </c>
      <c r="AB939" s="133">
        <v>67000</v>
      </c>
      <c r="AC939" s="134">
        <v>0</v>
      </c>
      <c r="AD939" s="342">
        <f t="shared" si="130"/>
        <v>970051.06</v>
      </c>
      <c r="AE939" s="352">
        <f t="shared" si="128"/>
        <v>0</v>
      </c>
      <c r="AF939" s="135">
        <f t="shared" si="129"/>
        <v>0</v>
      </c>
      <c r="AG939" s="135" t="s">
        <v>2543</v>
      </c>
      <c r="AH939" s="132"/>
      <c r="AI939" s="137"/>
      <c r="AJ939" s="138"/>
      <c r="AK939" s="138"/>
      <c r="AL939" s="138"/>
      <c r="AM939" s="138"/>
      <c r="AN939" s="138"/>
      <c r="AO939" s="138"/>
      <c r="AP939" s="138"/>
      <c r="AQ939" s="144"/>
    </row>
    <row r="940" spans="1:43" ht="72" x14ac:dyDescent="0.3">
      <c r="A940" s="128" t="s">
        <v>901</v>
      </c>
      <c r="B940" s="129">
        <v>937</v>
      </c>
      <c r="C940" s="198" t="s">
        <v>2473</v>
      </c>
      <c r="D940" s="237">
        <v>289915</v>
      </c>
      <c r="E940" s="245" t="s">
        <v>1166</v>
      </c>
      <c r="F940" s="280" t="s">
        <v>2530</v>
      </c>
      <c r="G940" s="175" t="s">
        <v>1132</v>
      </c>
      <c r="H940" s="187">
        <v>2017</v>
      </c>
      <c r="I940" s="130">
        <v>42704</v>
      </c>
      <c r="J940" s="281">
        <v>2016</v>
      </c>
      <c r="K940" s="130" t="s">
        <v>1663</v>
      </c>
      <c r="L940" s="130" t="s">
        <v>1110</v>
      </c>
      <c r="M940" s="131">
        <f>6*3*30</f>
        <v>540</v>
      </c>
      <c r="N940" s="136" t="s">
        <v>698</v>
      </c>
      <c r="O940" s="136" t="s">
        <v>698</v>
      </c>
      <c r="P940" s="136">
        <v>42844</v>
      </c>
      <c r="Q940" s="128" t="s">
        <v>698</v>
      </c>
      <c r="R940" s="128" t="s">
        <v>698</v>
      </c>
      <c r="S940" s="128" t="s">
        <v>698</v>
      </c>
      <c r="T940" s="128" t="s">
        <v>698</v>
      </c>
      <c r="U940" s="128" t="s">
        <v>698</v>
      </c>
      <c r="V940" s="145" t="s">
        <v>689</v>
      </c>
      <c r="W940" s="145" t="s">
        <v>689</v>
      </c>
      <c r="X940" s="187" t="s">
        <v>689</v>
      </c>
      <c r="Y940" s="180">
        <v>6342717</v>
      </c>
      <c r="Z940" s="140">
        <v>0</v>
      </c>
      <c r="AA940" s="133">
        <v>265581</v>
      </c>
      <c r="AB940" s="133">
        <v>265581</v>
      </c>
      <c r="AC940" s="134">
        <v>0</v>
      </c>
      <c r="AD940" s="342">
        <f>+Y940-AC940</f>
        <v>6342717</v>
      </c>
      <c r="AE940" s="352">
        <f t="shared" si="128"/>
        <v>0</v>
      </c>
      <c r="AF940" s="135">
        <f t="shared" si="129"/>
        <v>0</v>
      </c>
      <c r="AG940" s="135" t="s">
        <v>2543</v>
      </c>
      <c r="AH940" s="132"/>
      <c r="AI940" s="137"/>
      <c r="AJ940" s="138"/>
      <c r="AK940" s="138"/>
      <c r="AL940" s="138"/>
      <c r="AM940" s="138"/>
      <c r="AN940" s="138"/>
      <c r="AO940" s="138"/>
      <c r="AP940" s="138"/>
      <c r="AQ940" s="144"/>
    </row>
  </sheetData>
  <autoFilter ref="A3:AQ940"/>
  <sortState ref="A4:AK940">
    <sortCondition ref="H4:H940"/>
  </sortState>
  <mergeCells count="9">
    <mergeCell ref="B1:AQ1"/>
    <mergeCell ref="K2:M2"/>
    <mergeCell ref="N2:O2"/>
    <mergeCell ref="V2:W2"/>
    <mergeCell ref="Z2:AC2"/>
    <mergeCell ref="AE2:AF2"/>
    <mergeCell ref="AH2:AI2"/>
    <mergeCell ref="AJ2:AM2"/>
    <mergeCell ref="AN2:AP2"/>
  </mergeCells>
  <pageMargins left="0.23622047244094491" right="0.23622047244094491" top="0.19685039370078741" bottom="0.23622047244094491" header="0.31496062992125984" footer="0.31496062992125984"/>
  <pageSetup paperSize="9" scale="48" fitToHeight="0" orientation="landscape" r:id="rId1"/>
  <drawing r:id="rId2"/>
  <legacyDrawing r:id="rId3"/>
  <extLst>
    <ext xmlns:x14="http://schemas.microsoft.com/office/spreadsheetml/2009/9/main" uri="{CCE6A557-97BC-4b89-ADB6-D9C93CAAB3DF}">
      <x14:dataValidations xmlns:xm="http://schemas.microsoft.com/office/excel/2006/main" disablePrompts="1" count="12">
        <x14:dataValidation type="list" allowBlank="1" showInputMessage="1" showErrorMessage="1">
          <x14:formula1>
            <xm:f>Desplegables!$A$2:$A$8</xm:f>
          </x14:formula1>
          <xm:sqref>AH4:AH140 AH164 AH187:AH190 AH192 AH199 AH208:AH211 AH220 AH236 AH243 AH245 AH247:AH248 AH251 AH256 AH258 AH262:AH263 AH267:AH269 AH271 AH275:AH277 AH279 AH284 AH297 AH299 AH301:AH302 AH305:AH306 AH308 AH310:AH311 AH313:AH314 AH316 AH318:AH319 AH322:AH323 AH330 AH334 AH338 AH341 AH344:AH346 AH349 AH357 AH359 AH364 AH366 AH430 AH434 AH447 AH449 AH489 AH504:AH505 AH508:AH512 AH514:AH518 AH520 AH527:AH528 AH532 AH534 AH536:AH537 AH559 AH561 AH568 AH570 AH577 AH579:AH584 AH589:AH590 AH597:AH599 AH602 AH605:AH607 AH610:AH616 AH618 AH620:AH621 AH624:AH626 AH631 AH634 AH639 AH650 AH658 AH664 AH723:AH724 AH732 AH735 AH740 AH742:AH743 AH747 AH750 AH752 AH754 AH760:AH762 AH764 AH769 AH771:AH772 AH774 AH780 AH783 AH789 AH795 AH798 AH800 AH805 AH808 AH815:AH816 AH818:AH821 AH824 AH829 AH835:AH836 AH838 AH842 AH924:AH926 AH928 AH931</xm:sqref>
        </x14:dataValidation>
        <x14:dataValidation type="list" allowBlank="1" showInputMessage="1" showErrorMessage="1">
          <x14:formula1>
            <xm:f>[1]Desplegables!#REF!</xm:f>
          </x14:formula1>
          <xm:sqref>AH237:AH241 AH141:AH163 AH165:AH186 AH191 AH193:AH198 AH200:AH207 AH212:AH219 AH221:AH235 AH506:AH507 AH513 AH519 AH521:AH526 AH529:AH531 AH533 AH535 AH538:AH558 AH560 AH562:AH567 AH569 AH571:AH576 AH578 AH585:AH588 AH591:AH596 AH600:AH601 AH603:AH604 AH608:AH609 AH617 AH619 AH622:AH623 AH627:AH630 AH632:AH633 AH635:AH638 AH640:AH649 AH651:AH657 AH659:AH663 AH665 L860:L901</xm:sqref>
        </x14:dataValidation>
        <x14:dataValidation type="list" allowBlank="1" showInputMessage="1" showErrorMessage="1">
          <x14:formula1>
            <xm:f>[2]Desplegables!#REF!</xm:f>
          </x14:formula1>
          <xm:sqref>AH377:AH405</xm:sqref>
        </x14:dataValidation>
        <x14:dataValidation type="list" allowBlank="1" showInputMessage="1" showErrorMessage="1">
          <x14:formula1>
            <xm:f>[3]Desplegables!#REF!</xm:f>
          </x14:formula1>
          <xm:sqref>AH671:AH722 AH725</xm:sqref>
        </x14:dataValidation>
        <x14:dataValidation type="list" allowBlank="1" showInputMessage="1" showErrorMessage="1">
          <x14:formula1>
            <xm:f>[4]Desplegables!#REF!</xm:f>
          </x14:formula1>
          <xm:sqref>AH406:AH425</xm:sqref>
        </x14:dataValidation>
        <x14:dataValidation type="list" allowBlank="1" showInputMessage="1" showErrorMessage="1">
          <x14:formula1>
            <xm:f>[5]Desplegables!#REF!</xm:f>
          </x14:formula1>
          <xm:sqref>AH426:AH429 AH431:AH433 AH435:AH446 AH448 AH450:AH465</xm:sqref>
        </x14:dataValidation>
        <x14:dataValidation type="list" allowBlank="1" showInputMessage="1" showErrorMessage="1">
          <x14:formula1>
            <xm:f>[6]Desplegables!#REF!</xm:f>
          </x14:formula1>
          <xm:sqref>AH466:AH485</xm:sqref>
        </x14:dataValidation>
        <x14:dataValidation type="list" allowBlank="1" showInputMessage="1" showErrorMessage="1">
          <x14:formula1>
            <xm:f>[7]Desplegables!#REF!</xm:f>
          </x14:formula1>
          <xm:sqref>AH242 AH244 AH246 AH249:AH250 AH252:AH255 AH257 AH259:AH261 AH264:AH266 AH270 AH272:AH274 AH278 AH280:AH283 AH285:AH296 AH298 AH300 AH303:AH304 AH307 AH309 AH312 AH315 AH317 AH320:AH321 AH324:AH329 AH331:AH333 AH335:AH337 AH339:AH340 AH342:AH343 AH347:AH348 AH350:AH356 AH358 AH360:AH363 AH365 AH367:AH376</xm:sqref>
        </x14:dataValidation>
        <x14:dataValidation type="list" allowBlank="1" showInputMessage="1" showErrorMessage="1">
          <x14:formula1>
            <xm:f>[8]Desplegables!#REF!</xm:f>
          </x14:formula1>
          <xm:sqref>AH726:AH731 AH733:AH734 AH736:AH739 AH741 AH744:AH746 AH748:AH749 AH751 AH753 AH755:AH759 AH763 AH765:AH768 AH770 AH773 AH775:AH779 AH781:AH782 AH784:AH788 AH790:AH794 AH796:AH797 AH799 AH801:AH804 AH806:AH807 AH809:AH814 AH817 AH822:AH823 AH825:AH828 AH830:AH834 AH837 AH839:AH841 AH843:AH859</xm:sqref>
        </x14:dataValidation>
        <x14:dataValidation type="list" allowBlank="1" showInputMessage="1" showErrorMessage="1">
          <x14:formula1>
            <xm:f>Desplegables!$A$13:$A$30</xm:f>
          </x14:formula1>
          <xm:sqref>L4:L859 L922:L940</xm:sqref>
        </x14:dataValidation>
        <x14:dataValidation type="list" allowBlank="1" showInputMessage="1" showErrorMessage="1">
          <x14:formula1>
            <xm:f>[9]Desplegables!#REF!</xm:f>
          </x14:formula1>
          <xm:sqref>L903:L915 L917:L921</xm:sqref>
        </x14:dataValidation>
        <x14:dataValidation type="list" allowBlank="1" showInputMessage="1" showErrorMessage="1">
          <x14:formula1>
            <xm:f>[10]Desplegables!#REF!</xm:f>
          </x14:formula1>
          <xm:sqref>L902 L916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K3935"/>
  <sheetViews>
    <sheetView topLeftCell="A184" workbookViewId="0">
      <selection activeCell="C228" sqref="C228"/>
    </sheetView>
  </sheetViews>
  <sheetFormatPr baseColWidth="10" defaultColWidth="11.5546875" defaultRowHeight="12" x14ac:dyDescent="0.25"/>
  <cols>
    <col min="1" max="1" width="37.109375" style="284" customWidth="1"/>
    <col min="2" max="2" width="20.21875" style="284" customWidth="1"/>
    <col min="3" max="3" width="20.44140625" style="284" customWidth="1"/>
    <col min="4" max="4" width="5" style="284" customWidth="1"/>
    <col min="5" max="5" width="8.6640625" style="284" customWidth="1"/>
    <col min="6" max="6" width="10" style="284" customWidth="1"/>
    <col min="7" max="7" width="7" style="284" customWidth="1"/>
    <col min="8" max="9" width="11" style="284" customWidth="1"/>
    <col min="10" max="10" width="10" style="284" customWidth="1"/>
    <col min="11" max="11" width="5" style="284" customWidth="1"/>
    <col min="12" max="13" width="10" style="284" customWidth="1"/>
    <col min="14" max="14" width="135.33203125" style="284" hidden="1" customWidth="1"/>
    <col min="15" max="15" width="11" style="284" customWidth="1"/>
    <col min="16" max="16" width="9.6640625" style="284" customWidth="1"/>
    <col min="17" max="17" width="9" style="284" customWidth="1"/>
    <col min="18" max="18" width="10.6640625" style="284" customWidth="1"/>
    <col min="19" max="19" width="11" style="284" customWidth="1"/>
    <col min="20" max="20" width="10" style="284" customWidth="1"/>
    <col min="21" max="22" width="8" style="284" customWidth="1"/>
    <col min="23" max="23" width="12.6640625" style="284" customWidth="1"/>
    <col min="24" max="24" width="5" style="284" customWidth="1"/>
    <col min="25" max="25" width="7" style="284" customWidth="1"/>
    <col min="26" max="26" width="11.6640625" style="284" customWidth="1"/>
    <col min="27" max="28" width="11" style="284" customWidth="1"/>
    <col min="29" max="30" width="9" style="284" customWidth="1"/>
    <col min="31" max="31" width="5" style="284" customWidth="1"/>
    <col min="32" max="32" width="10" style="284" customWidth="1"/>
    <col min="33" max="33" width="11" style="284" customWidth="1"/>
    <col min="34" max="36" width="10" style="284" customWidth="1"/>
    <col min="37" max="37" width="8" style="284" customWidth="1"/>
    <col min="38" max="38" width="10" style="284" customWidth="1"/>
    <col min="39" max="40" width="9" style="284" customWidth="1"/>
    <col min="41" max="41" width="7" style="284" customWidth="1"/>
    <col min="42" max="42" width="5" style="284" customWidth="1"/>
    <col min="43" max="43" width="9.6640625" style="284" customWidth="1"/>
    <col min="44" max="44" width="10" style="284" customWidth="1"/>
    <col min="45" max="45" width="9" style="284" customWidth="1"/>
    <col min="46" max="46" width="11" style="284" customWidth="1"/>
    <col min="47" max="47" width="10.6640625" style="284" customWidth="1"/>
    <col min="48" max="48" width="10" style="284" customWidth="1"/>
    <col min="49" max="49" width="7" style="284" customWidth="1"/>
    <col min="50" max="51" width="10" style="284" customWidth="1"/>
    <col min="52" max="52" width="8" style="284" customWidth="1"/>
    <col min="53" max="53" width="11.6640625" style="284" customWidth="1"/>
    <col min="54" max="54" width="11" style="284" customWidth="1"/>
    <col min="55" max="55" width="10" style="284" customWidth="1"/>
    <col min="56" max="56" width="6" style="284" customWidth="1"/>
    <col min="57" max="57" width="10" style="284" customWidth="1"/>
    <col min="58" max="58" width="11" style="284" customWidth="1"/>
    <col min="59" max="59" width="10" style="284" customWidth="1"/>
    <col min="60" max="60" width="9" style="284" customWidth="1"/>
    <col min="61" max="61" width="10" style="284" customWidth="1"/>
    <col min="62" max="62" width="9.6640625" style="284" customWidth="1"/>
    <col min="63" max="63" width="8.6640625" style="284" customWidth="1"/>
    <col min="64" max="64" width="11" style="284" customWidth="1"/>
    <col min="65" max="65" width="10" style="284" customWidth="1"/>
    <col min="66" max="66" width="7" style="284" customWidth="1"/>
    <col min="67" max="67" width="10.6640625" style="284" customWidth="1"/>
    <col min="68" max="68" width="9.6640625" style="284" customWidth="1"/>
    <col min="69" max="69" width="7" style="284" customWidth="1"/>
    <col min="70" max="71" width="10.6640625" style="284" customWidth="1"/>
    <col min="72" max="72" width="8" style="284" customWidth="1"/>
    <col min="73" max="73" width="9.6640625" style="284" customWidth="1"/>
    <col min="74" max="74" width="7" style="284" customWidth="1"/>
    <col min="75" max="75" width="10.6640625" style="284" customWidth="1"/>
    <col min="76" max="76" width="8" style="284" customWidth="1"/>
    <col min="77" max="77" width="11" style="284" customWidth="1"/>
    <col min="78" max="78" width="6" style="284" customWidth="1"/>
    <col min="79" max="79" width="7" style="284" customWidth="1"/>
    <col min="80" max="80" width="9" style="284" customWidth="1"/>
    <col min="81" max="82" width="6" style="284" customWidth="1"/>
    <col min="83" max="83" width="9" style="284" customWidth="1"/>
    <col min="84" max="84" width="6.6640625" style="284" customWidth="1"/>
    <col min="85" max="86" width="10" style="284" customWidth="1"/>
    <col min="87" max="87" width="9.6640625" style="284" customWidth="1"/>
    <col min="88" max="89" width="10.6640625" style="284" customWidth="1"/>
    <col min="90" max="90" width="11.6640625" style="284" customWidth="1"/>
    <col min="91" max="91" width="10" style="284" customWidth="1"/>
    <col min="92" max="92" width="9" style="284" customWidth="1"/>
    <col min="93" max="93" width="10" style="284" customWidth="1"/>
    <col min="94" max="94" width="8" style="284" customWidth="1"/>
    <col min="95" max="95" width="8.6640625" style="284" customWidth="1"/>
    <col min="96" max="96" width="10" style="284" customWidth="1"/>
    <col min="97" max="98" width="9" style="284" customWidth="1"/>
    <col min="99" max="99" width="7" style="284" customWidth="1"/>
    <col min="100" max="100" width="11" style="284" customWidth="1"/>
    <col min="101" max="101" width="8.6640625" style="284" customWidth="1"/>
    <col min="102" max="103" width="6" style="284" customWidth="1"/>
    <col min="104" max="104" width="9" style="284" customWidth="1"/>
    <col min="105" max="106" width="10.6640625" style="284" customWidth="1"/>
    <col min="107" max="107" width="9" style="284" customWidth="1"/>
    <col min="108" max="108" width="11.6640625" style="284" customWidth="1"/>
    <col min="109" max="109" width="11" style="284" customWidth="1"/>
    <col min="110" max="110" width="9.6640625" style="284" customWidth="1"/>
    <col min="111" max="111" width="10.6640625" style="284" customWidth="1"/>
    <col min="112" max="112" width="7" style="284" customWidth="1"/>
    <col min="113" max="113" width="11" style="284" customWidth="1"/>
    <col min="114" max="114" width="11.6640625" style="284" customWidth="1"/>
    <col min="115" max="115" width="10" style="284" customWidth="1"/>
    <col min="116" max="116" width="10.6640625" style="284" customWidth="1"/>
    <col min="117" max="117" width="7.6640625" style="284" customWidth="1"/>
    <col min="118" max="118" width="9" style="284" customWidth="1"/>
    <col min="119" max="119" width="10.6640625" style="284" customWidth="1"/>
    <col min="120" max="121" width="7" style="284" customWidth="1"/>
    <col min="122" max="123" width="10" style="284" customWidth="1"/>
    <col min="124" max="125" width="7" style="284" customWidth="1"/>
    <col min="126" max="126" width="7.6640625" style="284" customWidth="1"/>
    <col min="127" max="127" width="9.6640625" style="284" customWidth="1"/>
    <col min="128" max="128" width="9" style="284" customWidth="1"/>
    <col min="129" max="129" width="7" style="284" customWidth="1"/>
    <col min="130" max="130" width="10" style="284" customWidth="1"/>
    <col min="131" max="131" width="8" style="284" customWidth="1"/>
    <col min="132" max="133" width="11" style="284" customWidth="1"/>
    <col min="134" max="134" width="9" style="284" customWidth="1"/>
    <col min="135" max="135" width="10" style="284" customWidth="1"/>
    <col min="136" max="136" width="8" style="284" customWidth="1"/>
    <col min="137" max="137" width="10" style="284" customWidth="1"/>
    <col min="138" max="138" width="6" style="284" customWidth="1"/>
    <col min="139" max="139" width="9.6640625" style="284" customWidth="1"/>
    <col min="140" max="140" width="10.6640625" style="284" customWidth="1"/>
    <col min="141" max="141" width="9" style="284" customWidth="1"/>
    <col min="142" max="142" width="9.6640625" style="284" customWidth="1"/>
    <col min="143" max="143" width="6" style="284" customWidth="1"/>
    <col min="144" max="144" width="8" style="284" customWidth="1"/>
    <col min="145" max="145" width="9.6640625" style="284" customWidth="1"/>
    <col min="146" max="146" width="10.6640625" style="284" customWidth="1"/>
    <col min="147" max="147" width="9" style="284" customWidth="1"/>
    <col min="148" max="148" width="10.6640625" style="284" customWidth="1"/>
    <col min="149" max="149" width="7" style="284" customWidth="1"/>
    <col min="150" max="153" width="6" style="284" customWidth="1"/>
    <col min="154" max="154" width="9" style="284" customWidth="1"/>
    <col min="155" max="155" width="6" style="284" customWidth="1"/>
    <col min="156" max="156" width="7" style="284" customWidth="1"/>
    <col min="157" max="157" width="9" style="284" customWidth="1"/>
    <col min="158" max="158" width="10" style="284" customWidth="1"/>
    <col min="159" max="159" width="8" style="284" customWidth="1"/>
    <col min="160" max="160" width="9" style="284" customWidth="1"/>
    <col min="161" max="161" width="10" style="284" customWidth="1"/>
    <col min="162" max="162" width="8.6640625" style="284" customWidth="1"/>
    <col min="163" max="163" width="7.6640625" style="284" customWidth="1"/>
    <col min="164" max="164" width="10" style="284" customWidth="1"/>
    <col min="165" max="165" width="9" style="284" customWidth="1"/>
    <col min="166" max="166" width="8" style="284" customWidth="1"/>
    <col min="167" max="169" width="9.6640625" style="284" customWidth="1"/>
    <col min="170" max="170" width="6" style="284" customWidth="1"/>
    <col min="171" max="171" width="10.6640625" style="284" customWidth="1"/>
    <col min="172" max="172" width="7.6640625" style="284" customWidth="1"/>
    <col min="173" max="173" width="11.6640625" style="284" customWidth="1"/>
    <col min="174" max="174" width="9.6640625" style="284" customWidth="1"/>
    <col min="175" max="175" width="6.6640625" style="284" customWidth="1"/>
    <col min="176" max="176" width="6" style="284" customWidth="1"/>
    <col min="177" max="177" width="11" style="284" customWidth="1"/>
    <col min="178" max="178" width="11.6640625" style="284" customWidth="1"/>
    <col min="179" max="179" width="6" style="284" customWidth="1"/>
    <col min="180" max="180" width="7" style="284" customWidth="1"/>
    <col min="181" max="181" width="9.6640625" style="284" customWidth="1"/>
    <col min="182" max="182" width="9" style="284" customWidth="1"/>
    <col min="183" max="183" width="6.6640625" style="284" customWidth="1"/>
    <col min="184" max="184" width="7" style="284" customWidth="1"/>
    <col min="185" max="185" width="10.6640625" style="284" customWidth="1"/>
    <col min="186" max="186" width="7" style="284" customWidth="1"/>
    <col min="187" max="187" width="9.6640625" style="284" customWidth="1"/>
    <col min="188" max="188" width="6" style="284" customWidth="1"/>
    <col min="189" max="189" width="8" style="284" customWidth="1"/>
    <col min="190" max="190" width="7.6640625" style="284" customWidth="1"/>
    <col min="191" max="193" width="6" style="284" customWidth="1"/>
    <col min="194" max="194" width="10.6640625" style="284" customWidth="1"/>
    <col min="195" max="196" width="6" style="284" customWidth="1"/>
    <col min="197" max="197" width="10" style="284" customWidth="1"/>
    <col min="198" max="199" width="6" style="284" customWidth="1"/>
    <col min="200" max="200" width="7.6640625" style="284" customWidth="1"/>
    <col min="201" max="201" width="7" style="284" customWidth="1"/>
    <col min="202" max="202" width="9" style="284" customWidth="1"/>
    <col min="203" max="203" width="10" style="284" customWidth="1"/>
    <col min="204" max="204" width="6" style="284" customWidth="1"/>
    <col min="205" max="205" width="9.6640625" style="284" customWidth="1"/>
    <col min="206" max="206" width="9" style="284" customWidth="1"/>
    <col min="207" max="207" width="10.6640625" style="284" customWidth="1"/>
    <col min="208" max="208" width="9.6640625" style="284" customWidth="1"/>
    <col min="209" max="209" width="8" style="284" customWidth="1"/>
    <col min="210" max="210" width="10.6640625" style="284" customWidth="1"/>
    <col min="211" max="212" width="6" style="284" customWidth="1"/>
    <col min="213" max="213" width="11" style="284" customWidth="1"/>
    <col min="214" max="214" width="6" style="284" customWidth="1"/>
    <col min="215" max="215" width="9" style="284" customWidth="1"/>
    <col min="216" max="217" width="10" style="284" customWidth="1"/>
    <col min="218" max="220" width="6" style="284" customWidth="1"/>
    <col min="221" max="221" width="11" style="284" customWidth="1"/>
    <col min="222" max="222" width="6.6640625" style="284" customWidth="1"/>
    <col min="223" max="223" width="8" style="284" customWidth="1"/>
    <col min="224" max="224" width="6" style="284" customWidth="1"/>
    <col min="225" max="225" width="11" style="284" customWidth="1"/>
    <col min="226" max="226" width="10" style="284" customWidth="1"/>
    <col min="227" max="230" width="6" style="284" customWidth="1"/>
    <col min="231" max="231" width="6.6640625" style="284" customWidth="1"/>
    <col min="232" max="232" width="9.6640625" style="284" customWidth="1"/>
    <col min="233" max="233" width="6" style="284" customWidth="1"/>
    <col min="234" max="234" width="9" style="284" customWidth="1"/>
    <col min="235" max="235" width="6" style="284" customWidth="1"/>
    <col min="236" max="236" width="9.6640625" style="284" customWidth="1"/>
    <col min="237" max="237" width="7.6640625" style="284" customWidth="1"/>
    <col min="238" max="239" width="6" style="284" customWidth="1"/>
    <col min="240" max="240" width="10" style="284" customWidth="1"/>
    <col min="241" max="241" width="6" style="284" customWidth="1"/>
    <col min="242" max="242" width="9" style="284" customWidth="1"/>
    <col min="243" max="244" width="6" style="284" customWidth="1"/>
    <col min="245" max="245" width="9" style="284" customWidth="1"/>
    <col min="246" max="246" width="6" style="284" customWidth="1"/>
    <col min="247" max="247" width="9" style="284" customWidth="1"/>
    <col min="248" max="248" width="6" style="284" customWidth="1"/>
    <col min="249" max="249" width="10.6640625" style="284" customWidth="1"/>
    <col min="250" max="250" width="10" style="284" customWidth="1"/>
    <col min="251" max="251" width="6" style="284" customWidth="1"/>
    <col min="252" max="252" width="10.6640625" style="284" customWidth="1"/>
    <col min="253" max="253" width="10" style="284" customWidth="1"/>
    <col min="254" max="254" width="6" style="284" customWidth="1"/>
    <col min="255" max="255" width="10.6640625" style="284" customWidth="1"/>
    <col min="256" max="257" width="6" style="284" customWidth="1"/>
    <col min="258" max="258" width="10" style="284" customWidth="1"/>
    <col min="259" max="259" width="6" style="284" customWidth="1"/>
    <col min="260" max="260" width="7.6640625" style="284" customWidth="1"/>
    <col min="261" max="261" width="10.6640625" style="284" customWidth="1"/>
    <col min="262" max="262" width="6" style="284" customWidth="1"/>
    <col min="263" max="263" width="9.6640625" style="284" customWidth="1"/>
    <col min="264" max="264" width="9" style="284" customWidth="1"/>
    <col min="265" max="266" width="9.6640625" style="284" customWidth="1"/>
    <col min="267" max="267" width="11" style="284" customWidth="1"/>
    <col min="268" max="268" width="6" style="284" customWidth="1"/>
    <col min="269" max="270" width="10" style="284" customWidth="1"/>
    <col min="271" max="271" width="11" style="284" customWidth="1"/>
    <col min="272" max="272" width="6" style="284" customWidth="1"/>
    <col min="273" max="273" width="9.6640625" style="284" customWidth="1"/>
    <col min="274" max="274" width="7" style="284" customWidth="1"/>
    <col min="275" max="275" width="6" style="284" customWidth="1"/>
    <col min="276" max="276" width="10.6640625" style="284" customWidth="1"/>
    <col min="277" max="279" width="10" style="284" customWidth="1"/>
    <col min="280" max="280" width="10.6640625" style="284" customWidth="1"/>
    <col min="281" max="281" width="7" style="284" customWidth="1"/>
    <col min="282" max="282" width="9.6640625" style="284" customWidth="1"/>
    <col min="283" max="283" width="10.6640625" style="284" customWidth="1"/>
    <col min="284" max="284" width="11" style="284" customWidth="1"/>
    <col min="285" max="285" width="9" style="284" customWidth="1"/>
    <col min="286" max="288" width="6" style="284" customWidth="1"/>
    <col min="289" max="289" width="10" style="284" customWidth="1"/>
    <col min="290" max="290" width="8.6640625" style="284" customWidth="1"/>
    <col min="291" max="291" width="11" style="284" customWidth="1"/>
    <col min="292" max="292" width="10.6640625" style="284" customWidth="1"/>
    <col min="293" max="293" width="8.6640625" style="284" customWidth="1"/>
    <col min="294" max="294" width="6.6640625" style="284" customWidth="1"/>
    <col min="295" max="295" width="10" style="284" customWidth="1"/>
    <col min="296" max="296" width="6.6640625" style="284" customWidth="1"/>
    <col min="297" max="297" width="9" style="284" customWidth="1"/>
    <col min="298" max="298" width="10.6640625" style="284" customWidth="1"/>
    <col min="299" max="299" width="11.6640625" style="284" customWidth="1"/>
    <col min="300" max="300" width="10" style="284" customWidth="1"/>
    <col min="301" max="301" width="10.6640625" style="284" customWidth="1"/>
    <col min="302" max="302" width="11" style="284" customWidth="1"/>
    <col min="303" max="303" width="9.6640625" style="284" customWidth="1"/>
    <col min="304" max="304" width="7.6640625" style="284" customWidth="1"/>
    <col min="305" max="305" width="10" style="284" customWidth="1"/>
    <col min="306" max="306" width="6" style="284" customWidth="1"/>
    <col min="307" max="307" width="10.6640625" style="284" customWidth="1"/>
    <col min="308" max="308" width="7" style="284" customWidth="1"/>
    <col min="309" max="309" width="6" style="284" customWidth="1"/>
    <col min="310" max="310" width="9" style="284" customWidth="1"/>
    <col min="311" max="311" width="10.6640625" style="284" customWidth="1"/>
    <col min="312" max="312" width="8" style="284" customWidth="1"/>
    <col min="313" max="315" width="6" style="284" customWidth="1"/>
    <col min="316" max="316" width="9" style="284" customWidth="1"/>
    <col min="317" max="317" width="6" style="284" customWidth="1"/>
    <col min="318" max="318" width="9" style="284" customWidth="1"/>
    <col min="319" max="319" width="6" style="284" customWidth="1"/>
    <col min="320" max="320" width="10.6640625" style="284" customWidth="1"/>
    <col min="321" max="322" width="9.6640625" style="284" customWidth="1"/>
    <col min="323" max="323" width="6" style="284" customWidth="1"/>
    <col min="324" max="324" width="8.6640625" style="284" customWidth="1"/>
    <col min="325" max="325" width="6" style="284" customWidth="1"/>
    <col min="326" max="326" width="11" style="284" customWidth="1"/>
    <col min="327" max="327" width="9.6640625" style="284" customWidth="1"/>
    <col min="328" max="328" width="6" style="284" customWidth="1"/>
    <col min="329" max="329" width="9" style="284" customWidth="1"/>
    <col min="330" max="330" width="10" style="284" customWidth="1"/>
    <col min="331" max="331" width="8" style="284" customWidth="1"/>
    <col min="332" max="333" width="6" style="284" customWidth="1"/>
    <col min="334" max="334" width="11.6640625" style="284" customWidth="1"/>
    <col min="335" max="335" width="12" style="284" customWidth="1"/>
    <col min="336" max="336" width="6" style="284" customWidth="1"/>
    <col min="337" max="337" width="10" style="284" customWidth="1"/>
    <col min="338" max="338" width="7" style="284" customWidth="1"/>
    <col min="339" max="340" width="9" style="284" customWidth="1"/>
    <col min="341" max="342" width="6" style="284" customWidth="1"/>
    <col min="343" max="344" width="8.6640625" style="284" customWidth="1"/>
    <col min="345" max="345" width="9.6640625" style="284" customWidth="1"/>
    <col min="346" max="346" width="8.6640625" style="284" customWidth="1"/>
    <col min="347" max="347" width="9.6640625" style="284" customWidth="1"/>
    <col min="348" max="350" width="9" style="284" customWidth="1"/>
    <col min="351" max="351" width="10" style="284" customWidth="1"/>
    <col min="352" max="352" width="9.6640625" style="284" customWidth="1"/>
    <col min="353" max="354" width="9" style="284" customWidth="1"/>
    <col min="355" max="355" width="9.6640625" style="284" customWidth="1"/>
    <col min="356" max="356" width="10" style="284" customWidth="1"/>
    <col min="357" max="357" width="9.6640625" style="284" customWidth="1"/>
    <col min="358" max="358" width="6" style="284" customWidth="1"/>
    <col min="359" max="360" width="10" style="284" customWidth="1"/>
    <col min="361" max="361" width="8.6640625" style="284" customWidth="1"/>
    <col min="362" max="362" width="6" style="284" customWidth="1"/>
    <col min="363" max="364" width="7" style="284" customWidth="1"/>
    <col min="365" max="365" width="8" style="284" customWidth="1"/>
    <col min="366" max="366" width="6" style="284" customWidth="1"/>
    <col min="367" max="367" width="9" style="284" customWidth="1"/>
    <col min="368" max="368" width="10" style="284" customWidth="1"/>
    <col min="369" max="369" width="6" style="284" customWidth="1"/>
    <col min="370" max="370" width="8.6640625" style="284" customWidth="1"/>
    <col min="371" max="371" width="10.6640625" style="284" customWidth="1"/>
    <col min="372" max="372" width="10" style="284" customWidth="1"/>
    <col min="373" max="373" width="9.6640625" style="284" customWidth="1"/>
    <col min="374" max="374" width="11" style="284" customWidth="1"/>
    <col min="375" max="375" width="10" style="284" customWidth="1"/>
    <col min="376" max="376" width="7.6640625" style="284" customWidth="1"/>
    <col min="377" max="377" width="9.6640625" style="284" customWidth="1"/>
    <col min="378" max="378" width="10.6640625" style="284" customWidth="1"/>
    <col min="379" max="380" width="10" style="284" customWidth="1"/>
    <col min="381" max="381" width="6" style="284" customWidth="1"/>
    <col min="382" max="382" width="10" style="284" customWidth="1"/>
    <col min="383" max="383" width="8.6640625" style="284" customWidth="1"/>
    <col min="384" max="384" width="11" style="284" customWidth="1"/>
    <col min="385" max="386" width="9" style="284" customWidth="1"/>
    <col min="387" max="388" width="7" style="284" customWidth="1"/>
    <col min="389" max="389" width="6" style="284" customWidth="1"/>
    <col min="390" max="390" width="10" style="284" customWidth="1"/>
    <col min="391" max="391" width="6" style="284" customWidth="1"/>
    <col min="392" max="392" width="8" style="284" customWidth="1"/>
    <col min="393" max="393" width="10" style="284" customWidth="1"/>
    <col min="394" max="394" width="6" style="284" customWidth="1"/>
    <col min="395" max="395" width="9.6640625" style="284" customWidth="1"/>
    <col min="396" max="396" width="10.6640625" style="284" customWidth="1"/>
    <col min="397" max="397" width="11" style="284" customWidth="1"/>
    <col min="398" max="398" width="10" style="284" customWidth="1"/>
    <col min="399" max="399" width="8" style="284" customWidth="1"/>
    <col min="400" max="400" width="10.6640625" style="284" customWidth="1"/>
    <col min="401" max="402" width="6" style="284" customWidth="1"/>
    <col min="403" max="403" width="10" style="284" customWidth="1"/>
    <col min="404" max="404" width="6" style="284" customWidth="1"/>
    <col min="405" max="405" width="9" style="284" customWidth="1"/>
    <col min="406" max="406" width="6.6640625" style="284" customWidth="1"/>
    <col min="407" max="407" width="10" style="284" customWidth="1"/>
    <col min="408" max="408" width="11.6640625" style="284" customWidth="1"/>
    <col min="409" max="409" width="9.6640625" style="284" customWidth="1"/>
    <col min="410" max="410" width="9" style="284" customWidth="1"/>
    <col min="411" max="411" width="10" style="284" customWidth="1"/>
    <col min="412" max="412" width="6" style="284" customWidth="1"/>
    <col min="413" max="413" width="11" style="284" customWidth="1"/>
    <col min="414" max="414" width="10" style="284" customWidth="1"/>
    <col min="415" max="415" width="9.6640625" style="284" customWidth="1"/>
    <col min="416" max="416" width="9" style="284" customWidth="1"/>
    <col min="417" max="417" width="8" style="284" customWidth="1"/>
    <col min="418" max="420" width="9" style="284" customWidth="1"/>
    <col min="421" max="421" width="9.6640625" style="284" customWidth="1"/>
    <col min="422" max="422" width="6" style="284" customWidth="1"/>
    <col min="423" max="423" width="8.6640625" style="284" customWidth="1"/>
    <col min="424" max="424" width="6" style="284" customWidth="1"/>
    <col min="425" max="425" width="9" style="284" customWidth="1"/>
    <col min="426" max="426" width="6" style="284" customWidth="1"/>
    <col min="427" max="427" width="9" style="284" customWidth="1"/>
    <col min="428" max="428" width="10" style="284" customWidth="1"/>
    <col min="429" max="429" width="8" style="284" customWidth="1"/>
    <col min="430" max="430" width="10.6640625" style="284" customWidth="1"/>
    <col min="431" max="431" width="7" style="284" customWidth="1"/>
    <col min="432" max="432" width="10.6640625" style="284" customWidth="1"/>
    <col min="433" max="433" width="10" style="284" customWidth="1"/>
    <col min="434" max="434" width="9" style="284" customWidth="1"/>
    <col min="435" max="435" width="7" style="284" customWidth="1"/>
    <col min="436" max="436" width="10" style="284" customWidth="1"/>
    <col min="437" max="437" width="9" style="284" customWidth="1"/>
    <col min="438" max="438" width="10" style="284" customWidth="1"/>
    <col min="439" max="439" width="11" style="284" customWidth="1"/>
    <col min="440" max="440" width="9.6640625" style="284" customWidth="1"/>
    <col min="441" max="441" width="11" style="284" customWidth="1"/>
    <col min="442" max="442" width="7" style="284" customWidth="1"/>
    <col min="443" max="443" width="10.6640625" style="284" customWidth="1"/>
    <col min="444" max="445" width="9.6640625" style="284" customWidth="1"/>
    <col min="446" max="446" width="10" style="284" customWidth="1"/>
    <col min="447" max="447" width="9" style="284" customWidth="1"/>
    <col min="448" max="448" width="10" style="284" customWidth="1"/>
    <col min="449" max="449" width="9" style="284" customWidth="1"/>
    <col min="450" max="450" width="10" style="284" customWidth="1"/>
    <col min="451" max="451" width="9" style="284" customWidth="1"/>
    <col min="452" max="452" width="10.6640625" style="284" customWidth="1"/>
    <col min="453" max="454" width="8" style="284" customWidth="1"/>
    <col min="455" max="456" width="9" style="284" customWidth="1"/>
    <col min="457" max="457" width="8" style="284" customWidth="1"/>
    <col min="458" max="458" width="11" style="284" customWidth="1"/>
    <col min="459" max="459" width="9" style="284" customWidth="1"/>
    <col min="460" max="460" width="10.6640625" style="284" customWidth="1"/>
    <col min="461" max="461" width="10" style="284" customWidth="1"/>
    <col min="462" max="462" width="11" style="284" customWidth="1"/>
    <col min="463" max="463" width="8.6640625" style="284" customWidth="1"/>
    <col min="464" max="464" width="9.6640625" style="284" customWidth="1"/>
    <col min="465" max="465" width="11" style="284" customWidth="1"/>
    <col min="466" max="466" width="9.6640625" style="284" customWidth="1"/>
    <col min="467" max="467" width="7" style="284" customWidth="1"/>
    <col min="468" max="468" width="8" style="284" customWidth="1"/>
    <col min="469" max="469" width="11" style="284" customWidth="1"/>
    <col min="470" max="470" width="10" style="284" customWidth="1"/>
    <col min="471" max="471" width="8" style="284" customWidth="1"/>
    <col min="472" max="472" width="10" style="284" customWidth="1"/>
    <col min="473" max="473" width="9" style="284" customWidth="1"/>
    <col min="474" max="474" width="8" style="284" customWidth="1"/>
    <col min="475" max="475" width="10" style="284" customWidth="1"/>
    <col min="476" max="476" width="8" style="284" customWidth="1"/>
    <col min="477" max="477" width="7" style="284" customWidth="1"/>
    <col min="478" max="478" width="8" style="284" customWidth="1"/>
    <col min="479" max="479" width="9" style="284" customWidth="1"/>
    <col min="480" max="480" width="11" style="284" customWidth="1"/>
    <col min="481" max="481" width="7" style="284" customWidth="1"/>
    <col min="482" max="483" width="9.6640625" style="284" customWidth="1"/>
    <col min="484" max="484" width="7.6640625" style="284" customWidth="1"/>
    <col min="485" max="485" width="7" style="284" customWidth="1"/>
    <col min="486" max="487" width="8" style="284" customWidth="1"/>
    <col min="488" max="488" width="7" style="284" customWidth="1"/>
    <col min="489" max="489" width="10" style="284" customWidth="1"/>
    <col min="490" max="490" width="9" style="284" customWidth="1"/>
    <col min="491" max="491" width="8" style="284" customWidth="1"/>
    <col min="492" max="492" width="10" style="284" customWidth="1"/>
    <col min="493" max="493" width="11" style="284" customWidth="1"/>
    <col min="494" max="495" width="10" style="284" customWidth="1"/>
    <col min="496" max="496" width="9" style="284" customWidth="1"/>
    <col min="497" max="497" width="8" style="284" customWidth="1"/>
    <col min="498" max="498" width="9" style="284" customWidth="1"/>
    <col min="499" max="499" width="7" style="284" customWidth="1"/>
    <col min="500" max="500" width="10" style="284" customWidth="1"/>
    <col min="501" max="504" width="7" style="284" customWidth="1"/>
    <col min="505" max="505" width="9.6640625" style="284" customWidth="1"/>
    <col min="506" max="506" width="8.6640625" style="284" customWidth="1"/>
    <col min="507" max="507" width="7" style="284" customWidth="1"/>
    <col min="508" max="509" width="10" style="284" customWidth="1"/>
    <col min="510" max="511" width="9" style="284" customWidth="1"/>
    <col min="512" max="512" width="11" style="284" customWidth="1"/>
    <col min="513" max="513" width="8" style="284" customWidth="1"/>
    <col min="514" max="514" width="10" style="284" customWidth="1"/>
    <col min="515" max="516" width="9" style="284" customWidth="1"/>
    <col min="517" max="517" width="8" style="284" customWidth="1"/>
    <col min="518" max="518" width="9" style="284" customWidth="1"/>
    <col min="519" max="519" width="9.6640625" style="284" customWidth="1"/>
    <col min="520" max="520" width="11" style="284" customWidth="1"/>
    <col min="521" max="521" width="7" style="284" customWidth="1"/>
    <col min="522" max="522" width="11" style="284" customWidth="1"/>
    <col min="523" max="523" width="12" style="284" customWidth="1"/>
    <col min="524" max="524" width="9" style="284" customWidth="1"/>
    <col min="525" max="525" width="12" style="284" customWidth="1"/>
    <col min="526" max="526" width="7" style="284" customWidth="1"/>
    <col min="527" max="527" width="9" style="284" customWidth="1"/>
    <col min="528" max="528" width="10" style="284" customWidth="1"/>
    <col min="529" max="530" width="11" style="284" customWidth="1"/>
    <col min="531" max="531" width="9" style="284" customWidth="1"/>
    <col min="532" max="534" width="11" style="284" customWidth="1"/>
    <col min="535" max="535" width="9" style="284" customWidth="1"/>
    <col min="536" max="540" width="11" style="284" customWidth="1"/>
    <col min="541" max="541" width="7" style="284" customWidth="1"/>
    <col min="542" max="543" width="9" style="284" customWidth="1"/>
    <col min="544" max="544" width="7" style="284" customWidth="1"/>
    <col min="545" max="545" width="9.6640625" style="284" customWidth="1"/>
    <col min="546" max="546" width="8" style="284" customWidth="1"/>
    <col min="547" max="547" width="10" style="284" customWidth="1"/>
    <col min="548" max="549" width="8" style="284" customWidth="1"/>
    <col min="550" max="550" width="11" style="284" customWidth="1"/>
    <col min="551" max="551" width="9" style="284" customWidth="1"/>
    <col min="552" max="552" width="8" style="284" customWidth="1"/>
    <col min="553" max="553" width="11" style="284" customWidth="1"/>
    <col min="554" max="554" width="12" style="284" customWidth="1"/>
    <col min="555" max="555" width="11" style="284" customWidth="1"/>
    <col min="556" max="556" width="8" style="284" customWidth="1"/>
    <col min="557" max="557" width="7" style="284" customWidth="1"/>
    <col min="558" max="558" width="8" style="284" customWidth="1"/>
    <col min="559" max="560" width="10" style="284" customWidth="1"/>
    <col min="561" max="562" width="9" style="284" customWidth="1"/>
    <col min="563" max="565" width="11" style="284" customWidth="1"/>
    <col min="566" max="566" width="7" style="284" customWidth="1"/>
    <col min="567" max="567" width="12" style="284" customWidth="1"/>
    <col min="568" max="568" width="8" style="284" customWidth="1"/>
    <col min="569" max="569" width="11" style="284" customWidth="1"/>
    <col min="570" max="570" width="10" style="284" customWidth="1"/>
    <col min="571" max="571" width="11" style="284" customWidth="1"/>
    <col min="572" max="572" width="8" style="284" customWidth="1"/>
    <col min="573" max="573" width="11" style="284" customWidth="1"/>
    <col min="574" max="574" width="8" style="284" customWidth="1"/>
    <col min="575" max="575" width="11" style="284" customWidth="1"/>
    <col min="576" max="576" width="8" style="284" customWidth="1"/>
    <col min="577" max="577" width="7" style="284" customWidth="1"/>
    <col min="578" max="578" width="10" style="284" customWidth="1"/>
    <col min="579" max="579" width="12" style="284" customWidth="1"/>
    <col min="580" max="580" width="7" style="284" customWidth="1"/>
    <col min="581" max="581" width="11" style="284" customWidth="1"/>
    <col min="582" max="582" width="8" style="284" customWidth="1"/>
    <col min="583" max="583" width="7" style="284" customWidth="1"/>
    <col min="584" max="584" width="11" style="284" customWidth="1"/>
    <col min="585" max="585" width="12" style="284" customWidth="1"/>
    <col min="586" max="714" width="11.21875" style="284" customWidth="1"/>
    <col min="715" max="715" width="100" style="284" bestFit="1" customWidth="1"/>
    <col min="716" max="716" width="105.5546875" style="284" bestFit="1" customWidth="1"/>
    <col min="717" max="717" width="104.6640625" style="284" bestFit="1" customWidth="1"/>
    <col min="718" max="718" width="98.33203125" style="284" bestFit="1" customWidth="1"/>
    <col min="719" max="719" width="105.6640625" style="284" bestFit="1" customWidth="1"/>
    <col min="720" max="720" width="103.88671875" style="284" bestFit="1" customWidth="1"/>
    <col min="721" max="721" width="128.109375" style="284" bestFit="1" customWidth="1"/>
    <col min="722" max="722" width="179" style="284" bestFit="1" customWidth="1"/>
    <col min="723" max="723" width="139.88671875" style="284" bestFit="1" customWidth="1"/>
    <col min="724" max="724" width="187.33203125" style="284" bestFit="1" customWidth="1"/>
    <col min="725" max="725" width="125.109375" style="284" bestFit="1" customWidth="1"/>
    <col min="726" max="726" width="147.33203125" style="284" bestFit="1" customWidth="1"/>
    <col min="727" max="727" width="160.6640625" style="284" bestFit="1" customWidth="1"/>
    <col min="728" max="728" width="145.33203125" style="284" bestFit="1" customWidth="1"/>
    <col min="729" max="729" width="193.44140625" style="284" bestFit="1" customWidth="1"/>
    <col min="730" max="730" width="232.88671875" style="284" bestFit="1" customWidth="1"/>
    <col min="731" max="731" width="203.6640625" style="284" bestFit="1" customWidth="1"/>
    <col min="732" max="732" width="111.109375" style="284" bestFit="1" customWidth="1"/>
    <col min="733" max="733" width="82.5546875" style="284" bestFit="1" customWidth="1"/>
    <col min="734" max="734" width="103.6640625" style="284" bestFit="1" customWidth="1"/>
    <col min="735" max="735" width="168.5546875" style="284" bestFit="1" customWidth="1"/>
    <col min="736" max="736" width="174.5546875" style="284" bestFit="1" customWidth="1"/>
    <col min="737" max="737" width="143.44140625" style="284" bestFit="1" customWidth="1"/>
    <col min="738" max="738" width="73" style="284" bestFit="1" customWidth="1"/>
    <col min="739" max="739" width="71.33203125" style="284" bestFit="1" customWidth="1"/>
    <col min="740" max="740" width="98.109375" style="284" bestFit="1" customWidth="1"/>
    <col min="741" max="741" width="68" style="284" bestFit="1" customWidth="1"/>
    <col min="742" max="742" width="63.44140625" style="284" bestFit="1" customWidth="1"/>
    <col min="743" max="743" width="64" style="284" bestFit="1" customWidth="1"/>
    <col min="744" max="744" width="80.6640625" style="284" bestFit="1" customWidth="1"/>
    <col min="745" max="745" width="110.6640625" style="284" bestFit="1" customWidth="1"/>
    <col min="746" max="746" width="56.6640625" style="284" bestFit="1" customWidth="1"/>
    <col min="747" max="747" width="59.6640625" style="284" bestFit="1" customWidth="1"/>
    <col min="748" max="748" width="72.6640625" style="284" bestFit="1" customWidth="1"/>
    <col min="749" max="749" width="105.6640625" style="284" bestFit="1" customWidth="1"/>
    <col min="750" max="750" width="100.6640625" style="284" bestFit="1" customWidth="1"/>
    <col min="751" max="751" width="130.44140625" style="284" bestFit="1" customWidth="1"/>
    <col min="752" max="752" width="57" style="284" bestFit="1" customWidth="1"/>
    <col min="753" max="753" width="160.44140625" style="284" bestFit="1" customWidth="1"/>
    <col min="754" max="754" width="113.5546875" style="284" bestFit="1" customWidth="1"/>
    <col min="755" max="755" width="184.44140625" style="284" bestFit="1" customWidth="1"/>
    <col min="756" max="756" width="146.33203125" style="284" bestFit="1" customWidth="1"/>
    <col min="757" max="757" width="110.88671875" style="284" bestFit="1" customWidth="1"/>
    <col min="758" max="758" width="255.6640625" style="284" bestFit="1" customWidth="1"/>
    <col min="759" max="759" width="113" style="284" bestFit="1" customWidth="1"/>
    <col min="760" max="760" width="50.6640625" style="284" bestFit="1" customWidth="1"/>
    <col min="761" max="761" width="86.6640625" style="284" bestFit="1" customWidth="1"/>
    <col min="762" max="762" width="82.6640625" style="284" bestFit="1" customWidth="1"/>
    <col min="763" max="763" width="75.6640625" style="284" bestFit="1" customWidth="1"/>
    <col min="764" max="764" width="87.88671875" style="284" bestFit="1" customWidth="1"/>
    <col min="765" max="765" width="88.109375" style="284" bestFit="1" customWidth="1"/>
    <col min="766" max="766" width="43" style="284" bestFit="1" customWidth="1"/>
    <col min="767" max="767" width="47.6640625" style="284" bestFit="1" customWidth="1"/>
    <col min="768" max="768" width="46.6640625" style="284" bestFit="1" customWidth="1"/>
    <col min="769" max="769" width="27.109375" style="284" bestFit="1" customWidth="1"/>
    <col min="770" max="770" width="46.6640625" style="284" bestFit="1" customWidth="1"/>
    <col min="771" max="771" width="51.5546875" style="284" bestFit="1" customWidth="1"/>
    <col min="772" max="772" width="50.33203125" style="284" bestFit="1" customWidth="1"/>
    <col min="773" max="773" width="40.33203125" style="284" bestFit="1" customWidth="1"/>
    <col min="774" max="774" width="82.6640625" style="284" bestFit="1" customWidth="1"/>
    <col min="775" max="775" width="131.109375" style="284" bestFit="1" customWidth="1"/>
    <col min="776" max="776" width="32.33203125" style="284" bestFit="1" customWidth="1"/>
    <col min="777" max="777" width="81.33203125" style="284" bestFit="1" customWidth="1"/>
    <col min="778" max="778" width="48.33203125" style="284" bestFit="1" customWidth="1"/>
    <col min="779" max="779" width="54.33203125" style="284" bestFit="1" customWidth="1"/>
    <col min="780" max="780" width="43.6640625" style="284" bestFit="1" customWidth="1"/>
    <col min="781" max="781" width="48.33203125" style="284" bestFit="1" customWidth="1"/>
    <col min="782" max="782" width="36.33203125" style="284" bestFit="1" customWidth="1"/>
    <col min="783" max="783" width="53" style="284" bestFit="1" customWidth="1"/>
    <col min="784" max="784" width="56" style="284" bestFit="1" customWidth="1"/>
    <col min="785" max="785" width="110.33203125" style="284" bestFit="1" customWidth="1"/>
    <col min="786" max="786" width="88.6640625" style="284" bestFit="1" customWidth="1"/>
    <col min="787" max="787" width="176.109375" style="284" bestFit="1" customWidth="1"/>
    <col min="788" max="788" width="143.33203125" style="284" bestFit="1" customWidth="1"/>
    <col min="789" max="789" width="78.6640625" style="284" bestFit="1" customWidth="1"/>
    <col min="790" max="790" width="91.44140625" style="284" bestFit="1" customWidth="1"/>
    <col min="791" max="791" width="191.6640625" style="284" bestFit="1" customWidth="1"/>
    <col min="792" max="792" width="84.5546875" style="284" bestFit="1" customWidth="1"/>
    <col min="793" max="793" width="155.88671875" style="284" bestFit="1" customWidth="1"/>
    <col min="794" max="794" width="76.33203125" style="284" bestFit="1" customWidth="1"/>
    <col min="795" max="795" width="53.6640625" style="284" bestFit="1" customWidth="1"/>
    <col min="796" max="796" width="77.33203125" style="284" bestFit="1" customWidth="1"/>
    <col min="797" max="797" width="55" style="284" bestFit="1" customWidth="1"/>
    <col min="798" max="798" width="73.109375" style="284" bestFit="1" customWidth="1"/>
    <col min="799" max="799" width="63" style="284" bestFit="1" customWidth="1"/>
    <col min="800" max="800" width="74.44140625" style="284" bestFit="1" customWidth="1"/>
    <col min="801" max="801" width="79.88671875" style="284" bestFit="1" customWidth="1"/>
    <col min="802" max="802" width="148.6640625" style="284" bestFit="1" customWidth="1"/>
    <col min="803" max="803" width="136.33203125" style="284" bestFit="1" customWidth="1"/>
    <col min="804" max="804" width="108.6640625" style="284" bestFit="1" customWidth="1"/>
    <col min="805" max="805" width="141.6640625" style="284" bestFit="1" customWidth="1"/>
    <col min="806" max="806" width="108.109375" style="284" bestFit="1" customWidth="1"/>
    <col min="807" max="807" width="147.6640625" style="284" bestFit="1" customWidth="1"/>
    <col min="808" max="808" width="52.44140625" style="284" bestFit="1" customWidth="1"/>
    <col min="809" max="809" width="38.88671875" style="284" bestFit="1" customWidth="1"/>
    <col min="810" max="810" width="47.6640625" style="284" bestFit="1" customWidth="1"/>
    <col min="811" max="811" width="37.6640625" style="284" bestFit="1" customWidth="1"/>
    <col min="812" max="812" width="99.6640625" style="284" bestFit="1" customWidth="1"/>
    <col min="813" max="813" width="127.44140625" style="284" bestFit="1" customWidth="1"/>
    <col min="814" max="814" width="137.109375" style="284" bestFit="1" customWidth="1"/>
    <col min="815" max="815" width="147.6640625" style="284" bestFit="1" customWidth="1"/>
    <col min="816" max="816" width="178.44140625" style="284" bestFit="1" customWidth="1"/>
    <col min="817" max="817" width="185.6640625" style="284" bestFit="1" customWidth="1"/>
    <col min="818" max="818" width="170" style="284" bestFit="1" customWidth="1"/>
    <col min="819" max="819" width="65.33203125" style="284" bestFit="1" customWidth="1"/>
    <col min="820" max="820" width="42.5546875" style="284" bestFit="1" customWidth="1"/>
    <col min="821" max="821" width="163.6640625" style="284" bestFit="1" customWidth="1"/>
    <col min="822" max="822" width="177.109375" style="284" bestFit="1" customWidth="1"/>
    <col min="823" max="823" width="57.6640625" style="284" bestFit="1" customWidth="1"/>
    <col min="824" max="824" width="122.88671875" style="284" bestFit="1" customWidth="1"/>
    <col min="825" max="825" width="93" style="284" bestFit="1" customWidth="1"/>
    <col min="826" max="826" width="77.44140625" style="284" bestFit="1" customWidth="1"/>
    <col min="827" max="827" width="97" style="284" bestFit="1" customWidth="1"/>
    <col min="828" max="828" width="44.33203125" style="284" bestFit="1" customWidth="1"/>
    <col min="829" max="829" width="31" style="284" bestFit="1" customWidth="1"/>
    <col min="830" max="830" width="153.5546875" style="284" bestFit="1" customWidth="1"/>
    <col min="831" max="831" width="94.6640625" style="284" bestFit="1" customWidth="1"/>
    <col min="832" max="832" width="86.6640625" style="284" bestFit="1" customWidth="1"/>
    <col min="833" max="833" width="54.109375" style="284" bestFit="1" customWidth="1"/>
    <col min="834" max="834" width="37.109375" style="284" bestFit="1" customWidth="1"/>
    <col min="835" max="835" width="47.44140625" style="284" bestFit="1" customWidth="1"/>
    <col min="836" max="836" width="142.44140625" style="284" bestFit="1" customWidth="1"/>
    <col min="837" max="837" width="59" style="284" bestFit="1" customWidth="1"/>
    <col min="838" max="838" width="89.33203125" style="284" bestFit="1" customWidth="1"/>
    <col min="839" max="839" width="68.33203125" style="284" bestFit="1" customWidth="1"/>
    <col min="840" max="840" width="84.5546875" style="284" bestFit="1" customWidth="1"/>
    <col min="841" max="841" width="115.33203125" style="284" bestFit="1" customWidth="1"/>
    <col min="842" max="842" width="75.44140625" style="284" bestFit="1" customWidth="1"/>
    <col min="843" max="843" width="162.5546875" style="284" bestFit="1" customWidth="1"/>
    <col min="844" max="844" width="148.44140625" style="284" bestFit="1" customWidth="1"/>
    <col min="845" max="845" width="66.6640625" style="284" bestFit="1" customWidth="1"/>
    <col min="846" max="846" width="72.5546875" style="284" bestFit="1" customWidth="1"/>
    <col min="847" max="847" width="134.109375" style="284" bestFit="1" customWidth="1"/>
    <col min="848" max="848" width="48.33203125" style="284" bestFit="1" customWidth="1"/>
    <col min="849" max="849" width="78.5546875" style="284" bestFit="1" customWidth="1"/>
    <col min="850" max="850" width="61.109375" style="284" bestFit="1" customWidth="1"/>
    <col min="851" max="851" width="41.6640625" style="284" bestFit="1" customWidth="1"/>
    <col min="852" max="852" width="54" style="284" bestFit="1" customWidth="1"/>
    <col min="853" max="853" width="78.109375" style="284" bestFit="1" customWidth="1"/>
    <col min="854" max="854" width="66.5546875" style="284" bestFit="1" customWidth="1"/>
    <col min="855" max="855" width="78.6640625" style="284" bestFit="1" customWidth="1"/>
    <col min="856" max="856" width="53.33203125" style="284" bestFit="1" customWidth="1"/>
    <col min="857" max="857" width="56.6640625" style="284" bestFit="1" customWidth="1"/>
    <col min="858" max="858" width="101.88671875" style="284" bestFit="1" customWidth="1"/>
    <col min="859" max="859" width="80.88671875" style="284" bestFit="1" customWidth="1"/>
    <col min="860" max="860" width="63.6640625" style="284" bestFit="1" customWidth="1"/>
    <col min="861" max="861" width="65.44140625" style="284" bestFit="1" customWidth="1"/>
    <col min="862" max="862" width="76.6640625" style="284" bestFit="1" customWidth="1"/>
    <col min="863" max="863" width="59.33203125" style="284" bestFit="1" customWidth="1"/>
    <col min="864" max="864" width="62.6640625" style="284" bestFit="1" customWidth="1"/>
    <col min="865" max="865" width="81.6640625" style="284" bestFit="1" customWidth="1"/>
    <col min="866" max="866" width="86.109375" style="284" bestFit="1" customWidth="1"/>
    <col min="867" max="867" width="73.33203125" style="284" bestFit="1" customWidth="1"/>
    <col min="868" max="868" width="72" style="284" bestFit="1" customWidth="1"/>
    <col min="869" max="869" width="104.6640625" style="284" bestFit="1" customWidth="1"/>
    <col min="870" max="870" width="68.33203125" style="284" bestFit="1" customWidth="1"/>
    <col min="871" max="871" width="64.109375" style="284" bestFit="1" customWidth="1"/>
    <col min="872" max="872" width="55.5546875" style="284" bestFit="1" customWidth="1"/>
    <col min="873" max="873" width="62.33203125" style="284" bestFit="1" customWidth="1"/>
    <col min="874" max="874" width="97.88671875" style="284" bestFit="1" customWidth="1"/>
    <col min="875" max="875" width="91.44140625" style="284" bestFit="1" customWidth="1"/>
    <col min="876" max="876" width="74.109375" style="284" bestFit="1" customWidth="1"/>
    <col min="877" max="877" width="114.88671875" style="284" bestFit="1" customWidth="1"/>
    <col min="878" max="878" width="63" style="284" bestFit="1" customWidth="1"/>
    <col min="879" max="879" width="67.6640625" style="284" bestFit="1" customWidth="1"/>
    <col min="880" max="880" width="88.33203125" style="284" bestFit="1" customWidth="1"/>
    <col min="881" max="881" width="82.5546875" style="284" bestFit="1" customWidth="1"/>
    <col min="882" max="882" width="63.6640625" style="284" bestFit="1" customWidth="1"/>
    <col min="883" max="883" width="51.6640625" style="284" bestFit="1" customWidth="1"/>
    <col min="884" max="884" width="86.5546875" style="284" bestFit="1" customWidth="1"/>
    <col min="885" max="885" width="58.5546875" style="284" bestFit="1" customWidth="1"/>
    <col min="886" max="886" width="74.33203125" style="284" bestFit="1" customWidth="1"/>
    <col min="887" max="887" width="62.6640625" style="284" bestFit="1" customWidth="1"/>
    <col min="888" max="888" width="69.6640625" style="284" bestFit="1" customWidth="1"/>
    <col min="889" max="889" width="80" style="284" bestFit="1" customWidth="1"/>
    <col min="890" max="890" width="69.6640625" style="284" bestFit="1" customWidth="1"/>
    <col min="891" max="891" width="68.109375" style="284" bestFit="1" customWidth="1"/>
    <col min="892" max="892" width="106.44140625" style="284" bestFit="1" customWidth="1"/>
    <col min="893" max="893" width="70.6640625" style="284" bestFit="1" customWidth="1"/>
    <col min="894" max="894" width="74.6640625" style="284" bestFit="1" customWidth="1"/>
    <col min="895" max="895" width="56.44140625" style="284" bestFit="1" customWidth="1"/>
    <col min="896" max="896" width="94.44140625" style="284" bestFit="1" customWidth="1"/>
    <col min="897" max="897" width="75.44140625" style="284" bestFit="1" customWidth="1"/>
    <col min="898" max="898" width="82" style="284" bestFit="1" customWidth="1"/>
    <col min="899" max="899" width="115" style="284" bestFit="1" customWidth="1"/>
    <col min="900" max="900" width="117.33203125" style="284" bestFit="1" customWidth="1"/>
    <col min="901" max="901" width="61.33203125" style="284" bestFit="1" customWidth="1"/>
    <col min="902" max="902" width="30.6640625" style="284" bestFit="1" customWidth="1"/>
    <col min="903" max="903" width="62.6640625" style="284" bestFit="1" customWidth="1"/>
    <col min="904" max="904" width="90.33203125" style="284" bestFit="1" customWidth="1"/>
    <col min="905" max="905" width="77.44140625" style="284" bestFit="1" customWidth="1"/>
    <col min="906" max="906" width="42.44140625" style="284" bestFit="1" customWidth="1"/>
    <col min="907" max="907" width="111.88671875" style="284" bestFit="1" customWidth="1"/>
    <col min="908" max="908" width="39.88671875" style="284" bestFit="1" customWidth="1"/>
    <col min="909" max="910" width="57.6640625" style="284" bestFit="1" customWidth="1"/>
    <col min="911" max="911" width="42" style="284" bestFit="1" customWidth="1"/>
    <col min="912" max="912" width="40.33203125" style="284" bestFit="1" customWidth="1"/>
    <col min="913" max="913" width="41.44140625" style="284" bestFit="1" customWidth="1"/>
    <col min="914" max="914" width="41.6640625" style="284" bestFit="1" customWidth="1"/>
    <col min="915" max="915" width="46.33203125" style="284" bestFit="1" customWidth="1"/>
    <col min="916" max="916" width="53.44140625" style="284" bestFit="1" customWidth="1"/>
    <col min="917" max="917" width="44.33203125" style="284" bestFit="1" customWidth="1"/>
    <col min="918" max="918" width="44.6640625" style="284" bestFit="1" customWidth="1"/>
    <col min="919" max="919" width="45" style="284" bestFit="1" customWidth="1"/>
    <col min="920" max="920" width="49.109375" style="284" bestFit="1" customWidth="1"/>
    <col min="921" max="921" width="34.33203125" style="284" bestFit="1" customWidth="1"/>
    <col min="922" max="922" width="74.88671875" style="284" bestFit="1" customWidth="1"/>
    <col min="923" max="923" width="55.44140625" style="284" bestFit="1" customWidth="1"/>
    <col min="924" max="924" width="70.88671875" style="284" bestFit="1" customWidth="1"/>
    <col min="925" max="925" width="61.6640625" style="284" bestFit="1" customWidth="1"/>
    <col min="926" max="926" width="45.109375" style="284" bestFit="1" customWidth="1"/>
    <col min="927" max="927" width="54.109375" style="284" bestFit="1" customWidth="1"/>
    <col min="928" max="928" width="61.109375" style="284" bestFit="1" customWidth="1"/>
    <col min="929" max="929" width="95.33203125" style="284" bestFit="1" customWidth="1"/>
    <col min="930" max="930" width="50.6640625" style="284" bestFit="1" customWidth="1"/>
    <col min="931" max="931" width="46.33203125" style="284" bestFit="1" customWidth="1"/>
    <col min="932" max="932" width="43.5546875" style="284" bestFit="1" customWidth="1"/>
    <col min="933" max="933" width="57.88671875" style="284" bestFit="1" customWidth="1"/>
    <col min="934" max="934" width="33" style="284" bestFit="1" customWidth="1"/>
    <col min="935" max="935" width="34.33203125" style="284" bestFit="1" customWidth="1"/>
    <col min="936" max="936" width="60.109375" style="284" bestFit="1" customWidth="1"/>
    <col min="937" max="937" width="11.88671875" style="284" bestFit="1" customWidth="1"/>
    <col min="938" max="16384" width="11.5546875" style="284"/>
  </cols>
  <sheetData>
    <row r="1" spans="1:713" ht="14.4" x14ac:dyDescent="0.3">
      <c r="A1" s="336" t="s">
        <v>2401</v>
      </c>
      <c r="B1" s="336"/>
      <c r="D1" s="334" t="s">
        <v>2536</v>
      </c>
      <c r="E1" s="334"/>
      <c r="K1"/>
      <c r="L1"/>
    </row>
    <row r="2" spans="1:713" ht="24" x14ac:dyDescent="0.3">
      <c r="A2" s="264" t="s">
        <v>2367</v>
      </c>
      <c r="B2" s="124" t="s">
        <v>2368</v>
      </c>
      <c r="C2" s="124" t="s">
        <v>3294</v>
      </c>
      <c r="D2" s="269" t="s">
        <v>2537</v>
      </c>
      <c r="E2" s="261" t="s">
        <v>2397</v>
      </c>
      <c r="G2" s="268" t="s">
        <v>2367</v>
      </c>
      <c r="H2" s="279" t="s">
        <v>2368</v>
      </c>
      <c r="K2"/>
      <c r="L2"/>
      <c r="M2"/>
    </row>
    <row r="3" spans="1:713" ht="14.4" x14ac:dyDescent="0.3">
      <c r="A3" s="261">
        <v>2003</v>
      </c>
      <c r="B3" s="260">
        <v>24</v>
      </c>
      <c r="C3" s="309">
        <v>2685834</v>
      </c>
      <c r="D3" s="121" t="s">
        <v>2211</v>
      </c>
      <c r="E3" s="260">
        <v>1</v>
      </c>
      <c r="G3" s="121" t="s">
        <v>1110</v>
      </c>
      <c r="H3" s="273">
        <v>344</v>
      </c>
      <c r="K3" s="300" t="s">
        <v>3289</v>
      </c>
      <c r="L3" s="301" t="s">
        <v>3290</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row>
    <row r="4" spans="1:713" ht="14.4" x14ac:dyDescent="0.3">
      <c r="A4" s="261">
        <v>2004</v>
      </c>
      <c r="B4" s="260">
        <v>67</v>
      </c>
      <c r="C4" s="309">
        <v>25819347.750000004</v>
      </c>
      <c r="D4" s="121" t="s">
        <v>2555</v>
      </c>
      <c r="E4" s="260">
        <v>1</v>
      </c>
      <c r="G4" s="121" t="s">
        <v>1102</v>
      </c>
      <c r="H4" s="274">
        <v>141</v>
      </c>
      <c r="K4" s="302" t="s">
        <v>2520</v>
      </c>
      <c r="L4" s="303">
        <v>73</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row>
    <row r="5" spans="1:713" ht="14.4" x14ac:dyDescent="0.3">
      <c r="A5" s="261">
        <v>2005</v>
      </c>
      <c r="B5" s="260">
        <v>41</v>
      </c>
      <c r="C5" s="309">
        <v>28661206.52</v>
      </c>
      <c r="D5" s="121" t="s">
        <v>2528</v>
      </c>
      <c r="E5" s="260">
        <v>28</v>
      </c>
      <c r="G5" s="121" t="s">
        <v>1100</v>
      </c>
      <c r="H5" s="274">
        <v>126</v>
      </c>
      <c r="K5" s="304" t="s">
        <v>2555</v>
      </c>
      <c r="L5" s="303"/>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row>
    <row r="6" spans="1:713" ht="14.4" x14ac:dyDescent="0.3">
      <c r="A6" s="261">
        <v>2006</v>
      </c>
      <c r="B6" s="260">
        <v>36</v>
      </c>
      <c r="C6" s="309">
        <v>27331599.240000006</v>
      </c>
      <c r="D6" s="121" t="s">
        <v>2529</v>
      </c>
      <c r="E6" s="260">
        <v>142</v>
      </c>
      <c r="G6" s="121" t="s">
        <v>1104</v>
      </c>
      <c r="H6" s="274">
        <v>105</v>
      </c>
      <c r="K6" s="305" t="s">
        <v>689</v>
      </c>
      <c r="L6" s="303">
        <v>1</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row>
    <row r="7" spans="1:713" ht="14.4" x14ac:dyDescent="0.3">
      <c r="A7" s="261">
        <v>2007</v>
      </c>
      <c r="B7" s="260">
        <v>20</v>
      </c>
      <c r="C7" s="309">
        <v>12675218.93</v>
      </c>
      <c r="D7" s="121" t="s">
        <v>2530</v>
      </c>
      <c r="E7" s="260">
        <v>106</v>
      </c>
      <c r="G7" s="121" t="s">
        <v>1109</v>
      </c>
      <c r="H7" s="274">
        <v>93</v>
      </c>
      <c r="K7" s="304" t="s">
        <v>2529</v>
      </c>
      <c r="L7" s="30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row>
    <row r="8" spans="1:713" ht="14.4" x14ac:dyDescent="0.3">
      <c r="A8" s="261">
        <v>2008</v>
      </c>
      <c r="B8" s="260">
        <v>54</v>
      </c>
      <c r="C8" s="309">
        <v>44546955.989999995</v>
      </c>
      <c r="D8" s="121" t="s">
        <v>2532</v>
      </c>
      <c r="E8" s="260">
        <v>160</v>
      </c>
      <c r="G8" s="121" t="s">
        <v>1107</v>
      </c>
      <c r="H8" s="274">
        <v>42</v>
      </c>
      <c r="K8" s="305" t="s">
        <v>689</v>
      </c>
      <c r="L8" s="303">
        <v>8</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row>
    <row r="9" spans="1:713" ht="14.4" x14ac:dyDescent="0.3">
      <c r="A9" s="261">
        <v>2009</v>
      </c>
      <c r="B9" s="260">
        <v>10</v>
      </c>
      <c r="C9" s="309">
        <v>11691838.299999999</v>
      </c>
      <c r="D9" s="121" t="s">
        <v>2534</v>
      </c>
      <c r="E9" s="260">
        <v>5</v>
      </c>
      <c r="G9" s="121" t="s">
        <v>1095</v>
      </c>
      <c r="H9" s="274">
        <v>24</v>
      </c>
      <c r="K9" s="304" t="s">
        <v>2530</v>
      </c>
      <c r="L9" s="30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row>
    <row r="10" spans="1:713" ht="14.4" x14ac:dyDescent="0.3">
      <c r="A10" s="261">
        <v>2010</v>
      </c>
      <c r="B10" s="260">
        <v>118</v>
      </c>
      <c r="C10" s="309">
        <v>269273127.03000009</v>
      </c>
      <c r="D10" s="121" t="s">
        <v>2533</v>
      </c>
      <c r="E10" s="260">
        <v>24</v>
      </c>
      <c r="G10" s="121" t="s">
        <v>1106</v>
      </c>
      <c r="H10" s="274">
        <v>15</v>
      </c>
      <c r="K10" s="305" t="s">
        <v>689</v>
      </c>
      <c r="L10" s="303">
        <v>6</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row>
    <row r="11" spans="1:713" ht="14.4" x14ac:dyDescent="0.3">
      <c r="A11" s="261">
        <v>2011</v>
      </c>
      <c r="B11" s="260">
        <v>99</v>
      </c>
      <c r="C11" s="309">
        <v>147455257.45999998</v>
      </c>
      <c r="D11" s="121" t="s">
        <v>2535</v>
      </c>
      <c r="E11" s="260">
        <v>6</v>
      </c>
      <c r="G11" s="121" t="s">
        <v>1111</v>
      </c>
      <c r="H11" s="274">
        <v>10</v>
      </c>
      <c r="K11" s="304" t="s">
        <v>2532</v>
      </c>
      <c r="L11" s="30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row>
    <row r="12" spans="1:713" ht="14.4" x14ac:dyDescent="0.3">
      <c r="A12" s="261">
        <v>2012</v>
      </c>
      <c r="B12" s="260">
        <v>73</v>
      </c>
      <c r="C12" s="309">
        <v>129092907.84</v>
      </c>
      <c r="D12" s="121" t="s">
        <v>1629</v>
      </c>
      <c r="E12" s="260">
        <v>60</v>
      </c>
      <c r="G12" s="121" t="s">
        <v>1098</v>
      </c>
      <c r="H12" s="274">
        <v>9</v>
      </c>
      <c r="K12" s="305" t="s">
        <v>689</v>
      </c>
      <c r="L12" s="303">
        <v>20</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row>
    <row r="13" spans="1:713" ht="14.4" x14ac:dyDescent="0.3">
      <c r="A13" s="261">
        <v>2013</v>
      </c>
      <c r="B13" s="260">
        <v>50</v>
      </c>
      <c r="C13" s="309">
        <v>642303983.87999988</v>
      </c>
      <c r="D13" s="121" t="s">
        <v>2531</v>
      </c>
      <c r="E13" s="260">
        <v>404</v>
      </c>
      <c r="G13" s="121" t="s">
        <v>1108</v>
      </c>
      <c r="H13" s="274">
        <v>8</v>
      </c>
      <c r="K13" s="304" t="s">
        <v>2531</v>
      </c>
      <c r="L13" s="30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row>
    <row r="14" spans="1:713" ht="14.4" x14ac:dyDescent="0.3">
      <c r="A14" s="261">
        <v>2014</v>
      </c>
      <c r="B14" s="260">
        <v>39</v>
      </c>
      <c r="C14" s="309">
        <v>152209337.94999999</v>
      </c>
      <c r="D14" s="121" t="s">
        <v>827</v>
      </c>
      <c r="E14" s="260">
        <v>937</v>
      </c>
      <c r="G14" s="121" t="s">
        <v>1096</v>
      </c>
      <c r="H14" s="274">
        <v>7</v>
      </c>
      <c r="K14" s="305" t="s">
        <v>689</v>
      </c>
      <c r="L14" s="303">
        <v>38</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row>
    <row r="15" spans="1:713" ht="14.4" x14ac:dyDescent="0.3">
      <c r="A15" s="261">
        <v>2015</v>
      </c>
      <c r="B15" s="260">
        <v>60</v>
      </c>
      <c r="C15" s="309">
        <v>466533617.36000007</v>
      </c>
      <c r="G15" s="121" t="s">
        <v>1099</v>
      </c>
      <c r="H15" s="274">
        <v>5</v>
      </c>
      <c r="K15" s="302" t="s">
        <v>2521</v>
      </c>
      <c r="L15" s="303">
        <v>59</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row>
    <row r="16" spans="1:713" ht="14.4" x14ac:dyDescent="0.3">
      <c r="A16" s="261">
        <v>2016</v>
      </c>
      <c r="B16" s="260">
        <v>40</v>
      </c>
      <c r="C16" s="309">
        <v>198836189.72999999</v>
      </c>
      <c r="G16" s="121" t="s">
        <v>1097</v>
      </c>
      <c r="H16" s="274">
        <v>3</v>
      </c>
      <c r="K16" s="304" t="s">
        <v>2211</v>
      </c>
      <c r="L16" s="303"/>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row>
    <row r="17" spans="1:713" ht="14.4" x14ac:dyDescent="0.3">
      <c r="A17" s="261">
        <v>2017</v>
      </c>
      <c r="B17" s="260">
        <v>206</v>
      </c>
      <c r="C17" s="309">
        <v>2024962735.5999994</v>
      </c>
      <c r="G17" s="121" t="s">
        <v>1101</v>
      </c>
      <c r="H17" s="274">
        <v>3</v>
      </c>
      <c r="K17" s="305" t="s">
        <v>689</v>
      </c>
      <c r="L17" s="303">
        <v>1</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row>
    <row r="18" spans="1:713" ht="14.4" x14ac:dyDescent="0.3">
      <c r="A18" s="261" t="s">
        <v>2369</v>
      </c>
      <c r="B18" s="260">
        <v>937</v>
      </c>
      <c r="C18" s="309">
        <v>4184079157.5799975</v>
      </c>
      <c r="G18" s="121" t="s">
        <v>1112</v>
      </c>
      <c r="H18" s="274">
        <v>2</v>
      </c>
      <c r="K18" s="304" t="s">
        <v>2529</v>
      </c>
      <c r="L18" s="30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row>
    <row r="19" spans="1:713" ht="14.4" x14ac:dyDescent="0.3">
      <c r="A19" s="271"/>
      <c r="B19" s="272"/>
      <c r="G19" s="261" t="s">
        <v>2369</v>
      </c>
      <c r="H19" s="274">
        <v>937</v>
      </c>
      <c r="K19" s="305" t="s">
        <v>689</v>
      </c>
      <c r="L19" s="303">
        <v>6</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row>
    <row r="20" spans="1:713" ht="14.4" x14ac:dyDescent="0.3">
      <c r="K20" s="304" t="s">
        <v>2530</v>
      </c>
      <c r="L20" s="303"/>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row>
    <row r="21" spans="1:713" ht="14.4" x14ac:dyDescent="0.3">
      <c r="A21" s="333" t="s">
        <v>2399</v>
      </c>
      <c r="B21" s="333"/>
      <c r="C21" s="333"/>
      <c r="K21" s="305" t="s">
        <v>689</v>
      </c>
      <c r="L21" s="303">
        <v>9</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row>
    <row r="22" spans="1:713" ht="14.4" x14ac:dyDescent="0.3">
      <c r="A22" s="264" t="s">
        <v>1872</v>
      </c>
      <c r="B22" s="246" t="s">
        <v>2368</v>
      </c>
      <c r="C22" s="265" t="s">
        <v>2395</v>
      </c>
      <c r="K22" s="304" t="s">
        <v>2532</v>
      </c>
      <c r="L22" s="303"/>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row>
    <row r="23" spans="1:713" ht="14.4" x14ac:dyDescent="0.3">
      <c r="A23" s="261" t="s">
        <v>689</v>
      </c>
      <c r="B23" s="262">
        <v>749</v>
      </c>
      <c r="C23" s="266">
        <f>+GETPIVOTDATA("Nombre del Proyecto",$A$22,"¿Tiene Formato 14?","NO")/GETPIVOTDATA("Nombre del Proyecto",$A$22)</f>
        <v>0.79935965848452506</v>
      </c>
      <c r="K23" s="305" t="s">
        <v>689</v>
      </c>
      <c r="L23" s="303">
        <v>5</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row>
    <row r="24" spans="1:713" ht="14.4" x14ac:dyDescent="0.3">
      <c r="A24" s="261" t="s">
        <v>691</v>
      </c>
      <c r="B24" s="262">
        <v>188</v>
      </c>
      <c r="C24" s="266">
        <f>+GETPIVOTDATA("Nombre del Proyecto",$A$22,"¿Tiene Formato 14?","SI")/GETPIVOTDATA("Nombre del Proyecto",$A$22)</f>
        <v>0.20064034151547491</v>
      </c>
      <c r="K24" s="304" t="s">
        <v>2531</v>
      </c>
      <c r="L24" s="303"/>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row>
    <row r="25" spans="1:713" ht="14.4" x14ac:dyDescent="0.3">
      <c r="A25" s="261" t="s">
        <v>2369</v>
      </c>
      <c r="B25" s="262">
        <v>937</v>
      </c>
      <c r="C25" s="263">
        <f>SUM(C23:C24)</f>
        <v>1</v>
      </c>
      <c r="K25" s="305" t="s">
        <v>689</v>
      </c>
      <c r="L25" s="303">
        <v>38</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row>
    <row r="26" spans="1:713" ht="14.4" x14ac:dyDescent="0.3">
      <c r="K26" s="302" t="s">
        <v>2522</v>
      </c>
      <c r="L26" s="303">
        <v>1</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row>
    <row r="27" spans="1:713" ht="14.4" x14ac:dyDescent="0.3">
      <c r="A27" s="333" t="s">
        <v>2400</v>
      </c>
      <c r="B27" s="333"/>
      <c r="C27" s="333"/>
      <c r="K27" s="304" t="s">
        <v>2529</v>
      </c>
      <c r="L27" s="303"/>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row>
    <row r="28" spans="1:713" ht="14.4" x14ac:dyDescent="0.3">
      <c r="A28" s="270" t="s">
        <v>2396</v>
      </c>
      <c r="B28" s="246" t="s">
        <v>2368</v>
      </c>
      <c r="C28" s="265" t="s">
        <v>2395</v>
      </c>
      <c r="K28" s="305" t="s">
        <v>689</v>
      </c>
      <c r="L28" s="303">
        <v>1</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row>
    <row r="29" spans="1:713" ht="14.4" x14ac:dyDescent="0.3">
      <c r="A29" s="247" t="s">
        <v>689</v>
      </c>
      <c r="B29" s="262">
        <v>688</v>
      </c>
      <c r="C29" s="266">
        <f>+GETPIVOTDATA("Nombre del Proyecto",$A$28,"¿Tiene Formato 15?","NO")/GETPIVOTDATA("Nombre del Proyecto",$A$28)</f>
        <v>0.7342582710779082</v>
      </c>
      <c r="K29" s="302" t="s">
        <v>2523</v>
      </c>
      <c r="L29" s="303">
        <v>1</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row>
    <row r="30" spans="1:713" ht="14.4" x14ac:dyDescent="0.3">
      <c r="A30" s="247" t="s">
        <v>691</v>
      </c>
      <c r="B30" s="262">
        <v>249</v>
      </c>
      <c r="C30" s="266">
        <f>GETPIVOTDATA("Nombre del Proyecto",$A$28,"¿Tiene Formato 15?","SI")/GETPIVOTDATA("Nombre del Proyecto",$A$28)</f>
        <v>0.2657417289220918</v>
      </c>
      <c r="K30" s="304" t="s">
        <v>2531</v>
      </c>
      <c r="L30" s="303"/>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row>
    <row r="31" spans="1:713" ht="14.4" x14ac:dyDescent="0.3">
      <c r="A31" s="261" t="s">
        <v>2369</v>
      </c>
      <c r="B31" s="262">
        <v>937</v>
      </c>
      <c r="C31" s="263">
        <f>SUM(C29:C30)</f>
        <v>1</v>
      </c>
      <c r="K31" s="305" t="s">
        <v>689</v>
      </c>
      <c r="L31" s="303">
        <v>1</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row>
    <row r="32" spans="1:713" ht="14.4" x14ac:dyDescent="0.3">
      <c r="K32" s="302" t="s">
        <v>2515</v>
      </c>
      <c r="L32" s="303">
        <v>48</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row>
    <row r="33" spans="1:713" ht="46.2" customHeight="1" x14ac:dyDescent="0.3">
      <c r="A33" s="335" t="s">
        <v>2549</v>
      </c>
      <c r="B33" s="335"/>
      <c r="K33" s="304" t="s">
        <v>2528</v>
      </c>
      <c r="L33" s="30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row>
    <row r="34" spans="1:713" ht="36" x14ac:dyDescent="0.3">
      <c r="A34" s="264" t="s">
        <v>2546</v>
      </c>
      <c r="B34" s="269" t="s">
        <v>2368</v>
      </c>
      <c r="D34" s="270" t="s">
        <v>2537</v>
      </c>
      <c r="E34" s="246" t="s">
        <v>2550</v>
      </c>
      <c r="F34" s="246" t="s">
        <v>2551</v>
      </c>
      <c r="K34" s="305" t="s">
        <v>689</v>
      </c>
      <c r="L34" s="303">
        <v>2</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row>
    <row r="35" spans="1:713" ht="14.4" x14ac:dyDescent="0.3">
      <c r="A35" s="269" t="s">
        <v>2537</v>
      </c>
      <c r="B35" s="261" t="s">
        <v>2545</v>
      </c>
      <c r="D35" s="121" t="s">
        <v>2211</v>
      </c>
      <c r="E35" s="286">
        <v>15580</v>
      </c>
      <c r="F35" s="286">
        <v>15821</v>
      </c>
      <c r="K35" s="304" t="s">
        <v>2529</v>
      </c>
      <c r="L35" s="30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row>
    <row r="36" spans="1:713" ht="14.4" x14ac:dyDescent="0.3">
      <c r="A36" s="121" t="s">
        <v>2211</v>
      </c>
      <c r="B36" s="260">
        <v>1</v>
      </c>
      <c r="D36" s="121" t="s">
        <v>2528</v>
      </c>
      <c r="E36" s="286">
        <v>45681506.010000005</v>
      </c>
      <c r="F36" s="286">
        <v>73668104</v>
      </c>
      <c r="K36" s="305" t="s">
        <v>689</v>
      </c>
      <c r="L36" s="303">
        <v>2</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row>
    <row r="37" spans="1:713" ht="14.4" x14ac:dyDescent="0.3">
      <c r="A37" s="267" t="s">
        <v>2540</v>
      </c>
      <c r="B37" s="260"/>
      <c r="D37" s="121" t="s">
        <v>2529</v>
      </c>
      <c r="E37" s="286">
        <v>80672658.060000032</v>
      </c>
      <c r="F37" s="286">
        <v>173919167</v>
      </c>
      <c r="K37" s="304" t="s">
        <v>2530</v>
      </c>
      <c r="L37" s="30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row>
    <row r="38" spans="1:713" ht="14.4" x14ac:dyDescent="0.3">
      <c r="A38" s="285" t="s">
        <v>2543</v>
      </c>
      <c r="B38" s="260">
        <v>1</v>
      </c>
      <c r="D38" s="121" t="s">
        <v>2530</v>
      </c>
      <c r="E38" s="286">
        <v>162995301.84999999</v>
      </c>
      <c r="F38" s="286">
        <v>333711713</v>
      </c>
      <c r="K38" s="305" t="s">
        <v>689</v>
      </c>
      <c r="L38" s="303">
        <v>6</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row>
    <row r="39" spans="1:713" ht="14.4" x14ac:dyDescent="0.3">
      <c r="A39" s="121" t="s">
        <v>2528</v>
      </c>
      <c r="B39" s="260">
        <v>9</v>
      </c>
      <c r="D39" s="121" t="s">
        <v>2532</v>
      </c>
      <c r="E39" s="286">
        <v>116905048.39000002</v>
      </c>
      <c r="F39" s="286">
        <v>224600527.84</v>
      </c>
      <c r="K39" s="304" t="s">
        <v>2532</v>
      </c>
      <c r="L39" s="30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row>
    <row r="40" spans="1:713" ht="14.4" x14ac:dyDescent="0.3">
      <c r="A40" s="267" t="s">
        <v>2540</v>
      </c>
      <c r="B40" s="260"/>
      <c r="D40" s="121" t="s">
        <v>2534</v>
      </c>
      <c r="E40" s="286">
        <v>60461872.759999998</v>
      </c>
      <c r="F40" s="286">
        <v>89338961</v>
      </c>
      <c r="K40" s="305" t="s">
        <v>689</v>
      </c>
      <c r="L40" s="303">
        <v>4</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row>
    <row r="41" spans="1:713" ht="14.4" x14ac:dyDescent="0.3">
      <c r="A41" s="285" t="s">
        <v>2542</v>
      </c>
      <c r="B41" s="260">
        <v>2</v>
      </c>
      <c r="D41" s="121" t="s">
        <v>2533</v>
      </c>
      <c r="E41" s="286">
        <v>26085103.629999992</v>
      </c>
      <c r="F41" s="286">
        <v>44455682</v>
      </c>
      <c r="K41" s="304" t="s">
        <v>2533</v>
      </c>
      <c r="L41" s="30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row>
    <row r="42" spans="1:713" ht="14.4" x14ac:dyDescent="0.3">
      <c r="A42" s="285" t="s">
        <v>2544</v>
      </c>
      <c r="B42" s="260">
        <v>5</v>
      </c>
      <c r="D42" s="121" t="s">
        <v>2535</v>
      </c>
      <c r="E42" s="286">
        <v>27039333.169999998</v>
      </c>
      <c r="F42" s="286">
        <v>57640275</v>
      </c>
      <c r="K42" s="305" t="s">
        <v>689</v>
      </c>
      <c r="L42" s="303">
        <v>12</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row>
    <row r="43" spans="1:713" ht="14.4" x14ac:dyDescent="0.3">
      <c r="A43" s="285" t="s">
        <v>2543</v>
      </c>
      <c r="B43" s="260">
        <v>2</v>
      </c>
      <c r="D43" s="121" t="s">
        <v>1629</v>
      </c>
      <c r="E43" s="286">
        <v>805448946.72999978</v>
      </c>
      <c r="F43" s="286">
        <v>1332192348</v>
      </c>
      <c r="K43" s="304" t="s">
        <v>2535</v>
      </c>
      <c r="L43" s="30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row>
    <row r="44" spans="1:713" ht="14.4" x14ac:dyDescent="0.3">
      <c r="A44" s="121" t="s">
        <v>2529</v>
      </c>
      <c r="B44" s="260">
        <v>62</v>
      </c>
      <c r="D44" s="121" t="s">
        <v>2531</v>
      </c>
      <c r="E44" s="286">
        <v>1127219675.6899996</v>
      </c>
      <c r="F44" s="286">
        <v>1982228300.3699999</v>
      </c>
      <c r="K44" s="305" t="s">
        <v>689</v>
      </c>
      <c r="L44" s="303">
        <v>2</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row>
    <row r="45" spans="1:713" ht="14.4" x14ac:dyDescent="0.3">
      <c r="A45" s="267" t="s">
        <v>2540</v>
      </c>
      <c r="B45" s="260"/>
      <c r="D45" s="121" t="s">
        <v>2555</v>
      </c>
      <c r="E45" s="286">
        <v>84834.55</v>
      </c>
      <c r="F45" s="286">
        <v>84873</v>
      </c>
      <c r="K45" s="304" t="s">
        <v>1629</v>
      </c>
      <c r="L45" s="303"/>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row>
    <row r="46" spans="1:713" ht="14.4" x14ac:dyDescent="0.3">
      <c r="A46" s="285" t="s">
        <v>2542</v>
      </c>
      <c r="B46" s="260">
        <v>10</v>
      </c>
      <c r="D46" s="121" t="s">
        <v>827</v>
      </c>
      <c r="E46" s="286">
        <v>2452609860.8399997</v>
      </c>
      <c r="F46" s="286">
        <v>4311855772.21</v>
      </c>
      <c r="K46" s="305" t="s">
        <v>689</v>
      </c>
      <c r="L46" s="303">
        <v>8</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row>
    <row r="47" spans="1:713" ht="14.4" x14ac:dyDescent="0.3">
      <c r="A47" s="285" t="s">
        <v>2544</v>
      </c>
      <c r="B47" s="260">
        <v>42</v>
      </c>
      <c r="D47"/>
      <c r="E47"/>
      <c r="K47" s="304" t="s">
        <v>2531</v>
      </c>
      <c r="L47" s="303"/>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row>
    <row r="48" spans="1:713" ht="14.4" x14ac:dyDescent="0.3">
      <c r="A48" s="285" t="s">
        <v>2543</v>
      </c>
      <c r="B48" s="260">
        <v>10</v>
      </c>
      <c r="D48"/>
      <c r="E48"/>
      <c r="K48" s="305" t="s">
        <v>689</v>
      </c>
      <c r="L48" s="303">
        <v>12</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row>
    <row r="49" spans="1:713" ht="14.4" x14ac:dyDescent="0.3">
      <c r="A49" s="121" t="s">
        <v>2530</v>
      </c>
      <c r="B49" s="260">
        <v>58</v>
      </c>
      <c r="D49"/>
      <c r="E49"/>
      <c r="K49" s="302" t="s">
        <v>2516</v>
      </c>
      <c r="L49" s="303">
        <v>41</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row>
    <row r="50" spans="1:713" ht="14.4" x14ac:dyDescent="0.3">
      <c r="A50" s="267" t="s">
        <v>2540</v>
      </c>
      <c r="B50" s="260"/>
      <c r="D50"/>
      <c r="E50"/>
      <c r="K50" s="304" t="s">
        <v>2529</v>
      </c>
      <c r="L50" s="303"/>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row>
    <row r="51" spans="1:713" ht="14.4" x14ac:dyDescent="0.3">
      <c r="A51" s="285" t="s">
        <v>2542</v>
      </c>
      <c r="B51" s="260">
        <v>5</v>
      </c>
      <c r="D51"/>
      <c r="E51"/>
      <c r="K51" s="305" t="s">
        <v>689</v>
      </c>
      <c r="L51" s="303">
        <v>4</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row>
    <row r="52" spans="1:713" ht="14.4" x14ac:dyDescent="0.3">
      <c r="A52" s="285" t="s">
        <v>2544</v>
      </c>
      <c r="B52" s="260">
        <v>43</v>
      </c>
      <c r="D52"/>
      <c r="E52"/>
      <c r="K52" s="304" t="s">
        <v>2530</v>
      </c>
      <c r="L52" s="303"/>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row>
    <row r="53" spans="1:713" ht="14.4" x14ac:dyDescent="0.3">
      <c r="A53" s="285" t="s">
        <v>2543</v>
      </c>
      <c r="B53" s="260">
        <v>10</v>
      </c>
      <c r="D53"/>
      <c r="E53"/>
      <c r="K53" s="305" t="s">
        <v>689</v>
      </c>
      <c r="L53" s="303">
        <v>2</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row>
    <row r="54" spans="1:713" ht="14.4" x14ac:dyDescent="0.3">
      <c r="A54" s="121" t="s">
        <v>2532</v>
      </c>
      <c r="B54" s="260">
        <v>65</v>
      </c>
      <c r="D54"/>
      <c r="E54"/>
      <c r="K54" s="304" t="s">
        <v>2532</v>
      </c>
      <c r="L54" s="303"/>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row>
    <row r="55" spans="1:713" ht="14.4" x14ac:dyDescent="0.3">
      <c r="A55" s="267" t="s">
        <v>2540</v>
      </c>
      <c r="B55" s="260"/>
      <c r="D55"/>
      <c r="E55"/>
      <c r="K55" s="305" t="s">
        <v>689</v>
      </c>
      <c r="L55" s="303">
        <v>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row>
    <row r="56" spans="1:713" ht="14.4" x14ac:dyDescent="0.3">
      <c r="A56" s="285" t="s">
        <v>2542</v>
      </c>
      <c r="B56" s="260">
        <v>19</v>
      </c>
      <c r="D56"/>
      <c r="E56"/>
      <c r="K56" s="304" t="s">
        <v>2533</v>
      </c>
      <c r="L56" s="303"/>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row>
    <row r="57" spans="1:713" ht="14.4" x14ac:dyDescent="0.3">
      <c r="A57" s="285" t="s">
        <v>2544</v>
      </c>
      <c r="B57" s="260">
        <v>27</v>
      </c>
      <c r="D57"/>
      <c r="E57"/>
      <c r="K57" s="305" t="s">
        <v>689</v>
      </c>
      <c r="L57" s="303">
        <v>3</v>
      </c>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row>
    <row r="58" spans="1:713" ht="14.4" x14ac:dyDescent="0.3">
      <c r="A58" s="285" t="s">
        <v>2543</v>
      </c>
      <c r="B58" s="260">
        <v>19</v>
      </c>
      <c r="D58"/>
      <c r="E58"/>
      <c r="K58" s="304" t="s">
        <v>2535</v>
      </c>
      <c r="L58" s="303"/>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row>
    <row r="59" spans="1:713" ht="14.4" x14ac:dyDescent="0.3">
      <c r="A59" s="121" t="s">
        <v>2534</v>
      </c>
      <c r="B59" s="260">
        <v>2</v>
      </c>
      <c r="D59"/>
      <c r="E59"/>
      <c r="K59" s="305" t="s">
        <v>689</v>
      </c>
      <c r="L59" s="303">
        <v>1</v>
      </c>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row>
    <row r="60" spans="1:713" ht="14.4" x14ac:dyDescent="0.3">
      <c r="A60" s="267" t="s">
        <v>2540</v>
      </c>
      <c r="B60" s="260"/>
      <c r="D60"/>
      <c r="E60"/>
      <c r="K60" s="304" t="s">
        <v>1629</v>
      </c>
      <c r="L60" s="303"/>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row>
    <row r="61" spans="1:713" ht="14.4" x14ac:dyDescent="0.3">
      <c r="A61" s="285" t="s">
        <v>2542</v>
      </c>
      <c r="B61" s="260">
        <v>1</v>
      </c>
      <c r="D61"/>
      <c r="E61"/>
      <c r="K61" s="305" t="s">
        <v>689</v>
      </c>
      <c r="L61" s="303">
        <v>15</v>
      </c>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row>
    <row r="62" spans="1:713" ht="14.4" x14ac:dyDescent="0.3">
      <c r="A62" s="285" t="s">
        <v>2544</v>
      </c>
      <c r="B62" s="260">
        <v>1</v>
      </c>
      <c r="D62"/>
      <c r="E62"/>
      <c r="K62" s="304" t="s">
        <v>2531</v>
      </c>
      <c r="L62" s="303"/>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row>
    <row r="63" spans="1:713" ht="14.4" x14ac:dyDescent="0.3">
      <c r="A63" s="121" t="s">
        <v>2533</v>
      </c>
      <c r="B63" s="260">
        <v>21</v>
      </c>
      <c r="D63"/>
      <c r="E63"/>
      <c r="K63" s="305" t="s">
        <v>689</v>
      </c>
      <c r="L63" s="303">
        <v>7</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row>
    <row r="64" spans="1:713" ht="14.4" x14ac:dyDescent="0.3">
      <c r="A64" s="267" t="s">
        <v>2540</v>
      </c>
      <c r="B64" s="260"/>
      <c r="D64"/>
      <c r="E64"/>
      <c r="K64" s="302" t="s">
        <v>2517</v>
      </c>
      <c r="L64" s="303">
        <v>41</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row>
    <row r="65" spans="1:713" ht="14.4" x14ac:dyDescent="0.3">
      <c r="A65" s="285" t="s">
        <v>2542</v>
      </c>
      <c r="B65" s="260">
        <v>3</v>
      </c>
      <c r="D65"/>
      <c r="E65"/>
      <c r="K65" s="304" t="s">
        <v>2528</v>
      </c>
      <c r="L65" s="303"/>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row>
    <row r="66" spans="1:713" ht="14.4" x14ac:dyDescent="0.3">
      <c r="A66" s="285" t="s">
        <v>2544</v>
      </c>
      <c r="B66" s="260">
        <v>17</v>
      </c>
      <c r="D66"/>
      <c r="E66"/>
      <c r="K66" s="305" t="s">
        <v>689</v>
      </c>
      <c r="L66" s="303">
        <v>1</v>
      </c>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row>
    <row r="67" spans="1:713" ht="14.4" x14ac:dyDescent="0.3">
      <c r="A67" s="285" t="s">
        <v>2543</v>
      </c>
      <c r="B67" s="260">
        <v>1</v>
      </c>
      <c r="D67"/>
      <c r="E67"/>
      <c r="K67" s="304" t="s">
        <v>2529</v>
      </c>
      <c r="L67" s="303"/>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row>
    <row r="68" spans="1:713" ht="14.4" x14ac:dyDescent="0.3">
      <c r="A68" s="121" t="s">
        <v>2535</v>
      </c>
      <c r="B68" s="260">
        <v>5</v>
      </c>
      <c r="D68"/>
      <c r="E68"/>
      <c r="K68" s="305" t="s">
        <v>689</v>
      </c>
      <c r="L68" s="303">
        <v>3</v>
      </c>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row>
    <row r="69" spans="1:713" ht="14.4" x14ac:dyDescent="0.3">
      <c r="A69" s="267" t="s">
        <v>2540</v>
      </c>
      <c r="B69" s="260"/>
      <c r="D69"/>
      <c r="E69"/>
      <c r="K69" s="304" t="s">
        <v>2530</v>
      </c>
      <c r="L69" s="303"/>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row>
    <row r="70" spans="1:713" ht="14.4" x14ac:dyDescent="0.3">
      <c r="A70" s="285" t="s">
        <v>2542</v>
      </c>
      <c r="B70" s="260">
        <v>2</v>
      </c>
      <c r="D70"/>
      <c r="E70"/>
      <c r="K70" s="305" t="s">
        <v>689</v>
      </c>
      <c r="L70" s="303">
        <v>8</v>
      </c>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row>
    <row r="71" spans="1:713" ht="14.4" x14ac:dyDescent="0.3">
      <c r="A71" s="285" t="s">
        <v>2544</v>
      </c>
      <c r="B71" s="260">
        <v>3</v>
      </c>
      <c r="D71"/>
      <c r="E71"/>
      <c r="K71" s="304" t="s">
        <v>2532</v>
      </c>
      <c r="L71" s="303"/>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row>
    <row r="72" spans="1:713" ht="14.4" x14ac:dyDescent="0.3">
      <c r="A72" s="121" t="s">
        <v>1629</v>
      </c>
      <c r="B72" s="260">
        <v>25</v>
      </c>
      <c r="D72"/>
      <c r="E72"/>
      <c r="K72" s="305" t="s">
        <v>689</v>
      </c>
      <c r="L72" s="303">
        <v>2</v>
      </c>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row>
    <row r="73" spans="1:713" ht="14.4" x14ac:dyDescent="0.3">
      <c r="A73" s="267" t="s">
        <v>2540</v>
      </c>
      <c r="B73" s="260"/>
      <c r="D73"/>
      <c r="E73"/>
      <c r="K73" s="304" t="s">
        <v>2533</v>
      </c>
      <c r="L73" s="30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row>
    <row r="74" spans="1:713" ht="14.4" x14ac:dyDescent="0.3">
      <c r="A74" s="285" t="s">
        <v>2544</v>
      </c>
      <c r="B74" s="260">
        <v>19</v>
      </c>
      <c r="D74"/>
      <c r="E74"/>
      <c r="K74" s="305" t="s">
        <v>689</v>
      </c>
      <c r="L74" s="303">
        <v>2</v>
      </c>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row>
    <row r="75" spans="1:713" ht="14.4" x14ac:dyDescent="0.3">
      <c r="A75" s="285" t="s">
        <v>2543</v>
      </c>
      <c r="B75" s="260">
        <v>6</v>
      </c>
      <c r="D75"/>
      <c r="E75"/>
      <c r="K75" s="304" t="s">
        <v>1629</v>
      </c>
      <c r="L75" s="303"/>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row>
    <row r="76" spans="1:713" ht="14.4" x14ac:dyDescent="0.3">
      <c r="A76" s="121" t="s">
        <v>2531</v>
      </c>
      <c r="B76" s="260">
        <v>170</v>
      </c>
      <c r="D76"/>
      <c r="E76"/>
      <c r="K76" s="305" t="s">
        <v>689</v>
      </c>
      <c r="L76" s="303">
        <v>14</v>
      </c>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row>
    <row r="77" spans="1:713" ht="14.4" x14ac:dyDescent="0.3">
      <c r="A77" s="267" t="s">
        <v>2540</v>
      </c>
      <c r="B77" s="260"/>
      <c r="D77"/>
      <c r="E77"/>
      <c r="K77" s="304" t="s">
        <v>2531</v>
      </c>
      <c r="L77" s="303"/>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row>
    <row r="78" spans="1:713" ht="14.4" x14ac:dyDescent="0.3">
      <c r="A78" s="285" t="s">
        <v>2542</v>
      </c>
      <c r="B78" s="260">
        <v>25</v>
      </c>
      <c r="D78"/>
      <c r="E78"/>
      <c r="K78" s="305" t="s">
        <v>689</v>
      </c>
      <c r="L78" s="303">
        <v>11</v>
      </c>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row>
    <row r="79" spans="1:713" ht="14.4" x14ac:dyDescent="0.3">
      <c r="A79" s="285" t="s">
        <v>2544</v>
      </c>
      <c r="B79" s="260">
        <v>89</v>
      </c>
      <c r="D79"/>
      <c r="E79"/>
      <c r="K79" s="302" t="s">
        <v>2518</v>
      </c>
      <c r="L79" s="303">
        <v>56</v>
      </c>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row>
    <row r="80" spans="1:713" ht="14.4" x14ac:dyDescent="0.3">
      <c r="A80" s="285" t="s">
        <v>2543</v>
      </c>
      <c r="B80" s="260">
        <v>56</v>
      </c>
      <c r="D80"/>
      <c r="E80"/>
      <c r="K80" s="304" t="s">
        <v>2529</v>
      </c>
      <c r="L80" s="303"/>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row>
    <row r="81" spans="1:713" ht="14.4" x14ac:dyDescent="0.3">
      <c r="A81" s="121" t="s">
        <v>2555</v>
      </c>
      <c r="B81" s="260">
        <v>1</v>
      </c>
      <c r="D81"/>
      <c r="E81"/>
      <c r="K81" s="305" t="s">
        <v>689</v>
      </c>
      <c r="L81" s="303">
        <v>6</v>
      </c>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row>
    <row r="82" spans="1:713" ht="14.4" x14ac:dyDescent="0.3">
      <c r="A82" s="267" t="s">
        <v>2540</v>
      </c>
      <c r="B82" s="260"/>
      <c r="D82"/>
      <c r="E82"/>
      <c r="K82" s="304" t="s">
        <v>2530</v>
      </c>
      <c r="L82" s="303"/>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row>
    <row r="83" spans="1:713" ht="14.4" x14ac:dyDescent="0.3">
      <c r="A83" s="285" t="s">
        <v>2544</v>
      </c>
      <c r="B83" s="260">
        <v>1</v>
      </c>
      <c r="D83"/>
      <c r="E83"/>
      <c r="K83" s="305" t="s">
        <v>689</v>
      </c>
      <c r="L83" s="303">
        <v>10</v>
      </c>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row>
    <row r="84" spans="1:713" ht="14.4" x14ac:dyDescent="0.3">
      <c r="A84" s="121" t="s">
        <v>827</v>
      </c>
      <c r="B84" s="260">
        <v>419</v>
      </c>
      <c r="D84"/>
      <c r="E84"/>
      <c r="K84" s="304" t="s">
        <v>2532</v>
      </c>
      <c r="L84" s="303"/>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row>
    <row r="85" spans="1:713" ht="14.4" x14ac:dyDescent="0.3">
      <c r="D85"/>
      <c r="E85"/>
      <c r="K85" s="305" t="s">
        <v>689</v>
      </c>
      <c r="L85" s="303">
        <v>6</v>
      </c>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row>
    <row r="86" spans="1:713" ht="14.4" x14ac:dyDescent="0.3">
      <c r="D86"/>
      <c r="E86"/>
      <c r="K86" s="304" t="s">
        <v>2534</v>
      </c>
      <c r="L86" s="303"/>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row>
    <row r="87" spans="1:713" ht="24" customHeight="1" x14ac:dyDescent="0.3">
      <c r="A87" s="335" t="s">
        <v>2547</v>
      </c>
      <c r="B87" s="335"/>
      <c r="D87"/>
      <c r="E87"/>
      <c r="K87" s="305" t="s">
        <v>689</v>
      </c>
      <c r="L87" s="303">
        <v>1</v>
      </c>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row>
    <row r="88" spans="1:713" ht="14.4" x14ac:dyDescent="0.3">
      <c r="A88" s="268" t="s">
        <v>2367</v>
      </c>
      <c r="B88" s="246" t="s">
        <v>2368</v>
      </c>
      <c r="D88"/>
      <c r="E88"/>
      <c r="K88" s="304" t="s">
        <v>2533</v>
      </c>
      <c r="L88" s="303"/>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row>
    <row r="89" spans="1:713" ht="14.4" hidden="1" x14ac:dyDescent="0.3">
      <c r="A89" s="121" t="s">
        <v>698</v>
      </c>
      <c r="B89" s="260"/>
      <c r="D89"/>
      <c r="E89"/>
      <c r="K89" s="305" t="s">
        <v>689</v>
      </c>
      <c r="L89" s="303">
        <v>3</v>
      </c>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row>
    <row r="90" spans="1:713" ht="14.4" x14ac:dyDescent="0.3">
      <c r="A90" s="267">
        <v>2003</v>
      </c>
      <c r="B90" s="260"/>
      <c r="D90"/>
      <c r="E90"/>
      <c r="K90" s="304" t="s">
        <v>2535</v>
      </c>
      <c r="L90" s="303"/>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row>
    <row r="91" spans="1:713" ht="14.4" x14ac:dyDescent="0.3">
      <c r="A91" s="285" t="s">
        <v>2529</v>
      </c>
      <c r="B91" s="260">
        <v>14</v>
      </c>
      <c r="D91"/>
      <c r="E91"/>
      <c r="K91" s="305" t="s">
        <v>689</v>
      </c>
      <c r="L91" s="303">
        <v>2</v>
      </c>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row>
    <row r="92" spans="1:713" ht="14.4" x14ac:dyDescent="0.3">
      <c r="A92" s="285" t="s">
        <v>2530</v>
      </c>
      <c r="B92" s="260">
        <v>4</v>
      </c>
      <c r="D92"/>
      <c r="E92"/>
      <c r="K92" s="304" t="s">
        <v>2531</v>
      </c>
      <c r="L92" s="303"/>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row>
    <row r="93" spans="1:713" ht="14.4" x14ac:dyDescent="0.3">
      <c r="A93" s="285" t="s">
        <v>2532</v>
      </c>
      <c r="B93" s="260">
        <v>21</v>
      </c>
      <c r="D93"/>
      <c r="E93"/>
      <c r="K93" s="305" t="s">
        <v>689</v>
      </c>
      <c r="L93" s="303">
        <v>28</v>
      </c>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row>
    <row r="94" spans="1:713" ht="14.4" x14ac:dyDescent="0.3">
      <c r="A94" s="285" t="s">
        <v>2531</v>
      </c>
      <c r="B94" s="260">
        <v>34</v>
      </c>
      <c r="D94"/>
      <c r="E94"/>
      <c r="K94" s="302" t="s">
        <v>2519</v>
      </c>
      <c r="L94" s="303">
        <v>44</v>
      </c>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row>
    <row r="95" spans="1:713" ht="14.4" x14ac:dyDescent="0.3">
      <c r="A95" s="267">
        <v>2004</v>
      </c>
      <c r="B95" s="260"/>
      <c r="D95"/>
      <c r="E95"/>
      <c r="K95" s="304" t="s">
        <v>2529</v>
      </c>
      <c r="L95" s="303"/>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row>
    <row r="96" spans="1:713" ht="14.4" x14ac:dyDescent="0.3">
      <c r="A96" s="285" t="s">
        <v>2529</v>
      </c>
      <c r="B96" s="260">
        <v>9</v>
      </c>
      <c r="D96"/>
      <c r="E96"/>
      <c r="K96" s="305" t="s">
        <v>689</v>
      </c>
      <c r="L96" s="303">
        <v>13</v>
      </c>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row>
    <row r="97" spans="1:713" ht="14.4" x14ac:dyDescent="0.3">
      <c r="A97" s="285" t="s">
        <v>2530</v>
      </c>
      <c r="B97" s="260">
        <v>1</v>
      </c>
      <c r="D97"/>
      <c r="E97"/>
      <c r="K97" s="304" t="s">
        <v>2530</v>
      </c>
      <c r="L97" s="303"/>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row>
    <row r="98" spans="1:713" ht="14.4" x14ac:dyDescent="0.3">
      <c r="A98" s="285" t="s">
        <v>2532</v>
      </c>
      <c r="B98" s="260">
        <v>7</v>
      </c>
      <c r="D98"/>
      <c r="E98"/>
      <c r="K98" s="305" t="s">
        <v>689</v>
      </c>
      <c r="L98" s="303">
        <v>8</v>
      </c>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row>
    <row r="99" spans="1:713" ht="14.4" x14ac:dyDescent="0.3">
      <c r="A99" s="285" t="s">
        <v>2531</v>
      </c>
      <c r="B99" s="260">
        <v>9</v>
      </c>
      <c r="D99"/>
      <c r="E99"/>
      <c r="K99" s="304" t="s">
        <v>2532</v>
      </c>
      <c r="L99" s="303"/>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row>
    <row r="100" spans="1:713" ht="14.4" x14ac:dyDescent="0.3">
      <c r="A100" s="267">
        <v>2005</v>
      </c>
      <c r="B100" s="260"/>
      <c r="D100"/>
      <c r="E100"/>
      <c r="K100" s="305" t="s">
        <v>689</v>
      </c>
      <c r="L100" s="303">
        <v>8</v>
      </c>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row>
    <row r="101" spans="1:713" ht="14.4" x14ac:dyDescent="0.3">
      <c r="A101" s="285" t="s">
        <v>2529</v>
      </c>
      <c r="B101" s="260">
        <v>14</v>
      </c>
      <c r="D101"/>
      <c r="E101"/>
      <c r="K101" s="304" t="s">
        <v>2534</v>
      </c>
      <c r="L101" s="303"/>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row>
    <row r="102" spans="1:713" ht="14.4" x14ac:dyDescent="0.3">
      <c r="A102" s="285" t="s">
        <v>2532</v>
      </c>
      <c r="B102" s="260">
        <v>4</v>
      </c>
      <c r="D102"/>
      <c r="E102"/>
      <c r="K102" s="305" t="s">
        <v>689</v>
      </c>
      <c r="L102" s="303">
        <v>1</v>
      </c>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row>
    <row r="103" spans="1:713" ht="14.4" x14ac:dyDescent="0.3">
      <c r="A103" s="285" t="s">
        <v>2531</v>
      </c>
      <c r="B103" s="260">
        <v>2</v>
      </c>
      <c r="D103"/>
      <c r="E103"/>
      <c r="K103" s="304" t="s">
        <v>2531</v>
      </c>
      <c r="L103" s="3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row>
    <row r="104" spans="1:713" ht="14.4" x14ac:dyDescent="0.3">
      <c r="A104" s="267">
        <v>2006</v>
      </c>
      <c r="B104" s="260"/>
      <c r="D104"/>
      <c r="E104"/>
      <c r="K104" s="305" t="s">
        <v>689</v>
      </c>
      <c r="L104" s="303">
        <v>14</v>
      </c>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row>
    <row r="105" spans="1:713" ht="14.4" x14ac:dyDescent="0.3">
      <c r="A105" s="285" t="s">
        <v>2529</v>
      </c>
      <c r="B105" s="260">
        <v>2</v>
      </c>
      <c r="D105"/>
      <c r="E105"/>
      <c r="K105" s="302" t="s">
        <v>827</v>
      </c>
      <c r="L105" s="303">
        <v>364</v>
      </c>
      <c r="O105"/>
      <c r="P105"/>
      <c r="Q105"/>
      <c r="R105"/>
    </row>
    <row r="106" spans="1:713" ht="14.4" x14ac:dyDescent="0.3">
      <c r="A106" s="285" t="s">
        <v>2531</v>
      </c>
      <c r="B106" s="260">
        <v>2</v>
      </c>
      <c r="D106"/>
      <c r="E106"/>
      <c r="K106"/>
      <c r="L106"/>
      <c r="O106"/>
      <c r="P106"/>
      <c r="Q106"/>
      <c r="R106"/>
    </row>
    <row r="107" spans="1:713" ht="14.4" x14ac:dyDescent="0.3">
      <c r="A107" s="267">
        <v>2007</v>
      </c>
      <c r="B107" s="260"/>
      <c r="D107"/>
      <c r="E107"/>
      <c r="K107"/>
      <c r="L107"/>
      <c r="O107"/>
      <c r="P107"/>
      <c r="Q107"/>
      <c r="R107"/>
    </row>
    <row r="108" spans="1:713" ht="14.4" x14ac:dyDescent="0.3">
      <c r="A108" s="285" t="s">
        <v>2529</v>
      </c>
      <c r="B108" s="260">
        <v>1</v>
      </c>
      <c r="D108"/>
      <c r="E108"/>
      <c r="K108"/>
      <c r="L108"/>
      <c r="O108"/>
      <c r="P108"/>
      <c r="Q108"/>
      <c r="R108"/>
    </row>
    <row r="109" spans="1:713" ht="14.4" x14ac:dyDescent="0.3">
      <c r="A109" s="285" t="s">
        <v>2530</v>
      </c>
      <c r="B109" s="260">
        <v>1</v>
      </c>
      <c r="D109"/>
      <c r="E109"/>
      <c r="K109"/>
      <c r="L109"/>
      <c r="O109"/>
      <c r="P109"/>
      <c r="Q109"/>
      <c r="R109"/>
    </row>
    <row r="110" spans="1:713" ht="14.4" x14ac:dyDescent="0.3">
      <c r="A110" s="285" t="s">
        <v>2531</v>
      </c>
      <c r="B110" s="260">
        <v>7</v>
      </c>
      <c r="D110"/>
      <c r="E110"/>
      <c r="K110"/>
      <c r="L110"/>
      <c r="O110"/>
      <c r="P110"/>
      <c r="Q110"/>
      <c r="R110"/>
    </row>
    <row r="111" spans="1:713" ht="14.4" x14ac:dyDescent="0.3">
      <c r="A111" s="267">
        <v>2008</v>
      </c>
      <c r="B111" s="260"/>
      <c r="D111"/>
      <c r="E111"/>
      <c r="K111"/>
      <c r="L111"/>
      <c r="O111"/>
      <c r="P111"/>
      <c r="Q111"/>
      <c r="R111"/>
    </row>
    <row r="112" spans="1:713" ht="14.4" x14ac:dyDescent="0.3">
      <c r="A112" s="285" t="s">
        <v>2529</v>
      </c>
      <c r="B112" s="260">
        <v>1</v>
      </c>
      <c r="D112"/>
      <c r="E112"/>
      <c r="K112"/>
      <c r="L112"/>
      <c r="O112"/>
      <c r="P112"/>
      <c r="Q112"/>
      <c r="R112"/>
    </row>
    <row r="113" spans="1:18" ht="14.4" x14ac:dyDescent="0.3">
      <c r="A113" s="285" t="s">
        <v>2532</v>
      </c>
      <c r="B113" s="260">
        <v>1</v>
      </c>
      <c r="D113"/>
      <c r="E113"/>
      <c r="K113"/>
      <c r="L113"/>
      <c r="O113"/>
      <c r="P113"/>
      <c r="Q113"/>
      <c r="R113"/>
    </row>
    <row r="114" spans="1:18" ht="14.4" x14ac:dyDescent="0.3">
      <c r="A114" s="285" t="s">
        <v>2531</v>
      </c>
      <c r="B114" s="260">
        <v>5</v>
      </c>
      <c r="D114"/>
      <c r="E114"/>
      <c r="K114"/>
      <c r="L114"/>
      <c r="O114"/>
      <c r="P114"/>
      <c r="Q114"/>
      <c r="R114"/>
    </row>
    <row r="115" spans="1:18" ht="14.4" x14ac:dyDescent="0.3">
      <c r="A115" s="267">
        <v>2009</v>
      </c>
      <c r="B115" s="260"/>
      <c r="D115"/>
      <c r="E115"/>
      <c r="K115"/>
      <c r="L115"/>
      <c r="O115"/>
      <c r="P115"/>
      <c r="Q115"/>
      <c r="R115"/>
    </row>
    <row r="116" spans="1:18" ht="14.4" x14ac:dyDescent="0.3">
      <c r="A116" s="285" t="s">
        <v>2530</v>
      </c>
      <c r="B116" s="260">
        <v>1</v>
      </c>
      <c r="D116"/>
      <c r="E116"/>
      <c r="K116"/>
      <c r="L116"/>
      <c r="O116"/>
      <c r="P116"/>
      <c r="Q116"/>
      <c r="R116"/>
    </row>
    <row r="117" spans="1:18" ht="14.4" x14ac:dyDescent="0.3">
      <c r="A117" s="285" t="s">
        <v>2531</v>
      </c>
      <c r="B117" s="260">
        <v>5</v>
      </c>
      <c r="D117"/>
      <c r="E117"/>
      <c r="K117"/>
      <c r="L117"/>
      <c r="O117"/>
      <c r="P117"/>
      <c r="Q117"/>
      <c r="R117"/>
    </row>
    <row r="118" spans="1:18" ht="14.4" x14ac:dyDescent="0.3">
      <c r="A118" s="267">
        <v>2010</v>
      </c>
      <c r="B118" s="260"/>
      <c r="D118"/>
      <c r="E118"/>
      <c r="K118"/>
      <c r="L118"/>
      <c r="O118"/>
      <c r="P118"/>
      <c r="Q118"/>
      <c r="R118"/>
    </row>
    <row r="119" spans="1:18" ht="14.4" x14ac:dyDescent="0.3">
      <c r="A119" s="285" t="s">
        <v>2530</v>
      </c>
      <c r="B119" s="260">
        <v>3</v>
      </c>
      <c r="D119"/>
      <c r="E119"/>
      <c r="K119"/>
      <c r="L119"/>
      <c r="O119"/>
      <c r="P119"/>
      <c r="Q119"/>
      <c r="R119"/>
    </row>
    <row r="120" spans="1:18" ht="14.4" x14ac:dyDescent="0.3">
      <c r="A120" s="285" t="s">
        <v>1629</v>
      </c>
      <c r="B120" s="260">
        <v>1</v>
      </c>
      <c r="D120"/>
      <c r="E120"/>
      <c r="K120"/>
      <c r="L120"/>
      <c r="O120"/>
      <c r="P120"/>
      <c r="Q120"/>
      <c r="R120"/>
    </row>
    <row r="121" spans="1:18" ht="14.4" x14ac:dyDescent="0.3">
      <c r="A121" s="285" t="s">
        <v>2531</v>
      </c>
      <c r="B121" s="260">
        <v>17</v>
      </c>
      <c r="D121"/>
      <c r="E121"/>
      <c r="K121"/>
      <c r="L121"/>
      <c r="O121"/>
      <c r="P121"/>
      <c r="Q121"/>
      <c r="R121"/>
    </row>
    <row r="122" spans="1:18" ht="14.4" x14ac:dyDescent="0.3">
      <c r="A122" s="267">
        <v>2011</v>
      </c>
      <c r="B122" s="260"/>
      <c r="D122"/>
      <c r="E122"/>
      <c r="K122"/>
      <c r="L122"/>
      <c r="O122"/>
      <c r="P122"/>
      <c r="Q122"/>
      <c r="R122"/>
    </row>
    <row r="123" spans="1:18" ht="14.4" x14ac:dyDescent="0.3">
      <c r="A123" s="285" t="s">
        <v>2530</v>
      </c>
      <c r="B123" s="260">
        <v>1</v>
      </c>
      <c r="D123"/>
      <c r="E123"/>
      <c r="K123"/>
      <c r="L123"/>
      <c r="O123"/>
      <c r="P123"/>
      <c r="Q123"/>
      <c r="R123"/>
    </row>
    <row r="124" spans="1:18" ht="14.4" x14ac:dyDescent="0.3">
      <c r="A124" s="285" t="s">
        <v>2531</v>
      </c>
      <c r="B124" s="260">
        <v>3</v>
      </c>
      <c r="D124"/>
      <c r="E124"/>
      <c r="K124"/>
      <c r="L124"/>
      <c r="O124"/>
      <c r="P124"/>
      <c r="Q124"/>
      <c r="R124"/>
    </row>
    <row r="125" spans="1:18" ht="14.4" x14ac:dyDescent="0.3">
      <c r="A125" s="267">
        <v>2012</v>
      </c>
      <c r="B125" s="260"/>
      <c r="D125"/>
      <c r="E125"/>
      <c r="K125"/>
      <c r="L125"/>
      <c r="O125"/>
      <c r="P125"/>
      <c r="Q125"/>
      <c r="R125"/>
    </row>
    <row r="126" spans="1:18" ht="14.4" x14ac:dyDescent="0.3">
      <c r="A126" s="285" t="s">
        <v>2531</v>
      </c>
      <c r="B126" s="260">
        <v>3</v>
      </c>
      <c r="D126"/>
      <c r="E126"/>
      <c r="K126"/>
      <c r="L126"/>
      <c r="O126"/>
      <c r="P126"/>
      <c r="Q126"/>
      <c r="R126"/>
    </row>
    <row r="127" spans="1:18" ht="14.4" x14ac:dyDescent="0.3">
      <c r="A127" s="267">
        <v>2013</v>
      </c>
      <c r="B127" s="260"/>
      <c r="D127"/>
      <c r="E127"/>
      <c r="K127"/>
      <c r="L127"/>
      <c r="O127"/>
      <c r="P127"/>
      <c r="Q127"/>
      <c r="R127"/>
    </row>
    <row r="128" spans="1:18" ht="14.4" x14ac:dyDescent="0.3">
      <c r="A128" s="285" t="s">
        <v>2528</v>
      </c>
      <c r="B128" s="260">
        <v>1</v>
      </c>
      <c r="D128"/>
      <c r="E128"/>
      <c r="K128"/>
      <c r="L128"/>
      <c r="O128"/>
      <c r="P128"/>
      <c r="Q128"/>
      <c r="R128"/>
    </row>
    <row r="129" spans="1:18" ht="14.4" x14ac:dyDescent="0.3">
      <c r="A129" s="285" t="s">
        <v>2532</v>
      </c>
      <c r="B129" s="260">
        <v>2</v>
      </c>
      <c r="D129"/>
      <c r="E129"/>
      <c r="K129"/>
      <c r="L129"/>
      <c r="O129"/>
      <c r="P129"/>
      <c r="Q129"/>
      <c r="R129"/>
    </row>
    <row r="130" spans="1:18" ht="14.4" x14ac:dyDescent="0.3">
      <c r="A130" s="285" t="s">
        <v>2531</v>
      </c>
      <c r="B130" s="260">
        <v>9</v>
      </c>
      <c r="D130"/>
      <c r="E130"/>
      <c r="K130"/>
      <c r="L130"/>
      <c r="O130"/>
      <c r="P130"/>
      <c r="Q130"/>
      <c r="R130"/>
    </row>
    <row r="131" spans="1:18" ht="14.4" x14ac:dyDescent="0.3">
      <c r="A131" s="267">
        <v>2014</v>
      </c>
      <c r="B131" s="260"/>
      <c r="D131"/>
      <c r="E131"/>
      <c r="K131"/>
      <c r="L131"/>
      <c r="O131"/>
      <c r="P131"/>
      <c r="Q131"/>
      <c r="R131"/>
    </row>
    <row r="132" spans="1:18" ht="14.4" x14ac:dyDescent="0.3">
      <c r="A132" s="285" t="s">
        <v>2528</v>
      </c>
      <c r="B132" s="260">
        <v>2</v>
      </c>
      <c r="D132"/>
      <c r="E132"/>
      <c r="K132"/>
      <c r="L132"/>
      <c r="O132"/>
      <c r="P132"/>
      <c r="Q132"/>
      <c r="R132"/>
    </row>
    <row r="133" spans="1:18" ht="14.4" x14ac:dyDescent="0.3">
      <c r="A133" s="285" t="s">
        <v>2529</v>
      </c>
      <c r="B133" s="260">
        <v>4</v>
      </c>
      <c r="D133"/>
      <c r="E133"/>
      <c r="K133"/>
      <c r="L133"/>
      <c r="O133"/>
      <c r="P133"/>
      <c r="Q133"/>
      <c r="R133"/>
    </row>
    <row r="134" spans="1:18" ht="14.4" x14ac:dyDescent="0.3">
      <c r="A134" s="285" t="s">
        <v>2530</v>
      </c>
      <c r="B134" s="260">
        <v>1</v>
      </c>
      <c r="D134"/>
      <c r="E134"/>
      <c r="K134"/>
      <c r="L134"/>
      <c r="O134"/>
      <c r="P134"/>
      <c r="Q134"/>
      <c r="R134"/>
    </row>
    <row r="135" spans="1:18" ht="14.4" x14ac:dyDescent="0.3">
      <c r="A135" s="285" t="s">
        <v>2531</v>
      </c>
      <c r="B135" s="260">
        <v>5</v>
      </c>
      <c r="D135"/>
      <c r="E135"/>
      <c r="K135"/>
      <c r="L135"/>
      <c r="O135"/>
      <c r="P135"/>
      <c r="Q135"/>
      <c r="R135"/>
    </row>
    <row r="136" spans="1:18" ht="14.4" x14ac:dyDescent="0.3">
      <c r="A136" s="267">
        <v>2015</v>
      </c>
      <c r="B136" s="260"/>
      <c r="D136"/>
      <c r="E136"/>
      <c r="K136"/>
      <c r="L136"/>
      <c r="O136"/>
      <c r="P136"/>
      <c r="Q136"/>
      <c r="R136"/>
    </row>
    <row r="137" spans="1:18" ht="14.4" x14ac:dyDescent="0.3">
      <c r="A137" s="285" t="s">
        <v>2529</v>
      </c>
      <c r="B137" s="260">
        <v>2</v>
      </c>
      <c r="D137"/>
      <c r="E137"/>
      <c r="K137"/>
      <c r="L137"/>
      <c r="O137"/>
      <c r="P137"/>
      <c r="Q137"/>
      <c r="R137"/>
    </row>
    <row r="138" spans="1:18" ht="14.4" x14ac:dyDescent="0.3">
      <c r="A138" s="285" t="s">
        <v>2530</v>
      </c>
      <c r="B138" s="260">
        <v>3</v>
      </c>
      <c r="D138"/>
      <c r="E138"/>
      <c r="K138"/>
      <c r="O138"/>
      <c r="P138"/>
      <c r="Q138"/>
      <c r="R138"/>
    </row>
    <row r="139" spans="1:18" ht="14.4" x14ac:dyDescent="0.3">
      <c r="A139" s="285" t="s">
        <v>2532</v>
      </c>
      <c r="B139" s="260">
        <v>2</v>
      </c>
      <c r="D139"/>
      <c r="E139"/>
      <c r="K139"/>
      <c r="O139"/>
      <c r="P139"/>
      <c r="Q139"/>
      <c r="R139"/>
    </row>
    <row r="140" spans="1:18" ht="14.4" x14ac:dyDescent="0.3">
      <c r="A140" s="285" t="s">
        <v>2531</v>
      </c>
      <c r="B140" s="260">
        <v>11</v>
      </c>
      <c r="D140"/>
      <c r="E140"/>
      <c r="K140"/>
      <c r="O140"/>
      <c r="P140"/>
      <c r="Q140"/>
      <c r="R140"/>
    </row>
    <row r="141" spans="1:18" ht="14.4" x14ac:dyDescent="0.3">
      <c r="A141" s="267">
        <v>2016</v>
      </c>
      <c r="B141" s="260"/>
      <c r="D141"/>
      <c r="E141"/>
      <c r="K141"/>
      <c r="O141"/>
      <c r="P141"/>
      <c r="Q141"/>
      <c r="R141"/>
    </row>
    <row r="142" spans="1:18" ht="14.4" x14ac:dyDescent="0.3">
      <c r="A142" s="285" t="s">
        <v>2528</v>
      </c>
      <c r="B142" s="260">
        <v>1</v>
      </c>
      <c r="D142"/>
      <c r="E142"/>
      <c r="K142"/>
      <c r="O142"/>
      <c r="P142"/>
      <c r="Q142"/>
      <c r="R142"/>
    </row>
    <row r="143" spans="1:18" ht="14.4" x14ac:dyDescent="0.3">
      <c r="A143" s="285" t="s">
        <v>2529</v>
      </c>
      <c r="B143" s="260">
        <v>3</v>
      </c>
      <c r="D143"/>
      <c r="E143"/>
      <c r="K143"/>
      <c r="O143"/>
      <c r="P143"/>
      <c r="Q143"/>
      <c r="R143"/>
    </row>
    <row r="144" spans="1:18" ht="14.4" x14ac:dyDescent="0.3">
      <c r="A144" s="285" t="s">
        <v>2530</v>
      </c>
      <c r="B144" s="260">
        <v>3</v>
      </c>
      <c r="D144"/>
      <c r="E144"/>
      <c r="K144"/>
      <c r="O144"/>
      <c r="P144"/>
      <c r="Q144"/>
      <c r="R144"/>
    </row>
    <row r="145" spans="1:18" ht="14.4" x14ac:dyDescent="0.3">
      <c r="A145" s="285" t="s">
        <v>2532</v>
      </c>
      <c r="B145" s="260">
        <v>3</v>
      </c>
      <c r="D145"/>
      <c r="E145"/>
      <c r="K145"/>
      <c r="O145"/>
      <c r="P145"/>
      <c r="Q145"/>
      <c r="R145"/>
    </row>
    <row r="146" spans="1:18" ht="14.4" x14ac:dyDescent="0.3">
      <c r="A146" s="285" t="s">
        <v>2531</v>
      </c>
      <c r="B146" s="260">
        <v>8</v>
      </c>
      <c r="D146"/>
      <c r="E146"/>
      <c r="K146"/>
      <c r="O146"/>
      <c r="P146"/>
      <c r="Q146"/>
      <c r="R146"/>
    </row>
    <row r="147" spans="1:18" ht="14.4" x14ac:dyDescent="0.3">
      <c r="A147" s="267" t="s">
        <v>2548</v>
      </c>
      <c r="B147" s="260"/>
      <c r="D147"/>
      <c r="E147"/>
      <c r="K147"/>
      <c r="O147"/>
      <c r="P147"/>
      <c r="Q147"/>
      <c r="R147"/>
    </row>
    <row r="148" spans="1:18" ht="14.4" x14ac:dyDescent="0.3">
      <c r="A148" s="285" t="s">
        <v>2531</v>
      </c>
      <c r="B148" s="260">
        <v>1</v>
      </c>
      <c r="D148"/>
      <c r="E148"/>
      <c r="K148"/>
      <c r="O148"/>
      <c r="P148"/>
      <c r="Q148"/>
      <c r="R148"/>
    </row>
    <row r="149" spans="1:18" ht="14.4" x14ac:dyDescent="0.3">
      <c r="A149" s="261" t="s">
        <v>2369</v>
      </c>
      <c r="B149" s="260">
        <v>234</v>
      </c>
      <c r="D149"/>
      <c r="E149"/>
      <c r="K149"/>
      <c r="O149"/>
      <c r="P149"/>
      <c r="Q149"/>
      <c r="R149"/>
    </row>
    <row r="150" spans="1:18" ht="14.4" x14ac:dyDescent="0.3">
      <c r="A150"/>
      <c r="B150"/>
      <c r="D150"/>
      <c r="E150"/>
      <c r="K150"/>
      <c r="O150"/>
      <c r="P150"/>
      <c r="Q150"/>
      <c r="R150"/>
    </row>
    <row r="151" spans="1:18" ht="25.2" customHeight="1" x14ac:dyDescent="0.3">
      <c r="A151" s="332" t="s">
        <v>3293</v>
      </c>
      <c r="B151" s="332"/>
      <c r="C151" s="332"/>
      <c r="D151"/>
      <c r="E151"/>
      <c r="K151"/>
      <c r="O151"/>
      <c r="P151"/>
      <c r="Q151"/>
      <c r="R151"/>
    </row>
    <row r="152" spans="1:18" ht="14.4" x14ac:dyDescent="0.3">
      <c r="A152" s="265" t="s">
        <v>1872</v>
      </c>
      <c r="B152" s="265" t="s">
        <v>2368</v>
      </c>
      <c r="C152" s="265" t="s">
        <v>2395</v>
      </c>
      <c r="D152"/>
      <c r="E152"/>
      <c r="K152"/>
      <c r="O152"/>
      <c r="P152"/>
      <c r="Q152"/>
      <c r="R152"/>
    </row>
    <row r="153" spans="1:18" ht="14.4" x14ac:dyDescent="0.3">
      <c r="A153" s="261" t="s">
        <v>3291</v>
      </c>
      <c r="B153" s="292">
        <f>+GETPIVOTDATA("Nombre del Proyecto",$A$34,"¿Tiene Formato 14?","No cuenta con F14")</f>
        <v>419</v>
      </c>
      <c r="C153" s="266">
        <f>+B153/B155</f>
        <v>0.55941255006675572</v>
      </c>
      <c r="D153"/>
      <c r="E153"/>
      <c r="K153"/>
      <c r="O153"/>
      <c r="P153"/>
      <c r="Q153"/>
      <c r="R153"/>
    </row>
    <row r="154" spans="1:18" ht="14.4" x14ac:dyDescent="0.3">
      <c r="A154" s="261" t="s">
        <v>3292</v>
      </c>
      <c r="B154" s="262">
        <f>+B155-B153</f>
        <v>330</v>
      </c>
      <c r="C154" s="266">
        <f>+B154/B155</f>
        <v>0.44058744993324434</v>
      </c>
      <c r="D154"/>
      <c r="E154"/>
      <c r="K154"/>
      <c r="O154"/>
      <c r="P154"/>
      <c r="Q154"/>
      <c r="R154"/>
    </row>
    <row r="155" spans="1:18" ht="14.4" x14ac:dyDescent="0.3">
      <c r="A155" s="306" t="s">
        <v>2369</v>
      </c>
      <c r="B155" s="307">
        <v>749</v>
      </c>
      <c r="C155" s="263">
        <v>1</v>
      </c>
      <c r="D155"/>
      <c r="E155"/>
      <c r="K155"/>
      <c r="O155"/>
      <c r="P155"/>
      <c r="Q155"/>
      <c r="R155"/>
    </row>
    <row r="156" spans="1:18" ht="14.4" x14ac:dyDescent="0.3">
      <c r="D156"/>
      <c r="E156"/>
      <c r="K156"/>
      <c r="O156"/>
      <c r="P156"/>
      <c r="Q156"/>
      <c r="R156"/>
    </row>
    <row r="157" spans="1:18" ht="14.4" x14ac:dyDescent="0.3">
      <c r="D157"/>
      <c r="E157"/>
      <c r="K157"/>
      <c r="O157"/>
      <c r="P157"/>
      <c r="Q157"/>
      <c r="R157"/>
    </row>
    <row r="158" spans="1:18" ht="14.4" x14ac:dyDescent="0.3">
      <c r="D158"/>
      <c r="E158"/>
      <c r="K158"/>
      <c r="O158"/>
      <c r="P158"/>
      <c r="Q158"/>
      <c r="R158"/>
    </row>
    <row r="159" spans="1:18" ht="14.4" x14ac:dyDescent="0.3">
      <c r="D159"/>
      <c r="E159"/>
      <c r="K159"/>
      <c r="O159"/>
      <c r="P159"/>
      <c r="Q159"/>
      <c r="R159"/>
    </row>
    <row r="160" spans="1:18" ht="14.4" x14ac:dyDescent="0.3">
      <c r="D160"/>
      <c r="E160"/>
      <c r="K160"/>
      <c r="O160"/>
      <c r="P160"/>
      <c r="Q160"/>
      <c r="R160"/>
    </row>
    <row r="161" spans="1:18" ht="14.4" x14ac:dyDescent="0.3">
      <c r="A161" s="246"/>
      <c r="B161" s="269" t="s">
        <v>2368</v>
      </c>
      <c r="C161" s="124"/>
      <c r="D161"/>
      <c r="E161"/>
      <c r="K161"/>
      <c r="O161"/>
      <c r="P161"/>
      <c r="Q161"/>
      <c r="R161"/>
    </row>
    <row r="162" spans="1:18" ht="14.4" x14ac:dyDescent="0.3">
      <c r="A162" s="246"/>
      <c r="B162" s="261" t="s">
        <v>2545</v>
      </c>
      <c r="C162" s="261"/>
      <c r="D162"/>
      <c r="E162"/>
      <c r="K162"/>
      <c r="O162"/>
      <c r="P162"/>
      <c r="Q162"/>
      <c r="R162"/>
    </row>
    <row r="163" spans="1:18" ht="24.6" x14ac:dyDescent="0.3">
      <c r="A163" s="269" t="s">
        <v>2537</v>
      </c>
      <c r="B163" s="124" t="s">
        <v>3296</v>
      </c>
      <c r="C163" s="310" t="s">
        <v>3297</v>
      </c>
      <c r="D163"/>
      <c r="E163"/>
      <c r="K163"/>
      <c r="O163"/>
      <c r="P163"/>
      <c r="Q163"/>
      <c r="R163"/>
    </row>
    <row r="164" spans="1:18" ht="14.4" x14ac:dyDescent="0.3">
      <c r="A164" s="121" t="s">
        <v>2211</v>
      </c>
      <c r="B164" s="260">
        <v>1</v>
      </c>
      <c r="C164" s="309">
        <v>959052</v>
      </c>
      <c r="D164"/>
      <c r="E164"/>
      <c r="K164"/>
      <c r="O164"/>
      <c r="P164"/>
      <c r="Q164"/>
      <c r="R164"/>
    </row>
    <row r="165" spans="1:18" ht="14.4" x14ac:dyDescent="0.3">
      <c r="A165" s="121" t="s">
        <v>2528</v>
      </c>
      <c r="B165" s="260">
        <v>20</v>
      </c>
      <c r="C165" s="309">
        <v>107056243.57999998</v>
      </c>
      <c r="D165"/>
      <c r="E165"/>
      <c r="K165"/>
      <c r="O165"/>
      <c r="P165"/>
      <c r="Q165"/>
      <c r="R165"/>
    </row>
    <row r="166" spans="1:18" ht="14.4" x14ac:dyDescent="0.3">
      <c r="A166" s="121" t="s">
        <v>2529</v>
      </c>
      <c r="B166" s="260">
        <v>109</v>
      </c>
      <c r="C166" s="309">
        <v>204081524.10999992</v>
      </c>
      <c r="D166"/>
      <c r="E166"/>
      <c r="K166"/>
      <c r="O166"/>
      <c r="P166"/>
      <c r="Q166"/>
      <c r="R166"/>
    </row>
    <row r="167" spans="1:18" ht="14.4" x14ac:dyDescent="0.3">
      <c r="A167" s="121" t="s">
        <v>2530</v>
      </c>
      <c r="B167" s="260">
        <v>94</v>
      </c>
      <c r="C167" s="309">
        <v>186201307.91000003</v>
      </c>
      <c r="D167"/>
      <c r="E167"/>
      <c r="K167"/>
      <c r="O167"/>
      <c r="P167"/>
      <c r="Q167"/>
      <c r="R167"/>
    </row>
    <row r="168" spans="1:18" ht="14.4" x14ac:dyDescent="0.3">
      <c r="A168" s="121" t="s">
        <v>2532</v>
      </c>
      <c r="B168" s="260">
        <v>105</v>
      </c>
      <c r="C168" s="309">
        <v>149836750.02999997</v>
      </c>
      <c r="D168"/>
      <c r="E168"/>
      <c r="K168"/>
      <c r="O168"/>
      <c r="P168"/>
      <c r="Q168"/>
      <c r="R168"/>
    </row>
    <row r="169" spans="1:18" ht="14.4" x14ac:dyDescent="0.3">
      <c r="A169" s="121" t="s">
        <v>2534</v>
      </c>
      <c r="B169" s="260">
        <v>5</v>
      </c>
      <c r="C169" s="309">
        <v>15843021.299999997</v>
      </c>
      <c r="D169"/>
      <c r="E169"/>
      <c r="K169"/>
      <c r="O169"/>
      <c r="P169"/>
      <c r="Q169"/>
      <c r="R169"/>
    </row>
    <row r="170" spans="1:18" ht="14.4" x14ac:dyDescent="0.3">
      <c r="A170" s="121" t="s">
        <v>2533</v>
      </c>
      <c r="B170" s="260">
        <v>21</v>
      </c>
      <c r="C170" s="309">
        <v>3009031.700000002</v>
      </c>
      <c r="D170"/>
      <c r="E170"/>
      <c r="K170"/>
      <c r="O170"/>
      <c r="P170"/>
      <c r="Q170"/>
      <c r="R170"/>
    </row>
    <row r="171" spans="1:18" ht="14.4" x14ac:dyDescent="0.3">
      <c r="A171" s="121" t="s">
        <v>2535</v>
      </c>
      <c r="B171" s="260">
        <v>5</v>
      </c>
      <c r="C171" s="309">
        <v>12745210.080000004</v>
      </c>
      <c r="D171"/>
      <c r="E171"/>
      <c r="K171"/>
      <c r="O171"/>
      <c r="P171"/>
      <c r="Q171"/>
      <c r="R171"/>
    </row>
    <row r="172" spans="1:18" ht="14.4" x14ac:dyDescent="0.3">
      <c r="A172" s="121" t="s">
        <v>1629</v>
      </c>
      <c r="B172" s="260">
        <v>60</v>
      </c>
      <c r="C172" s="309">
        <v>321095772.48000002</v>
      </c>
      <c r="D172"/>
      <c r="E172"/>
      <c r="K172"/>
      <c r="O172"/>
      <c r="P172"/>
      <c r="Q172"/>
      <c r="R172"/>
    </row>
    <row r="173" spans="1:18" ht="14.4" x14ac:dyDescent="0.3">
      <c r="A173" s="121" t="s">
        <v>2531</v>
      </c>
      <c r="B173" s="260">
        <v>328</v>
      </c>
      <c r="C173" s="309">
        <v>694212743.90999973</v>
      </c>
      <c r="D173"/>
      <c r="E173"/>
      <c r="K173"/>
      <c r="O173"/>
      <c r="P173"/>
      <c r="Q173"/>
      <c r="R173"/>
    </row>
    <row r="174" spans="1:18" ht="14.4" x14ac:dyDescent="0.3">
      <c r="A174" s="121" t="s">
        <v>2555</v>
      </c>
      <c r="B174" s="260">
        <v>1</v>
      </c>
      <c r="C174" s="309">
        <v>10494.449999999997</v>
      </c>
      <c r="D174"/>
      <c r="E174"/>
      <c r="K174"/>
      <c r="O174"/>
      <c r="P174"/>
      <c r="Q174"/>
      <c r="R174"/>
    </row>
    <row r="175" spans="1:18" ht="14.4" x14ac:dyDescent="0.3">
      <c r="A175" s="121" t="s">
        <v>827</v>
      </c>
      <c r="B175" s="260">
        <v>749</v>
      </c>
      <c r="C175" s="309">
        <v>1695051151.5499992</v>
      </c>
      <c r="D175"/>
      <c r="E175"/>
      <c r="K175"/>
      <c r="O175"/>
      <c r="P175"/>
      <c r="Q175"/>
      <c r="R175"/>
    </row>
    <row r="176" spans="1:18" ht="14.4" x14ac:dyDescent="0.3">
      <c r="A176"/>
      <c r="B176"/>
      <c r="C176"/>
      <c r="D176"/>
      <c r="E176"/>
      <c r="K176"/>
      <c r="O176"/>
      <c r="P176"/>
      <c r="Q176"/>
      <c r="R176"/>
    </row>
    <row r="177" spans="1:585" ht="14.4" x14ac:dyDescent="0.3">
      <c r="A177"/>
      <c r="B177"/>
      <c r="C177"/>
      <c r="D177"/>
      <c r="E177"/>
      <c r="K177"/>
      <c r="O177"/>
      <c r="P177"/>
      <c r="Q177"/>
      <c r="R177"/>
    </row>
    <row r="178" spans="1:585" ht="14.4" x14ac:dyDescent="0.3">
      <c r="A178"/>
      <c r="B178"/>
      <c r="C178"/>
      <c r="D178"/>
      <c r="E178"/>
      <c r="K178"/>
      <c r="O178"/>
      <c r="P178"/>
      <c r="Q178"/>
      <c r="R178"/>
    </row>
    <row r="179" spans="1:585" ht="14.4" x14ac:dyDescent="0.3">
      <c r="A179"/>
      <c r="B179"/>
      <c r="C179"/>
      <c r="D179"/>
      <c r="E179"/>
      <c r="K179"/>
      <c r="O179"/>
      <c r="P179"/>
      <c r="Q179"/>
      <c r="R179"/>
    </row>
    <row r="180" spans="1:585" ht="14.4" x14ac:dyDescent="0.3">
      <c r="A180" s="333" t="s">
        <v>3299</v>
      </c>
      <c r="B180" s="333"/>
      <c r="C180" s="333"/>
      <c r="D180"/>
      <c r="E180"/>
      <c r="K180"/>
      <c r="O180"/>
      <c r="P180"/>
      <c r="Q180"/>
      <c r="R180"/>
    </row>
    <row r="181" spans="1:585" ht="36" x14ac:dyDescent="0.3">
      <c r="A181" s="264" t="s">
        <v>3298</v>
      </c>
      <c r="B181" s="247" t="s">
        <v>2368</v>
      </c>
      <c r="C181" s="312" t="s">
        <v>3294</v>
      </c>
      <c r="D181"/>
      <c r="E181"/>
      <c r="K181"/>
      <c r="O181"/>
      <c r="P181"/>
      <c r="Q181"/>
      <c r="R181"/>
    </row>
    <row r="182" spans="1:585" ht="14.4" x14ac:dyDescent="0.3">
      <c r="A182" s="121" t="s">
        <v>689</v>
      </c>
      <c r="B182" s="262">
        <v>730</v>
      </c>
      <c r="C182" s="309">
        <v>1950661766.819999</v>
      </c>
      <c r="D182"/>
      <c r="E182"/>
      <c r="K182"/>
      <c r="O182"/>
      <c r="P182"/>
      <c r="Q182"/>
      <c r="R182"/>
    </row>
    <row r="183" spans="1:585" ht="14.4" x14ac:dyDescent="0.3">
      <c r="A183" s="121" t="s">
        <v>691</v>
      </c>
      <c r="B183" s="262">
        <v>207</v>
      </c>
      <c r="C183" s="309">
        <v>2233417390.7599993</v>
      </c>
      <c r="D183"/>
      <c r="E183"/>
      <c r="K183"/>
      <c r="O183"/>
      <c r="P183"/>
      <c r="Q183"/>
      <c r="R183"/>
    </row>
    <row r="184" spans="1:585" ht="14.4" x14ac:dyDescent="0.3">
      <c r="A184" s="261" t="s">
        <v>2369</v>
      </c>
      <c r="B184" s="262">
        <v>937</v>
      </c>
      <c r="C184" s="311">
        <v>4184079157.579999</v>
      </c>
      <c r="D184"/>
      <c r="E184"/>
      <c r="K184"/>
      <c r="O184"/>
      <c r="P184"/>
      <c r="Q184"/>
      <c r="R184"/>
    </row>
    <row r="185" spans="1:585" ht="14.4" x14ac:dyDescent="0.3">
      <c r="A185"/>
      <c r="B185"/>
      <c r="C185"/>
      <c r="D185"/>
      <c r="E185"/>
      <c r="K185"/>
      <c r="O185"/>
      <c r="P185"/>
      <c r="Q185"/>
      <c r="R185"/>
    </row>
    <row r="186" spans="1:585" ht="14.4" x14ac:dyDescent="0.3">
      <c r="A186"/>
      <c r="B186">
        <f>+GETPIVOTDATA("Nro de Proyectos",$A$181,"¿Tiene Registro Infobras?","SI")/GETPIVOTDATA("Nro de Proyectos",$A$181)</f>
        <v>0.22091782283884739</v>
      </c>
      <c r="C186"/>
      <c r="D186"/>
      <c r="E186"/>
      <c r="K186"/>
      <c r="O186"/>
      <c r="P186"/>
      <c r="Q186"/>
      <c r="R186"/>
    </row>
    <row r="187" spans="1:585" ht="14.4" x14ac:dyDescent="0.3">
      <c r="A187"/>
      <c r="B187"/>
      <c r="C187"/>
      <c r="D187"/>
      <c r="E187"/>
      <c r="K187"/>
      <c r="O187"/>
      <c r="P187"/>
      <c r="Q187"/>
      <c r="R187"/>
    </row>
    <row r="188" spans="1:585" ht="14.4" x14ac:dyDescent="0.3">
      <c r="A188"/>
      <c r="B188"/>
      <c r="C188"/>
      <c r="D188"/>
      <c r="E188"/>
      <c r="K188"/>
      <c r="O188"/>
      <c r="P188"/>
      <c r="Q188"/>
      <c r="R188"/>
    </row>
    <row r="189" spans="1:585" ht="57.6" x14ac:dyDescent="0.3">
      <c r="A189" s="111" t="s">
        <v>826</v>
      </c>
      <c r="B189" s="313" t="s">
        <v>3295</v>
      </c>
      <c r="C189" t="s">
        <v>3300</v>
      </c>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row>
    <row r="190" spans="1:585" ht="14.4" x14ac:dyDescent="0.3">
      <c r="A190" s="314" t="s">
        <v>2211</v>
      </c>
      <c r="B190" s="318">
        <v>959052</v>
      </c>
      <c r="C190" s="315">
        <v>1</v>
      </c>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row>
    <row r="191" spans="1:585" ht="14.4" hidden="1" x14ac:dyDescent="0.3">
      <c r="A191" s="316" t="s">
        <v>2540</v>
      </c>
      <c r="B191" s="318">
        <v>959052</v>
      </c>
      <c r="C191" s="315">
        <v>1</v>
      </c>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row>
    <row r="192" spans="1:585" ht="14.4" hidden="1" x14ac:dyDescent="0.3">
      <c r="A192" s="317" t="s">
        <v>689</v>
      </c>
      <c r="B192" s="318">
        <v>959052</v>
      </c>
      <c r="C192" s="315">
        <v>1</v>
      </c>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row>
    <row r="193" spans="1:585" ht="14.4" x14ac:dyDescent="0.3">
      <c r="A193" s="314" t="s">
        <v>2555</v>
      </c>
      <c r="B193" s="318">
        <v>10494.449999999997</v>
      </c>
      <c r="C193" s="315">
        <v>1</v>
      </c>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row>
    <row r="194" spans="1:585" ht="14.4" hidden="1" x14ac:dyDescent="0.3">
      <c r="A194" s="316" t="s">
        <v>2540</v>
      </c>
      <c r="B194" s="318">
        <v>10494.449999999997</v>
      </c>
      <c r="C194" s="315">
        <v>1</v>
      </c>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row>
    <row r="195" spans="1:585" ht="14.4" hidden="1" x14ac:dyDescent="0.3">
      <c r="A195" s="317" t="s">
        <v>689</v>
      </c>
      <c r="B195" s="318">
        <v>10494.449999999997</v>
      </c>
      <c r="C195" s="315">
        <v>1</v>
      </c>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row>
    <row r="196" spans="1:585" ht="14.4" x14ac:dyDescent="0.3">
      <c r="A196" s="314" t="s">
        <v>2528</v>
      </c>
      <c r="B196" s="318">
        <v>11248734.950000001</v>
      </c>
      <c r="C196" s="315">
        <v>9</v>
      </c>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row>
    <row r="197" spans="1:585" ht="14.4" hidden="1" x14ac:dyDescent="0.3">
      <c r="A197" s="316" t="s">
        <v>2540</v>
      </c>
      <c r="B197" s="318">
        <v>11248734.950000001</v>
      </c>
      <c r="C197" s="315">
        <v>9</v>
      </c>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row>
    <row r="198" spans="1:585" ht="14.4" hidden="1" x14ac:dyDescent="0.3">
      <c r="A198" s="317" t="s">
        <v>689</v>
      </c>
      <c r="B198" s="318">
        <v>11248734.950000001</v>
      </c>
      <c r="C198" s="315">
        <v>9</v>
      </c>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row>
    <row r="199" spans="1:585" ht="14.4" x14ac:dyDescent="0.3">
      <c r="A199" s="314" t="s">
        <v>2529</v>
      </c>
      <c r="B199" s="318">
        <v>76200522.799999997</v>
      </c>
      <c r="C199" s="315">
        <v>62</v>
      </c>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row>
    <row r="200" spans="1:585" ht="14.4" hidden="1" x14ac:dyDescent="0.3">
      <c r="A200" s="316" t="s">
        <v>2540</v>
      </c>
      <c r="B200" s="318">
        <v>76200522.799999997</v>
      </c>
      <c r="C200" s="315">
        <v>62</v>
      </c>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row>
    <row r="201" spans="1:585" ht="14.4" hidden="1" x14ac:dyDescent="0.3">
      <c r="A201" s="317" t="s">
        <v>689</v>
      </c>
      <c r="B201" s="318">
        <v>76200522.799999997</v>
      </c>
      <c r="C201" s="315">
        <v>62</v>
      </c>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row>
    <row r="202" spans="1:585" ht="14.4" x14ac:dyDescent="0.3">
      <c r="A202" s="314" t="s">
        <v>2530</v>
      </c>
      <c r="B202" s="318">
        <v>31587646.180000007</v>
      </c>
      <c r="C202" s="315">
        <v>58</v>
      </c>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row>
    <row r="203" spans="1:585" ht="14.4" hidden="1" x14ac:dyDescent="0.3">
      <c r="A203" s="316" t="s">
        <v>2540</v>
      </c>
      <c r="B203" s="318">
        <v>31587646.180000007</v>
      </c>
      <c r="C203" s="315">
        <v>58</v>
      </c>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row>
    <row r="204" spans="1:585" ht="14.4" hidden="1" x14ac:dyDescent="0.3">
      <c r="A204" s="317" t="s">
        <v>689</v>
      </c>
      <c r="B204" s="318">
        <v>31587646.180000007</v>
      </c>
      <c r="C204" s="315">
        <v>58</v>
      </c>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row>
    <row r="205" spans="1:585" ht="14.4" x14ac:dyDescent="0.3">
      <c r="A205" s="314" t="s">
        <v>2532</v>
      </c>
      <c r="B205" s="318">
        <v>66329598.749999963</v>
      </c>
      <c r="C205" s="315">
        <v>65</v>
      </c>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row>
    <row r="206" spans="1:585" ht="14.4" hidden="1" x14ac:dyDescent="0.3">
      <c r="A206" s="316" t="s">
        <v>2540</v>
      </c>
      <c r="B206" s="318">
        <v>66329598.749999963</v>
      </c>
      <c r="C206" s="315">
        <v>65</v>
      </c>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row>
    <row r="207" spans="1:585" ht="14.4" hidden="1" x14ac:dyDescent="0.3">
      <c r="A207" s="317" t="s">
        <v>689</v>
      </c>
      <c r="B207" s="318">
        <v>66329598.749999963</v>
      </c>
      <c r="C207" s="315">
        <v>65</v>
      </c>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row>
    <row r="208" spans="1:585" ht="14.4" x14ac:dyDescent="0.3">
      <c r="A208" s="314" t="s">
        <v>2534</v>
      </c>
      <c r="B208" s="318">
        <v>206380.92999999993</v>
      </c>
      <c r="C208" s="315">
        <v>2</v>
      </c>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row>
    <row r="209" spans="1:585" ht="14.4" hidden="1" x14ac:dyDescent="0.3">
      <c r="A209" s="316" t="s">
        <v>2540</v>
      </c>
      <c r="B209" s="318">
        <v>206380.92999999993</v>
      </c>
      <c r="C209" s="315">
        <v>2</v>
      </c>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row>
    <row r="210" spans="1:585" ht="14.4" hidden="1" x14ac:dyDescent="0.3">
      <c r="A210" s="317" t="s">
        <v>689</v>
      </c>
      <c r="B210" s="318">
        <v>206380.92999999993</v>
      </c>
      <c r="C210" s="315">
        <v>2</v>
      </c>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row>
    <row r="211" spans="1:585" ht="14.4" x14ac:dyDescent="0.3">
      <c r="A211" s="314" t="s">
        <v>2533</v>
      </c>
      <c r="B211" s="318">
        <v>3009031.7000000011</v>
      </c>
      <c r="C211" s="315">
        <v>21</v>
      </c>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row>
    <row r="212" spans="1:585" ht="14.4" hidden="1" x14ac:dyDescent="0.3">
      <c r="A212" s="316" t="s">
        <v>2540</v>
      </c>
      <c r="B212" s="318">
        <v>3009031.7000000011</v>
      </c>
      <c r="C212" s="315">
        <v>21</v>
      </c>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row>
    <row r="213" spans="1:585" ht="14.4" hidden="1" x14ac:dyDescent="0.3">
      <c r="A213" s="317" t="s">
        <v>689</v>
      </c>
      <c r="B213" s="318">
        <v>3009031.7000000011</v>
      </c>
      <c r="C213" s="315">
        <v>21</v>
      </c>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row>
    <row r="214" spans="1:585" ht="14.4" x14ac:dyDescent="0.3">
      <c r="A214" s="314" t="s">
        <v>2535</v>
      </c>
      <c r="B214" s="318">
        <v>12745210.080000004</v>
      </c>
      <c r="C214" s="315">
        <v>5</v>
      </c>
      <c r="D214"/>
      <c r="E214"/>
      <c r="K214"/>
      <c r="O214"/>
      <c r="P214"/>
      <c r="Q214"/>
      <c r="R214"/>
    </row>
    <row r="215" spans="1:585" ht="14.4" hidden="1" x14ac:dyDescent="0.3">
      <c r="A215" s="316" t="s">
        <v>2540</v>
      </c>
      <c r="B215" s="318">
        <v>12745210.080000004</v>
      </c>
      <c r="C215" s="315">
        <v>5</v>
      </c>
      <c r="D215"/>
      <c r="E215"/>
      <c r="K215"/>
      <c r="O215"/>
      <c r="P215"/>
      <c r="Q215"/>
      <c r="R215"/>
    </row>
    <row r="216" spans="1:585" ht="14.4" hidden="1" x14ac:dyDescent="0.3">
      <c r="A216" s="317" t="s">
        <v>689</v>
      </c>
      <c r="B216" s="318">
        <v>12745210.080000004</v>
      </c>
      <c r="C216" s="315">
        <v>5</v>
      </c>
      <c r="D216"/>
      <c r="E216"/>
      <c r="K216"/>
      <c r="O216"/>
      <c r="P216"/>
      <c r="Q216"/>
      <c r="R216"/>
    </row>
    <row r="217" spans="1:585" ht="14.4" x14ac:dyDescent="0.3">
      <c r="A217" s="314" t="s">
        <v>1629</v>
      </c>
      <c r="B217" s="318">
        <v>53478017.359999999</v>
      </c>
      <c r="C217" s="315">
        <v>25</v>
      </c>
      <c r="D217"/>
      <c r="E217"/>
      <c r="K217"/>
      <c r="O217"/>
      <c r="P217"/>
      <c r="Q217"/>
      <c r="R217"/>
    </row>
    <row r="218" spans="1:585" ht="14.4" hidden="1" x14ac:dyDescent="0.3">
      <c r="A218" s="316" t="s">
        <v>2540</v>
      </c>
      <c r="B218" s="318">
        <v>53478017.359999999</v>
      </c>
      <c r="C218" s="315">
        <v>25</v>
      </c>
      <c r="D218"/>
      <c r="E218"/>
      <c r="K218"/>
      <c r="O218"/>
      <c r="P218"/>
      <c r="Q218"/>
      <c r="R218"/>
    </row>
    <row r="219" spans="1:585" ht="14.4" hidden="1" x14ac:dyDescent="0.3">
      <c r="A219" s="317" t="s">
        <v>689</v>
      </c>
      <c r="B219" s="318">
        <v>53478017.359999999</v>
      </c>
      <c r="C219" s="315">
        <v>25</v>
      </c>
      <c r="D219"/>
      <c r="E219"/>
      <c r="K219"/>
      <c r="O219"/>
      <c r="P219"/>
      <c r="Q219"/>
      <c r="R219"/>
    </row>
    <row r="220" spans="1:585" ht="14.4" x14ac:dyDescent="0.3">
      <c r="A220" s="314" t="s">
        <v>2531</v>
      </c>
      <c r="B220" s="318">
        <v>161337735.61999983</v>
      </c>
      <c r="C220" s="315">
        <v>170</v>
      </c>
      <c r="D220"/>
      <c r="E220"/>
      <c r="K220"/>
      <c r="O220"/>
      <c r="P220"/>
      <c r="Q220"/>
      <c r="R220"/>
    </row>
    <row r="221" spans="1:585" ht="14.4" hidden="1" x14ac:dyDescent="0.3">
      <c r="A221" s="109" t="s">
        <v>2540</v>
      </c>
      <c r="B221" s="319">
        <v>161337735.61999983</v>
      </c>
      <c r="C221" s="108">
        <v>170</v>
      </c>
      <c r="D221"/>
      <c r="E221"/>
      <c r="K221"/>
      <c r="O221"/>
      <c r="P221"/>
      <c r="Q221"/>
      <c r="R221"/>
    </row>
    <row r="222" spans="1:585" ht="14.4" hidden="1" x14ac:dyDescent="0.3">
      <c r="A222" s="308" t="s">
        <v>689</v>
      </c>
      <c r="B222" s="319">
        <v>161337735.61999983</v>
      </c>
      <c r="C222" s="108">
        <v>170</v>
      </c>
      <c r="D222"/>
      <c r="E222"/>
      <c r="K222"/>
      <c r="O222"/>
      <c r="P222"/>
      <c r="Q222"/>
      <c r="R222"/>
    </row>
    <row r="223" spans="1:585" ht="14.4" x14ac:dyDescent="0.3">
      <c r="A223" s="107" t="s">
        <v>827</v>
      </c>
      <c r="B223" s="319">
        <v>417112424.82000041</v>
      </c>
      <c r="C223" s="108">
        <v>419</v>
      </c>
      <c r="D223"/>
      <c r="E223"/>
      <c r="K223"/>
      <c r="O223"/>
      <c r="P223"/>
      <c r="Q223"/>
      <c r="R223"/>
    </row>
    <row r="224" spans="1:585" ht="14.4" x14ac:dyDescent="0.3">
      <c r="A224"/>
      <c r="B224"/>
      <c r="C224"/>
      <c r="D224"/>
      <c r="E224"/>
      <c r="K224"/>
      <c r="O224"/>
      <c r="P224"/>
      <c r="Q224"/>
      <c r="R224"/>
    </row>
    <row r="225" spans="1:18" ht="14.4" x14ac:dyDescent="0.3">
      <c r="A225"/>
      <c r="B225"/>
      <c r="C225"/>
      <c r="D225"/>
      <c r="E225"/>
      <c r="K225"/>
      <c r="O225"/>
      <c r="P225"/>
      <c r="Q225"/>
      <c r="R225"/>
    </row>
    <row r="226" spans="1:18" ht="14.4" x14ac:dyDescent="0.3">
      <c r="A226"/>
      <c r="B226"/>
      <c r="C226"/>
      <c r="D226"/>
      <c r="E226"/>
      <c r="K226"/>
      <c r="O226"/>
      <c r="P226"/>
      <c r="Q226"/>
      <c r="R226"/>
    </row>
    <row r="227" spans="1:18" ht="14.4" x14ac:dyDescent="0.3">
      <c r="A227"/>
      <c r="B227"/>
      <c r="C227"/>
      <c r="D227"/>
      <c r="E227"/>
      <c r="K227"/>
      <c r="O227"/>
      <c r="P227"/>
      <c r="Q227"/>
      <c r="R227"/>
    </row>
    <row r="228" spans="1:18" ht="14.4" x14ac:dyDescent="0.3">
      <c r="A228"/>
      <c r="B228"/>
      <c r="C228"/>
      <c r="D228"/>
      <c r="E228"/>
      <c r="K228"/>
      <c r="O228"/>
      <c r="P228"/>
      <c r="Q228"/>
      <c r="R228"/>
    </row>
    <row r="229" spans="1:18" ht="14.4" x14ac:dyDescent="0.3">
      <c r="A229"/>
      <c r="B229"/>
      <c r="C229"/>
      <c r="D229"/>
      <c r="E229"/>
      <c r="K229"/>
    </row>
    <row r="230" spans="1:18" ht="14.4" x14ac:dyDescent="0.3">
      <c r="A230"/>
      <c r="B230"/>
      <c r="C230"/>
      <c r="D230"/>
      <c r="E230"/>
      <c r="K230"/>
    </row>
    <row r="231" spans="1:18" ht="14.4" x14ac:dyDescent="0.3">
      <c r="A231"/>
      <c r="B231"/>
      <c r="C231"/>
      <c r="D231"/>
      <c r="E231"/>
      <c r="K231"/>
    </row>
    <row r="232" spans="1:18" ht="14.4" x14ac:dyDescent="0.3">
      <c r="A232"/>
      <c r="B232"/>
      <c r="C232"/>
      <c r="D232"/>
      <c r="E232"/>
      <c r="K232"/>
    </row>
    <row r="233" spans="1:18" ht="14.4" x14ac:dyDescent="0.3">
      <c r="A233"/>
      <c r="B233"/>
      <c r="C233"/>
      <c r="D233"/>
      <c r="E233"/>
      <c r="K233"/>
    </row>
    <row r="234" spans="1:18" ht="14.4" x14ac:dyDescent="0.3">
      <c r="A234"/>
      <c r="B234"/>
      <c r="C234"/>
      <c r="D234"/>
      <c r="E234"/>
      <c r="K234"/>
    </row>
    <row r="235" spans="1:18" ht="14.4" x14ac:dyDescent="0.3">
      <c r="A235"/>
      <c r="B235"/>
      <c r="C235"/>
      <c r="D235"/>
      <c r="E235"/>
      <c r="K235"/>
    </row>
    <row r="236" spans="1:18" ht="14.4" x14ac:dyDescent="0.3">
      <c r="A236"/>
      <c r="B236"/>
      <c r="C236"/>
      <c r="D236"/>
      <c r="E236"/>
      <c r="K236"/>
    </row>
    <row r="237" spans="1:18" ht="14.4" x14ac:dyDescent="0.3">
      <c r="A237"/>
      <c r="B237"/>
      <c r="C237"/>
      <c r="D237"/>
      <c r="E237"/>
      <c r="K237"/>
    </row>
    <row r="238" spans="1:18" ht="14.4" x14ac:dyDescent="0.3">
      <c r="A238"/>
      <c r="B238"/>
      <c r="C238"/>
      <c r="D238"/>
      <c r="E238"/>
      <c r="K238"/>
    </row>
    <row r="239" spans="1:18" ht="14.4" x14ac:dyDescent="0.3">
      <c r="A239"/>
      <c r="B239"/>
      <c r="C239"/>
      <c r="D239"/>
      <c r="E239"/>
      <c r="K239"/>
    </row>
    <row r="240" spans="1:18" ht="14.4" x14ac:dyDescent="0.3">
      <c r="A240"/>
      <c r="B240"/>
      <c r="C240"/>
      <c r="D240"/>
      <c r="E240"/>
      <c r="K240"/>
    </row>
    <row r="241" spans="1:11" ht="14.4" x14ac:dyDescent="0.3">
      <c r="A241"/>
      <c r="B241"/>
      <c r="C241"/>
      <c r="D241"/>
      <c r="E241"/>
      <c r="K241"/>
    </row>
    <row r="242" spans="1:11" ht="14.4" x14ac:dyDescent="0.3">
      <c r="A242"/>
      <c r="B242"/>
      <c r="C242"/>
      <c r="D242"/>
      <c r="E242"/>
      <c r="K242"/>
    </row>
    <row r="243" spans="1:11" ht="14.4" x14ac:dyDescent="0.3">
      <c r="A243"/>
      <c r="B243"/>
      <c r="C243"/>
      <c r="D243"/>
      <c r="E243"/>
      <c r="K243"/>
    </row>
    <row r="244" spans="1:11" ht="14.4" x14ac:dyDescent="0.3">
      <c r="A244"/>
      <c r="B244"/>
      <c r="C244"/>
      <c r="D244"/>
      <c r="E244"/>
      <c r="K244"/>
    </row>
    <row r="245" spans="1:11" ht="14.4" x14ac:dyDescent="0.3">
      <c r="A245"/>
      <c r="B245"/>
      <c r="C245"/>
      <c r="D245"/>
      <c r="E245"/>
      <c r="K245"/>
    </row>
    <row r="246" spans="1:11" ht="14.4" x14ac:dyDescent="0.3">
      <c r="A246"/>
      <c r="B246"/>
      <c r="C246"/>
      <c r="D246"/>
      <c r="E246"/>
      <c r="K246"/>
    </row>
    <row r="247" spans="1:11" ht="14.4" x14ac:dyDescent="0.3">
      <c r="A247"/>
      <c r="B247"/>
      <c r="C247"/>
      <c r="D247"/>
      <c r="E247"/>
      <c r="K247"/>
    </row>
    <row r="248" spans="1:11" ht="14.4" x14ac:dyDescent="0.3">
      <c r="A248"/>
      <c r="B248"/>
      <c r="C248"/>
      <c r="D248"/>
      <c r="E248"/>
      <c r="K248"/>
    </row>
    <row r="249" spans="1:11" ht="14.4" x14ac:dyDescent="0.3">
      <c r="A249"/>
      <c r="B249"/>
      <c r="C249"/>
      <c r="D249"/>
      <c r="E249"/>
      <c r="K249"/>
    </row>
    <row r="250" spans="1:11" ht="14.4" x14ac:dyDescent="0.3">
      <c r="A250"/>
      <c r="B250"/>
      <c r="C250"/>
      <c r="D250"/>
      <c r="E250"/>
      <c r="K250"/>
    </row>
    <row r="251" spans="1:11" ht="14.4" x14ac:dyDescent="0.3">
      <c r="A251"/>
      <c r="B251"/>
      <c r="C251"/>
      <c r="D251"/>
      <c r="E251"/>
      <c r="K251"/>
    </row>
    <row r="252" spans="1:11" ht="14.4" x14ac:dyDescent="0.3">
      <c r="A252"/>
      <c r="B252"/>
      <c r="C252"/>
      <c r="D252"/>
      <c r="E252"/>
      <c r="K252"/>
    </row>
    <row r="253" spans="1:11" ht="14.4" x14ac:dyDescent="0.3">
      <c r="A253"/>
      <c r="B253"/>
      <c r="C253"/>
      <c r="D253"/>
      <c r="E253"/>
      <c r="K253"/>
    </row>
    <row r="254" spans="1:11" ht="14.4" x14ac:dyDescent="0.3">
      <c r="A254"/>
      <c r="B254"/>
      <c r="C254"/>
      <c r="D254"/>
      <c r="E254"/>
      <c r="K254"/>
    </row>
    <row r="255" spans="1:11" ht="14.4" x14ac:dyDescent="0.3">
      <c r="A255"/>
      <c r="B255"/>
      <c r="C255"/>
      <c r="D255"/>
      <c r="E255"/>
      <c r="K255"/>
    </row>
    <row r="256" spans="1:11" ht="14.4" x14ac:dyDescent="0.3">
      <c r="A256"/>
      <c r="B256"/>
      <c r="C256"/>
      <c r="D256"/>
      <c r="E256"/>
      <c r="K256"/>
    </row>
    <row r="257" spans="1:11" ht="14.4" x14ac:dyDescent="0.3">
      <c r="A257"/>
      <c r="B257"/>
      <c r="C257"/>
      <c r="D257"/>
      <c r="E257"/>
      <c r="K257"/>
    </row>
    <row r="258" spans="1:11" ht="14.4" x14ac:dyDescent="0.3">
      <c r="A258"/>
      <c r="B258"/>
      <c r="C258"/>
      <c r="D258"/>
      <c r="E258"/>
      <c r="K258"/>
    </row>
    <row r="259" spans="1:11" ht="14.4" x14ac:dyDescent="0.3">
      <c r="A259"/>
      <c r="B259"/>
      <c r="C259"/>
      <c r="D259"/>
      <c r="E259"/>
      <c r="K259"/>
    </row>
    <row r="260" spans="1:11" ht="14.4" x14ac:dyDescent="0.3">
      <c r="A260"/>
      <c r="B260"/>
      <c r="C260"/>
      <c r="D260"/>
      <c r="E260"/>
      <c r="K260"/>
    </row>
    <row r="261" spans="1:11" ht="14.4" x14ac:dyDescent="0.3">
      <c r="A261"/>
      <c r="B261"/>
      <c r="C261"/>
      <c r="D261"/>
      <c r="E261"/>
      <c r="K261"/>
    </row>
    <row r="262" spans="1:11" ht="14.4" x14ac:dyDescent="0.3">
      <c r="A262"/>
      <c r="B262"/>
      <c r="C262"/>
      <c r="D262"/>
      <c r="E262"/>
      <c r="K262"/>
    </row>
    <row r="263" spans="1:11" ht="14.4" x14ac:dyDescent="0.3">
      <c r="A263"/>
      <c r="B263"/>
      <c r="C263"/>
      <c r="D263"/>
      <c r="E263"/>
      <c r="K263"/>
    </row>
    <row r="264" spans="1:11" ht="14.4" x14ac:dyDescent="0.3">
      <c r="A264"/>
      <c r="B264"/>
      <c r="C264"/>
      <c r="D264"/>
      <c r="E264"/>
      <c r="K264"/>
    </row>
    <row r="265" spans="1:11" ht="14.4" x14ac:dyDescent="0.3">
      <c r="A265"/>
      <c r="B265"/>
      <c r="C265"/>
      <c r="D265"/>
      <c r="E265"/>
      <c r="K265"/>
    </row>
    <row r="266" spans="1:11" ht="14.4" x14ac:dyDescent="0.3">
      <c r="A266"/>
      <c r="B266"/>
      <c r="C266"/>
      <c r="D266"/>
      <c r="E266"/>
      <c r="K266"/>
    </row>
    <row r="267" spans="1:11" ht="14.4" x14ac:dyDescent="0.3">
      <c r="A267"/>
      <c r="B267"/>
      <c r="C267"/>
      <c r="D267"/>
      <c r="E267"/>
      <c r="K267"/>
    </row>
    <row r="268" spans="1:11" ht="14.4" x14ac:dyDescent="0.3">
      <c r="A268"/>
      <c r="B268"/>
      <c r="C268"/>
      <c r="D268"/>
      <c r="E268"/>
      <c r="K268"/>
    </row>
    <row r="269" spans="1:11" ht="14.4" x14ac:dyDescent="0.3">
      <c r="A269"/>
      <c r="B269"/>
      <c r="C269"/>
      <c r="D269"/>
      <c r="E269"/>
      <c r="K269"/>
    </row>
    <row r="270" spans="1:11" ht="14.4" x14ac:dyDescent="0.3">
      <c r="A270"/>
      <c r="B270"/>
      <c r="C270"/>
      <c r="D270"/>
      <c r="E270"/>
      <c r="K270"/>
    </row>
    <row r="271" spans="1:11" ht="14.4" x14ac:dyDescent="0.3">
      <c r="A271"/>
      <c r="B271"/>
      <c r="C271"/>
      <c r="D271"/>
      <c r="E271"/>
      <c r="K271"/>
    </row>
    <row r="272" spans="1:11" ht="14.4" x14ac:dyDescent="0.3">
      <c r="A272"/>
      <c r="B272"/>
      <c r="C272"/>
      <c r="D272"/>
      <c r="E272"/>
      <c r="K272"/>
    </row>
    <row r="273" spans="1:11" ht="14.4" x14ac:dyDescent="0.3">
      <c r="A273"/>
      <c r="B273"/>
      <c r="C273"/>
      <c r="D273"/>
      <c r="E273"/>
      <c r="K273"/>
    </row>
    <row r="274" spans="1:11" ht="14.4" x14ac:dyDescent="0.3">
      <c r="A274"/>
      <c r="B274"/>
      <c r="C274"/>
      <c r="D274"/>
      <c r="E274"/>
      <c r="K274"/>
    </row>
    <row r="275" spans="1:11" ht="14.4" x14ac:dyDescent="0.3">
      <c r="A275"/>
      <c r="B275"/>
      <c r="C275"/>
      <c r="D275"/>
      <c r="E275"/>
      <c r="K275"/>
    </row>
    <row r="276" spans="1:11" ht="14.4" x14ac:dyDescent="0.3">
      <c r="A276"/>
      <c r="B276"/>
      <c r="C276"/>
      <c r="D276"/>
      <c r="E276"/>
      <c r="K276"/>
    </row>
    <row r="277" spans="1:11" ht="14.4" x14ac:dyDescent="0.3">
      <c r="A277"/>
      <c r="B277"/>
      <c r="C277"/>
      <c r="D277"/>
      <c r="E277"/>
      <c r="K277"/>
    </row>
    <row r="278" spans="1:11" ht="14.4" x14ac:dyDescent="0.3">
      <c r="A278"/>
      <c r="B278"/>
      <c r="C278"/>
      <c r="D278"/>
      <c r="E278"/>
      <c r="K278"/>
    </row>
    <row r="279" spans="1:11" ht="14.4" x14ac:dyDescent="0.3">
      <c r="A279"/>
      <c r="B279"/>
      <c r="C279"/>
      <c r="D279"/>
      <c r="E279"/>
      <c r="K279"/>
    </row>
    <row r="280" spans="1:11" ht="14.4" x14ac:dyDescent="0.3">
      <c r="A280"/>
      <c r="B280"/>
      <c r="C280"/>
      <c r="D280"/>
      <c r="E280"/>
      <c r="K280"/>
    </row>
    <row r="281" spans="1:11" ht="14.4" x14ac:dyDescent="0.3">
      <c r="A281"/>
      <c r="B281"/>
      <c r="C281"/>
      <c r="D281"/>
      <c r="E281"/>
      <c r="K281"/>
    </row>
    <row r="282" spans="1:11" ht="14.4" x14ac:dyDescent="0.3">
      <c r="A282"/>
      <c r="B282"/>
      <c r="C282"/>
      <c r="D282"/>
      <c r="E282"/>
      <c r="K282"/>
    </row>
    <row r="283" spans="1:11" ht="14.4" x14ac:dyDescent="0.3">
      <c r="A283"/>
      <c r="B283"/>
      <c r="C283"/>
      <c r="D283"/>
      <c r="E283"/>
      <c r="K283"/>
    </row>
    <row r="284" spans="1:11" ht="14.4" x14ac:dyDescent="0.3">
      <c r="A284"/>
      <c r="B284"/>
      <c r="C284"/>
      <c r="D284"/>
      <c r="E284"/>
      <c r="K284"/>
    </row>
    <row r="285" spans="1:11" ht="14.4" x14ac:dyDescent="0.3">
      <c r="A285"/>
      <c r="B285"/>
      <c r="C285"/>
      <c r="D285"/>
      <c r="E285"/>
      <c r="K285"/>
    </row>
    <row r="286" spans="1:11" ht="14.4" x14ac:dyDescent="0.3">
      <c r="A286"/>
      <c r="B286"/>
      <c r="C286"/>
      <c r="D286"/>
      <c r="E286"/>
      <c r="K286"/>
    </row>
    <row r="287" spans="1:11" ht="14.4" x14ac:dyDescent="0.3">
      <c r="A287"/>
      <c r="B287"/>
      <c r="C287"/>
      <c r="D287"/>
      <c r="E287"/>
      <c r="K287"/>
    </row>
    <row r="288" spans="1:11" ht="14.4" x14ac:dyDescent="0.3">
      <c r="A288"/>
      <c r="B288"/>
      <c r="C288"/>
      <c r="D288"/>
      <c r="E288"/>
      <c r="K288"/>
    </row>
    <row r="289" spans="1:11" ht="14.4" x14ac:dyDescent="0.3">
      <c r="A289"/>
      <c r="B289"/>
      <c r="C289"/>
      <c r="D289"/>
      <c r="E289"/>
      <c r="K289"/>
    </row>
    <row r="290" spans="1:11" ht="14.4" x14ac:dyDescent="0.3">
      <c r="A290"/>
      <c r="B290"/>
      <c r="C290"/>
      <c r="D290"/>
      <c r="E290"/>
      <c r="K290"/>
    </row>
    <row r="291" spans="1:11" ht="14.4" x14ac:dyDescent="0.3">
      <c r="A291"/>
      <c r="B291"/>
      <c r="C291"/>
      <c r="D291"/>
      <c r="E291"/>
      <c r="K291"/>
    </row>
    <row r="292" spans="1:11" ht="14.4" x14ac:dyDescent="0.3">
      <c r="A292"/>
      <c r="B292"/>
      <c r="C292"/>
      <c r="D292"/>
      <c r="E292"/>
      <c r="K292"/>
    </row>
    <row r="293" spans="1:11" ht="14.4" x14ac:dyDescent="0.3">
      <c r="A293"/>
      <c r="B293"/>
      <c r="C293"/>
      <c r="D293"/>
      <c r="E293"/>
      <c r="K293"/>
    </row>
    <row r="294" spans="1:11" ht="14.4" x14ac:dyDescent="0.3">
      <c r="A294"/>
      <c r="B294"/>
      <c r="C294"/>
      <c r="D294"/>
      <c r="E294"/>
      <c r="K294"/>
    </row>
    <row r="295" spans="1:11" ht="14.4" x14ac:dyDescent="0.3">
      <c r="A295"/>
      <c r="B295"/>
      <c r="C295"/>
      <c r="D295"/>
      <c r="E295"/>
      <c r="K295"/>
    </row>
    <row r="296" spans="1:11" ht="14.4" x14ac:dyDescent="0.3">
      <c r="A296"/>
      <c r="B296"/>
      <c r="C296"/>
      <c r="D296"/>
      <c r="E296"/>
      <c r="K296"/>
    </row>
    <row r="297" spans="1:11" ht="14.4" x14ac:dyDescent="0.3">
      <c r="A297"/>
      <c r="B297"/>
      <c r="C297"/>
      <c r="D297"/>
      <c r="E297"/>
      <c r="K297"/>
    </row>
    <row r="298" spans="1:11" ht="14.4" x14ac:dyDescent="0.3">
      <c r="A298"/>
      <c r="B298"/>
      <c r="C298"/>
      <c r="D298"/>
      <c r="E298"/>
      <c r="K298"/>
    </row>
    <row r="299" spans="1:11" ht="14.4" x14ac:dyDescent="0.3">
      <c r="A299"/>
      <c r="B299"/>
      <c r="C299"/>
      <c r="D299"/>
      <c r="E299"/>
      <c r="K299"/>
    </row>
    <row r="300" spans="1:11" ht="14.4" x14ac:dyDescent="0.3">
      <c r="A300"/>
      <c r="B300"/>
      <c r="C300"/>
      <c r="D300"/>
      <c r="E300"/>
      <c r="K300"/>
    </row>
    <row r="301" spans="1:11" ht="14.4" x14ac:dyDescent="0.3">
      <c r="A301"/>
      <c r="B301"/>
      <c r="C301"/>
      <c r="D301"/>
      <c r="E301"/>
      <c r="K301"/>
    </row>
    <row r="302" spans="1:11" ht="14.4" x14ac:dyDescent="0.3">
      <c r="A302"/>
      <c r="B302"/>
      <c r="C302"/>
      <c r="D302"/>
      <c r="E302"/>
      <c r="K302"/>
    </row>
    <row r="303" spans="1:11" ht="14.4" x14ac:dyDescent="0.3">
      <c r="A303"/>
      <c r="B303"/>
      <c r="C303"/>
      <c r="D303"/>
      <c r="E303"/>
      <c r="K303"/>
    </row>
    <row r="304" spans="1:11" ht="14.4" x14ac:dyDescent="0.3">
      <c r="A304"/>
      <c r="B304"/>
      <c r="C304"/>
      <c r="D304"/>
      <c r="E304"/>
      <c r="K304"/>
    </row>
    <row r="305" spans="1:11" ht="14.4" x14ac:dyDescent="0.3">
      <c r="A305"/>
      <c r="B305"/>
      <c r="C305"/>
      <c r="D305"/>
      <c r="E305"/>
      <c r="K305"/>
    </row>
    <row r="306" spans="1:11" ht="14.4" x14ac:dyDescent="0.3">
      <c r="A306"/>
      <c r="B306"/>
      <c r="C306"/>
      <c r="D306"/>
      <c r="E306"/>
      <c r="K306"/>
    </row>
    <row r="307" spans="1:11" ht="14.4" x14ac:dyDescent="0.3">
      <c r="A307"/>
      <c r="B307"/>
      <c r="C307"/>
      <c r="D307"/>
      <c r="E307"/>
      <c r="K307"/>
    </row>
    <row r="308" spans="1:11" ht="14.4" x14ac:dyDescent="0.3">
      <c r="A308"/>
      <c r="B308"/>
      <c r="C308"/>
      <c r="D308"/>
      <c r="E308"/>
      <c r="K308"/>
    </row>
    <row r="309" spans="1:11" ht="14.4" x14ac:dyDescent="0.3">
      <c r="A309"/>
      <c r="B309"/>
      <c r="C309"/>
      <c r="D309"/>
      <c r="E309"/>
      <c r="K309"/>
    </row>
    <row r="310" spans="1:11" ht="14.4" x14ac:dyDescent="0.3">
      <c r="A310"/>
      <c r="B310"/>
      <c r="C310"/>
      <c r="D310"/>
      <c r="E310"/>
      <c r="K310"/>
    </row>
    <row r="311" spans="1:11" ht="14.4" x14ac:dyDescent="0.3">
      <c r="A311"/>
      <c r="B311"/>
      <c r="C311"/>
      <c r="D311"/>
      <c r="E311"/>
      <c r="K311"/>
    </row>
    <row r="312" spans="1:11" ht="14.4" x14ac:dyDescent="0.3">
      <c r="A312"/>
      <c r="B312"/>
      <c r="C312"/>
      <c r="D312"/>
      <c r="E312"/>
      <c r="K312"/>
    </row>
    <row r="313" spans="1:11" ht="14.4" x14ac:dyDescent="0.3">
      <c r="A313"/>
      <c r="B313"/>
      <c r="C313"/>
      <c r="D313"/>
      <c r="E313"/>
      <c r="K313"/>
    </row>
    <row r="314" spans="1:11" ht="14.4" x14ac:dyDescent="0.3">
      <c r="A314"/>
      <c r="B314"/>
      <c r="C314"/>
      <c r="D314"/>
      <c r="E314"/>
      <c r="K314"/>
    </row>
    <row r="315" spans="1:11" ht="14.4" x14ac:dyDescent="0.3">
      <c r="A315"/>
      <c r="B315"/>
      <c r="C315"/>
      <c r="D315"/>
      <c r="E315"/>
      <c r="K315"/>
    </row>
    <row r="316" spans="1:11" ht="14.4" x14ac:dyDescent="0.3">
      <c r="A316"/>
      <c r="B316"/>
      <c r="C316"/>
      <c r="D316"/>
      <c r="E316"/>
      <c r="K316"/>
    </row>
    <row r="317" spans="1:11" ht="14.4" x14ac:dyDescent="0.3">
      <c r="A317"/>
      <c r="B317"/>
      <c r="C317"/>
      <c r="D317"/>
      <c r="E317"/>
      <c r="K317"/>
    </row>
    <row r="318" spans="1:11" ht="14.4" x14ac:dyDescent="0.3">
      <c r="A318"/>
      <c r="B318"/>
      <c r="C318"/>
      <c r="D318"/>
      <c r="E318"/>
      <c r="K318"/>
    </row>
    <row r="319" spans="1:11" ht="14.4" x14ac:dyDescent="0.3">
      <c r="A319"/>
      <c r="B319"/>
      <c r="C319"/>
      <c r="D319"/>
      <c r="E319"/>
      <c r="K319"/>
    </row>
    <row r="320" spans="1:11" ht="14.4" x14ac:dyDescent="0.3">
      <c r="A320"/>
      <c r="B320"/>
      <c r="C320"/>
      <c r="D320"/>
      <c r="E320"/>
      <c r="K320"/>
    </row>
    <row r="321" spans="1:11" ht="14.4" x14ac:dyDescent="0.3">
      <c r="A321"/>
      <c r="B321"/>
      <c r="C321"/>
      <c r="D321"/>
      <c r="E321"/>
      <c r="K321"/>
    </row>
    <row r="322" spans="1:11" ht="14.4" x14ac:dyDescent="0.3">
      <c r="A322"/>
      <c r="B322"/>
      <c r="C322"/>
      <c r="D322"/>
      <c r="E322"/>
      <c r="K322"/>
    </row>
    <row r="323" spans="1:11" ht="14.4" x14ac:dyDescent="0.3">
      <c r="A323"/>
      <c r="B323"/>
      <c r="C323"/>
      <c r="D323"/>
      <c r="E323"/>
      <c r="K323"/>
    </row>
    <row r="324" spans="1:11" ht="14.4" x14ac:dyDescent="0.3">
      <c r="A324"/>
      <c r="B324"/>
      <c r="C324"/>
      <c r="D324"/>
      <c r="E324"/>
      <c r="K324"/>
    </row>
    <row r="325" spans="1:11" ht="14.4" x14ac:dyDescent="0.3">
      <c r="A325"/>
      <c r="B325"/>
      <c r="C325"/>
      <c r="D325"/>
      <c r="E325"/>
      <c r="K325"/>
    </row>
    <row r="326" spans="1:11" ht="14.4" x14ac:dyDescent="0.3">
      <c r="A326"/>
      <c r="B326"/>
      <c r="C326"/>
      <c r="D326"/>
      <c r="E326"/>
      <c r="K326"/>
    </row>
    <row r="327" spans="1:11" ht="14.4" x14ac:dyDescent="0.3">
      <c r="A327"/>
      <c r="B327"/>
      <c r="C327"/>
      <c r="D327"/>
      <c r="E327"/>
      <c r="K327"/>
    </row>
    <row r="328" spans="1:11" ht="14.4" x14ac:dyDescent="0.3">
      <c r="A328"/>
      <c r="B328"/>
      <c r="C328"/>
      <c r="D328"/>
      <c r="E328"/>
      <c r="K328"/>
    </row>
    <row r="329" spans="1:11" ht="14.4" x14ac:dyDescent="0.3">
      <c r="A329"/>
      <c r="B329"/>
      <c r="C329"/>
      <c r="D329"/>
      <c r="E329"/>
      <c r="K329"/>
    </row>
    <row r="330" spans="1:11" ht="14.4" x14ac:dyDescent="0.3">
      <c r="A330"/>
      <c r="B330"/>
      <c r="C330"/>
      <c r="D330"/>
      <c r="E330"/>
      <c r="K330"/>
    </row>
    <row r="331" spans="1:11" ht="14.4" x14ac:dyDescent="0.3">
      <c r="A331"/>
      <c r="B331"/>
      <c r="C331"/>
      <c r="D331"/>
      <c r="E331"/>
      <c r="K331"/>
    </row>
    <row r="332" spans="1:11" ht="14.4" x14ac:dyDescent="0.3">
      <c r="A332"/>
      <c r="B332"/>
      <c r="C332"/>
      <c r="D332"/>
      <c r="E332"/>
      <c r="K332"/>
    </row>
    <row r="333" spans="1:11" ht="14.4" x14ac:dyDescent="0.3">
      <c r="A333"/>
      <c r="B333"/>
      <c r="C333"/>
      <c r="D333"/>
      <c r="E333"/>
      <c r="K333"/>
    </row>
    <row r="334" spans="1:11" ht="14.4" x14ac:dyDescent="0.3">
      <c r="A334"/>
      <c r="B334"/>
      <c r="C334"/>
      <c r="D334"/>
      <c r="E334"/>
      <c r="K334"/>
    </row>
    <row r="335" spans="1:11" ht="14.4" x14ac:dyDescent="0.3">
      <c r="A335"/>
      <c r="B335"/>
      <c r="C335"/>
      <c r="D335"/>
      <c r="E335"/>
      <c r="K335"/>
    </row>
    <row r="336" spans="1:11" ht="14.4" x14ac:dyDescent="0.3">
      <c r="A336"/>
      <c r="B336"/>
      <c r="C336"/>
      <c r="D336"/>
      <c r="E336"/>
      <c r="K336"/>
    </row>
    <row r="337" spans="1:11" ht="14.4" x14ac:dyDescent="0.3">
      <c r="A337"/>
      <c r="B337"/>
      <c r="C337"/>
      <c r="D337"/>
      <c r="E337"/>
      <c r="K337"/>
    </row>
    <row r="338" spans="1:11" ht="14.4" x14ac:dyDescent="0.3">
      <c r="A338"/>
      <c r="B338"/>
      <c r="C338"/>
      <c r="D338"/>
      <c r="E338"/>
      <c r="K338"/>
    </row>
    <row r="339" spans="1:11" ht="14.4" x14ac:dyDescent="0.3">
      <c r="A339"/>
      <c r="B339"/>
      <c r="C339"/>
      <c r="D339"/>
      <c r="E339"/>
      <c r="K339"/>
    </row>
    <row r="340" spans="1:11" ht="14.4" x14ac:dyDescent="0.3">
      <c r="A340"/>
      <c r="B340"/>
      <c r="C340"/>
      <c r="D340"/>
      <c r="E340"/>
      <c r="K340"/>
    </row>
    <row r="341" spans="1:11" ht="14.4" x14ac:dyDescent="0.3">
      <c r="A341"/>
      <c r="B341"/>
      <c r="C341"/>
      <c r="D341"/>
      <c r="E341"/>
      <c r="K341"/>
    </row>
    <row r="342" spans="1:11" ht="14.4" x14ac:dyDescent="0.3">
      <c r="A342"/>
      <c r="B342"/>
      <c r="C342"/>
      <c r="D342"/>
      <c r="E342"/>
      <c r="K342"/>
    </row>
    <row r="343" spans="1:11" ht="14.4" x14ac:dyDescent="0.3">
      <c r="A343"/>
      <c r="B343"/>
      <c r="C343"/>
      <c r="D343"/>
      <c r="E343"/>
      <c r="K343"/>
    </row>
    <row r="344" spans="1:11" ht="14.4" x14ac:dyDescent="0.3">
      <c r="A344"/>
      <c r="B344"/>
      <c r="C344"/>
      <c r="D344"/>
      <c r="E344"/>
      <c r="K344"/>
    </row>
    <row r="345" spans="1:11" ht="14.4" x14ac:dyDescent="0.3">
      <c r="A345"/>
      <c r="B345"/>
      <c r="C345"/>
      <c r="D345"/>
      <c r="E345"/>
      <c r="K345"/>
    </row>
    <row r="346" spans="1:11" ht="14.4" x14ac:dyDescent="0.3">
      <c r="A346"/>
      <c r="B346"/>
      <c r="C346"/>
      <c r="D346"/>
      <c r="E346"/>
      <c r="K346"/>
    </row>
    <row r="347" spans="1:11" ht="14.4" x14ac:dyDescent="0.3">
      <c r="A347"/>
      <c r="B347"/>
      <c r="C347"/>
      <c r="D347"/>
      <c r="E347"/>
      <c r="K347"/>
    </row>
    <row r="348" spans="1:11" ht="14.4" x14ac:dyDescent="0.3">
      <c r="A348"/>
      <c r="B348"/>
      <c r="C348"/>
      <c r="D348"/>
      <c r="E348"/>
      <c r="K348"/>
    </row>
    <row r="349" spans="1:11" ht="14.4" x14ac:dyDescent="0.3">
      <c r="A349"/>
      <c r="B349"/>
      <c r="C349"/>
      <c r="D349"/>
      <c r="E349"/>
      <c r="K349"/>
    </row>
    <row r="350" spans="1:11" ht="14.4" x14ac:dyDescent="0.3">
      <c r="A350"/>
      <c r="B350"/>
      <c r="C350"/>
      <c r="D350"/>
      <c r="E350"/>
      <c r="K350"/>
    </row>
    <row r="351" spans="1:11" ht="14.4" x14ac:dyDescent="0.3">
      <c r="A351"/>
      <c r="B351"/>
      <c r="C351"/>
      <c r="D351"/>
      <c r="E351"/>
      <c r="K351"/>
    </row>
    <row r="352" spans="1:11" ht="14.4" x14ac:dyDescent="0.3">
      <c r="A352"/>
      <c r="B352"/>
      <c r="C352"/>
      <c r="D352"/>
      <c r="E352"/>
      <c r="K352"/>
    </row>
    <row r="353" spans="1:11" ht="14.4" x14ac:dyDescent="0.3">
      <c r="A353"/>
      <c r="B353"/>
      <c r="C353"/>
      <c r="D353"/>
      <c r="E353"/>
      <c r="K353"/>
    </row>
    <row r="354" spans="1:11" ht="14.4" x14ac:dyDescent="0.3">
      <c r="A354"/>
      <c r="B354"/>
      <c r="C354"/>
      <c r="D354"/>
      <c r="E354"/>
      <c r="K354"/>
    </row>
    <row r="355" spans="1:11" ht="14.4" x14ac:dyDescent="0.3">
      <c r="A355"/>
      <c r="B355"/>
      <c r="C355"/>
      <c r="D355"/>
      <c r="E355"/>
      <c r="K355"/>
    </row>
    <row r="356" spans="1:11" ht="14.4" x14ac:dyDescent="0.3">
      <c r="A356"/>
      <c r="B356"/>
      <c r="C356"/>
      <c r="D356"/>
      <c r="E356"/>
      <c r="K356"/>
    </row>
    <row r="357" spans="1:11" ht="14.4" x14ac:dyDescent="0.3">
      <c r="A357"/>
      <c r="B357"/>
      <c r="C357"/>
      <c r="D357"/>
      <c r="E357"/>
      <c r="K357"/>
    </row>
    <row r="358" spans="1:11" ht="14.4" x14ac:dyDescent="0.3">
      <c r="A358"/>
      <c r="B358"/>
      <c r="C358"/>
      <c r="D358"/>
      <c r="E358"/>
      <c r="K358"/>
    </row>
    <row r="359" spans="1:11" ht="14.4" x14ac:dyDescent="0.3">
      <c r="A359"/>
      <c r="B359"/>
      <c r="C359"/>
      <c r="D359"/>
      <c r="E359"/>
      <c r="K359"/>
    </row>
    <row r="360" spans="1:11" ht="14.4" x14ac:dyDescent="0.3">
      <c r="A360"/>
      <c r="B360"/>
      <c r="C360"/>
      <c r="D360"/>
      <c r="E360"/>
      <c r="K360"/>
    </row>
    <row r="361" spans="1:11" ht="14.4" x14ac:dyDescent="0.3">
      <c r="A361"/>
      <c r="B361"/>
      <c r="C361"/>
      <c r="D361"/>
      <c r="E361"/>
      <c r="K361"/>
    </row>
    <row r="362" spans="1:11" ht="14.4" x14ac:dyDescent="0.3">
      <c r="A362"/>
      <c r="B362"/>
      <c r="C362"/>
      <c r="D362"/>
      <c r="E362"/>
      <c r="K362"/>
    </row>
    <row r="363" spans="1:11" ht="14.4" x14ac:dyDescent="0.3">
      <c r="A363"/>
      <c r="B363"/>
      <c r="C363"/>
      <c r="D363"/>
      <c r="E363"/>
      <c r="K363"/>
    </row>
    <row r="364" spans="1:11" ht="14.4" x14ac:dyDescent="0.3">
      <c r="A364"/>
      <c r="B364"/>
      <c r="C364"/>
      <c r="D364"/>
      <c r="E364"/>
      <c r="K364"/>
    </row>
    <row r="365" spans="1:11" ht="14.4" x14ac:dyDescent="0.3">
      <c r="A365"/>
      <c r="B365"/>
      <c r="C365"/>
      <c r="D365"/>
      <c r="E365"/>
      <c r="K365"/>
    </row>
    <row r="366" spans="1:11" ht="14.4" x14ac:dyDescent="0.3">
      <c r="A366"/>
      <c r="B366"/>
      <c r="C366"/>
      <c r="D366"/>
      <c r="E366"/>
      <c r="K366"/>
    </row>
    <row r="367" spans="1:11" ht="14.4" x14ac:dyDescent="0.3">
      <c r="A367"/>
      <c r="B367"/>
      <c r="C367"/>
      <c r="D367"/>
      <c r="E367"/>
      <c r="K367"/>
    </row>
    <row r="368" spans="1:11" ht="14.4" x14ac:dyDescent="0.3">
      <c r="A368"/>
      <c r="B368"/>
      <c r="C368"/>
      <c r="D368"/>
      <c r="E368"/>
      <c r="K368"/>
    </row>
    <row r="369" spans="1:11" ht="14.4" x14ac:dyDescent="0.3">
      <c r="A369"/>
      <c r="B369"/>
      <c r="C369"/>
      <c r="D369"/>
      <c r="E369"/>
      <c r="K369"/>
    </row>
    <row r="370" spans="1:11" ht="14.4" x14ac:dyDescent="0.3">
      <c r="A370"/>
      <c r="B370"/>
      <c r="C370"/>
      <c r="D370"/>
      <c r="E370"/>
      <c r="K370"/>
    </row>
    <row r="371" spans="1:11" ht="14.4" x14ac:dyDescent="0.3">
      <c r="A371"/>
      <c r="B371"/>
      <c r="C371"/>
      <c r="D371"/>
      <c r="E371"/>
      <c r="K371"/>
    </row>
    <row r="372" spans="1:11" ht="14.4" x14ac:dyDescent="0.3">
      <c r="A372"/>
      <c r="B372"/>
      <c r="C372"/>
      <c r="D372"/>
      <c r="E372"/>
      <c r="K372"/>
    </row>
    <row r="373" spans="1:11" ht="14.4" x14ac:dyDescent="0.3">
      <c r="A373"/>
      <c r="B373"/>
      <c r="C373"/>
      <c r="D373"/>
      <c r="E373"/>
      <c r="K373"/>
    </row>
    <row r="374" spans="1:11" ht="14.4" x14ac:dyDescent="0.3">
      <c r="A374"/>
      <c r="B374"/>
      <c r="C374"/>
      <c r="D374"/>
      <c r="E374"/>
      <c r="K374"/>
    </row>
    <row r="375" spans="1:11" ht="14.4" x14ac:dyDescent="0.3">
      <c r="A375"/>
      <c r="B375"/>
      <c r="C375"/>
      <c r="D375"/>
      <c r="E375"/>
      <c r="K375"/>
    </row>
    <row r="376" spans="1:11" ht="14.4" x14ac:dyDescent="0.3">
      <c r="A376"/>
      <c r="B376"/>
      <c r="C376"/>
      <c r="D376"/>
      <c r="E376"/>
      <c r="K376"/>
    </row>
    <row r="377" spans="1:11" ht="14.4" x14ac:dyDescent="0.3">
      <c r="A377"/>
      <c r="B377"/>
      <c r="C377"/>
      <c r="D377"/>
      <c r="E377"/>
      <c r="K377"/>
    </row>
    <row r="378" spans="1:11" ht="14.4" x14ac:dyDescent="0.3">
      <c r="A378"/>
      <c r="B378"/>
      <c r="C378"/>
      <c r="D378"/>
      <c r="E378"/>
      <c r="K378"/>
    </row>
    <row r="379" spans="1:11" ht="14.4" x14ac:dyDescent="0.3">
      <c r="A379"/>
      <c r="B379"/>
      <c r="C379"/>
      <c r="D379"/>
      <c r="E379"/>
      <c r="K379"/>
    </row>
    <row r="380" spans="1:11" ht="14.4" x14ac:dyDescent="0.3">
      <c r="A380"/>
      <c r="B380"/>
      <c r="C380"/>
      <c r="D380"/>
      <c r="E380"/>
      <c r="K380"/>
    </row>
    <row r="381" spans="1:11" ht="14.4" x14ac:dyDescent="0.3">
      <c r="A381"/>
      <c r="B381"/>
      <c r="C381"/>
      <c r="D381"/>
      <c r="E381"/>
      <c r="K381"/>
    </row>
    <row r="382" spans="1:11" ht="14.4" x14ac:dyDescent="0.3">
      <c r="A382"/>
      <c r="B382"/>
      <c r="C382"/>
      <c r="D382"/>
      <c r="E382"/>
      <c r="K382"/>
    </row>
    <row r="383" spans="1:11" ht="14.4" x14ac:dyDescent="0.3">
      <c r="A383"/>
      <c r="B383"/>
      <c r="C383"/>
      <c r="D383"/>
      <c r="E383"/>
      <c r="K383"/>
    </row>
    <row r="384" spans="1:11" ht="14.4" x14ac:dyDescent="0.3">
      <c r="A384"/>
      <c r="B384"/>
      <c r="C384"/>
      <c r="D384"/>
      <c r="E384"/>
      <c r="K384"/>
    </row>
    <row r="385" spans="1:11" ht="14.4" x14ac:dyDescent="0.3">
      <c r="A385"/>
      <c r="B385"/>
      <c r="C385"/>
      <c r="D385"/>
      <c r="E385"/>
      <c r="K385"/>
    </row>
    <row r="386" spans="1:11" ht="14.4" x14ac:dyDescent="0.3">
      <c r="A386"/>
      <c r="B386"/>
      <c r="C386"/>
      <c r="D386"/>
      <c r="E386"/>
      <c r="K386"/>
    </row>
    <row r="387" spans="1:11" ht="14.4" x14ac:dyDescent="0.3">
      <c r="A387"/>
      <c r="B387"/>
      <c r="C387"/>
      <c r="D387"/>
      <c r="E387"/>
      <c r="K387"/>
    </row>
    <row r="388" spans="1:11" ht="14.4" x14ac:dyDescent="0.3">
      <c r="A388"/>
      <c r="B388"/>
      <c r="C388"/>
      <c r="D388"/>
      <c r="E388"/>
      <c r="K388"/>
    </row>
    <row r="389" spans="1:11" ht="14.4" x14ac:dyDescent="0.3">
      <c r="A389"/>
      <c r="B389"/>
      <c r="C389"/>
      <c r="D389"/>
      <c r="E389"/>
      <c r="K389"/>
    </row>
    <row r="390" spans="1:11" ht="14.4" x14ac:dyDescent="0.3">
      <c r="A390"/>
      <c r="B390"/>
      <c r="C390"/>
      <c r="D390"/>
      <c r="E390"/>
      <c r="K390"/>
    </row>
    <row r="391" spans="1:11" ht="14.4" x14ac:dyDescent="0.3">
      <c r="A391"/>
      <c r="B391"/>
      <c r="C391"/>
      <c r="D391"/>
      <c r="E391"/>
      <c r="K391"/>
    </row>
    <row r="392" spans="1:11" ht="14.4" x14ac:dyDescent="0.3">
      <c r="A392"/>
      <c r="B392"/>
      <c r="C392"/>
      <c r="D392"/>
      <c r="E392"/>
      <c r="K392"/>
    </row>
    <row r="393" spans="1:11" ht="14.4" x14ac:dyDescent="0.3">
      <c r="A393"/>
      <c r="B393"/>
      <c r="C393"/>
      <c r="D393"/>
      <c r="E393"/>
      <c r="K393"/>
    </row>
    <row r="394" spans="1:11" ht="14.4" x14ac:dyDescent="0.3">
      <c r="A394"/>
      <c r="B394"/>
      <c r="C394"/>
      <c r="D394"/>
      <c r="E394"/>
      <c r="K394"/>
    </row>
    <row r="395" spans="1:11" ht="14.4" x14ac:dyDescent="0.3">
      <c r="A395"/>
      <c r="B395"/>
      <c r="C395"/>
      <c r="D395"/>
      <c r="E395"/>
      <c r="K395"/>
    </row>
    <row r="396" spans="1:11" ht="14.4" x14ac:dyDescent="0.3">
      <c r="A396"/>
      <c r="B396"/>
      <c r="C396"/>
      <c r="D396"/>
      <c r="E396"/>
      <c r="K396"/>
    </row>
    <row r="397" spans="1:11" ht="14.4" x14ac:dyDescent="0.3">
      <c r="A397"/>
      <c r="B397"/>
      <c r="C397"/>
      <c r="D397"/>
      <c r="E397"/>
      <c r="K397"/>
    </row>
    <row r="398" spans="1:11" ht="14.4" x14ac:dyDescent="0.3">
      <c r="A398"/>
      <c r="B398"/>
      <c r="C398"/>
      <c r="D398"/>
      <c r="E398"/>
      <c r="K398"/>
    </row>
    <row r="399" spans="1:11" ht="14.4" x14ac:dyDescent="0.3">
      <c r="A399"/>
      <c r="B399"/>
      <c r="C399"/>
      <c r="D399"/>
      <c r="E399"/>
      <c r="K399"/>
    </row>
    <row r="400" spans="1:11" ht="14.4" x14ac:dyDescent="0.3">
      <c r="A400"/>
      <c r="B400"/>
      <c r="C400"/>
      <c r="D400"/>
      <c r="E400"/>
      <c r="K400"/>
    </row>
    <row r="401" spans="1:11" ht="14.4" x14ac:dyDescent="0.3">
      <c r="A401"/>
      <c r="B401"/>
      <c r="C401"/>
      <c r="D401"/>
      <c r="E401"/>
      <c r="K401"/>
    </row>
    <row r="402" spans="1:11" ht="14.4" x14ac:dyDescent="0.3">
      <c r="A402"/>
      <c r="B402"/>
      <c r="C402"/>
      <c r="D402"/>
      <c r="E402"/>
      <c r="K402"/>
    </row>
    <row r="403" spans="1:11" ht="14.4" x14ac:dyDescent="0.3">
      <c r="A403"/>
      <c r="B403"/>
      <c r="C403"/>
      <c r="D403"/>
      <c r="E403"/>
      <c r="K403"/>
    </row>
    <row r="404" spans="1:11" ht="14.4" x14ac:dyDescent="0.3">
      <c r="A404"/>
      <c r="B404"/>
      <c r="C404"/>
      <c r="D404"/>
      <c r="E404"/>
      <c r="K404"/>
    </row>
    <row r="405" spans="1:11" ht="14.4" x14ac:dyDescent="0.3">
      <c r="A405"/>
      <c r="B405"/>
      <c r="C405"/>
      <c r="D405"/>
      <c r="E405"/>
      <c r="K405"/>
    </row>
    <row r="406" spans="1:11" ht="14.4" x14ac:dyDescent="0.3">
      <c r="A406"/>
      <c r="B406"/>
      <c r="C406"/>
      <c r="D406"/>
      <c r="E406"/>
      <c r="K406"/>
    </row>
    <row r="407" spans="1:11" ht="14.4" x14ac:dyDescent="0.3">
      <c r="A407"/>
      <c r="B407"/>
      <c r="C407"/>
      <c r="D407"/>
      <c r="E407"/>
      <c r="K407"/>
    </row>
    <row r="408" spans="1:11" ht="14.4" x14ac:dyDescent="0.3">
      <c r="A408"/>
      <c r="B408"/>
      <c r="C408"/>
      <c r="D408"/>
      <c r="E408"/>
      <c r="K408"/>
    </row>
    <row r="409" spans="1:11" ht="14.4" x14ac:dyDescent="0.3">
      <c r="A409"/>
      <c r="B409"/>
      <c r="C409"/>
      <c r="D409"/>
      <c r="E409"/>
      <c r="K409"/>
    </row>
    <row r="410" spans="1:11" ht="14.4" x14ac:dyDescent="0.3">
      <c r="A410"/>
      <c r="B410"/>
      <c r="C410"/>
      <c r="D410"/>
      <c r="E410"/>
      <c r="K410"/>
    </row>
    <row r="411" spans="1:11" ht="14.4" x14ac:dyDescent="0.3">
      <c r="A411"/>
      <c r="B411"/>
      <c r="C411"/>
      <c r="D411"/>
      <c r="E411"/>
      <c r="K411"/>
    </row>
    <row r="412" spans="1:11" ht="14.4" x14ac:dyDescent="0.3">
      <c r="A412"/>
      <c r="B412"/>
      <c r="C412"/>
      <c r="D412"/>
      <c r="E412"/>
      <c r="K412"/>
    </row>
    <row r="413" spans="1:11" ht="14.4" x14ac:dyDescent="0.3">
      <c r="A413"/>
      <c r="B413"/>
      <c r="C413"/>
      <c r="D413"/>
      <c r="E413"/>
      <c r="K413"/>
    </row>
    <row r="414" spans="1:11" ht="14.4" x14ac:dyDescent="0.3">
      <c r="A414"/>
      <c r="B414"/>
      <c r="C414"/>
      <c r="D414"/>
      <c r="E414"/>
      <c r="K414"/>
    </row>
    <row r="415" spans="1:11" ht="14.4" x14ac:dyDescent="0.3">
      <c r="A415"/>
      <c r="B415"/>
      <c r="C415"/>
      <c r="D415"/>
      <c r="E415"/>
      <c r="K415"/>
    </row>
    <row r="416" spans="1:11" ht="14.4" x14ac:dyDescent="0.3">
      <c r="A416"/>
      <c r="B416"/>
      <c r="C416"/>
      <c r="D416"/>
      <c r="E416"/>
      <c r="K416"/>
    </row>
    <row r="417" spans="1:11" ht="14.4" x14ac:dyDescent="0.3">
      <c r="A417"/>
      <c r="B417"/>
      <c r="C417"/>
      <c r="D417"/>
      <c r="E417"/>
      <c r="K417"/>
    </row>
    <row r="418" spans="1:11" ht="14.4" x14ac:dyDescent="0.3">
      <c r="A418"/>
      <c r="B418"/>
      <c r="C418"/>
      <c r="D418"/>
      <c r="E418"/>
      <c r="K418"/>
    </row>
    <row r="419" spans="1:11" ht="14.4" x14ac:dyDescent="0.3">
      <c r="A419"/>
      <c r="B419"/>
      <c r="C419"/>
      <c r="D419"/>
      <c r="E419"/>
      <c r="K419"/>
    </row>
    <row r="420" spans="1:11" ht="14.4" x14ac:dyDescent="0.3">
      <c r="A420"/>
      <c r="B420"/>
      <c r="C420"/>
      <c r="D420"/>
      <c r="E420"/>
      <c r="K420"/>
    </row>
    <row r="421" spans="1:11" ht="14.4" x14ac:dyDescent="0.3">
      <c r="A421"/>
      <c r="B421"/>
      <c r="C421"/>
      <c r="D421"/>
      <c r="E421"/>
      <c r="K421"/>
    </row>
    <row r="422" spans="1:11" ht="14.4" x14ac:dyDescent="0.3">
      <c r="A422"/>
      <c r="B422"/>
      <c r="C422"/>
      <c r="D422"/>
      <c r="E422"/>
      <c r="K422"/>
    </row>
    <row r="423" spans="1:11" ht="14.4" x14ac:dyDescent="0.3">
      <c r="A423"/>
      <c r="B423"/>
      <c r="C423"/>
      <c r="D423"/>
      <c r="E423"/>
      <c r="K423"/>
    </row>
    <row r="424" spans="1:11" ht="14.4" x14ac:dyDescent="0.3">
      <c r="A424"/>
      <c r="B424"/>
      <c r="C424"/>
      <c r="D424"/>
      <c r="E424"/>
      <c r="K424"/>
    </row>
    <row r="425" spans="1:11" ht="14.4" x14ac:dyDescent="0.3">
      <c r="A425"/>
      <c r="B425"/>
      <c r="C425"/>
      <c r="D425"/>
      <c r="E425"/>
      <c r="K425"/>
    </row>
    <row r="426" spans="1:11" ht="14.4" x14ac:dyDescent="0.3">
      <c r="A426"/>
      <c r="B426"/>
      <c r="C426"/>
      <c r="D426"/>
      <c r="E426"/>
      <c r="K426"/>
    </row>
    <row r="427" spans="1:11" ht="14.4" x14ac:dyDescent="0.3">
      <c r="A427"/>
      <c r="B427"/>
      <c r="C427"/>
      <c r="D427"/>
      <c r="E427"/>
      <c r="K427"/>
    </row>
    <row r="428" spans="1:11" ht="14.4" x14ac:dyDescent="0.3">
      <c r="A428"/>
      <c r="B428"/>
      <c r="C428"/>
      <c r="D428"/>
      <c r="E428"/>
      <c r="K428"/>
    </row>
    <row r="429" spans="1:11" ht="14.4" x14ac:dyDescent="0.3">
      <c r="A429"/>
      <c r="B429"/>
      <c r="C429"/>
      <c r="D429"/>
      <c r="E429"/>
      <c r="K429"/>
    </row>
    <row r="430" spans="1:11" ht="14.4" x14ac:dyDescent="0.3">
      <c r="A430"/>
      <c r="B430"/>
      <c r="C430"/>
      <c r="D430"/>
      <c r="E430"/>
      <c r="K430"/>
    </row>
    <row r="431" spans="1:11" ht="14.4" x14ac:dyDescent="0.3">
      <c r="A431"/>
      <c r="B431"/>
      <c r="C431"/>
      <c r="D431"/>
      <c r="E431"/>
      <c r="K431"/>
    </row>
    <row r="432" spans="1:11" ht="14.4" x14ac:dyDescent="0.3">
      <c r="A432"/>
      <c r="B432"/>
      <c r="C432"/>
      <c r="D432"/>
      <c r="E432"/>
      <c r="K432"/>
    </row>
    <row r="433" spans="1:11" ht="14.4" x14ac:dyDescent="0.3">
      <c r="A433"/>
      <c r="B433"/>
      <c r="C433"/>
      <c r="D433"/>
      <c r="E433"/>
      <c r="K433"/>
    </row>
    <row r="434" spans="1:11" ht="14.4" x14ac:dyDescent="0.3">
      <c r="A434"/>
      <c r="B434"/>
      <c r="C434"/>
      <c r="D434"/>
      <c r="E434"/>
      <c r="K434"/>
    </row>
    <row r="435" spans="1:11" ht="14.4" x14ac:dyDescent="0.3">
      <c r="A435"/>
      <c r="B435"/>
      <c r="C435"/>
      <c r="D435"/>
      <c r="E435"/>
      <c r="K435"/>
    </row>
    <row r="436" spans="1:11" ht="14.4" x14ac:dyDescent="0.3">
      <c r="A436"/>
      <c r="B436"/>
      <c r="C436"/>
      <c r="D436"/>
      <c r="E436"/>
      <c r="K436"/>
    </row>
    <row r="437" spans="1:11" ht="14.4" x14ac:dyDescent="0.3">
      <c r="A437"/>
      <c r="B437"/>
      <c r="C437"/>
      <c r="D437"/>
      <c r="E437"/>
      <c r="K437"/>
    </row>
    <row r="438" spans="1:11" ht="14.4" x14ac:dyDescent="0.3">
      <c r="A438"/>
      <c r="B438"/>
      <c r="C438"/>
      <c r="D438"/>
      <c r="E438"/>
      <c r="K438"/>
    </row>
    <row r="439" spans="1:11" ht="14.4" x14ac:dyDescent="0.3">
      <c r="A439"/>
      <c r="B439"/>
      <c r="C439"/>
      <c r="D439"/>
      <c r="E439"/>
      <c r="K439"/>
    </row>
    <row r="440" spans="1:11" ht="14.4" x14ac:dyDescent="0.3">
      <c r="A440"/>
      <c r="B440"/>
      <c r="C440"/>
      <c r="D440"/>
      <c r="E440"/>
      <c r="K440"/>
    </row>
    <row r="441" spans="1:11" ht="14.4" x14ac:dyDescent="0.3">
      <c r="A441"/>
      <c r="B441"/>
      <c r="C441"/>
      <c r="D441"/>
      <c r="E441"/>
      <c r="K441"/>
    </row>
    <row r="442" spans="1:11" ht="14.4" x14ac:dyDescent="0.3">
      <c r="A442"/>
      <c r="B442"/>
      <c r="C442"/>
      <c r="D442"/>
      <c r="E442"/>
      <c r="K442"/>
    </row>
    <row r="443" spans="1:11" ht="14.4" x14ac:dyDescent="0.3">
      <c r="A443"/>
      <c r="B443"/>
      <c r="C443"/>
      <c r="D443"/>
      <c r="E443"/>
      <c r="K443"/>
    </row>
    <row r="444" spans="1:11" ht="14.4" x14ac:dyDescent="0.3">
      <c r="A444"/>
      <c r="B444"/>
      <c r="C444"/>
      <c r="D444"/>
      <c r="E444"/>
      <c r="K444"/>
    </row>
    <row r="445" spans="1:11" ht="14.4" x14ac:dyDescent="0.3">
      <c r="A445"/>
      <c r="B445"/>
      <c r="C445"/>
      <c r="D445"/>
      <c r="E445"/>
      <c r="K445"/>
    </row>
    <row r="446" spans="1:11" ht="14.4" x14ac:dyDescent="0.3">
      <c r="A446"/>
      <c r="B446"/>
      <c r="C446"/>
      <c r="D446"/>
      <c r="E446"/>
      <c r="K446"/>
    </row>
    <row r="447" spans="1:11" ht="14.4" x14ac:dyDescent="0.3">
      <c r="A447"/>
      <c r="B447"/>
      <c r="C447"/>
      <c r="D447"/>
      <c r="E447"/>
      <c r="K447"/>
    </row>
    <row r="448" spans="1:11" ht="14.4" x14ac:dyDescent="0.3">
      <c r="A448"/>
      <c r="B448"/>
      <c r="C448"/>
      <c r="D448"/>
      <c r="E448"/>
      <c r="K448"/>
    </row>
    <row r="449" spans="1:11" ht="14.4" x14ac:dyDescent="0.3">
      <c r="A449"/>
      <c r="B449"/>
      <c r="C449"/>
      <c r="D449"/>
      <c r="E449"/>
      <c r="K449"/>
    </row>
    <row r="450" spans="1:11" ht="14.4" x14ac:dyDescent="0.3">
      <c r="A450"/>
      <c r="B450"/>
      <c r="C450"/>
      <c r="D450"/>
      <c r="E450"/>
      <c r="K450"/>
    </row>
    <row r="451" spans="1:11" ht="14.4" x14ac:dyDescent="0.3">
      <c r="A451"/>
      <c r="B451"/>
      <c r="C451"/>
      <c r="D451"/>
      <c r="E451"/>
      <c r="K451"/>
    </row>
    <row r="452" spans="1:11" ht="14.4" x14ac:dyDescent="0.3">
      <c r="A452"/>
      <c r="B452"/>
      <c r="C452"/>
      <c r="D452"/>
      <c r="E452"/>
      <c r="K452"/>
    </row>
    <row r="453" spans="1:11" ht="14.4" x14ac:dyDescent="0.3">
      <c r="A453"/>
      <c r="B453"/>
      <c r="C453"/>
      <c r="D453"/>
      <c r="E453"/>
      <c r="K453"/>
    </row>
    <row r="454" spans="1:11" ht="14.4" x14ac:dyDescent="0.3">
      <c r="A454"/>
      <c r="B454"/>
      <c r="C454"/>
      <c r="D454"/>
      <c r="E454"/>
      <c r="K454"/>
    </row>
    <row r="455" spans="1:11" ht="14.4" x14ac:dyDescent="0.3">
      <c r="A455"/>
      <c r="B455"/>
      <c r="C455"/>
      <c r="D455"/>
      <c r="E455"/>
      <c r="K455"/>
    </row>
    <row r="456" spans="1:11" ht="14.4" x14ac:dyDescent="0.3">
      <c r="A456"/>
      <c r="B456"/>
      <c r="C456"/>
      <c r="D456"/>
      <c r="E456"/>
      <c r="K456"/>
    </row>
    <row r="457" spans="1:11" ht="14.4" x14ac:dyDescent="0.3">
      <c r="A457"/>
      <c r="B457"/>
      <c r="C457"/>
      <c r="D457"/>
      <c r="E457"/>
      <c r="K457"/>
    </row>
    <row r="458" spans="1:11" ht="14.4" x14ac:dyDescent="0.3">
      <c r="A458"/>
      <c r="B458"/>
      <c r="C458"/>
      <c r="D458"/>
      <c r="E458"/>
      <c r="K458"/>
    </row>
    <row r="459" spans="1:11" ht="14.4" x14ac:dyDescent="0.3">
      <c r="A459"/>
      <c r="B459"/>
      <c r="C459"/>
      <c r="D459"/>
      <c r="E459"/>
      <c r="K459"/>
    </row>
    <row r="460" spans="1:11" ht="14.4" x14ac:dyDescent="0.3">
      <c r="A460"/>
      <c r="B460"/>
      <c r="C460"/>
      <c r="D460"/>
      <c r="E460"/>
      <c r="K460"/>
    </row>
    <row r="461" spans="1:11" ht="14.4" x14ac:dyDescent="0.3">
      <c r="A461"/>
      <c r="B461"/>
      <c r="C461"/>
      <c r="D461"/>
      <c r="E461"/>
      <c r="K461"/>
    </row>
    <row r="462" spans="1:11" ht="14.4" x14ac:dyDescent="0.3">
      <c r="A462"/>
      <c r="B462"/>
      <c r="C462"/>
      <c r="D462"/>
      <c r="E462"/>
      <c r="K462"/>
    </row>
    <row r="463" spans="1:11" ht="14.4" x14ac:dyDescent="0.3">
      <c r="A463"/>
      <c r="B463"/>
      <c r="C463"/>
      <c r="D463"/>
      <c r="E463"/>
      <c r="K463"/>
    </row>
    <row r="464" spans="1:11" ht="14.4" x14ac:dyDescent="0.3">
      <c r="A464"/>
      <c r="B464"/>
      <c r="C464"/>
      <c r="D464"/>
      <c r="E464"/>
      <c r="K464"/>
    </row>
    <row r="465" spans="1:11" ht="14.4" x14ac:dyDescent="0.3">
      <c r="A465"/>
      <c r="B465"/>
      <c r="C465"/>
      <c r="D465"/>
      <c r="E465"/>
      <c r="K465"/>
    </row>
    <row r="466" spans="1:11" ht="14.4" x14ac:dyDescent="0.3">
      <c r="A466"/>
      <c r="B466"/>
      <c r="C466"/>
      <c r="D466"/>
      <c r="E466"/>
      <c r="K466"/>
    </row>
    <row r="467" spans="1:11" ht="14.4" x14ac:dyDescent="0.3">
      <c r="A467"/>
      <c r="B467"/>
      <c r="C467"/>
      <c r="D467"/>
      <c r="E467"/>
      <c r="K467"/>
    </row>
    <row r="468" spans="1:11" ht="14.4" x14ac:dyDescent="0.3">
      <c r="A468"/>
      <c r="B468"/>
      <c r="C468"/>
      <c r="D468"/>
      <c r="E468"/>
      <c r="K468"/>
    </row>
    <row r="469" spans="1:11" ht="14.4" x14ac:dyDescent="0.3">
      <c r="A469"/>
      <c r="B469"/>
      <c r="C469"/>
      <c r="D469"/>
      <c r="E469"/>
      <c r="K469"/>
    </row>
    <row r="470" spans="1:11" ht="14.4" x14ac:dyDescent="0.3">
      <c r="A470"/>
      <c r="B470"/>
      <c r="C470"/>
      <c r="D470"/>
      <c r="E470"/>
      <c r="K470"/>
    </row>
    <row r="471" spans="1:11" ht="14.4" x14ac:dyDescent="0.3">
      <c r="A471"/>
      <c r="B471"/>
      <c r="C471"/>
      <c r="D471"/>
      <c r="E471"/>
      <c r="K471"/>
    </row>
    <row r="472" spans="1:11" ht="14.4" x14ac:dyDescent="0.3">
      <c r="A472"/>
      <c r="B472"/>
      <c r="C472"/>
      <c r="D472"/>
      <c r="E472"/>
      <c r="K472"/>
    </row>
    <row r="473" spans="1:11" ht="14.4" x14ac:dyDescent="0.3">
      <c r="A473"/>
      <c r="B473"/>
      <c r="C473"/>
      <c r="D473"/>
      <c r="E473"/>
      <c r="K473"/>
    </row>
    <row r="474" spans="1:11" ht="14.4" x14ac:dyDescent="0.3">
      <c r="A474"/>
      <c r="B474"/>
      <c r="C474"/>
      <c r="D474"/>
      <c r="E474"/>
      <c r="K474"/>
    </row>
    <row r="475" spans="1:11" ht="14.4" x14ac:dyDescent="0.3">
      <c r="A475"/>
      <c r="B475"/>
      <c r="C475"/>
      <c r="D475"/>
      <c r="E475"/>
      <c r="K475"/>
    </row>
    <row r="476" spans="1:11" ht="14.4" x14ac:dyDescent="0.3">
      <c r="A476"/>
      <c r="B476"/>
      <c r="C476"/>
      <c r="D476"/>
      <c r="E476"/>
      <c r="K476"/>
    </row>
    <row r="477" spans="1:11" ht="14.4" x14ac:dyDescent="0.3">
      <c r="A477"/>
      <c r="B477"/>
      <c r="C477"/>
      <c r="D477"/>
      <c r="E477"/>
      <c r="K477"/>
    </row>
    <row r="478" spans="1:11" ht="14.4" x14ac:dyDescent="0.3">
      <c r="A478"/>
      <c r="B478"/>
      <c r="C478"/>
      <c r="D478"/>
      <c r="E478"/>
      <c r="K478"/>
    </row>
    <row r="479" spans="1:11" ht="14.4" x14ac:dyDescent="0.3">
      <c r="A479"/>
      <c r="B479"/>
      <c r="C479"/>
      <c r="D479"/>
      <c r="E479"/>
      <c r="K479"/>
    </row>
    <row r="480" spans="1:11" ht="14.4" x14ac:dyDescent="0.3">
      <c r="A480"/>
      <c r="B480"/>
      <c r="C480"/>
      <c r="D480"/>
      <c r="E480"/>
      <c r="K480"/>
    </row>
    <row r="481" spans="1:11" ht="14.4" x14ac:dyDescent="0.3">
      <c r="A481"/>
      <c r="B481"/>
      <c r="C481"/>
      <c r="D481"/>
      <c r="E481"/>
      <c r="K481"/>
    </row>
    <row r="482" spans="1:11" ht="14.4" x14ac:dyDescent="0.3">
      <c r="A482"/>
      <c r="B482"/>
      <c r="C482"/>
      <c r="D482"/>
      <c r="E482"/>
      <c r="K482"/>
    </row>
    <row r="483" spans="1:11" ht="14.4" x14ac:dyDescent="0.3">
      <c r="A483"/>
      <c r="B483"/>
      <c r="C483"/>
      <c r="D483"/>
      <c r="E483"/>
      <c r="K483"/>
    </row>
    <row r="484" spans="1:11" ht="14.4" x14ac:dyDescent="0.3">
      <c r="A484"/>
      <c r="B484"/>
      <c r="C484"/>
      <c r="D484"/>
      <c r="E484"/>
      <c r="K484"/>
    </row>
    <row r="485" spans="1:11" ht="14.4" x14ac:dyDescent="0.3">
      <c r="A485"/>
      <c r="B485"/>
      <c r="C485"/>
      <c r="D485"/>
      <c r="E485"/>
      <c r="K485"/>
    </row>
    <row r="486" spans="1:11" ht="14.4" x14ac:dyDescent="0.3">
      <c r="A486"/>
      <c r="B486"/>
      <c r="C486"/>
      <c r="D486"/>
      <c r="E486"/>
      <c r="K486"/>
    </row>
    <row r="487" spans="1:11" ht="14.4" x14ac:dyDescent="0.3">
      <c r="A487"/>
      <c r="B487"/>
      <c r="C487"/>
      <c r="D487"/>
      <c r="E487"/>
      <c r="K487"/>
    </row>
    <row r="488" spans="1:11" ht="14.4" x14ac:dyDescent="0.3">
      <c r="A488"/>
      <c r="B488"/>
      <c r="C488"/>
      <c r="D488"/>
      <c r="E488"/>
      <c r="K488"/>
    </row>
    <row r="489" spans="1:11" ht="14.4" x14ac:dyDescent="0.3">
      <c r="A489"/>
      <c r="B489"/>
      <c r="C489"/>
      <c r="D489"/>
      <c r="E489"/>
      <c r="K489"/>
    </row>
    <row r="490" spans="1:11" ht="14.4" x14ac:dyDescent="0.3">
      <c r="A490"/>
      <c r="B490"/>
      <c r="C490"/>
      <c r="D490"/>
      <c r="E490"/>
      <c r="K490"/>
    </row>
    <row r="491" spans="1:11" ht="14.4" x14ac:dyDescent="0.3">
      <c r="A491"/>
      <c r="B491"/>
      <c r="C491"/>
      <c r="D491"/>
      <c r="E491"/>
      <c r="K491"/>
    </row>
    <row r="492" spans="1:11" ht="14.4" x14ac:dyDescent="0.3">
      <c r="A492"/>
      <c r="B492"/>
      <c r="C492"/>
      <c r="D492"/>
      <c r="E492"/>
      <c r="K492"/>
    </row>
    <row r="493" spans="1:11" ht="14.4" x14ac:dyDescent="0.3">
      <c r="A493"/>
      <c r="B493"/>
      <c r="C493"/>
      <c r="D493"/>
      <c r="E493"/>
      <c r="K493"/>
    </row>
    <row r="494" spans="1:11" ht="14.4" x14ac:dyDescent="0.3">
      <c r="A494"/>
      <c r="B494"/>
      <c r="C494"/>
      <c r="D494"/>
      <c r="E494"/>
      <c r="K494"/>
    </row>
    <row r="495" spans="1:11" ht="14.4" x14ac:dyDescent="0.3">
      <c r="A495"/>
      <c r="B495"/>
      <c r="C495"/>
      <c r="D495"/>
      <c r="E495"/>
      <c r="K495"/>
    </row>
    <row r="496" spans="1:11" ht="14.4" x14ac:dyDescent="0.3">
      <c r="A496"/>
      <c r="B496"/>
      <c r="C496"/>
      <c r="D496"/>
      <c r="E496"/>
      <c r="K496"/>
    </row>
    <row r="497" spans="1:11" ht="14.4" x14ac:dyDescent="0.3">
      <c r="A497"/>
      <c r="B497"/>
      <c r="C497"/>
      <c r="D497"/>
      <c r="E497"/>
      <c r="K497"/>
    </row>
    <row r="498" spans="1:11" ht="14.4" x14ac:dyDescent="0.3">
      <c r="A498"/>
      <c r="B498"/>
      <c r="C498"/>
      <c r="D498"/>
      <c r="E498"/>
      <c r="K498"/>
    </row>
    <row r="499" spans="1:11" ht="14.4" x14ac:dyDescent="0.3">
      <c r="A499"/>
      <c r="B499"/>
      <c r="C499"/>
      <c r="D499"/>
      <c r="E499"/>
      <c r="K499"/>
    </row>
    <row r="500" spans="1:11" ht="14.4" x14ac:dyDescent="0.3">
      <c r="A500"/>
      <c r="B500"/>
      <c r="C500"/>
      <c r="D500"/>
      <c r="E500"/>
      <c r="K500"/>
    </row>
    <row r="501" spans="1:11" ht="14.4" x14ac:dyDescent="0.3">
      <c r="A501"/>
      <c r="B501"/>
      <c r="C501"/>
      <c r="D501"/>
      <c r="E501"/>
      <c r="K501"/>
    </row>
    <row r="502" spans="1:11" ht="14.4" x14ac:dyDescent="0.3">
      <c r="A502"/>
      <c r="B502"/>
      <c r="C502"/>
      <c r="D502"/>
      <c r="E502"/>
      <c r="K502"/>
    </row>
    <row r="503" spans="1:11" ht="14.4" x14ac:dyDescent="0.3">
      <c r="A503"/>
      <c r="B503"/>
      <c r="C503"/>
      <c r="D503"/>
      <c r="E503"/>
      <c r="K503"/>
    </row>
    <row r="504" spans="1:11" ht="14.4" x14ac:dyDescent="0.3">
      <c r="A504"/>
      <c r="B504"/>
      <c r="C504"/>
      <c r="D504"/>
      <c r="E504"/>
      <c r="K504"/>
    </row>
    <row r="505" spans="1:11" ht="14.4" x14ac:dyDescent="0.3">
      <c r="A505"/>
      <c r="B505"/>
      <c r="C505"/>
      <c r="D505"/>
      <c r="E505"/>
      <c r="K505"/>
    </row>
    <row r="506" spans="1:11" ht="14.4" x14ac:dyDescent="0.3">
      <c r="A506"/>
      <c r="B506"/>
      <c r="C506"/>
      <c r="D506"/>
      <c r="E506"/>
      <c r="K506"/>
    </row>
    <row r="507" spans="1:11" ht="14.4" x14ac:dyDescent="0.3">
      <c r="A507"/>
      <c r="B507"/>
      <c r="C507"/>
      <c r="D507"/>
      <c r="E507"/>
      <c r="K507"/>
    </row>
    <row r="508" spans="1:11" ht="14.4" x14ac:dyDescent="0.3">
      <c r="A508"/>
      <c r="B508"/>
      <c r="C508"/>
      <c r="D508"/>
      <c r="E508"/>
      <c r="K508"/>
    </row>
    <row r="509" spans="1:11" ht="14.4" x14ac:dyDescent="0.3">
      <c r="A509"/>
      <c r="B509"/>
      <c r="C509"/>
      <c r="D509"/>
      <c r="E509"/>
      <c r="K509"/>
    </row>
    <row r="510" spans="1:11" ht="14.4" x14ac:dyDescent="0.3">
      <c r="A510"/>
      <c r="B510"/>
      <c r="C510"/>
      <c r="D510"/>
      <c r="E510"/>
      <c r="K510"/>
    </row>
    <row r="511" spans="1:11" ht="14.4" x14ac:dyDescent="0.3">
      <c r="A511"/>
      <c r="B511"/>
      <c r="C511"/>
      <c r="D511"/>
      <c r="E511"/>
      <c r="K511"/>
    </row>
    <row r="512" spans="1:11" ht="14.4" x14ac:dyDescent="0.3">
      <c r="A512"/>
      <c r="B512"/>
      <c r="C512"/>
      <c r="D512"/>
      <c r="E512"/>
      <c r="K512"/>
    </row>
    <row r="513" spans="1:11" ht="14.4" x14ac:dyDescent="0.3">
      <c r="A513"/>
      <c r="B513"/>
      <c r="C513"/>
      <c r="D513"/>
      <c r="E513"/>
      <c r="K513"/>
    </row>
    <row r="514" spans="1:11" ht="14.4" x14ac:dyDescent="0.3">
      <c r="A514"/>
      <c r="B514"/>
      <c r="C514"/>
      <c r="D514"/>
      <c r="E514"/>
      <c r="K514"/>
    </row>
    <row r="515" spans="1:11" ht="14.4" x14ac:dyDescent="0.3">
      <c r="A515"/>
      <c r="B515"/>
      <c r="C515"/>
      <c r="D515"/>
      <c r="E515"/>
      <c r="K515"/>
    </row>
    <row r="516" spans="1:11" ht="14.4" x14ac:dyDescent="0.3">
      <c r="A516"/>
      <c r="B516"/>
      <c r="C516"/>
      <c r="D516"/>
      <c r="E516"/>
      <c r="K516"/>
    </row>
    <row r="517" spans="1:11" ht="14.4" x14ac:dyDescent="0.3">
      <c r="A517"/>
      <c r="B517"/>
      <c r="C517"/>
      <c r="D517"/>
      <c r="E517"/>
      <c r="K517"/>
    </row>
    <row r="518" spans="1:11" ht="14.4" x14ac:dyDescent="0.3">
      <c r="A518"/>
      <c r="B518"/>
      <c r="C518"/>
      <c r="D518"/>
      <c r="E518"/>
      <c r="K518"/>
    </row>
    <row r="519" spans="1:11" ht="14.4" x14ac:dyDescent="0.3">
      <c r="A519"/>
      <c r="B519"/>
      <c r="C519"/>
      <c r="D519"/>
      <c r="E519"/>
      <c r="K519"/>
    </row>
    <row r="520" spans="1:11" ht="14.4" x14ac:dyDescent="0.3">
      <c r="A520"/>
      <c r="B520"/>
      <c r="C520"/>
      <c r="D520"/>
      <c r="E520"/>
      <c r="K520"/>
    </row>
    <row r="521" spans="1:11" ht="14.4" x14ac:dyDescent="0.3">
      <c r="A521"/>
      <c r="B521"/>
      <c r="C521"/>
      <c r="D521"/>
      <c r="E521"/>
      <c r="K521"/>
    </row>
    <row r="522" spans="1:11" ht="14.4" x14ac:dyDescent="0.3">
      <c r="A522"/>
      <c r="B522"/>
      <c r="C522"/>
      <c r="D522"/>
      <c r="E522"/>
      <c r="K522"/>
    </row>
    <row r="523" spans="1:11" ht="14.4" x14ac:dyDescent="0.3">
      <c r="A523"/>
      <c r="B523"/>
      <c r="C523"/>
      <c r="D523"/>
      <c r="E523"/>
      <c r="K523"/>
    </row>
    <row r="524" spans="1:11" ht="14.4" x14ac:dyDescent="0.3">
      <c r="A524"/>
      <c r="B524"/>
      <c r="C524"/>
      <c r="D524"/>
      <c r="E524"/>
      <c r="K524"/>
    </row>
    <row r="525" spans="1:11" ht="14.4" x14ac:dyDescent="0.3">
      <c r="A525"/>
      <c r="B525"/>
      <c r="C525"/>
      <c r="D525"/>
      <c r="E525"/>
      <c r="K525"/>
    </row>
    <row r="526" spans="1:11" ht="14.4" x14ac:dyDescent="0.3">
      <c r="A526"/>
      <c r="B526"/>
      <c r="C526"/>
      <c r="D526"/>
      <c r="E526"/>
      <c r="K526"/>
    </row>
    <row r="527" spans="1:11" ht="14.4" x14ac:dyDescent="0.3">
      <c r="A527"/>
      <c r="B527"/>
      <c r="C527"/>
      <c r="D527"/>
      <c r="E527"/>
      <c r="K527"/>
    </row>
    <row r="528" spans="1:11" ht="14.4" x14ac:dyDescent="0.3">
      <c r="A528"/>
      <c r="B528"/>
      <c r="C528"/>
      <c r="D528"/>
      <c r="E528"/>
      <c r="K528"/>
    </row>
    <row r="529" spans="1:11" ht="14.4" x14ac:dyDescent="0.3">
      <c r="A529"/>
      <c r="B529"/>
      <c r="C529"/>
      <c r="D529"/>
      <c r="E529"/>
      <c r="K529"/>
    </row>
    <row r="530" spans="1:11" ht="14.4" x14ac:dyDescent="0.3">
      <c r="A530"/>
      <c r="B530"/>
      <c r="C530"/>
      <c r="D530"/>
      <c r="E530"/>
      <c r="K530"/>
    </row>
    <row r="531" spans="1:11" ht="14.4" x14ac:dyDescent="0.3">
      <c r="A531"/>
      <c r="B531"/>
      <c r="C531"/>
      <c r="D531"/>
      <c r="E531"/>
      <c r="K531"/>
    </row>
    <row r="532" spans="1:11" ht="14.4" x14ac:dyDescent="0.3">
      <c r="A532"/>
      <c r="B532"/>
      <c r="C532"/>
      <c r="D532"/>
      <c r="E532"/>
      <c r="K532"/>
    </row>
    <row r="533" spans="1:11" ht="14.4" x14ac:dyDescent="0.3">
      <c r="A533"/>
      <c r="B533"/>
      <c r="C533"/>
      <c r="D533"/>
      <c r="E533"/>
      <c r="K533"/>
    </row>
    <row r="534" spans="1:11" ht="14.4" x14ac:dyDescent="0.3">
      <c r="A534"/>
      <c r="B534"/>
      <c r="C534"/>
      <c r="D534"/>
      <c r="E534"/>
      <c r="K534"/>
    </row>
    <row r="535" spans="1:11" ht="14.4" x14ac:dyDescent="0.3">
      <c r="A535"/>
      <c r="B535"/>
      <c r="C535"/>
      <c r="D535"/>
      <c r="E535"/>
      <c r="K535"/>
    </row>
    <row r="536" spans="1:11" ht="14.4" x14ac:dyDescent="0.3">
      <c r="A536"/>
      <c r="B536"/>
      <c r="C536"/>
      <c r="D536"/>
      <c r="E536"/>
      <c r="K536"/>
    </row>
    <row r="537" spans="1:11" ht="14.4" x14ac:dyDescent="0.3">
      <c r="A537"/>
      <c r="B537"/>
      <c r="C537"/>
      <c r="D537"/>
      <c r="E537"/>
      <c r="K537"/>
    </row>
    <row r="538" spans="1:11" ht="14.4" x14ac:dyDescent="0.3">
      <c r="A538"/>
      <c r="B538"/>
      <c r="C538"/>
      <c r="D538"/>
      <c r="E538"/>
      <c r="K538"/>
    </row>
    <row r="539" spans="1:11" ht="14.4" x14ac:dyDescent="0.3">
      <c r="A539"/>
      <c r="B539"/>
      <c r="C539"/>
      <c r="D539"/>
      <c r="E539"/>
      <c r="K539"/>
    </row>
    <row r="540" spans="1:11" ht="14.4" x14ac:dyDescent="0.3">
      <c r="A540"/>
      <c r="B540"/>
      <c r="C540"/>
      <c r="D540"/>
      <c r="E540"/>
      <c r="K540"/>
    </row>
    <row r="541" spans="1:11" ht="14.4" x14ac:dyDescent="0.3">
      <c r="A541"/>
      <c r="B541"/>
      <c r="C541"/>
      <c r="D541"/>
      <c r="E541"/>
      <c r="K541"/>
    </row>
    <row r="542" spans="1:11" ht="14.4" x14ac:dyDescent="0.3">
      <c r="A542"/>
      <c r="B542"/>
      <c r="C542"/>
      <c r="D542"/>
      <c r="E542"/>
      <c r="K542"/>
    </row>
    <row r="543" spans="1:11" ht="14.4" x14ac:dyDescent="0.3">
      <c r="A543"/>
      <c r="B543"/>
      <c r="C543"/>
      <c r="D543"/>
      <c r="E543"/>
      <c r="K543"/>
    </row>
    <row r="544" spans="1:11" ht="14.4" x14ac:dyDescent="0.3">
      <c r="A544"/>
      <c r="B544"/>
      <c r="C544"/>
      <c r="D544"/>
      <c r="E544"/>
      <c r="K544"/>
    </row>
    <row r="545" spans="1:11" ht="14.4" x14ac:dyDescent="0.3">
      <c r="A545"/>
      <c r="B545"/>
      <c r="C545"/>
      <c r="D545"/>
      <c r="E545"/>
      <c r="K545"/>
    </row>
    <row r="546" spans="1:11" ht="14.4" x14ac:dyDescent="0.3">
      <c r="A546"/>
      <c r="B546"/>
      <c r="C546"/>
      <c r="D546"/>
      <c r="E546"/>
      <c r="K546"/>
    </row>
    <row r="547" spans="1:11" ht="14.4" x14ac:dyDescent="0.3">
      <c r="A547"/>
      <c r="B547"/>
      <c r="C547"/>
      <c r="D547"/>
      <c r="E547"/>
      <c r="K547"/>
    </row>
    <row r="548" spans="1:11" ht="14.4" x14ac:dyDescent="0.3">
      <c r="A548"/>
      <c r="B548"/>
      <c r="C548"/>
      <c r="D548"/>
      <c r="E548"/>
      <c r="K548"/>
    </row>
    <row r="549" spans="1:11" ht="14.4" x14ac:dyDescent="0.3">
      <c r="A549"/>
      <c r="B549"/>
      <c r="C549"/>
      <c r="D549"/>
      <c r="E549"/>
      <c r="K549"/>
    </row>
    <row r="550" spans="1:11" ht="14.4" x14ac:dyDescent="0.3">
      <c r="A550"/>
      <c r="B550"/>
      <c r="C550"/>
      <c r="D550"/>
      <c r="E550"/>
      <c r="K550"/>
    </row>
    <row r="551" spans="1:11" ht="14.4" x14ac:dyDescent="0.3">
      <c r="A551"/>
      <c r="B551"/>
      <c r="C551"/>
      <c r="D551"/>
      <c r="E551"/>
      <c r="K551"/>
    </row>
    <row r="552" spans="1:11" ht="14.4" x14ac:dyDescent="0.3">
      <c r="A552"/>
      <c r="B552"/>
      <c r="C552"/>
      <c r="D552"/>
      <c r="E552"/>
      <c r="K552"/>
    </row>
    <row r="553" spans="1:11" ht="14.4" x14ac:dyDescent="0.3">
      <c r="A553"/>
      <c r="B553"/>
      <c r="C553"/>
      <c r="D553"/>
      <c r="E553"/>
      <c r="K553"/>
    </row>
    <row r="554" spans="1:11" ht="14.4" x14ac:dyDescent="0.3">
      <c r="A554"/>
      <c r="B554"/>
      <c r="C554"/>
      <c r="D554"/>
      <c r="E554"/>
      <c r="K554"/>
    </row>
    <row r="555" spans="1:11" ht="14.4" x14ac:dyDescent="0.3">
      <c r="A555"/>
      <c r="B555"/>
      <c r="C555"/>
      <c r="D555"/>
      <c r="E555"/>
      <c r="K555"/>
    </row>
    <row r="556" spans="1:11" ht="14.4" x14ac:dyDescent="0.3">
      <c r="A556"/>
      <c r="B556"/>
      <c r="C556"/>
      <c r="D556"/>
      <c r="E556"/>
      <c r="K556"/>
    </row>
    <row r="557" spans="1:11" ht="14.4" x14ac:dyDescent="0.3">
      <c r="A557"/>
      <c r="B557"/>
      <c r="C557"/>
      <c r="D557"/>
      <c r="E557"/>
      <c r="K557"/>
    </row>
    <row r="558" spans="1:11" ht="14.4" x14ac:dyDescent="0.3">
      <c r="A558"/>
      <c r="B558"/>
      <c r="C558"/>
      <c r="D558"/>
      <c r="E558"/>
      <c r="K558"/>
    </row>
    <row r="559" spans="1:11" ht="14.4" x14ac:dyDescent="0.3">
      <c r="A559"/>
      <c r="B559"/>
      <c r="C559"/>
      <c r="D559"/>
      <c r="E559"/>
      <c r="K559"/>
    </row>
    <row r="560" spans="1:11" ht="14.4" x14ac:dyDescent="0.3">
      <c r="A560"/>
      <c r="B560"/>
      <c r="C560"/>
      <c r="D560"/>
      <c r="E560"/>
      <c r="K560"/>
    </row>
    <row r="561" spans="1:11" ht="14.4" x14ac:dyDescent="0.3">
      <c r="A561"/>
      <c r="B561"/>
      <c r="C561"/>
      <c r="D561"/>
      <c r="E561"/>
      <c r="K561"/>
    </row>
    <row r="562" spans="1:11" ht="14.4" x14ac:dyDescent="0.3">
      <c r="A562"/>
      <c r="B562"/>
      <c r="C562"/>
      <c r="D562"/>
      <c r="E562"/>
      <c r="K562"/>
    </row>
    <row r="563" spans="1:11" ht="14.4" x14ac:dyDescent="0.3">
      <c r="A563"/>
      <c r="B563"/>
      <c r="C563"/>
      <c r="D563"/>
      <c r="E563"/>
      <c r="K563"/>
    </row>
    <row r="564" spans="1:11" ht="14.4" x14ac:dyDescent="0.3">
      <c r="A564"/>
      <c r="B564"/>
      <c r="C564"/>
      <c r="D564"/>
      <c r="E564"/>
      <c r="K564"/>
    </row>
    <row r="565" spans="1:11" ht="14.4" x14ac:dyDescent="0.3">
      <c r="A565"/>
      <c r="B565"/>
      <c r="C565"/>
      <c r="D565"/>
      <c r="E565"/>
      <c r="K565"/>
    </row>
    <row r="566" spans="1:11" ht="14.4" x14ac:dyDescent="0.3">
      <c r="A566"/>
      <c r="B566"/>
      <c r="C566"/>
      <c r="D566"/>
      <c r="E566"/>
      <c r="K566"/>
    </row>
    <row r="567" spans="1:11" ht="14.4" x14ac:dyDescent="0.3">
      <c r="A567"/>
      <c r="B567"/>
      <c r="C567"/>
      <c r="D567"/>
      <c r="E567"/>
      <c r="K567"/>
    </row>
    <row r="568" spans="1:11" ht="14.4" x14ac:dyDescent="0.3">
      <c r="A568"/>
      <c r="B568"/>
      <c r="C568"/>
      <c r="D568"/>
      <c r="E568"/>
      <c r="K568"/>
    </row>
    <row r="569" spans="1:11" ht="14.4" x14ac:dyDescent="0.3">
      <c r="A569"/>
      <c r="B569"/>
      <c r="C569"/>
      <c r="D569"/>
      <c r="E569"/>
      <c r="K569"/>
    </row>
    <row r="570" spans="1:11" ht="14.4" x14ac:dyDescent="0.3">
      <c r="A570"/>
      <c r="B570"/>
      <c r="C570"/>
      <c r="D570"/>
      <c r="E570"/>
      <c r="K570"/>
    </row>
    <row r="571" spans="1:11" ht="14.4" x14ac:dyDescent="0.3">
      <c r="A571"/>
      <c r="B571"/>
      <c r="C571"/>
      <c r="D571"/>
      <c r="E571"/>
      <c r="K571"/>
    </row>
    <row r="572" spans="1:11" ht="14.4" x14ac:dyDescent="0.3">
      <c r="A572"/>
      <c r="B572"/>
      <c r="C572"/>
      <c r="D572"/>
      <c r="E572"/>
      <c r="K572"/>
    </row>
    <row r="573" spans="1:11" ht="14.4" x14ac:dyDescent="0.3">
      <c r="A573"/>
      <c r="B573"/>
      <c r="C573"/>
      <c r="D573"/>
      <c r="E573"/>
      <c r="K573"/>
    </row>
    <row r="574" spans="1:11" ht="14.4" x14ac:dyDescent="0.3">
      <c r="A574"/>
      <c r="B574"/>
      <c r="C574"/>
      <c r="D574"/>
      <c r="E574"/>
      <c r="K574"/>
    </row>
    <row r="575" spans="1:11" ht="14.4" x14ac:dyDescent="0.3">
      <c r="A575"/>
      <c r="B575"/>
      <c r="C575"/>
      <c r="D575"/>
      <c r="E575"/>
      <c r="K575"/>
    </row>
    <row r="576" spans="1:11" ht="14.4" x14ac:dyDescent="0.3">
      <c r="A576"/>
      <c r="B576"/>
      <c r="C576"/>
      <c r="D576"/>
      <c r="E576"/>
      <c r="K576"/>
    </row>
    <row r="577" spans="1:11" ht="14.4" x14ac:dyDescent="0.3">
      <c r="A577"/>
      <c r="B577"/>
      <c r="C577"/>
      <c r="D577"/>
      <c r="E577"/>
      <c r="K577"/>
    </row>
    <row r="578" spans="1:11" ht="14.4" x14ac:dyDescent="0.3">
      <c r="A578"/>
      <c r="B578"/>
      <c r="C578"/>
      <c r="D578"/>
      <c r="E578"/>
      <c r="K578"/>
    </row>
    <row r="579" spans="1:11" ht="14.4" x14ac:dyDescent="0.3">
      <c r="A579"/>
      <c r="B579"/>
      <c r="C579"/>
      <c r="D579"/>
      <c r="E579"/>
      <c r="K579"/>
    </row>
    <row r="580" spans="1:11" ht="14.4" x14ac:dyDescent="0.3">
      <c r="A580"/>
      <c r="B580"/>
      <c r="C580"/>
      <c r="D580"/>
      <c r="E580"/>
      <c r="K580"/>
    </row>
    <row r="581" spans="1:11" ht="14.4" x14ac:dyDescent="0.3">
      <c r="A581"/>
      <c r="B581"/>
      <c r="C581"/>
      <c r="D581"/>
      <c r="E581"/>
      <c r="K581"/>
    </row>
    <row r="582" spans="1:11" ht="14.4" x14ac:dyDescent="0.3">
      <c r="A582"/>
      <c r="B582"/>
      <c r="C582"/>
      <c r="D582"/>
      <c r="E582"/>
      <c r="K582"/>
    </row>
    <row r="583" spans="1:11" ht="14.4" x14ac:dyDescent="0.3">
      <c r="A583"/>
      <c r="B583"/>
      <c r="C583"/>
      <c r="D583"/>
      <c r="E583"/>
      <c r="K583"/>
    </row>
    <row r="584" spans="1:11" ht="14.4" x14ac:dyDescent="0.3">
      <c r="A584"/>
      <c r="B584"/>
      <c r="C584"/>
      <c r="D584"/>
      <c r="E584"/>
      <c r="K584"/>
    </row>
    <row r="585" spans="1:11" ht="14.4" x14ac:dyDescent="0.3">
      <c r="A585"/>
      <c r="B585"/>
      <c r="C585"/>
      <c r="D585"/>
      <c r="E585"/>
      <c r="K585"/>
    </row>
    <row r="586" spans="1:11" ht="14.4" x14ac:dyDescent="0.3">
      <c r="A586"/>
      <c r="B586"/>
      <c r="C586"/>
      <c r="D586"/>
      <c r="E586"/>
      <c r="K586"/>
    </row>
    <row r="587" spans="1:11" ht="14.4" x14ac:dyDescent="0.3">
      <c r="A587"/>
      <c r="B587"/>
      <c r="C587"/>
      <c r="D587"/>
      <c r="E587"/>
      <c r="K587"/>
    </row>
    <row r="588" spans="1:11" ht="14.4" x14ac:dyDescent="0.3">
      <c r="A588"/>
      <c r="B588"/>
      <c r="C588"/>
      <c r="D588"/>
      <c r="E588"/>
      <c r="K588"/>
    </row>
    <row r="589" spans="1:11" ht="14.4" x14ac:dyDescent="0.3">
      <c r="A589"/>
      <c r="B589"/>
      <c r="C589"/>
      <c r="D589"/>
      <c r="E589"/>
      <c r="K589"/>
    </row>
    <row r="590" spans="1:11" ht="14.4" x14ac:dyDescent="0.3">
      <c r="A590"/>
      <c r="B590"/>
      <c r="C590"/>
      <c r="D590"/>
      <c r="E590"/>
      <c r="K590"/>
    </row>
    <row r="591" spans="1:11" ht="14.4" x14ac:dyDescent="0.3">
      <c r="A591"/>
      <c r="B591"/>
      <c r="C591"/>
      <c r="D591"/>
      <c r="E591"/>
      <c r="K591"/>
    </row>
    <row r="592" spans="1:11" ht="14.4" x14ac:dyDescent="0.3">
      <c r="A592"/>
      <c r="B592"/>
      <c r="C592"/>
      <c r="D592"/>
      <c r="E592"/>
      <c r="K592"/>
    </row>
    <row r="593" spans="1:11" ht="14.4" x14ac:dyDescent="0.3">
      <c r="A593"/>
      <c r="B593"/>
      <c r="C593"/>
      <c r="D593"/>
      <c r="E593"/>
      <c r="K593"/>
    </row>
    <row r="594" spans="1:11" ht="14.4" x14ac:dyDescent="0.3">
      <c r="A594"/>
      <c r="B594"/>
      <c r="C594"/>
      <c r="D594"/>
      <c r="E594"/>
      <c r="K594"/>
    </row>
    <row r="595" spans="1:11" ht="14.4" x14ac:dyDescent="0.3">
      <c r="A595"/>
      <c r="B595"/>
      <c r="C595"/>
      <c r="D595"/>
      <c r="E595"/>
      <c r="K595"/>
    </row>
    <row r="596" spans="1:11" ht="14.4" x14ac:dyDescent="0.3">
      <c r="A596"/>
      <c r="B596"/>
      <c r="C596"/>
      <c r="D596"/>
      <c r="E596"/>
      <c r="K596"/>
    </row>
    <row r="597" spans="1:11" ht="14.4" x14ac:dyDescent="0.3">
      <c r="A597"/>
      <c r="B597"/>
      <c r="C597"/>
      <c r="D597"/>
      <c r="E597"/>
      <c r="K597"/>
    </row>
    <row r="598" spans="1:11" ht="14.4" x14ac:dyDescent="0.3">
      <c r="A598"/>
      <c r="B598"/>
      <c r="C598"/>
      <c r="D598"/>
      <c r="E598"/>
      <c r="K598"/>
    </row>
    <row r="599" spans="1:11" ht="14.4" x14ac:dyDescent="0.3">
      <c r="A599"/>
      <c r="B599"/>
      <c r="C599"/>
      <c r="D599"/>
      <c r="E599"/>
      <c r="K599"/>
    </row>
    <row r="600" spans="1:11" ht="14.4" x14ac:dyDescent="0.3">
      <c r="A600"/>
      <c r="B600"/>
      <c r="C600"/>
      <c r="D600"/>
      <c r="E600"/>
      <c r="K600"/>
    </row>
    <row r="601" spans="1:11" ht="14.4" x14ac:dyDescent="0.3">
      <c r="A601"/>
      <c r="B601"/>
      <c r="C601"/>
      <c r="D601"/>
      <c r="E601"/>
      <c r="K601"/>
    </row>
    <row r="602" spans="1:11" ht="14.4" x14ac:dyDescent="0.3">
      <c r="A602"/>
      <c r="B602"/>
      <c r="C602"/>
      <c r="D602"/>
      <c r="E602"/>
      <c r="K602"/>
    </row>
    <row r="603" spans="1:11" ht="14.4" x14ac:dyDescent="0.3">
      <c r="A603"/>
      <c r="B603"/>
      <c r="C603"/>
      <c r="D603"/>
      <c r="E603"/>
      <c r="K603"/>
    </row>
    <row r="604" spans="1:11" ht="14.4" x14ac:dyDescent="0.3">
      <c r="A604"/>
      <c r="B604"/>
      <c r="C604"/>
      <c r="D604"/>
      <c r="E604"/>
      <c r="K604"/>
    </row>
    <row r="605" spans="1:11" ht="14.4" x14ac:dyDescent="0.3">
      <c r="A605"/>
      <c r="B605"/>
      <c r="C605"/>
      <c r="D605"/>
      <c r="E605"/>
      <c r="K605"/>
    </row>
    <row r="606" spans="1:11" ht="14.4" x14ac:dyDescent="0.3">
      <c r="A606"/>
      <c r="B606"/>
      <c r="C606"/>
      <c r="D606"/>
      <c r="E606"/>
      <c r="K606"/>
    </row>
    <row r="607" spans="1:11" ht="14.4" x14ac:dyDescent="0.3">
      <c r="A607"/>
      <c r="B607"/>
      <c r="C607"/>
      <c r="D607"/>
      <c r="E607"/>
      <c r="K607"/>
    </row>
    <row r="608" spans="1:11" ht="14.4" x14ac:dyDescent="0.3">
      <c r="A608"/>
      <c r="B608"/>
      <c r="C608"/>
      <c r="D608"/>
      <c r="E608"/>
      <c r="K608"/>
    </row>
    <row r="609" spans="1:11" ht="14.4" x14ac:dyDescent="0.3">
      <c r="A609"/>
      <c r="B609"/>
      <c r="C609"/>
      <c r="D609"/>
      <c r="E609"/>
      <c r="K609"/>
    </row>
    <row r="610" spans="1:11" ht="14.4" x14ac:dyDescent="0.3">
      <c r="A610"/>
      <c r="B610"/>
      <c r="C610"/>
      <c r="D610"/>
      <c r="E610"/>
      <c r="K610"/>
    </row>
    <row r="611" spans="1:11" ht="14.4" x14ac:dyDescent="0.3">
      <c r="A611"/>
      <c r="B611"/>
      <c r="C611"/>
      <c r="D611"/>
      <c r="E611"/>
      <c r="K611"/>
    </row>
    <row r="612" spans="1:11" ht="14.4" x14ac:dyDescent="0.3">
      <c r="A612"/>
      <c r="B612"/>
      <c r="C612"/>
      <c r="D612"/>
      <c r="E612"/>
      <c r="K612"/>
    </row>
    <row r="613" spans="1:11" ht="14.4" x14ac:dyDescent="0.3">
      <c r="A613"/>
      <c r="B613"/>
      <c r="C613"/>
      <c r="D613"/>
      <c r="E613"/>
      <c r="K613"/>
    </row>
    <row r="614" spans="1:11" ht="14.4" x14ac:dyDescent="0.3">
      <c r="A614"/>
      <c r="B614"/>
      <c r="C614"/>
      <c r="D614"/>
      <c r="E614"/>
      <c r="K614"/>
    </row>
    <row r="615" spans="1:11" ht="14.4" x14ac:dyDescent="0.3">
      <c r="A615"/>
      <c r="B615"/>
      <c r="C615"/>
      <c r="D615"/>
      <c r="E615"/>
      <c r="K615"/>
    </row>
    <row r="616" spans="1:11" ht="14.4" x14ac:dyDescent="0.3">
      <c r="A616"/>
      <c r="B616"/>
      <c r="C616"/>
      <c r="D616"/>
      <c r="E616"/>
      <c r="K616"/>
    </row>
    <row r="617" spans="1:11" ht="14.4" x14ac:dyDescent="0.3">
      <c r="A617"/>
      <c r="B617"/>
      <c r="C617"/>
      <c r="D617"/>
      <c r="E617"/>
      <c r="K617"/>
    </row>
    <row r="618" spans="1:11" ht="14.4" x14ac:dyDescent="0.3">
      <c r="A618"/>
      <c r="B618"/>
      <c r="C618"/>
      <c r="D618"/>
      <c r="E618"/>
      <c r="K618"/>
    </row>
    <row r="619" spans="1:11" ht="14.4" x14ac:dyDescent="0.3">
      <c r="A619"/>
      <c r="B619"/>
      <c r="C619"/>
      <c r="D619"/>
      <c r="E619"/>
      <c r="K619"/>
    </row>
    <row r="620" spans="1:11" ht="14.4" x14ac:dyDescent="0.3">
      <c r="A620"/>
      <c r="B620"/>
      <c r="C620"/>
      <c r="D620"/>
      <c r="E620"/>
      <c r="K620"/>
    </row>
    <row r="621" spans="1:11" ht="14.4" x14ac:dyDescent="0.3">
      <c r="A621"/>
      <c r="B621"/>
      <c r="C621"/>
      <c r="D621"/>
      <c r="E621"/>
      <c r="K621"/>
    </row>
    <row r="622" spans="1:11" ht="14.4" x14ac:dyDescent="0.3">
      <c r="A622"/>
      <c r="B622"/>
      <c r="C622"/>
      <c r="D622"/>
      <c r="E622"/>
      <c r="K622"/>
    </row>
    <row r="623" spans="1:11" ht="14.4" x14ac:dyDescent="0.3">
      <c r="A623"/>
      <c r="B623"/>
      <c r="C623"/>
      <c r="D623"/>
      <c r="E623"/>
      <c r="K623"/>
    </row>
    <row r="624" spans="1:11" ht="14.4" x14ac:dyDescent="0.3">
      <c r="A624"/>
      <c r="B624"/>
      <c r="C624"/>
      <c r="D624"/>
      <c r="E624"/>
      <c r="K624"/>
    </row>
    <row r="625" spans="1:11" ht="14.4" x14ac:dyDescent="0.3">
      <c r="A625"/>
      <c r="B625"/>
      <c r="C625"/>
      <c r="D625"/>
      <c r="E625"/>
      <c r="K625"/>
    </row>
    <row r="626" spans="1:11" ht="14.4" x14ac:dyDescent="0.3">
      <c r="A626"/>
      <c r="B626"/>
      <c r="C626"/>
      <c r="D626"/>
      <c r="E626"/>
      <c r="K626"/>
    </row>
    <row r="627" spans="1:11" ht="14.4" x14ac:dyDescent="0.3">
      <c r="A627"/>
      <c r="B627"/>
      <c r="C627"/>
      <c r="D627"/>
      <c r="E627"/>
      <c r="K627"/>
    </row>
    <row r="628" spans="1:11" ht="14.4" x14ac:dyDescent="0.3">
      <c r="A628"/>
      <c r="B628"/>
      <c r="C628"/>
      <c r="D628"/>
      <c r="E628"/>
      <c r="K628"/>
    </row>
    <row r="629" spans="1:11" ht="14.4" x14ac:dyDescent="0.3">
      <c r="A629"/>
      <c r="B629"/>
      <c r="D629"/>
      <c r="E629"/>
      <c r="K629"/>
    </row>
    <row r="630" spans="1:11" ht="14.4" x14ac:dyDescent="0.3">
      <c r="A630"/>
      <c r="B630"/>
      <c r="D630"/>
      <c r="E630"/>
      <c r="K630"/>
    </row>
    <row r="631" spans="1:11" ht="14.4" x14ac:dyDescent="0.3">
      <c r="A631"/>
      <c r="B631"/>
      <c r="D631"/>
      <c r="E631"/>
      <c r="K631"/>
    </row>
    <row r="632" spans="1:11" ht="14.4" x14ac:dyDescent="0.3">
      <c r="A632"/>
      <c r="B632"/>
      <c r="D632"/>
      <c r="E632"/>
      <c r="K632"/>
    </row>
    <row r="633" spans="1:11" ht="14.4" x14ac:dyDescent="0.3">
      <c r="A633"/>
      <c r="B633"/>
      <c r="D633"/>
      <c r="E633"/>
      <c r="K633"/>
    </row>
    <row r="634" spans="1:11" ht="14.4" x14ac:dyDescent="0.3">
      <c r="A634"/>
      <c r="B634"/>
      <c r="D634"/>
      <c r="E634"/>
      <c r="K634"/>
    </row>
    <row r="635" spans="1:11" ht="14.4" x14ac:dyDescent="0.3">
      <c r="A635"/>
      <c r="B635"/>
      <c r="D635"/>
      <c r="E635"/>
      <c r="K635"/>
    </row>
    <row r="636" spans="1:11" ht="14.4" x14ac:dyDescent="0.3">
      <c r="A636"/>
      <c r="B636"/>
      <c r="D636"/>
      <c r="E636"/>
      <c r="K636"/>
    </row>
    <row r="637" spans="1:11" ht="14.4" x14ac:dyDescent="0.3">
      <c r="A637"/>
      <c r="B637"/>
      <c r="D637"/>
      <c r="E637"/>
      <c r="K637"/>
    </row>
    <row r="638" spans="1:11" ht="14.4" x14ac:dyDescent="0.3">
      <c r="A638"/>
      <c r="B638"/>
      <c r="D638"/>
      <c r="E638"/>
      <c r="K638"/>
    </row>
    <row r="639" spans="1:11" ht="14.4" x14ac:dyDescent="0.3">
      <c r="A639"/>
      <c r="B639"/>
      <c r="D639"/>
      <c r="E639"/>
      <c r="K639"/>
    </row>
    <row r="640" spans="1:11" ht="14.4" x14ac:dyDescent="0.3">
      <c r="A640"/>
      <c r="B640"/>
      <c r="D640"/>
      <c r="E640"/>
      <c r="K640"/>
    </row>
    <row r="641" spans="1:11" ht="14.4" x14ac:dyDescent="0.3">
      <c r="A641"/>
      <c r="B641"/>
      <c r="D641"/>
      <c r="E641"/>
      <c r="K641"/>
    </row>
    <row r="642" spans="1:11" ht="14.4" x14ac:dyDescent="0.3">
      <c r="A642"/>
      <c r="B642"/>
      <c r="D642"/>
      <c r="E642"/>
      <c r="K642"/>
    </row>
    <row r="643" spans="1:11" ht="14.4" x14ac:dyDescent="0.3">
      <c r="A643"/>
      <c r="B643"/>
      <c r="D643"/>
      <c r="E643"/>
      <c r="K643"/>
    </row>
    <row r="644" spans="1:11" ht="14.4" x14ac:dyDescent="0.3">
      <c r="A644"/>
      <c r="B644"/>
      <c r="D644"/>
      <c r="E644"/>
      <c r="K644"/>
    </row>
    <row r="645" spans="1:11" ht="14.4" x14ac:dyDescent="0.3">
      <c r="A645"/>
      <c r="B645"/>
      <c r="D645"/>
      <c r="E645"/>
      <c r="K645"/>
    </row>
    <row r="646" spans="1:11" ht="14.4" x14ac:dyDescent="0.3">
      <c r="A646"/>
      <c r="B646"/>
      <c r="D646"/>
      <c r="E646"/>
      <c r="K646"/>
    </row>
    <row r="647" spans="1:11" ht="14.4" x14ac:dyDescent="0.3">
      <c r="A647"/>
      <c r="B647"/>
      <c r="D647"/>
      <c r="E647"/>
      <c r="K647"/>
    </row>
    <row r="648" spans="1:11" ht="14.4" x14ac:dyDescent="0.3">
      <c r="A648"/>
      <c r="B648"/>
      <c r="D648"/>
      <c r="E648"/>
      <c r="K648"/>
    </row>
    <row r="649" spans="1:11" ht="14.4" x14ac:dyDescent="0.3">
      <c r="A649"/>
      <c r="B649"/>
      <c r="D649"/>
      <c r="E649"/>
      <c r="K649"/>
    </row>
    <row r="650" spans="1:11" ht="14.4" x14ac:dyDescent="0.3">
      <c r="A650"/>
      <c r="B650"/>
      <c r="D650"/>
      <c r="E650"/>
      <c r="K650"/>
    </row>
    <row r="651" spans="1:11" ht="14.4" x14ac:dyDescent="0.3">
      <c r="A651"/>
      <c r="B651"/>
      <c r="D651"/>
      <c r="E651"/>
      <c r="K651"/>
    </row>
    <row r="652" spans="1:11" ht="14.4" x14ac:dyDescent="0.3">
      <c r="A652"/>
      <c r="B652"/>
      <c r="D652"/>
      <c r="E652"/>
      <c r="K652"/>
    </row>
    <row r="653" spans="1:11" ht="14.4" x14ac:dyDescent="0.3">
      <c r="A653"/>
      <c r="B653"/>
      <c r="D653"/>
      <c r="E653"/>
      <c r="K653"/>
    </row>
    <row r="654" spans="1:11" ht="14.4" x14ac:dyDescent="0.3">
      <c r="A654"/>
      <c r="B654"/>
      <c r="D654"/>
      <c r="E654"/>
      <c r="K654"/>
    </row>
    <row r="655" spans="1:11" ht="14.4" x14ac:dyDescent="0.3">
      <c r="A655"/>
      <c r="B655"/>
      <c r="D655"/>
      <c r="E655"/>
      <c r="K655"/>
    </row>
    <row r="656" spans="1:11" ht="14.4" x14ac:dyDescent="0.3">
      <c r="A656"/>
      <c r="B656"/>
      <c r="D656"/>
      <c r="E656"/>
      <c r="K656"/>
    </row>
    <row r="657" spans="1:11" ht="14.4" x14ac:dyDescent="0.3">
      <c r="A657"/>
      <c r="B657"/>
      <c r="D657"/>
      <c r="E657"/>
      <c r="K657"/>
    </row>
    <row r="658" spans="1:11" ht="14.4" x14ac:dyDescent="0.3">
      <c r="A658"/>
      <c r="B658"/>
      <c r="D658"/>
      <c r="E658"/>
      <c r="K658"/>
    </row>
    <row r="659" spans="1:11" ht="14.4" x14ac:dyDescent="0.3">
      <c r="A659"/>
      <c r="B659"/>
      <c r="D659"/>
      <c r="E659"/>
      <c r="K659"/>
    </row>
    <row r="660" spans="1:11" ht="14.4" x14ac:dyDescent="0.3">
      <c r="A660"/>
      <c r="B660"/>
      <c r="D660"/>
      <c r="E660"/>
      <c r="K660"/>
    </row>
    <row r="661" spans="1:11" ht="14.4" x14ac:dyDescent="0.3">
      <c r="A661"/>
      <c r="B661"/>
      <c r="D661"/>
      <c r="E661"/>
      <c r="K661"/>
    </row>
    <row r="662" spans="1:11" ht="14.4" x14ac:dyDescent="0.3">
      <c r="A662"/>
      <c r="B662"/>
      <c r="D662"/>
      <c r="E662"/>
      <c r="K662"/>
    </row>
    <row r="663" spans="1:11" ht="14.4" x14ac:dyDescent="0.3">
      <c r="A663"/>
      <c r="B663"/>
      <c r="D663"/>
      <c r="E663"/>
      <c r="K663"/>
    </row>
    <row r="664" spans="1:11" ht="14.4" x14ac:dyDescent="0.3">
      <c r="A664"/>
      <c r="B664"/>
      <c r="D664"/>
      <c r="E664"/>
      <c r="K664"/>
    </row>
    <row r="665" spans="1:11" ht="14.4" x14ac:dyDescent="0.3">
      <c r="A665"/>
      <c r="B665"/>
      <c r="D665"/>
      <c r="E665"/>
      <c r="K665"/>
    </row>
    <row r="666" spans="1:11" ht="14.4" x14ac:dyDescent="0.3">
      <c r="A666"/>
      <c r="B666"/>
      <c r="D666"/>
      <c r="E666"/>
      <c r="K666"/>
    </row>
    <row r="667" spans="1:11" ht="14.4" x14ac:dyDescent="0.3">
      <c r="A667"/>
      <c r="B667"/>
      <c r="D667"/>
      <c r="E667"/>
      <c r="K667"/>
    </row>
    <row r="668" spans="1:11" ht="14.4" x14ac:dyDescent="0.3">
      <c r="A668"/>
      <c r="B668"/>
      <c r="D668"/>
      <c r="E668"/>
      <c r="K668"/>
    </row>
    <row r="669" spans="1:11" ht="14.4" x14ac:dyDescent="0.3">
      <c r="A669"/>
      <c r="B669"/>
      <c r="D669"/>
      <c r="E669"/>
      <c r="K669"/>
    </row>
    <row r="670" spans="1:11" ht="14.4" x14ac:dyDescent="0.3">
      <c r="A670"/>
      <c r="B670"/>
      <c r="D670"/>
      <c r="E670"/>
      <c r="K670"/>
    </row>
    <row r="671" spans="1:11" ht="14.4" x14ac:dyDescent="0.3">
      <c r="A671"/>
      <c r="B671"/>
      <c r="D671"/>
      <c r="E671"/>
      <c r="K671"/>
    </row>
    <row r="672" spans="1:11" ht="14.4" x14ac:dyDescent="0.3">
      <c r="A672"/>
      <c r="B672"/>
      <c r="D672"/>
      <c r="E672"/>
      <c r="K672"/>
    </row>
    <row r="673" spans="1:11" ht="14.4" x14ac:dyDescent="0.3">
      <c r="A673"/>
      <c r="B673"/>
      <c r="D673"/>
      <c r="E673"/>
      <c r="K673"/>
    </row>
    <row r="674" spans="1:11" ht="14.4" x14ac:dyDescent="0.3">
      <c r="A674"/>
      <c r="B674"/>
      <c r="D674"/>
      <c r="E674"/>
      <c r="K674"/>
    </row>
    <row r="675" spans="1:11" ht="14.4" x14ac:dyDescent="0.3">
      <c r="A675"/>
      <c r="B675"/>
      <c r="D675"/>
      <c r="E675"/>
      <c r="K675"/>
    </row>
    <row r="676" spans="1:11" ht="14.4" x14ac:dyDescent="0.3">
      <c r="A676"/>
      <c r="B676"/>
      <c r="D676"/>
      <c r="E676"/>
      <c r="K676"/>
    </row>
    <row r="677" spans="1:11" ht="14.4" x14ac:dyDescent="0.3">
      <c r="A677"/>
      <c r="B677"/>
      <c r="D677"/>
      <c r="E677"/>
      <c r="K677"/>
    </row>
    <row r="678" spans="1:11" ht="14.4" x14ac:dyDescent="0.3">
      <c r="A678"/>
      <c r="B678"/>
      <c r="D678"/>
      <c r="E678"/>
      <c r="K678"/>
    </row>
    <row r="679" spans="1:11" ht="14.4" x14ac:dyDescent="0.3">
      <c r="A679"/>
      <c r="B679"/>
      <c r="D679"/>
      <c r="E679"/>
      <c r="K679"/>
    </row>
    <row r="680" spans="1:11" ht="14.4" x14ac:dyDescent="0.3">
      <c r="A680"/>
      <c r="B680"/>
      <c r="D680"/>
      <c r="E680"/>
      <c r="K680"/>
    </row>
    <row r="681" spans="1:11" ht="14.4" x14ac:dyDescent="0.3">
      <c r="A681"/>
      <c r="B681"/>
      <c r="D681"/>
      <c r="E681"/>
      <c r="K681"/>
    </row>
    <row r="682" spans="1:11" ht="14.4" x14ac:dyDescent="0.3">
      <c r="A682"/>
      <c r="B682"/>
      <c r="D682"/>
      <c r="E682"/>
      <c r="K682"/>
    </row>
    <row r="683" spans="1:11" ht="14.4" x14ac:dyDescent="0.3">
      <c r="A683"/>
      <c r="B683"/>
      <c r="D683"/>
      <c r="E683"/>
      <c r="K683"/>
    </row>
    <row r="684" spans="1:11" ht="14.4" x14ac:dyDescent="0.3">
      <c r="A684"/>
      <c r="B684"/>
      <c r="D684"/>
      <c r="E684"/>
      <c r="K684"/>
    </row>
    <row r="685" spans="1:11" ht="14.4" x14ac:dyDescent="0.3">
      <c r="A685"/>
      <c r="B685"/>
      <c r="D685"/>
      <c r="E685"/>
      <c r="K685"/>
    </row>
    <row r="686" spans="1:11" ht="14.4" x14ac:dyDescent="0.3">
      <c r="A686"/>
      <c r="B686"/>
      <c r="D686"/>
      <c r="E686"/>
      <c r="K686"/>
    </row>
    <row r="687" spans="1:11" ht="14.4" x14ac:dyDescent="0.3">
      <c r="A687"/>
      <c r="B687"/>
      <c r="D687"/>
      <c r="E687"/>
      <c r="K687"/>
    </row>
    <row r="688" spans="1:11" ht="14.4" x14ac:dyDescent="0.3">
      <c r="A688"/>
      <c r="B688"/>
      <c r="D688"/>
      <c r="E688"/>
      <c r="K688"/>
    </row>
    <row r="689" spans="1:11" ht="14.4" x14ac:dyDescent="0.3">
      <c r="A689"/>
      <c r="B689"/>
      <c r="D689"/>
      <c r="E689"/>
      <c r="K689"/>
    </row>
    <row r="690" spans="1:11" ht="14.4" x14ac:dyDescent="0.3">
      <c r="A690"/>
      <c r="B690"/>
      <c r="D690"/>
      <c r="E690"/>
      <c r="K690"/>
    </row>
    <row r="691" spans="1:11" ht="14.4" x14ac:dyDescent="0.3">
      <c r="A691"/>
      <c r="B691"/>
      <c r="D691"/>
      <c r="E691"/>
      <c r="K691"/>
    </row>
    <row r="692" spans="1:11" ht="14.4" x14ac:dyDescent="0.3">
      <c r="A692"/>
      <c r="B692"/>
      <c r="D692"/>
      <c r="E692"/>
      <c r="K692"/>
    </row>
    <row r="693" spans="1:11" ht="14.4" x14ac:dyDescent="0.3">
      <c r="A693"/>
      <c r="B693"/>
      <c r="D693"/>
      <c r="E693"/>
      <c r="K693"/>
    </row>
    <row r="694" spans="1:11" ht="14.4" x14ac:dyDescent="0.3">
      <c r="A694"/>
      <c r="B694"/>
      <c r="D694"/>
      <c r="E694"/>
      <c r="K694"/>
    </row>
    <row r="695" spans="1:11" ht="14.4" x14ac:dyDescent="0.3">
      <c r="A695"/>
      <c r="B695"/>
      <c r="D695"/>
      <c r="E695"/>
      <c r="K695"/>
    </row>
    <row r="696" spans="1:11" ht="14.4" x14ac:dyDescent="0.3">
      <c r="A696"/>
      <c r="B696"/>
      <c r="D696"/>
      <c r="E696"/>
      <c r="K696"/>
    </row>
    <row r="697" spans="1:11" ht="14.4" x14ac:dyDescent="0.3">
      <c r="A697"/>
      <c r="B697"/>
      <c r="D697"/>
      <c r="E697"/>
      <c r="K697"/>
    </row>
    <row r="698" spans="1:11" ht="14.4" x14ac:dyDescent="0.3">
      <c r="A698"/>
      <c r="B698"/>
      <c r="D698"/>
      <c r="E698"/>
      <c r="K698"/>
    </row>
    <row r="699" spans="1:11" ht="14.4" x14ac:dyDescent="0.3">
      <c r="A699"/>
      <c r="B699"/>
      <c r="D699"/>
      <c r="E699"/>
      <c r="K699"/>
    </row>
    <row r="700" spans="1:11" ht="14.4" x14ac:dyDescent="0.3">
      <c r="A700"/>
      <c r="B700"/>
      <c r="D700"/>
      <c r="E700"/>
      <c r="K700"/>
    </row>
    <row r="701" spans="1:11" ht="14.4" x14ac:dyDescent="0.3">
      <c r="A701"/>
      <c r="B701"/>
      <c r="D701"/>
      <c r="E701"/>
      <c r="K701"/>
    </row>
    <row r="702" spans="1:11" ht="14.4" x14ac:dyDescent="0.3">
      <c r="A702"/>
      <c r="B702"/>
      <c r="D702"/>
      <c r="E702"/>
      <c r="K702"/>
    </row>
    <row r="703" spans="1:11" ht="14.4" x14ac:dyDescent="0.3">
      <c r="A703"/>
      <c r="B703"/>
      <c r="D703"/>
      <c r="E703"/>
      <c r="K703"/>
    </row>
    <row r="704" spans="1:11" ht="14.4" x14ac:dyDescent="0.3">
      <c r="A704"/>
      <c r="B704"/>
      <c r="D704"/>
      <c r="E704"/>
      <c r="K704"/>
    </row>
    <row r="705" spans="1:11" ht="14.4" x14ac:dyDescent="0.3">
      <c r="A705"/>
      <c r="B705"/>
      <c r="D705"/>
      <c r="E705"/>
      <c r="K705"/>
    </row>
    <row r="706" spans="1:11" ht="14.4" x14ac:dyDescent="0.3">
      <c r="A706"/>
      <c r="B706"/>
      <c r="D706"/>
      <c r="E706"/>
      <c r="K706"/>
    </row>
    <row r="707" spans="1:11" ht="14.4" x14ac:dyDescent="0.3">
      <c r="A707"/>
      <c r="B707"/>
      <c r="D707"/>
      <c r="E707"/>
      <c r="K707"/>
    </row>
    <row r="708" spans="1:11" ht="14.4" x14ac:dyDescent="0.3">
      <c r="A708"/>
      <c r="B708"/>
      <c r="D708"/>
      <c r="E708"/>
      <c r="K708"/>
    </row>
    <row r="709" spans="1:11" ht="14.4" x14ac:dyDescent="0.3">
      <c r="A709"/>
      <c r="B709"/>
      <c r="D709"/>
      <c r="E709"/>
      <c r="K709"/>
    </row>
    <row r="710" spans="1:11" ht="14.4" x14ac:dyDescent="0.3">
      <c r="A710"/>
      <c r="B710"/>
      <c r="D710"/>
      <c r="E710"/>
      <c r="K710"/>
    </row>
    <row r="711" spans="1:11" ht="14.4" x14ac:dyDescent="0.3">
      <c r="A711"/>
      <c r="B711"/>
      <c r="D711"/>
      <c r="E711"/>
      <c r="K711"/>
    </row>
    <row r="712" spans="1:11" ht="14.4" x14ac:dyDescent="0.3">
      <c r="A712"/>
      <c r="B712"/>
      <c r="D712"/>
      <c r="E712"/>
      <c r="K712"/>
    </row>
    <row r="713" spans="1:11" ht="14.4" x14ac:dyDescent="0.3">
      <c r="A713"/>
      <c r="B713"/>
      <c r="D713"/>
      <c r="E713"/>
      <c r="K713"/>
    </row>
    <row r="714" spans="1:11" ht="14.4" x14ac:dyDescent="0.3">
      <c r="A714"/>
      <c r="B714"/>
      <c r="D714"/>
      <c r="E714"/>
      <c r="K714"/>
    </row>
    <row r="715" spans="1:11" ht="14.4" x14ac:dyDescent="0.3">
      <c r="A715"/>
      <c r="B715"/>
      <c r="D715"/>
      <c r="E715"/>
      <c r="K715"/>
    </row>
    <row r="716" spans="1:11" ht="14.4" x14ac:dyDescent="0.3">
      <c r="A716"/>
      <c r="B716"/>
      <c r="D716"/>
      <c r="E716"/>
      <c r="K716"/>
    </row>
    <row r="717" spans="1:11" ht="14.4" x14ac:dyDescent="0.3">
      <c r="A717"/>
      <c r="B717"/>
      <c r="D717"/>
      <c r="E717"/>
      <c r="K717"/>
    </row>
    <row r="718" spans="1:11" ht="14.4" x14ac:dyDescent="0.3">
      <c r="A718"/>
      <c r="B718"/>
      <c r="D718"/>
      <c r="E718"/>
      <c r="K718"/>
    </row>
    <row r="719" spans="1:11" ht="14.4" x14ac:dyDescent="0.3">
      <c r="A719"/>
      <c r="B719"/>
      <c r="D719"/>
      <c r="E719"/>
      <c r="K719"/>
    </row>
    <row r="720" spans="1:11" ht="14.4" x14ac:dyDescent="0.3">
      <c r="A720"/>
      <c r="B720"/>
      <c r="D720"/>
      <c r="E720"/>
      <c r="K720"/>
    </row>
    <row r="721" spans="1:11" ht="14.4" x14ac:dyDescent="0.3">
      <c r="A721"/>
      <c r="B721"/>
      <c r="D721"/>
      <c r="E721"/>
      <c r="K721"/>
    </row>
    <row r="722" spans="1:11" ht="14.4" x14ac:dyDescent="0.3">
      <c r="A722"/>
      <c r="B722"/>
      <c r="D722"/>
      <c r="E722"/>
      <c r="K722"/>
    </row>
    <row r="723" spans="1:11" ht="14.4" x14ac:dyDescent="0.3">
      <c r="A723"/>
      <c r="B723"/>
      <c r="D723"/>
      <c r="E723"/>
      <c r="K723"/>
    </row>
    <row r="724" spans="1:11" ht="14.4" x14ac:dyDescent="0.3">
      <c r="A724"/>
      <c r="B724"/>
      <c r="D724"/>
      <c r="E724"/>
      <c r="K724"/>
    </row>
    <row r="725" spans="1:11" ht="14.4" x14ac:dyDescent="0.3">
      <c r="A725"/>
      <c r="B725"/>
      <c r="D725"/>
      <c r="E725"/>
      <c r="K725"/>
    </row>
    <row r="726" spans="1:11" ht="14.4" x14ac:dyDescent="0.3">
      <c r="A726"/>
      <c r="B726"/>
      <c r="D726"/>
      <c r="E726"/>
      <c r="K726"/>
    </row>
    <row r="727" spans="1:11" ht="14.4" x14ac:dyDescent="0.3">
      <c r="A727"/>
      <c r="B727"/>
      <c r="D727"/>
      <c r="E727"/>
      <c r="K727"/>
    </row>
    <row r="728" spans="1:11" ht="14.4" x14ac:dyDescent="0.3">
      <c r="A728"/>
      <c r="B728"/>
      <c r="D728"/>
      <c r="E728"/>
      <c r="K728"/>
    </row>
    <row r="729" spans="1:11" ht="14.4" x14ac:dyDescent="0.3">
      <c r="A729"/>
      <c r="B729"/>
      <c r="D729"/>
      <c r="E729"/>
      <c r="K729"/>
    </row>
    <row r="730" spans="1:11" ht="14.4" x14ac:dyDescent="0.3">
      <c r="A730"/>
      <c r="B730"/>
      <c r="D730"/>
      <c r="E730"/>
      <c r="K730"/>
    </row>
    <row r="731" spans="1:11" ht="14.4" x14ac:dyDescent="0.3">
      <c r="A731"/>
      <c r="B731"/>
      <c r="D731"/>
      <c r="E731"/>
      <c r="K731"/>
    </row>
    <row r="732" spans="1:11" ht="14.4" x14ac:dyDescent="0.3">
      <c r="A732"/>
      <c r="B732"/>
      <c r="D732"/>
      <c r="E732"/>
      <c r="K732"/>
    </row>
    <row r="733" spans="1:11" ht="14.4" x14ac:dyDescent="0.3">
      <c r="A733"/>
      <c r="B733"/>
      <c r="D733"/>
      <c r="E733"/>
      <c r="K733"/>
    </row>
    <row r="734" spans="1:11" ht="14.4" x14ac:dyDescent="0.3">
      <c r="A734"/>
      <c r="B734"/>
      <c r="D734"/>
      <c r="E734"/>
      <c r="K734"/>
    </row>
    <row r="735" spans="1:11" ht="14.4" x14ac:dyDescent="0.3">
      <c r="A735"/>
      <c r="B735"/>
      <c r="D735"/>
      <c r="E735"/>
      <c r="K735"/>
    </row>
    <row r="736" spans="1:11" ht="14.4" x14ac:dyDescent="0.3">
      <c r="A736"/>
      <c r="B736"/>
      <c r="D736"/>
      <c r="E736"/>
      <c r="K736"/>
    </row>
    <row r="737" spans="1:11" ht="14.4" x14ac:dyDescent="0.3">
      <c r="A737"/>
      <c r="B737"/>
      <c r="D737"/>
      <c r="E737"/>
      <c r="K737"/>
    </row>
    <row r="738" spans="1:11" ht="14.4" x14ac:dyDescent="0.3">
      <c r="A738"/>
      <c r="B738"/>
      <c r="D738"/>
      <c r="E738"/>
      <c r="K738"/>
    </row>
    <row r="739" spans="1:11" ht="14.4" x14ac:dyDescent="0.3">
      <c r="A739"/>
      <c r="B739"/>
      <c r="D739"/>
      <c r="E739"/>
      <c r="K739"/>
    </row>
    <row r="740" spans="1:11" ht="14.4" x14ac:dyDescent="0.3">
      <c r="A740"/>
      <c r="B740"/>
      <c r="D740"/>
      <c r="E740"/>
      <c r="K740"/>
    </row>
    <row r="741" spans="1:11" ht="14.4" x14ac:dyDescent="0.3">
      <c r="A741"/>
      <c r="B741"/>
      <c r="D741"/>
      <c r="E741"/>
      <c r="K741"/>
    </row>
    <row r="742" spans="1:11" ht="14.4" x14ac:dyDescent="0.3">
      <c r="A742"/>
      <c r="B742"/>
      <c r="D742"/>
      <c r="E742"/>
      <c r="K742"/>
    </row>
    <row r="743" spans="1:11" ht="14.4" x14ac:dyDescent="0.3">
      <c r="A743"/>
      <c r="B743"/>
      <c r="D743"/>
      <c r="E743"/>
      <c r="K743"/>
    </row>
    <row r="744" spans="1:11" ht="14.4" x14ac:dyDescent="0.3">
      <c r="A744"/>
      <c r="B744"/>
      <c r="D744"/>
      <c r="E744"/>
      <c r="K744"/>
    </row>
    <row r="745" spans="1:11" ht="14.4" x14ac:dyDescent="0.3">
      <c r="A745"/>
      <c r="B745"/>
      <c r="D745"/>
      <c r="E745"/>
      <c r="K745"/>
    </row>
    <row r="746" spans="1:11" ht="14.4" x14ac:dyDescent="0.3">
      <c r="A746"/>
      <c r="B746"/>
      <c r="D746"/>
      <c r="E746"/>
      <c r="K746"/>
    </row>
    <row r="747" spans="1:11" ht="14.4" x14ac:dyDescent="0.3">
      <c r="A747"/>
      <c r="B747"/>
      <c r="D747"/>
      <c r="E747"/>
      <c r="K747"/>
    </row>
    <row r="748" spans="1:11" ht="14.4" x14ac:dyDescent="0.3">
      <c r="A748"/>
      <c r="B748"/>
      <c r="D748"/>
      <c r="E748"/>
      <c r="K748"/>
    </row>
    <row r="749" spans="1:11" ht="14.4" x14ac:dyDescent="0.3">
      <c r="A749"/>
      <c r="B749"/>
      <c r="D749"/>
      <c r="E749"/>
      <c r="K749"/>
    </row>
    <row r="750" spans="1:11" ht="14.4" x14ac:dyDescent="0.3">
      <c r="A750"/>
      <c r="B750"/>
      <c r="D750"/>
      <c r="E750"/>
      <c r="K750"/>
    </row>
    <row r="751" spans="1:11" ht="14.4" x14ac:dyDescent="0.3">
      <c r="A751"/>
      <c r="B751"/>
      <c r="D751"/>
      <c r="E751"/>
      <c r="K751"/>
    </row>
    <row r="752" spans="1:11" ht="14.4" x14ac:dyDescent="0.3">
      <c r="A752"/>
      <c r="B752"/>
      <c r="D752"/>
      <c r="E752"/>
      <c r="K752"/>
    </row>
    <row r="753" spans="1:11" ht="14.4" x14ac:dyDescent="0.3">
      <c r="A753"/>
      <c r="B753"/>
      <c r="D753"/>
      <c r="E753"/>
      <c r="K753"/>
    </row>
    <row r="754" spans="1:11" ht="14.4" x14ac:dyDescent="0.3">
      <c r="A754"/>
      <c r="B754"/>
      <c r="D754"/>
      <c r="E754"/>
      <c r="K754"/>
    </row>
    <row r="755" spans="1:11" ht="14.4" x14ac:dyDescent="0.3">
      <c r="A755"/>
      <c r="B755"/>
      <c r="D755"/>
      <c r="E755"/>
      <c r="K755"/>
    </row>
    <row r="756" spans="1:11" ht="14.4" x14ac:dyDescent="0.3">
      <c r="A756"/>
      <c r="B756"/>
      <c r="D756"/>
      <c r="E756"/>
      <c r="K756"/>
    </row>
    <row r="757" spans="1:11" ht="14.4" x14ac:dyDescent="0.3">
      <c r="A757"/>
      <c r="B757"/>
      <c r="D757"/>
      <c r="E757"/>
      <c r="K757"/>
    </row>
    <row r="758" spans="1:11" ht="14.4" x14ac:dyDescent="0.3">
      <c r="A758"/>
      <c r="B758"/>
      <c r="D758"/>
      <c r="E758"/>
      <c r="K758"/>
    </row>
    <row r="759" spans="1:11" ht="14.4" x14ac:dyDescent="0.3">
      <c r="A759"/>
      <c r="B759"/>
      <c r="D759"/>
      <c r="E759"/>
      <c r="K759"/>
    </row>
    <row r="760" spans="1:11" ht="14.4" x14ac:dyDescent="0.3">
      <c r="A760"/>
      <c r="B760"/>
      <c r="D760"/>
      <c r="E760"/>
      <c r="K760"/>
    </row>
    <row r="761" spans="1:11" ht="14.4" x14ac:dyDescent="0.3">
      <c r="A761"/>
      <c r="B761"/>
      <c r="D761"/>
      <c r="E761"/>
      <c r="K761"/>
    </row>
    <row r="762" spans="1:11" ht="14.4" x14ac:dyDescent="0.3">
      <c r="A762"/>
      <c r="B762"/>
      <c r="D762"/>
      <c r="E762"/>
      <c r="K762"/>
    </row>
    <row r="763" spans="1:11" ht="14.4" x14ac:dyDescent="0.3">
      <c r="A763"/>
      <c r="B763"/>
      <c r="D763"/>
      <c r="E763"/>
      <c r="K763"/>
    </row>
    <row r="764" spans="1:11" ht="14.4" x14ac:dyDescent="0.3">
      <c r="A764"/>
      <c r="B764"/>
      <c r="D764"/>
      <c r="E764"/>
      <c r="K764"/>
    </row>
    <row r="765" spans="1:11" ht="14.4" x14ac:dyDescent="0.3">
      <c r="A765"/>
      <c r="B765"/>
      <c r="D765"/>
      <c r="E765"/>
      <c r="K765"/>
    </row>
    <row r="766" spans="1:11" ht="14.4" x14ac:dyDescent="0.3">
      <c r="A766"/>
      <c r="B766"/>
      <c r="D766"/>
      <c r="E766"/>
      <c r="K766"/>
    </row>
    <row r="767" spans="1:11" ht="14.4" x14ac:dyDescent="0.3">
      <c r="A767"/>
      <c r="B767"/>
      <c r="D767"/>
      <c r="E767"/>
      <c r="K767"/>
    </row>
    <row r="768" spans="1:11" ht="14.4" x14ac:dyDescent="0.3">
      <c r="A768"/>
      <c r="B768"/>
      <c r="D768"/>
      <c r="E768"/>
      <c r="K768"/>
    </row>
    <row r="769" spans="1:11" ht="14.4" x14ac:dyDescent="0.3">
      <c r="A769"/>
      <c r="B769"/>
      <c r="D769"/>
      <c r="E769"/>
      <c r="K769"/>
    </row>
    <row r="770" spans="1:11" ht="14.4" x14ac:dyDescent="0.3">
      <c r="A770"/>
      <c r="B770"/>
      <c r="D770"/>
      <c r="E770"/>
      <c r="K770"/>
    </row>
    <row r="771" spans="1:11" ht="14.4" x14ac:dyDescent="0.3">
      <c r="A771"/>
      <c r="B771"/>
      <c r="D771"/>
      <c r="E771"/>
      <c r="K771"/>
    </row>
    <row r="772" spans="1:11" ht="14.4" x14ac:dyDescent="0.3">
      <c r="A772"/>
      <c r="B772"/>
      <c r="D772"/>
      <c r="E772"/>
      <c r="K772"/>
    </row>
    <row r="773" spans="1:11" ht="14.4" x14ac:dyDescent="0.3">
      <c r="A773"/>
      <c r="B773"/>
      <c r="D773"/>
      <c r="E773"/>
      <c r="K773"/>
    </row>
    <row r="774" spans="1:11" ht="14.4" x14ac:dyDescent="0.3">
      <c r="A774"/>
      <c r="B774"/>
      <c r="D774"/>
      <c r="E774"/>
      <c r="K774"/>
    </row>
    <row r="775" spans="1:11" ht="14.4" x14ac:dyDescent="0.3">
      <c r="A775"/>
      <c r="B775"/>
      <c r="D775"/>
      <c r="E775"/>
      <c r="K775"/>
    </row>
    <row r="776" spans="1:11" ht="14.4" x14ac:dyDescent="0.3">
      <c r="A776"/>
      <c r="B776"/>
      <c r="D776"/>
      <c r="E776"/>
      <c r="K776"/>
    </row>
    <row r="777" spans="1:11" ht="14.4" x14ac:dyDescent="0.3">
      <c r="A777"/>
      <c r="B777"/>
      <c r="D777"/>
      <c r="E777"/>
      <c r="K777"/>
    </row>
    <row r="778" spans="1:11" ht="14.4" x14ac:dyDescent="0.3">
      <c r="A778"/>
      <c r="B778"/>
      <c r="D778"/>
      <c r="E778"/>
      <c r="K778"/>
    </row>
    <row r="779" spans="1:11" ht="14.4" x14ac:dyDescent="0.3">
      <c r="A779"/>
      <c r="B779"/>
      <c r="D779"/>
      <c r="E779"/>
      <c r="K779"/>
    </row>
    <row r="780" spans="1:11" ht="14.4" x14ac:dyDescent="0.3">
      <c r="A780"/>
      <c r="B780"/>
      <c r="D780"/>
      <c r="E780"/>
      <c r="K780"/>
    </row>
    <row r="781" spans="1:11" ht="14.4" x14ac:dyDescent="0.3">
      <c r="A781"/>
      <c r="B781"/>
      <c r="D781"/>
      <c r="E781"/>
      <c r="K781"/>
    </row>
    <row r="782" spans="1:11" ht="14.4" x14ac:dyDescent="0.3">
      <c r="A782"/>
      <c r="B782"/>
      <c r="D782"/>
      <c r="E782"/>
      <c r="K782"/>
    </row>
    <row r="783" spans="1:11" ht="14.4" x14ac:dyDescent="0.3">
      <c r="A783"/>
      <c r="B783"/>
      <c r="D783"/>
      <c r="E783"/>
      <c r="K783"/>
    </row>
    <row r="784" spans="1:11" ht="14.4" x14ac:dyDescent="0.3">
      <c r="A784"/>
      <c r="B784"/>
      <c r="D784"/>
      <c r="E784"/>
      <c r="K784"/>
    </row>
    <row r="785" spans="1:11" ht="14.4" x14ac:dyDescent="0.3">
      <c r="A785"/>
      <c r="B785"/>
      <c r="D785"/>
      <c r="E785"/>
      <c r="K785"/>
    </row>
    <row r="786" spans="1:11" ht="14.4" x14ac:dyDescent="0.3">
      <c r="A786"/>
      <c r="B786"/>
      <c r="D786"/>
      <c r="E786"/>
      <c r="K786"/>
    </row>
    <row r="787" spans="1:11" ht="14.4" x14ac:dyDescent="0.3">
      <c r="A787"/>
      <c r="B787"/>
      <c r="D787"/>
      <c r="E787"/>
      <c r="K787"/>
    </row>
    <row r="788" spans="1:11" ht="14.4" x14ac:dyDescent="0.3">
      <c r="A788"/>
      <c r="B788"/>
      <c r="D788"/>
      <c r="E788"/>
      <c r="K788"/>
    </row>
    <row r="789" spans="1:11" ht="14.4" x14ac:dyDescent="0.3">
      <c r="A789"/>
      <c r="B789"/>
      <c r="D789"/>
      <c r="E789"/>
      <c r="K789"/>
    </row>
    <row r="790" spans="1:11" ht="14.4" x14ac:dyDescent="0.3">
      <c r="A790"/>
      <c r="B790"/>
      <c r="D790"/>
      <c r="E790"/>
      <c r="K790"/>
    </row>
    <row r="791" spans="1:11" ht="14.4" x14ac:dyDescent="0.3">
      <c r="A791"/>
      <c r="B791"/>
      <c r="D791"/>
      <c r="E791"/>
      <c r="K791"/>
    </row>
    <row r="792" spans="1:11" ht="14.4" x14ac:dyDescent="0.3">
      <c r="A792"/>
      <c r="B792"/>
      <c r="D792"/>
      <c r="E792"/>
      <c r="K792"/>
    </row>
    <row r="793" spans="1:11" ht="14.4" x14ac:dyDescent="0.3">
      <c r="A793"/>
      <c r="B793"/>
      <c r="D793"/>
      <c r="E793"/>
      <c r="K793"/>
    </row>
    <row r="794" spans="1:11" ht="14.4" x14ac:dyDescent="0.3">
      <c r="A794"/>
      <c r="B794"/>
      <c r="D794"/>
      <c r="E794"/>
      <c r="K794"/>
    </row>
    <row r="795" spans="1:11" ht="14.4" x14ac:dyDescent="0.3">
      <c r="A795"/>
      <c r="B795"/>
      <c r="D795"/>
      <c r="E795"/>
      <c r="K795"/>
    </row>
    <row r="796" spans="1:11" ht="14.4" x14ac:dyDescent="0.3">
      <c r="A796"/>
      <c r="B796"/>
      <c r="D796"/>
      <c r="E796"/>
      <c r="K796"/>
    </row>
    <row r="797" spans="1:11" ht="14.4" x14ac:dyDescent="0.3">
      <c r="A797"/>
      <c r="B797"/>
      <c r="D797"/>
      <c r="E797"/>
      <c r="K797"/>
    </row>
    <row r="798" spans="1:11" ht="14.4" x14ac:dyDescent="0.3">
      <c r="A798"/>
      <c r="B798"/>
      <c r="D798"/>
      <c r="E798"/>
      <c r="K798"/>
    </row>
    <row r="799" spans="1:11" ht="14.4" x14ac:dyDescent="0.3">
      <c r="A799"/>
      <c r="B799"/>
      <c r="D799"/>
      <c r="E799"/>
      <c r="K799"/>
    </row>
    <row r="800" spans="1:11" ht="14.4" x14ac:dyDescent="0.3">
      <c r="A800"/>
      <c r="B800"/>
      <c r="D800"/>
      <c r="E800"/>
    </row>
    <row r="801" spans="1:5" ht="14.4" x14ac:dyDescent="0.3">
      <c r="A801"/>
      <c r="B801"/>
      <c r="D801"/>
      <c r="E801"/>
    </row>
    <row r="802" spans="1:5" ht="14.4" x14ac:dyDescent="0.3">
      <c r="A802"/>
      <c r="B802"/>
      <c r="D802"/>
      <c r="E802"/>
    </row>
    <row r="803" spans="1:5" ht="14.4" x14ac:dyDescent="0.3">
      <c r="A803"/>
      <c r="B803"/>
      <c r="D803"/>
      <c r="E803"/>
    </row>
    <row r="804" spans="1:5" ht="14.4" x14ac:dyDescent="0.3">
      <c r="A804"/>
      <c r="B804"/>
      <c r="D804"/>
      <c r="E804"/>
    </row>
    <row r="805" spans="1:5" ht="14.4" x14ac:dyDescent="0.3">
      <c r="A805"/>
      <c r="B805"/>
      <c r="D805"/>
      <c r="E805"/>
    </row>
    <row r="806" spans="1:5" ht="14.4" x14ac:dyDescent="0.3">
      <c r="A806"/>
      <c r="B806"/>
      <c r="D806"/>
      <c r="E806"/>
    </row>
    <row r="807" spans="1:5" ht="14.4" x14ac:dyDescent="0.3">
      <c r="A807"/>
      <c r="B807"/>
      <c r="D807"/>
      <c r="E807"/>
    </row>
    <row r="808" spans="1:5" ht="14.4" x14ac:dyDescent="0.3">
      <c r="A808"/>
      <c r="B808"/>
      <c r="D808"/>
      <c r="E808"/>
    </row>
    <row r="809" spans="1:5" ht="14.4" x14ac:dyDescent="0.3">
      <c r="A809"/>
      <c r="B809"/>
      <c r="D809"/>
      <c r="E809"/>
    </row>
    <row r="810" spans="1:5" ht="14.4" x14ac:dyDescent="0.3">
      <c r="A810"/>
      <c r="B810"/>
      <c r="D810"/>
      <c r="E810"/>
    </row>
    <row r="811" spans="1:5" ht="14.4" x14ac:dyDescent="0.3">
      <c r="A811"/>
      <c r="B811"/>
      <c r="D811"/>
      <c r="E811"/>
    </row>
    <row r="812" spans="1:5" ht="14.4" x14ac:dyDescent="0.3">
      <c r="A812"/>
      <c r="B812"/>
      <c r="D812"/>
      <c r="E812"/>
    </row>
    <row r="813" spans="1:5" ht="14.4" x14ac:dyDescent="0.3">
      <c r="A813"/>
      <c r="B813"/>
      <c r="D813"/>
      <c r="E813"/>
    </row>
    <row r="814" spans="1:5" ht="14.4" x14ac:dyDescent="0.3">
      <c r="A814"/>
      <c r="B814"/>
      <c r="D814"/>
      <c r="E814"/>
    </row>
    <row r="815" spans="1:5" ht="14.4" x14ac:dyDescent="0.3">
      <c r="A815"/>
      <c r="B815"/>
      <c r="D815"/>
      <c r="E815"/>
    </row>
    <row r="816" spans="1:5" ht="14.4" x14ac:dyDescent="0.3">
      <c r="A816"/>
      <c r="B816"/>
      <c r="D816"/>
      <c r="E816"/>
    </row>
    <row r="817" spans="1:5" ht="14.4" x14ac:dyDescent="0.3">
      <c r="A817"/>
      <c r="B817"/>
      <c r="D817"/>
      <c r="E817"/>
    </row>
    <row r="818" spans="1:5" ht="14.4" x14ac:dyDescent="0.3">
      <c r="A818"/>
      <c r="B818"/>
      <c r="D818"/>
      <c r="E818"/>
    </row>
    <row r="819" spans="1:5" ht="14.4" x14ac:dyDescent="0.3">
      <c r="A819"/>
      <c r="B819"/>
      <c r="D819"/>
      <c r="E819"/>
    </row>
    <row r="820" spans="1:5" ht="14.4" x14ac:dyDescent="0.3">
      <c r="A820"/>
      <c r="B820"/>
      <c r="D820"/>
      <c r="E820"/>
    </row>
    <row r="821" spans="1:5" ht="14.4" x14ac:dyDescent="0.3">
      <c r="A821"/>
      <c r="B821"/>
      <c r="D821"/>
      <c r="E821"/>
    </row>
    <row r="822" spans="1:5" ht="14.4" x14ac:dyDescent="0.3">
      <c r="A822"/>
      <c r="B822"/>
      <c r="D822"/>
      <c r="E822"/>
    </row>
    <row r="823" spans="1:5" ht="14.4" x14ac:dyDescent="0.3">
      <c r="A823"/>
      <c r="B823"/>
      <c r="D823"/>
      <c r="E823"/>
    </row>
    <row r="824" spans="1:5" ht="14.4" x14ac:dyDescent="0.3">
      <c r="A824"/>
      <c r="B824"/>
      <c r="D824"/>
      <c r="E824"/>
    </row>
    <row r="825" spans="1:5" ht="14.4" x14ac:dyDescent="0.3">
      <c r="A825"/>
      <c r="B825"/>
      <c r="D825"/>
      <c r="E825"/>
    </row>
    <row r="826" spans="1:5" ht="14.4" x14ac:dyDescent="0.3">
      <c r="A826"/>
      <c r="B826"/>
      <c r="D826"/>
      <c r="E826"/>
    </row>
    <row r="827" spans="1:5" ht="14.4" x14ac:dyDescent="0.3">
      <c r="A827"/>
      <c r="B827"/>
      <c r="D827"/>
      <c r="E827"/>
    </row>
    <row r="828" spans="1:5" ht="14.4" x14ac:dyDescent="0.3">
      <c r="A828"/>
      <c r="B828"/>
      <c r="D828"/>
      <c r="E828"/>
    </row>
    <row r="829" spans="1:5" ht="14.4" x14ac:dyDescent="0.3">
      <c r="A829"/>
      <c r="B829"/>
      <c r="D829"/>
      <c r="E829"/>
    </row>
    <row r="830" spans="1:5" ht="14.4" x14ac:dyDescent="0.3">
      <c r="A830"/>
      <c r="B830"/>
      <c r="D830"/>
      <c r="E830"/>
    </row>
    <row r="831" spans="1:5" ht="14.4" x14ac:dyDescent="0.3">
      <c r="A831"/>
      <c r="B831"/>
      <c r="D831"/>
      <c r="E831"/>
    </row>
    <row r="832" spans="1:5" ht="14.4" x14ac:dyDescent="0.3">
      <c r="A832"/>
      <c r="B832"/>
      <c r="D832"/>
      <c r="E832"/>
    </row>
    <row r="833" spans="1:5" ht="14.4" x14ac:dyDescent="0.3">
      <c r="A833"/>
      <c r="B833"/>
      <c r="D833"/>
      <c r="E833"/>
    </row>
    <row r="834" spans="1:5" ht="14.4" x14ac:dyDescent="0.3">
      <c r="A834"/>
      <c r="B834"/>
      <c r="D834"/>
      <c r="E834"/>
    </row>
    <row r="835" spans="1:5" ht="14.4" x14ac:dyDescent="0.3">
      <c r="A835"/>
      <c r="B835"/>
      <c r="D835"/>
      <c r="E835"/>
    </row>
    <row r="836" spans="1:5" ht="14.4" x14ac:dyDescent="0.3">
      <c r="A836"/>
      <c r="B836"/>
      <c r="D836"/>
      <c r="E836"/>
    </row>
    <row r="837" spans="1:5" ht="14.4" x14ac:dyDescent="0.3">
      <c r="A837"/>
      <c r="B837"/>
      <c r="D837"/>
      <c r="E837"/>
    </row>
    <row r="838" spans="1:5" ht="14.4" x14ac:dyDescent="0.3">
      <c r="A838"/>
      <c r="B838"/>
      <c r="D838"/>
      <c r="E838"/>
    </row>
    <row r="839" spans="1:5" ht="14.4" x14ac:dyDescent="0.3">
      <c r="A839"/>
      <c r="B839"/>
      <c r="D839"/>
      <c r="E839"/>
    </row>
    <row r="840" spans="1:5" ht="14.4" x14ac:dyDescent="0.3">
      <c r="A840"/>
      <c r="B840"/>
      <c r="D840"/>
      <c r="E840"/>
    </row>
    <row r="841" spans="1:5" ht="14.4" x14ac:dyDescent="0.3">
      <c r="A841"/>
      <c r="B841"/>
    </row>
    <row r="842" spans="1:5" ht="14.4" x14ac:dyDescent="0.3">
      <c r="A842"/>
      <c r="B842"/>
    </row>
    <row r="843" spans="1:5" ht="14.4" x14ac:dyDescent="0.3">
      <c r="A843"/>
      <c r="B843"/>
    </row>
    <row r="844" spans="1:5" ht="14.4" x14ac:dyDescent="0.3">
      <c r="A844"/>
      <c r="B844"/>
    </row>
    <row r="845" spans="1:5" ht="14.4" x14ac:dyDescent="0.3">
      <c r="A845"/>
      <c r="B845"/>
    </row>
    <row r="846" spans="1:5" ht="14.4" x14ac:dyDescent="0.3">
      <c r="A846"/>
      <c r="B846"/>
    </row>
    <row r="847" spans="1:5" ht="14.4" x14ac:dyDescent="0.3">
      <c r="A847"/>
      <c r="B847"/>
    </row>
    <row r="848" spans="1:5" ht="14.4" x14ac:dyDescent="0.3">
      <c r="A848"/>
      <c r="B848"/>
    </row>
    <row r="849" spans="1:2" ht="14.4" x14ac:dyDescent="0.3">
      <c r="A849"/>
      <c r="B849"/>
    </row>
    <row r="850" spans="1:2" ht="14.4" x14ac:dyDescent="0.3">
      <c r="A850"/>
      <c r="B850"/>
    </row>
    <row r="851" spans="1:2" ht="14.4" x14ac:dyDescent="0.3">
      <c r="A851"/>
      <c r="B851"/>
    </row>
    <row r="852" spans="1:2" ht="14.4" x14ac:dyDescent="0.3">
      <c r="A852"/>
      <c r="B852"/>
    </row>
    <row r="853" spans="1:2" ht="14.4" x14ac:dyDescent="0.3">
      <c r="A853"/>
      <c r="B853"/>
    </row>
    <row r="854" spans="1:2" ht="14.4" x14ac:dyDescent="0.3">
      <c r="A854"/>
      <c r="B854"/>
    </row>
    <row r="855" spans="1:2" ht="14.4" x14ac:dyDescent="0.3">
      <c r="A855"/>
      <c r="B855"/>
    </row>
    <row r="856" spans="1:2" ht="14.4" x14ac:dyDescent="0.3">
      <c r="A856"/>
      <c r="B856"/>
    </row>
    <row r="857" spans="1:2" ht="14.4" x14ac:dyDescent="0.3">
      <c r="A857"/>
      <c r="B857"/>
    </row>
    <row r="858" spans="1:2" ht="14.4" x14ac:dyDescent="0.3">
      <c r="A858"/>
      <c r="B858"/>
    </row>
    <row r="859" spans="1:2" ht="14.4" x14ac:dyDescent="0.3">
      <c r="A859"/>
      <c r="B859"/>
    </row>
    <row r="860" spans="1:2" ht="14.4" x14ac:dyDescent="0.3">
      <c r="A860"/>
      <c r="B860"/>
    </row>
    <row r="861" spans="1:2" ht="14.4" x14ac:dyDescent="0.3">
      <c r="A861"/>
      <c r="B861"/>
    </row>
    <row r="862" spans="1:2" ht="14.4" x14ac:dyDescent="0.3">
      <c r="A862"/>
      <c r="B862"/>
    </row>
    <row r="863" spans="1:2" ht="14.4" x14ac:dyDescent="0.3">
      <c r="A863"/>
      <c r="B863"/>
    </row>
    <row r="864" spans="1:2" ht="14.4" x14ac:dyDescent="0.3">
      <c r="A864"/>
      <c r="B864"/>
    </row>
    <row r="865" spans="1:2" ht="14.4" x14ac:dyDescent="0.3">
      <c r="A865"/>
      <c r="B865"/>
    </row>
    <row r="866" spans="1:2" ht="14.4" x14ac:dyDescent="0.3">
      <c r="A866"/>
      <c r="B866"/>
    </row>
    <row r="867" spans="1:2" ht="14.4" x14ac:dyDescent="0.3">
      <c r="A867"/>
      <c r="B867"/>
    </row>
    <row r="868" spans="1:2" ht="14.4" x14ac:dyDescent="0.3">
      <c r="A868"/>
      <c r="B868"/>
    </row>
    <row r="869" spans="1:2" ht="14.4" x14ac:dyDescent="0.3">
      <c r="A869"/>
      <c r="B869"/>
    </row>
    <row r="870" spans="1:2" ht="14.4" x14ac:dyDescent="0.3">
      <c r="A870"/>
      <c r="B870"/>
    </row>
    <row r="871" spans="1:2" ht="14.4" x14ac:dyDescent="0.3">
      <c r="A871"/>
      <c r="B871"/>
    </row>
    <row r="872" spans="1:2" ht="14.4" x14ac:dyDescent="0.3">
      <c r="A872"/>
      <c r="B872"/>
    </row>
    <row r="873" spans="1:2" ht="14.4" x14ac:dyDescent="0.3">
      <c r="A873"/>
      <c r="B873"/>
    </row>
    <row r="874" spans="1:2" ht="14.4" x14ac:dyDescent="0.3">
      <c r="A874"/>
      <c r="B874"/>
    </row>
    <row r="875" spans="1:2" ht="14.4" x14ac:dyDescent="0.3">
      <c r="A875"/>
      <c r="B875"/>
    </row>
    <row r="876" spans="1:2" ht="14.4" x14ac:dyDescent="0.3">
      <c r="A876"/>
      <c r="B876"/>
    </row>
    <row r="877" spans="1:2" ht="14.4" x14ac:dyDescent="0.3">
      <c r="A877"/>
      <c r="B877"/>
    </row>
    <row r="878" spans="1:2" ht="14.4" x14ac:dyDescent="0.3">
      <c r="A878"/>
      <c r="B878"/>
    </row>
    <row r="879" spans="1:2" ht="14.4" x14ac:dyDescent="0.3">
      <c r="A879"/>
      <c r="B879"/>
    </row>
    <row r="880" spans="1:2" ht="14.4" x14ac:dyDescent="0.3">
      <c r="A880"/>
      <c r="B880"/>
    </row>
    <row r="881" spans="1:2" ht="14.4" x14ac:dyDescent="0.3">
      <c r="A881"/>
      <c r="B881"/>
    </row>
    <row r="882" spans="1:2" ht="14.4" x14ac:dyDescent="0.3">
      <c r="A882"/>
      <c r="B882"/>
    </row>
    <row r="883" spans="1:2" ht="14.4" x14ac:dyDescent="0.3">
      <c r="A883"/>
      <c r="B883"/>
    </row>
    <row r="884" spans="1:2" ht="14.4" x14ac:dyDescent="0.3">
      <c r="A884"/>
      <c r="B884"/>
    </row>
    <row r="885" spans="1:2" ht="14.4" x14ac:dyDescent="0.3">
      <c r="A885"/>
      <c r="B885"/>
    </row>
    <row r="886" spans="1:2" ht="14.4" x14ac:dyDescent="0.3">
      <c r="A886"/>
      <c r="B886"/>
    </row>
    <row r="887" spans="1:2" ht="14.4" x14ac:dyDescent="0.3">
      <c r="A887"/>
      <c r="B887"/>
    </row>
    <row r="888" spans="1:2" ht="14.4" x14ac:dyDescent="0.3">
      <c r="A888"/>
      <c r="B888"/>
    </row>
    <row r="889" spans="1:2" ht="14.4" x14ac:dyDescent="0.3">
      <c r="A889"/>
      <c r="B889"/>
    </row>
    <row r="890" spans="1:2" ht="14.4" x14ac:dyDescent="0.3">
      <c r="A890"/>
      <c r="B890"/>
    </row>
    <row r="891" spans="1:2" ht="14.4" x14ac:dyDescent="0.3">
      <c r="A891"/>
      <c r="B891"/>
    </row>
    <row r="892" spans="1:2" ht="14.4" x14ac:dyDescent="0.3">
      <c r="A892"/>
      <c r="B892"/>
    </row>
    <row r="893" spans="1:2" ht="14.4" x14ac:dyDescent="0.3">
      <c r="A893"/>
      <c r="B893"/>
    </row>
    <row r="894" spans="1:2" ht="14.4" x14ac:dyDescent="0.3">
      <c r="A894"/>
      <c r="B894"/>
    </row>
    <row r="895" spans="1:2" ht="14.4" x14ac:dyDescent="0.3">
      <c r="A895"/>
      <c r="B895"/>
    </row>
    <row r="896" spans="1:2" ht="14.4" x14ac:dyDescent="0.3">
      <c r="A896"/>
      <c r="B896"/>
    </row>
    <row r="897" spans="1:2" ht="14.4" x14ac:dyDescent="0.3">
      <c r="A897"/>
      <c r="B897"/>
    </row>
    <row r="898" spans="1:2" ht="14.4" x14ac:dyDescent="0.3">
      <c r="A898"/>
      <c r="B898"/>
    </row>
    <row r="899" spans="1:2" ht="14.4" x14ac:dyDescent="0.3">
      <c r="A899"/>
      <c r="B899"/>
    </row>
    <row r="900" spans="1:2" ht="14.4" x14ac:dyDescent="0.3">
      <c r="A900"/>
      <c r="B900"/>
    </row>
    <row r="901" spans="1:2" ht="14.4" x14ac:dyDescent="0.3">
      <c r="A901"/>
      <c r="B901"/>
    </row>
    <row r="902" spans="1:2" ht="14.4" x14ac:dyDescent="0.3">
      <c r="A902"/>
      <c r="B902"/>
    </row>
    <row r="903" spans="1:2" ht="14.4" x14ac:dyDescent="0.3">
      <c r="A903"/>
      <c r="B903"/>
    </row>
    <row r="904" spans="1:2" ht="14.4" x14ac:dyDescent="0.3">
      <c r="A904"/>
      <c r="B904"/>
    </row>
    <row r="905" spans="1:2" ht="14.4" x14ac:dyDescent="0.3">
      <c r="A905"/>
      <c r="B905"/>
    </row>
    <row r="906" spans="1:2" ht="14.4" x14ac:dyDescent="0.3">
      <c r="A906"/>
      <c r="B906"/>
    </row>
    <row r="907" spans="1:2" ht="14.4" x14ac:dyDescent="0.3">
      <c r="A907"/>
      <c r="B907"/>
    </row>
    <row r="908" spans="1:2" ht="14.4" x14ac:dyDescent="0.3">
      <c r="A908"/>
      <c r="B908"/>
    </row>
    <row r="909" spans="1:2" ht="14.4" x14ac:dyDescent="0.3">
      <c r="A909"/>
      <c r="B909"/>
    </row>
    <row r="910" spans="1:2" ht="14.4" x14ac:dyDescent="0.3">
      <c r="A910"/>
      <c r="B910"/>
    </row>
    <row r="911" spans="1:2" ht="14.4" x14ac:dyDescent="0.3">
      <c r="A911"/>
      <c r="B911"/>
    </row>
    <row r="912" spans="1:2" ht="14.4" x14ac:dyDescent="0.3">
      <c r="A912"/>
      <c r="B912"/>
    </row>
    <row r="913" spans="1:2" ht="14.4" x14ac:dyDescent="0.3">
      <c r="A913"/>
      <c r="B913"/>
    </row>
    <row r="914" spans="1:2" ht="14.4" x14ac:dyDescent="0.3">
      <c r="A914"/>
      <c r="B914"/>
    </row>
    <row r="915" spans="1:2" ht="14.4" x14ac:dyDescent="0.3">
      <c r="A915"/>
      <c r="B915"/>
    </row>
    <row r="916" spans="1:2" ht="14.4" x14ac:dyDescent="0.3">
      <c r="A916"/>
      <c r="B916"/>
    </row>
    <row r="917" spans="1:2" ht="14.4" x14ac:dyDescent="0.3">
      <c r="A917"/>
      <c r="B917"/>
    </row>
    <row r="918" spans="1:2" ht="14.4" x14ac:dyDescent="0.3">
      <c r="A918"/>
      <c r="B918"/>
    </row>
    <row r="919" spans="1:2" ht="14.4" x14ac:dyDescent="0.3">
      <c r="A919"/>
      <c r="B919"/>
    </row>
    <row r="920" spans="1:2" ht="14.4" x14ac:dyDescent="0.3">
      <c r="A920"/>
      <c r="B920"/>
    </row>
    <row r="921" spans="1:2" ht="14.4" x14ac:dyDescent="0.3">
      <c r="A921"/>
      <c r="B921"/>
    </row>
    <row r="922" spans="1:2" ht="14.4" x14ac:dyDescent="0.3">
      <c r="A922"/>
      <c r="B922"/>
    </row>
    <row r="923" spans="1:2" ht="14.4" x14ac:dyDescent="0.3">
      <c r="A923"/>
      <c r="B923"/>
    </row>
    <row r="924" spans="1:2" ht="14.4" x14ac:dyDescent="0.3">
      <c r="A924"/>
      <c r="B924"/>
    </row>
    <row r="925" spans="1:2" ht="14.4" x14ac:dyDescent="0.3">
      <c r="A925"/>
      <c r="B925"/>
    </row>
    <row r="926" spans="1:2" ht="14.4" x14ac:dyDescent="0.3">
      <c r="A926"/>
      <c r="B926"/>
    </row>
    <row r="927" spans="1:2" ht="14.4" x14ac:dyDescent="0.3">
      <c r="A927"/>
      <c r="B927"/>
    </row>
    <row r="928" spans="1:2" ht="14.4" x14ac:dyDescent="0.3">
      <c r="A928"/>
      <c r="B928"/>
    </row>
    <row r="929" spans="1:2" ht="14.4" x14ac:dyDescent="0.3">
      <c r="A929"/>
      <c r="B929"/>
    </row>
    <row r="930" spans="1:2" ht="14.4" x14ac:dyDescent="0.3">
      <c r="A930"/>
      <c r="B930"/>
    </row>
    <row r="931" spans="1:2" ht="14.4" x14ac:dyDescent="0.3">
      <c r="A931"/>
      <c r="B931"/>
    </row>
    <row r="932" spans="1:2" ht="14.4" x14ac:dyDescent="0.3">
      <c r="A932"/>
      <c r="B932"/>
    </row>
    <row r="933" spans="1:2" ht="14.4" x14ac:dyDescent="0.3">
      <c r="A933"/>
      <c r="B933"/>
    </row>
    <row r="934" spans="1:2" ht="14.4" x14ac:dyDescent="0.3">
      <c r="A934"/>
      <c r="B934"/>
    </row>
    <row r="935" spans="1:2" ht="14.4" x14ac:dyDescent="0.3">
      <c r="A935"/>
      <c r="B935"/>
    </row>
    <row r="936" spans="1:2" ht="14.4" x14ac:dyDescent="0.3">
      <c r="A936"/>
      <c r="B936"/>
    </row>
    <row r="937" spans="1:2" ht="14.4" x14ac:dyDescent="0.3">
      <c r="A937"/>
      <c r="B937"/>
    </row>
    <row r="938" spans="1:2" ht="14.4" x14ac:dyDescent="0.3">
      <c r="A938"/>
      <c r="B938"/>
    </row>
    <row r="939" spans="1:2" ht="14.4" x14ac:dyDescent="0.3">
      <c r="A939"/>
      <c r="B939"/>
    </row>
    <row r="940" spans="1:2" ht="14.4" x14ac:dyDescent="0.3">
      <c r="A940"/>
      <c r="B940"/>
    </row>
    <row r="941" spans="1:2" ht="14.4" x14ac:dyDescent="0.3">
      <c r="A941"/>
      <c r="B941"/>
    </row>
    <row r="942" spans="1:2" ht="14.4" x14ac:dyDescent="0.3">
      <c r="A942"/>
      <c r="B942"/>
    </row>
    <row r="943" spans="1:2" ht="14.4" x14ac:dyDescent="0.3">
      <c r="A943"/>
      <c r="B943"/>
    </row>
    <row r="944" spans="1:2" ht="14.4" x14ac:dyDescent="0.3">
      <c r="A944"/>
      <c r="B944"/>
    </row>
    <row r="945" spans="1:2" ht="14.4" x14ac:dyDescent="0.3">
      <c r="A945"/>
      <c r="B945"/>
    </row>
    <row r="946" spans="1:2" ht="14.4" x14ac:dyDescent="0.3">
      <c r="A946"/>
      <c r="B946"/>
    </row>
    <row r="947" spans="1:2" ht="14.4" x14ac:dyDescent="0.3">
      <c r="A947"/>
      <c r="B947"/>
    </row>
    <row r="948" spans="1:2" ht="14.4" x14ac:dyDescent="0.3">
      <c r="A948"/>
      <c r="B948"/>
    </row>
    <row r="949" spans="1:2" ht="14.4" x14ac:dyDescent="0.3">
      <c r="A949"/>
      <c r="B949"/>
    </row>
    <row r="950" spans="1:2" ht="14.4" x14ac:dyDescent="0.3">
      <c r="A950"/>
      <c r="B950"/>
    </row>
    <row r="951" spans="1:2" ht="14.4" x14ac:dyDescent="0.3">
      <c r="A951"/>
      <c r="B951"/>
    </row>
    <row r="952" spans="1:2" ht="14.4" x14ac:dyDescent="0.3">
      <c r="A952"/>
      <c r="B952"/>
    </row>
    <row r="953" spans="1:2" ht="14.4" x14ac:dyDescent="0.3">
      <c r="A953"/>
      <c r="B953"/>
    </row>
    <row r="954" spans="1:2" ht="14.4" x14ac:dyDescent="0.3">
      <c r="A954"/>
      <c r="B954"/>
    </row>
    <row r="955" spans="1:2" ht="14.4" x14ac:dyDescent="0.3">
      <c r="A955"/>
      <c r="B955"/>
    </row>
    <row r="956" spans="1:2" ht="14.4" x14ac:dyDescent="0.3">
      <c r="A956"/>
      <c r="B956"/>
    </row>
    <row r="957" spans="1:2" ht="14.4" x14ac:dyDescent="0.3">
      <c r="A957"/>
      <c r="B957"/>
    </row>
    <row r="958" spans="1:2" ht="14.4" x14ac:dyDescent="0.3">
      <c r="A958"/>
      <c r="B958"/>
    </row>
    <row r="959" spans="1:2" ht="14.4" x14ac:dyDescent="0.3">
      <c r="A959"/>
      <c r="B959"/>
    </row>
    <row r="960" spans="1:2" ht="14.4" x14ac:dyDescent="0.3">
      <c r="A960"/>
      <c r="B960"/>
    </row>
    <row r="961" spans="1:2" ht="14.4" x14ac:dyDescent="0.3">
      <c r="A961"/>
      <c r="B961"/>
    </row>
    <row r="962" spans="1:2" ht="14.4" x14ac:dyDescent="0.3">
      <c r="A962"/>
      <c r="B962"/>
    </row>
    <row r="963" spans="1:2" ht="14.4" x14ac:dyDescent="0.3">
      <c r="A963"/>
      <c r="B963"/>
    </row>
    <row r="964" spans="1:2" ht="14.4" x14ac:dyDescent="0.3">
      <c r="A964"/>
      <c r="B964"/>
    </row>
    <row r="965" spans="1:2" ht="14.4" x14ac:dyDescent="0.3">
      <c r="A965"/>
      <c r="B965"/>
    </row>
    <row r="966" spans="1:2" ht="14.4" x14ac:dyDescent="0.3">
      <c r="A966"/>
      <c r="B966"/>
    </row>
    <row r="967" spans="1:2" ht="14.4" x14ac:dyDescent="0.3">
      <c r="A967"/>
      <c r="B967"/>
    </row>
    <row r="968" spans="1:2" ht="14.4" x14ac:dyDescent="0.3">
      <c r="A968"/>
      <c r="B968"/>
    </row>
    <row r="969" spans="1:2" ht="14.4" x14ac:dyDescent="0.3">
      <c r="A969"/>
      <c r="B969"/>
    </row>
    <row r="970" spans="1:2" ht="14.4" x14ac:dyDescent="0.3">
      <c r="A970"/>
      <c r="B970"/>
    </row>
    <row r="971" spans="1:2" ht="14.4" x14ac:dyDescent="0.3">
      <c r="A971"/>
      <c r="B971"/>
    </row>
    <row r="972" spans="1:2" ht="14.4" x14ac:dyDescent="0.3">
      <c r="A972"/>
      <c r="B972"/>
    </row>
    <row r="973" spans="1:2" ht="14.4" x14ac:dyDescent="0.3">
      <c r="A973"/>
      <c r="B973"/>
    </row>
    <row r="974" spans="1:2" ht="14.4" x14ac:dyDescent="0.3">
      <c r="A974"/>
      <c r="B974"/>
    </row>
    <row r="975" spans="1:2" ht="14.4" x14ac:dyDescent="0.3">
      <c r="A975"/>
      <c r="B975"/>
    </row>
    <row r="976" spans="1:2" ht="14.4" x14ac:dyDescent="0.3">
      <c r="A976"/>
      <c r="B976"/>
    </row>
    <row r="977" spans="1:2" ht="14.4" x14ac:dyDescent="0.3">
      <c r="A977"/>
      <c r="B977"/>
    </row>
    <row r="978" spans="1:2" ht="14.4" x14ac:dyDescent="0.3">
      <c r="A978"/>
      <c r="B978"/>
    </row>
    <row r="979" spans="1:2" ht="14.4" x14ac:dyDescent="0.3">
      <c r="A979"/>
      <c r="B979"/>
    </row>
    <row r="980" spans="1:2" ht="14.4" x14ac:dyDescent="0.3">
      <c r="A980"/>
      <c r="B980"/>
    </row>
    <row r="981" spans="1:2" ht="14.4" x14ac:dyDescent="0.3">
      <c r="A981"/>
      <c r="B981"/>
    </row>
    <row r="982" spans="1:2" ht="14.4" x14ac:dyDescent="0.3">
      <c r="A982"/>
      <c r="B982"/>
    </row>
    <row r="983" spans="1:2" ht="14.4" x14ac:dyDescent="0.3">
      <c r="A983"/>
      <c r="B983"/>
    </row>
    <row r="984" spans="1:2" ht="14.4" x14ac:dyDescent="0.3">
      <c r="A984"/>
      <c r="B984"/>
    </row>
    <row r="985" spans="1:2" ht="14.4" x14ac:dyDescent="0.3">
      <c r="A985"/>
      <c r="B985"/>
    </row>
    <row r="986" spans="1:2" ht="14.4" x14ac:dyDescent="0.3">
      <c r="A986"/>
      <c r="B986"/>
    </row>
    <row r="987" spans="1:2" ht="14.4" x14ac:dyDescent="0.3">
      <c r="A987"/>
      <c r="B987"/>
    </row>
    <row r="988" spans="1:2" ht="14.4" x14ac:dyDescent="0.3">
      <c r="A988"/>
      <c r="B988"/>
    </row>
    <row r="989" spans="1:2" ht="14.4" x14ac:dyDescent="0.3">
      <c r="A989"/>
      <c r="B989"/>
    </row>
    <row r="990" spans="1:2" ht="14.4" x14ac:dyDescent="0.3">
      <c r="A990"/>
      <c r="B990"/>
    </row>
    <row r="991" spans="1:2" ht="14.4" x14ac:dyDescent="0.3">
      <c r="A991"/>
      <c r="B991"/>
    </row>
    <row r="992" spans="1:2" ht="14.4" x14ac:dyDescent="0.3">
      <c r="A992"/>
      <c r="B992"/>
    </row>
    <row r="993" spans="1:2" ht="14.4" x14ac:dyDescent="0.3">
      <c r="A993"/>
      <c r="B993"/>
    </row>
    <row r="994" spans="1:2" ht="14.4" x14ac:dyDescent="0.3">
      <c r="A994"/>
      <c r="B994"/>
    </row>
    <row r="995" spans="1:2" ht="14.4" x14ac:dyDescent="0.3">
      <c r="A995"/>
      <c r="B995"/>
    </row>
    <row r="996" spans="1:2" ht="14.4" x14ac:dyDescent="0.3">
      <c r="A996"/>
      <c r="B996"/>
    </row>
    <row r="997" spans="1:2" ht="14.4" x14ac:dyDescent="0.3">
      <c r="A997"/>
      <c r="B997"/>
    </row>
    <row r="998" spans="1:2" ht="14.4" x14ac:dyDescent="0.3">
      <c r="A998"/>
      <c r="B998"/>
    </row>
    <row r="999" spans="1:2" ht="14.4" x14ac:dyDescent="0.3">
      <c r="A999"/>
      <c r="B999"/>
    </row>
    <row r="1000" spans="1:2" ht="14.4" x14ac:dyDescent="0.3">
      <c r="A1000"/>
      <c r="B1000"/>
    </row>
    <row r="1001" spans="1:2" ht="14.4" x14ac:dyDescent="0.3">
      <c r="A1001"/>
      <c r="B1001"/>
    </row>
    <row r="1002" spans="1:2" ht="14.4" x14ac:dyDescent="0.3">
      <c r="A1002"/>
      <c r="B1002"/>
    </row>
    <row r="1003" spans="1:2" ht="14.4" x14ac:dyDescent="0.3">
      <c r="A1003"/>
      <c r="B1003"/>
    </row>
    <row r="1004" spans="1:2" ht="14.4" x14ac:dyDescent="0.3">
      <c r="A1004"/>
      <c r="B1004"/>
    </row>
    <row r="1005" spans="1:2" ht="14.4" x14ac:dyDescent="0.3">
      <c r="A1005"/>
      <c r="B1005"/>
    </row>
    <row r="1006" spans="1:2" ht="14.4" x14ac:dyDescent="0.3">
      <c r="A1006"/>
      <c r="B1006"/>
    </row>
    <row r="1007" spans="1:2" ht="14.4" x14ac:dyDescent="0.3">
      <c r="A1007"/>
      <c r="B1007"/>
    </row>
    <row r="1008" spans="1:2" ht="14.4" x14ac:dyDescent="0.3">
      <c r="A1008"/>
      <c r="B1008"/>
    </row>
    <row r="1009" spans="1:2" ht="14.4" x14ac:dyDescent="0.3">
      <c r="A1009"/>
      <c r="B1009"/>
    </row>
    <row r="1010" spans="1:2" ht="14.4" x14ac:dyDescent="0.3">
      <c r="A1010"/>
      <c r="B1010"/>
    </row>
    <row r="1011" spans="1:2" ht="14.4" x14ac:dyDescent="0.3">
      <c r="A1011"/>
      <c r="B1011"/>
    </row>
    <row r="1012" spans="1:2" ht="14.4" x14ac:dyDescent="0.3">
      <c r="A1012"/>
      <c r="B1012"/>
    </row>
    <row r="1013" spans="1:2" ht="14.4" x14ac:dyDescent="0.3">
      <c r="A1013"/>
      <c r="B1013"/>
    </row>
    <row r="1014" spans="1:2" ht="14.4" x14ac:dyDescent="0.3">
      <c r="A1014"/>
      <c r="B1014"/>
    </row>
    <row r="1015" spans="1:2" ht="14.4" x14ac:dyDescent="0.3">
      <c r="A1015"/>
      <c r="B1015"/>
    </row>
    <row r="1016" spans="1:2" ht="14.4" x14ac:dyDescent="0.3">
      <c r="A1016"/>
      <c r="B1016"/>
    </row>
    <row r="1017" spans="1:2" ht="14.4" x14ac:dyDescent="0.3">
      <c r="A1017"/>
      <c r="B1017"/>
    </row>
    <row r="1018" spans="1:2" ht="14.4" x14ac:dyDescent="0.3">
      <c r="A1018"/>
      <c r="B1018"/>
    </row>
    <row r="1019" spans="1:2" ht="14.4" x14ac:dyDescent="0.3">
      <c r="A1019"/>
      <c r="B1019"/>
    </row>
    <row r="1020" spans="1:2" ht="14.4" x14ac:dyDescent="0.3">
      <c r="A1020"/>
      <c r="B1020"/>
    </row>
    <row r="1021" spans="1:2" ht="14.4" x14ac:dyDescent="0.3">
      <c r="A1021"/>
      <c r="B1021"/>
    </row>
    <row r="1022" spans="1:2" ht="14.4" x14ac:dyDescent="0.3">
      <c r="A1022"/>
      <c r="B1022"/>
    </row>
    <row r="1023" spans="1:2" ht="14.4" x14ac:dyDescent="0.3">
      <c r="A1023"/>
      <c r="B1023"/>
    </row>
    <row r="1024" spans="1:2" ht="14.4" x14ac:dyDescent="0.3">
      <c r="A1024"/>
      <c r="B1024"/>
    </row>
    <row r="1025" spans="1:2" ht="14.4" x14ac:dyDescent="0.3">
      <c r="A1025"/>
      <c r="B1025"/>
    </row>
    <row r="1026" spans="1:2" ht="14.4" x14ac:dyDescent="0.3">
      <c r="A1026"/>
      <c r="B1026"/>
    </row>
    <row r="1027" spans="1:2" ht="14.4" x14ac:dyDescent="0.3">
      <c r="A1027"/>
      <c r="B1027"/>
    </row>
    <row r="1028" spans="1:2" ht="14.4" x14ac:dyDescent="0.3">
      <c r="A1028"/>
      <c r="B1028"/>
    </row>
    <row r="1029" spans="1:2" ht="14.4" x14ac:dyDescent="0.3">
      <c r="A1029"/>
      <c r="B1029"/>
    </row>
    <row r="1030" spans="1:2" ht="14.4" x14ac:dyDescent="0.3">
      <c r="A1030"/>
      <c r="B1030"/>
    </row>
    <row r="1031" spans="1:2" ht="14.4" x14ac:dyDescent="0.3">
      <c r="A1031"/>
      <c r="B1031"/>
    </row>
    <row r="1032" spans="1:2" ht="14.4" x14ac:dyDescent="0.3">
      <c r="A1032"/>
      <c r="B1032"/>
    </row>
    <row r="1033" spans="1:2" ht="14.4" x14ac:dyDescent="0.3">
      <c r="A1033"/>
      <c r="B1033"/>
    </row>
    <row r="1034" spans="1:2" ht="14.4" x14ac:dyDescent="0.3">
      <c r="A1034"/>
      <c r="B1034"/>
    </row>
    <row r="1035" spans="1:2" ht="14.4" x14ac:dyDescent="0.3">
      <c r="A1035"/>
      <c r="B1035"/>
    </row>
    <row r="1036" spans="1:2" ht="14.4" x14ac:dyDescent="0.3">
      <c r="A1036"/>
      <c r="B1036"/>
    </row>
    <row r="1037" spans="1:2" ht="14.4" x14ac:dyDescent="0.3">
      <c r="A1037"/>
      <c r="B1037"/>
    </row>
    <row r="1038" spans="1:2" ht="14.4" x14ac:dyDescent="0.3">
      <c r="A1038"/>
      <c r="B1038"/>
    </row>
    <row r="1039" spans="1:2" ht="14.4" x14ac:dyDescent="0.3">
      <c r="A1039"/>
      <c r="B1039"/>
    </row>
    <row r="1040" spans="1:2" ht="14.4" x14ac:dyDescent="0.3">
      <c r="A1040"/>
      <c r="B1040"/>
    </row>
    <row r="1041" spans="1:2" ht="14.4" x14ac:dyDescent="0.3">
      <c r="A1041"/>
      <c r="B1041"/>
    </row>
    <row r="1042" spans="1:2" ht="14.4" x14ac:dyDescent="0.3">
      <c r="A1042"/>
      <c r="B1042"/>
    </row>
    <row r="1043" spans="1:2" ht="14.4" x14ac:dyDescent="0.3">
      <c r="A1043"/>
      <c r="B1043"/>
    </row>
    <row r="1044" spans="1:2" ht="14.4" x14ac:dyDescent="0.3">
      <c r="A1044"/>
      <c r="B1044"/>
    </row>
    <row r="1045" spans="1:2" ht="14.4" x14ac:dyDescent="0.3">
      <c r="A1045"/>
      <c r="B1045"/>
    </row>
    <row r="1046" spans="1:2" ht="14.4" x14ac:dyDescent="0.3">
      <c r="A1046"/>
      <c r="B1046"/>
    </row>
    <row r="1047" spans="1:2" ht="14.4" x14ac:dyDescent="0.3">
      <c r="A1047"/>
      <c r="B1047"/>
    </row>
    <row r="1048" spans="1:2" ht="14.4" x14ac:dyDescent="0.3">
      <c r="A1048"/>
      <c r="B1048"/>
    </row>
    <row r="1049" spans="1:2" ht="14.4" x14ac:dyDescent="0.3">
      <c r="A1049"/>
      <c r="B1049"/>
    </row>
    <row r="1050" spans="1:2" ht="14.4" x14ac:dyDescent="0.3">
      <c r="A1050"/>
      <c r="B1050"/>
    </row>
    <row r="1051" spans="1:2" ht="14.4" x14ac:dyDescent="0.3">
      <c r="A1051"/>
      <c r="B1051"/>
    </row>
    <row r="1052" spans="1:2" ht="14.4" x14ac:dyDescent="0.3">
      <c r="A1052"/>
      <c r="B1052"/>
    </row>
    <row r="1053" spans="1:2" ht="14.4" x14ac:dyDescent="0.3">
      <c r="A1053"/>
      <c r="B1053"/>
    </row>
    <row r="1054" spans="1:2" ht="14.4" x14ac:dyDescent="0.3">
      <c r="A1054"/>
      <c r="B1054"/>
    </row>
    <row r="1055" spans="1:2" ht="14.4" x14ac:dyDescent="0.3">
      <c r="A1055"/>
      <c r="B1055"/>
    </row>
    <row r="1056" spans="1:2" ht="14.4" x14ac:dyDescent="0.3">
      <c r="A1056"/>
      <c r="B1056"/>
    </row>
    <row r="1057" spans="1:2" ht="14.4" x14ac:dyDescent="0.3">
      <c r="A1057"/>
      <c r="B1057"/>
    </row>
    <row r="1058" spans="1:2" ht="14.4" x14ac:dyDescent="0.3">
      <c r="A1058"/>
      <c r="B1058"/>
    </row>
    <row r="1059" spans="1:2" ht="14.4" x14ac:dyDescent="0.3">
      <c r="A1059"/>
      <c r="B1059"/>
    </row>
    <row r="1060" spans="1:2" ht="14.4" x14ac:dyDescent="0.3">
      <c r="A1060"/>
      <c r="B1060"/>
    </row>
    <row r="1061" spans="1:2" ht="14.4" x14ac:dyDescent="0.3">
      <c r="A1061"/>
      <c r="B1061"/>
    </row>
    <row r="1062" spans="1:2" ht="14.4" x14ac:dyDescent="0.3">
      <c r="A1062"/>
      <c r="B1062"/>
    </row>
    <row r="1063" spans="1:2" ht="14.4" x14ac:dyDescent="0.3">
      <c r="A1063"/>
      <c r="B1063"/>
    </row>
    <row r="1064" spans="1:2" ht="14.4" x14ac:dyDescent="0.3">
      <c r="A1064"/>
      <c r="B1064"/>
    </row>
    <row r="1065" spans="1:2" ht="14.4" x14ac:dyDescent="0.3">
      <c r="A1065"/>
      <c r="B1065"/>
    </row>
    <row r="1066" spans="1:2" ht="14.4" x14ac:dyDescent="0.3">
      <c r="A1066"/>
      <c r="B1066"/>
    </row>
    <row r="1067" spans="1:2" ht="14.4" x14ac:dyDescent="0.3">
      <c r="A1067"/>
      <c r="B1067"/>
    </row>
    <row r="1068" spans="1:2" ht="14.4" x14ac:dyDescent="0.3">
      <c r="A1068"/>
      <c r="B1068"/>
    </row>
    <row r="1069" spans="1:2" ht="14.4" x14ac:dyDescent="0.3">
      <c r="A1069"/>
      <c r="B1069"/>
    </row>
    <row r="1070" spans="1:2" ht="14.4" x14ac:dyDescent="0.3">
      <c r="A1070"/>
      <c r="B1070"/>
    </row>
    <row r="1071" spans="1:2" ht="14.4" x14ac:dyDescent="0.3">
      <c r="A1071"/>
      <c r="B1071"/>
    </row>
    <row r="1072" spans="1:2" ht="14.4" x14ac:dyDescent="0.3">
      <c r="A1072"/>
      <c r="B1072"/>
    </row>
    <row r="1073" spans="1:2" ht="14.4" x14ac:dyDescent="0.3">
      <c r="A1073"/>
      <c r="B1073"/>
    </row>
    <row r="1074" spans="1:2" ht="14.4" x14ac:dyDescent="0.3">
      <c r="A1074"/>
      <c r="B1074"/>
    </row>
    <row r="1075" spans="1:2" ht="14.4" x14ac:dyDescent="0.3">
      <c r="A1075"/>
      <c r="B1075"/>
    </row>
    <row r="1076" spans="1:2" ht="14.4" x14ac:dyDescent="0.3">
      <c r="A1076"/>
      <c r="B1076"/>
    </row>
    <row r="1077" spans="1:2" ht="14.4" x14ac:dyDescent="0.3">
      <c r="A1077"/>
      <c r="B1077"/>
    </row>
    <row r="1078" spans="1:2" ht="14.4" x14ac:dyDescent="0.3">
      <c r="A1078"/>
      <c r="B1078"/>
    </row>
    <row r="1079" spans="1:2" ht="14.4" x14ac:dyDescent="0.3">
      <c r="A1079"/>
      <c r="B1079"/>
    </row>
    <row r="1080" spans="1:2" ht="14.4" x14ac:dyDescent="0.3">
      <c r="A1080"/>
      <c r="B1080"/>
    </row>
    <row r="1081" spans="1:2" ht="14.4" x14ac:dyDescent="0.3">
      <c r="A1081"/>
      <c r="B1081"/>
    </row>
    <row r="1082" spans="1:2" ht="14.4" x14ac:dyDescent="0.3">
      <c r="A1082"/>
      <c r="B1082"/>
    </row>
    <row r="1083" spans="1:2" ht="14.4" x14ac:dyDescent="0.3">
      <c r="A1083"/>
      <c r="B1083"/>
    </row>
    <row r="1084" spans="1:2" ht="14.4" x14ac:dyDescent="0.3">
      <c r="A1084"/>
      <c r="B1084"/>
    </row>
    <row r="1085" spans="1:2" ht="14.4" x14ac:dyDescent="0.3">
      <c r="A1085"/>
      <c r="B1085"/>
    </row>
    <row r="1086" spans="1:2" ht="14.4" x14ac:dyDescent="0.3">
      <c r="A1086"/>
      <c r="B1086"/>
    </row>
    <row r="1087" spans="1:2" ht="14.4" x14ac:dyDescent="0.3">
      <c r="A1087"/>
      <c r="B1087"/>
    </row>
    <row r="1088" spans="1:2" ht="14.4" x14ac:dyDescent="0.3">
      <c r="A1088"/>
      <c r="B1088"/>
    </row>
    <row r="1089" spans="1:2" ht="14.4" x14ac:dyDescent="0.3">
      <c r="A1089"/>
      <c r="B1089"/>
    </row>
    <row r="1090" spans="1:2" ht="14.4" x14ac:dyDescent="0.3">
      <c r="A1090"/>
      <c r="B1090"/>
    </row>
    <row r="1091" spans="1:2" ht="14.4" x14ac:dyDescent="0.3">
      <c r="A1091"/>
      <c r="B1091"/>
    </row>
    <row r="1092" spans="1:2" ht="14.4" x14ac:dyDescent="0.3">
      <c r="A1092"/>
      <c r="B1092"/>
    </row>
    <row r="1093" spans="1:2" ht="14.4" x14ac:dyDescent="0.3">
      <c r="A1093"/>
      <c r="B1093"/>
    </row>
    <row r="1094" spans="1:2" ht="14.4" x14ac:dyDescent="0.3">
      <c r="A1094"/>
      <c r="B1094"/>
    </row>
    <row r="1095" spans="1:2" ht="14.4" x14ac:dyDescent="0.3">
      <c r="A1095"/>
      <c r="B1095"/>
    </row>
    <row r="1096" spans="1:2" ht="14.4" x14ac:dyDescent="0.3">
      <c r="A1096"/>
      <c r="B1096"/>
    </row>
    <row r="1097" spans="1:2" ht="14.4" x14ac:dyDescent="0.3">
      <c r="A1097"/>
      <c r="B1097"/>
    </row>
    <row r="1098" spans="1:2" ht="14.4" x14ac:dyDescent="0.3">
      <c r="A1098"/>
      <c r="B1098"/>
    </row>
    <row r="1099" spans="1:2" ht="14.4" x14ac:dyDescent="0.3">
      <c r="A1099"/>
      <c r="B1099"/>
    </row>
    <row r="1100" spans="1:2" ht="14.4" x14ac:dyDescent="0.3">
      <c r="A1100"/>
      <c r="B1100"/>
    </row>
    <row r="1101" spans="1:2" ht="14.4" x14ac:dyDescent="0.3">
      <c r="A1101"/>
      <c r="B1101"/>
    </row>
    <row r="1102" spans="1:2" ht="14.4" x14ac:dyDescent="0.3">
      <c r="A1102"/>
      <c r="B1102"/>
    </row>
    <row r="1103" spans="1:2" ht="14.4" x14ac:dyDescent="0.3">
      <c r="A1103"/>
      <c r="B1103"/>
    </row>
    <row r="1104" spans="1:2" ht="14.4" x14ac:dyDescent="0.3">
      <c r="A1104"/>
      <c r="B1104"/>
    </row>
    <row r="1105" spans="1:2" ht="14.4" x14ac:dyDescent="0.3">
      <c r="A1105"/>
      <c r="B1105"/>
    </row>
    <row r="1106" spans="1:2" ht="14.4" x14ac:dyDescent="0.3">
      <c r="A1106"/>
      <c r="B1106"/>
    </row>
    <row r="1107" spans="1:2" ht="14.4" x14ac:dyDescent="0.3">
      <c r="A1107"/>
      <c r="B1107"/>
    </row>
    <row r="1108" spans="1:2" ht="14.4" x14ac:dyDescent="0.3">
      <c r="A1108"/>
      <c r="B1108"/>
    </row>
    <row r="1109" spans="1:2" ht="14.4" x14ac:dyDescent="0.3">
      <c r="A1109"/>
      <c r="B1109"/>
    </row>
    <row r="1110" spans="1:2" ht="14.4" x14ac:dyDescent="0.3">
      <c r="A1110"/>
      <c r="B1110"/>
    </row>
    <row r="1111" spans="1:2" ht="14.4" x14ac:dyDescent="0.3">
      <c r="A1111"/>
      <c r="B1111"/>
    </row>
    <row r="1112" spans="1:2" ht="14.4" x14ac:dyDescent="0.3">
      <c r="A1112"/>
      <c r="B1112"/>
    </row>
    <row r="1113" spans="1:2" ht="14.4" x14ac:dyDescent="0.3">
      <c r="A1113"/>
      <c r="B1113"/>
    </row>
    <row r="1114" spans="1:2" ht="14.4" x14ac:dyDescent="0.3">
      <c r="A1114"/>
      <c r="B1114"/>
    </row>
    <row r="1115" spans="1:2" ht="14.4" x14ac:dyDescent="0.3">
      <c r="A1115"/>
      <c r="B1115"/>
    </row>
    <row r="1116" spans="1:2" ht="14.4" x14ac:dyDescent="0.3">
      <c r="A1116"/>
      <c r="B1116"/>
    </row>
    <row r="1117" spans="1:2" ht="14.4" x14ac:dyDescent="0.3">
      <c r="A1117"/>
      <c r="B1117"/>
    </row>
    <row r="1118" spans="1:2" ht="14.4" x14ac:dyDescent="0.3">
      <c r="A1118"/>
      <c r="B1118"/>
    </row>
    <row r="1119" spans="1:2" ht="14.4" x14ac:dyDescent="0.3">
      <c r="A1119"/>
      <c r="B1119"/>
    </row>
    <row r="1120" spans="1:2" ht="14.4" x14ac:dyDescent="0.3">
      <c r="A1120"/>
      <c r="B1120"/>
    </row>
    <row r="1121" spans="1:2" ht="14.4" x14ac:dyDescent="0.3">
      <c r="A1121"/>
      <c r="B1121"/>
    </row>
    <row r="1122" spans="1:2" ht="14.4" x14ac:dyDescent="0.3">
      <c r="A1122"/>
      <c r="B1122"/>
    </row>
    <row r="1123" spans="1:2" ht="14.4" x14ac:dyDescent="0.3">
      <c r="A1123"/>
      <c r="B1123"/>
    </row>
    <row r="1124" spans="1:2" ht="14.4" x14ac:dyDescent="0.3">
      <c r="A1124"/>
      <c r="B1124"/>
    </row>
    <row r="1125" spans="1:2" ht="14.4" x14ac:dyDescent="0.3">
      <c r="A1125"/>
      <c r="B1125"/>
    </row>
    <row r="1126" spans="1:2" ht="14.4" x14ac:dyDescent="0.3">
      <c r="A1126"/>
      <c r="B1126"/>
    </row>
    <row r="1127" spans="1:2" ht="14.4" x14ac:dyDescent="0.3">
      <c r="A1127"/>
      <c r="B1127"/>
    </row>
    <row r="1128" spans="1:2" ht="14.4" x14ac:dyDescent="0.3">
      <c r="A1128"/>
      <c r="B1128"/>
    </row>
    <row r="1129" spans="1:2" ht="14.4" x14ac:dyDescent="0.3">
      <c r="A1129"/>
      <c r="B1129"/>
    </row>
    <row r="1130" spans="1:2" ht="14.4" x14ac:dyDescent="0.3">
      <c r="A1130"/>
      <c r="B1130"/>
    </row>
    <row r="1131" spans="1:2" ht="14.4" x14ac:dyDescent="0.3">
      <c r="A1131"/>
      <c r="B1131"/>
    </row>
    <row r="1132" spans="1:2" ht="14.4" x14ac:dyDescent="0.3">
      <c r="A1132"/>
      <c r="B1132"/>
    </row>
    <row r="1133" spans="1:2" ht="14.4" x14ac:dyDescent="0.3">
      <c r="A1133"/>
      <c r="B1133"/>
    </row>
    <row r="1134" spans="1:2" ht="14.4" x14ac:dyDescent="0.3">
      <c r="A1134"/>
      <c r="B1134"/>
    </row>
    <row r="1135" spans="1:2" ht="14.4" x14ac:dyDescent="0.3">
      <c r="A1135"/>
      <c r="B1135"/>
    </row>
    <row r="1136" spans="1:2" ht="14.4" x14ac:dyDescent="0.3">
      <c r="A1136"/>
      <c r="B1136"/>
    </row>
    <row r="1137" spans="1:2" ht="14.4" x14ac:dyDescent="0.3">
      <c r="A1137"/>
      <c r="B1137"/>
    </row>
    <row r="1138" spans="1:2" ht="14.4" x14ac:dyDescent="0.3">
      <c r="A1138"/>
      <c r="B1138"/>
    </row>
    <row r="1139" spans="1:2" ht="14.4" x14ac:dyDescent="0.3">
      <c r="A1139"/>
      <c r="B1139"/>
    </row>
    <row r="1140" spans="1:2" ht="14.4" x14ac:dyDescent="0.3">
      <c r="A1140"/>
      <c r="B1140"/>
    </row>
    <row r="1141" spans="1:2" ht="14.4" x14ac:dyDescent="0.3">
      <c r="A1141"/>
      <c r="B1141"/>
    </row>
    <row r="1142" spans="1:2" ht="14.4" x14ac:dyDescent="0.3">
      <c r="A1142"/>
      <c r="B1142"/>
    </row>
    <row r="1143" spans="1:2" ht="14.4" x14ac:dyDescent="0.3">
      <c r="A1143"/>
      <c r="B1143"/>
    </row>
    <row r="1144" spans="1:2" ht="14.4" x14ac:dyDescent="0.3">
      <c r="A1144"/>
      <c r="B1144"/>
    </row>
    <row r="1145" spans="1:2" ht="14.4" x14ac:dyDescent="0.3">
      <c r="A1145"/>
      <c r="B1145"/>
    </row>
    <row r="1146" spans="1:2" ht="14.4" x14ac:dyDescent="0.3">
      <c r="A1146"/>
      <c r="B1146"/>
    </row>
    <row r="1147" spans="1:2" ht="14.4" x14ac:dyDescent="0.3">
      <c r="A1147"/>
      <c r="B1147"/>
    </row>
    <row r="1148" spans="1:2" ht="14.4" x14ac:dyDescent="0.3">
      <c r="A1148"/>
      <c r="B1148"/>
    </row>
    <row r="1149" spans="1:2" ht="14.4" x14ac:dyDescent="0.3">
      <c r="A1149"/>
      <c r="B1149"/>
    </row>
    <row r="1150" spans="1:2" ht="14.4" x14ac:dyDescent="0.3">
      <c r="A1150"/>
      <c r="B1150"/>
    </row>
    <row r="1151" spans="1:2" ht="14.4" x14ac:dyDescent="0.3">
      <c r="A1151"/>
      <c r="B1151"/>
    </row>
    <row r="1152" spans="1:2" ht="14.4" x14ac:dyDescent="0.3">
      <c r="A1152"/>
      <c r="B1152"/>
    </row>
    <row r="1153" spans="1:2" ht="14.4" x14ac:dyDescent="0.3">
      <c r="A1153"/>
      <c r="B1153"/>
    </row>
    <row r="1154" spans="1:2" ht="14.4" x14ac:dyDescent="0.3">
      <c r="A1154"/>
      <c r="B1154"/>
    </row>
    <row r="1155" spans="1:2" ht="14.4" x14ac:dyDescent="0.3">
      <c r="A1155"/>
      <c r="B1155"/>
    </row>
    <row r="1156" spans="1:2" ht="14.4" x14ac:dyDescent="0.3">
      <c r="A1156"/>
      <c r="B1156"/>
    </row>
    <row r="1157" spans="1:2" ht="14.4" x14ac:dyDescent="0.3">
      <c r="A1157"/>
      <c r="B1157"/>
    </row>
    <row r="1158" spans="1:2" ht="14.4" x14ac:dyDescent="0.3">
      <c r="A1158"/>
      <c r="B1158"/>
    </row>
    <row r="1159" spans="1:2" ht="14.4" x14ac:dyDescent="0.3">
      <c r="A1159"/>
      <c r="B1159"/>
    </row>
    <row r="1160" spans="1:2" ht="14.4" x14ac:dyDescent="0.3">
      <c r="A1160"/>
      <c r="B1160"/>
    </row>
    <row r="1161" spans="1:2" ht="14.4" x14ac:dyDescent="0.3">
      <c r="A1161"/>
      <c r="B1161"/>
    </row>
    <row r="1162" spans="1:2" ht="14.4" x14ac:dyDescent="0.3">
      <c r="A1162"/>
      <c r="B1162"/>
    </row>
    <row r="1163" spans="1:2" ht="14.4" x14ac:dyDescent="0.3">
      <c r="A1163"/>
      <c r="B1163"/>
    </row>
    <row r="1164" spans="1:2" ht="14.4" x14ac:dyDescent="0.3">
      <c r="A1164"/>
      <c r="B1164"/>
    </row>
    <row r="1165" spans="1:2" ht="14.4" x14ac:dyDescent="0.3">
      <c r="A1165"/>
      <c r="B1165"/>
    </row>
    <row r="1166" spans="1:2" ht="14.4" x14ac:dyDescent="0.3">
      <c r="A1166"/>
      <c r="B1166"/>
    </row>
    <row r="1167" spans="1:2" ht="14.4" x14ac:dyDescent="0.3">
      <c r="A1167"/>
      <c r="B1167"/>
    </row>
    <row r="1168" spans="1:2" ht="14.4" x14ac:dyDescent="0.3">
      <c r="A1168"/>
      <c r="B1168"/>
    </row>
    <row r="1169" spans="1:2" ht="14.4" x14ac:dyDescent="0.3">
      <c r="A1169"/>
      <c r="B1169"/>
    </row>
    <row r="1170" spans="1:2" ht="14.4" x14ac:dyDescent="0.3">
      <c r="A1170"/>
      <c r="B1170"/>
    </row>
    <row r="1171" spans="1:2" ht="14.4" x14ac:dyDescent="0.3">
      <c r="A1171"/>
      <c r="B1171"/>
    </row>
    <row r="1172" spans="1:2" ht="14.4" x14ac:dyDescent="0.3">
      <c r="A1172"/>
      <c r="B1172"/>
    </row>
    <row r="1173" spans="1:2" ht="14.4" x14ac:dyDescent="0.3">
      <c r="A1173"/>
      <c r="B1173"/>
    </row>
    <row r="1174" spans="1:2" ht="14.4" x14ac:dyDescent="0.3">
      <c r="A1174"/>
      <c r="B1174"/>
    </row>
    <row r="1175" spans="1:2" ht="14.4" x14ac:dyDescent="0.3">
      <c r="A1175"/>
      <c r="B1175"/>
    </row>
    <row r="1176" spans="1:2" ht="14.4" x14ac:dyDescent="0.3">
      <c r="A1176"/>
      <c r="B1176"/>
    </row>
    <row r="1177" spans="1:2" ht="14.4" x14ac:dyDescent="0.3">
      <c r="A1177"/>
      <c r="B1177"/>
    </row>
    <row r="1178" spans="1:2" ht="14.4" x14ac:dyDescent="0.3">
      <c r="A1178"/>
      <c r="B1178"/>
    </row>
    <row r="1179" spans="1:2" ht="14.4" x14ac:dyDescent="0.3">
      <c r="A1179"/>
      <c r="B1179"/>
    </row>
    <row r="1180" spans="1:2" ht="14.4" x14ac:dyDescent="0.3">
      <c r="A1180"/>
      <c r="B1180"/>
    </row>
    <row r="1181" spans="1:2" ht="14.4" x14ac:dyDescent="0.3">
      <c r="A1181"/>
      <c r="B1181"/>
    </row>
    <row r="1182" spans="1:2" ht="14.4" x14ac:dyDescent="0.3">
      <c r="A1182"/>
      <c r="B1182"/>
    </row>
    <row r="1183" spans="1:2" ht="14.4" x14ac:dyDescent="0.3">
      <c r="A1183"/>
      <c r="B1183"/>
    </row>
    <row r="1184" spans="1:2" ht="14.4" x14ac:dyDescent="0.3">
      <c r="A1184"/>
      <c r="B1184"/>
    </row>
    <row r="1185" spans="1:2" ht="14.4" x14ac:dyDescent="0.3">
      <c r="A1185"/>
      <c r="B1185"/>
    </row>
    <row r="1186" spans="1:2" ht="14.4" x14ac:dyDescent="0.3">
      <c r="A1186"/>
      <c r="B1186"/>
    </row>
    <row r="1187" spans="1:2" ht="14.4" x14ac:dyDescent="0.3">
      <c r="A1187"/>
      <c r="B1187"/>
    </row>
    <row r="1188" spans="1:2" ht="14.4" x14ac:dyDescent="0.3">
      <c r="A1188"/>
      <c r="B1188"/>
    </row>
    <row r="1189" spans="1:2" ht="14.4" x14ac:dyDescent="0.3">
      <c r="A1189"/>
      <c r="B1189"/>
    </row>
    <row r="1190" spans="1:2" ht="14.4" x14ac:dyDescent="0.3">
      <c r="A1190"/>
      <c r="B1190"/>
    </row>
    <row r="1191" spans="1:2" ht="14.4" x14ac:dyDescent="0.3">
      <c r="A1191"/>
      <c r="B1191"/>
    </row>
    <row r="1192" spans="1:2" ht="14.4" x14ac:dyDescent="0.3">
      <c r="A1192"/>
      <c r="B1192"/>
    </row>
    <row r="1193" spans="1:2" ht="14.4" x14ac:dyDescent="0.3">
      <c r="A1193"/>
      <c r="B1193"/>
    </row>
    <row r="1194" spans="1:2" ht="14.4" x14ac:dyDescent="0.3">
      <c r="A1194"/>
      <c r="B1194"/>
    </row>
    <row r="1195" spans="1:2" ht="14.4" x14ac:dyDescent="0.3">
      <c r="A1195"/>
      <c r="B1195"/>
    </row>
    <row r="1196" spans="1:2" ht="14.4" x14ac:dyDescent="0.3">
      <c r="A1196"/>
      <c r="B1196"/>
    </row>
    <row r="1197" spans="1:2" ht="14.4" x14ac:dyDescent="0.3">
      <c r="A1197"/>
      <c r="B1197"/>
    </row>
    <row r="1198" spans="1:2" ht="14.4" x14ac:dyDescent="0.3">
      <c r="A1198"/>
      <c r="B1198"/>
    </row>
    <row r="1199" spans="1:2" ht="14.4" x14ac:dyDescent="0.3">
      <c r="A1199"/>
      <c r="B1199"/>
    </row>
    <row r="1200" spans="1:2" ht="14.4" x14ac:dyDescent="0.3">
      <c r="A1200"/>
      <c r="B1200"/>
    </row>
    <row r="1201" spans="1:2" ht="14.4" x14ac:dyDescent="0.3">
      <c r="A1201"/>
      <c r="B1201"/>
    </row>
    <row r="1202" spans="1:2" ht="14.4" x14ac:dyDescent="0.3">
      <c r="A1202"/>
      <c r="B1202"/>
    </row>
    <row r="1203" spans="1:2" ht="14.4" x14ac:dyDescent="0.3">
      <c r="A1203"/>
      <c r="B1203"/>
    </row>
    <row r="1204" spans="1:2" ht="14.4" x14ac:dyDescent="0.3">
      <c r="A1204"/>
      <c r="B1204"/>
    </row>
    <row r="1205" spans="1:2" ht="14.4" x14ac:dyDescent="0.3">
      <c r="A1205"/>
      <c r="B1205"/>
    </row>
    <row r="1206" spans="1:2" ht="14.4" x14ac:dyDescent="0.3">
      <c r="A1206"/>
      <c r="B1206"/>
    </row>
    <row r="1207" spans="1:2" ht="14.4" x14ac:dyDescent="0.3">
      <c r="A1207"/>
      <c r="B1207"/>
    </row>
    <row r="1208" spans="1:2" ht="14.4" x14ac:dyDescent="0.3">
      <c r="A1208"/>
      <c r="B1208"/>
    </row>
    <row r="1209" spans="1:2" ht="14.4" x14ac:dyDescent="0.3">
      <c r="A1209"/>
      <c r="B1209"/>
    </row>
    <row r="1210" spans="1:2" ht="14.4" x14ac:dyDescent="0.3">
      <c r="A1210"/>
      <c r="B1210"/>
    </row>
    <row r="1211" spans="1:2" ht="14.4" x14ac:dyDescent="0.3">
      <c r="A1211"/>
      <c r="B1211"/>
    </row>
    <row r="1212" spans="1:2" ht="14.4" x14ac:dyDescent="0.3">
      <c r="A1212"/>
      <c r="B1212"/>
    </row>
    <row r="1213" spans="1:2" ht="14.4" x14ac:dyDescent="0.3">
      <c r="A1213"/>
      <c r="B1213"/>
    </row>
    <row r="1214" spans="1:2" ht="14.4" x14ac:dyDescent="0.3">
      <c r="A1214"/>
      <c r="B1214"/>
    </row>
    <row r="1215" spans="1:2" ht="14.4" x14ac:dyDescent="0.3">
      <c r="A1215"/>
      <c r="B1215"/>
    </row>
    <row r="1216" spans="1:2" ht="14.4" x14ac:dyDescent="0.3">
      <c r="A1216"/>
      <c r="B1216"/>
    </row>
    <row r="1217" spans="1:2" ht="14.4" x14ac:dyDescent="0.3">
      <c r="A1217"/>
      <c r="B1217"/>
    </row>
    <row r="1218" spans="1:2" ht="14.4" x14ac:dyDescent="0.3">
      <c r="A1218"/>
      <c r="B1218"/>
    </row>
    <row r="1219" spans="1:2" ht="14.4" x14ac:dyDescent="0.3">
      <c r="A1219"/>
      <c r="B1219"/>
    </row>
    <row r="1220" spans="1:2" ht="14.4" x14ac:dyDescent="0.3">
      <c r="A1220"/>
      <c r="B1220"/>
    </row>
    <row r="1221" spans="1:2" ht="14.4" x14ac:dyDescent="0.3">
      <c r="A1221"/>
      <c r="B1221"/>
    </row>
    <row r="1222" spans="1:2" ht="14.4" x14ac:dyDescent="0.3">
      <c r="A1222"/>
      <c r="B1222"/>
    </row>
    <row r="1223" spans="1:2" ht="14.4" x14ac:dyDescent="0.3">
      <c r="A1223"/>
      <c r="B1223"/>
    </row>
    <row r="1224" spans="1:2" ht="14.4" x14ac:dyDescent="0.3">
      <c r="A1224"/>
      <c r="B1224"/>
    </row>
    <row r="1225" spans="1:2" ht="14.4" x14ac:dyDescent="0.3">
      <c r="A1225"/>
      <c r="B1225"/>
    </row>
    <row r="1226" spans="1:2" ht="14.4" x14ac:dyDescent="0.3">
      <c r="A1226"/>
      <c r="B1226"/>
    </row>
    <row r="1227" spans="1:2" ht="14.4" x14ac:dyDescent="0.3">
      <c r="A1227"/>
      <c r="B1227"/>
    </row>
    <row r="1228" spans="1:2" ht="14.4" x14ac:dyDescent="0.3">
      <c r="A1228"/>
      <c r="B1228"/>
    </row>
    <row r="1229" spans="1:2" ht="14.4" x14ac:dyDescent="0.3">
      <c r="A1229"/>
      <c r="B1229"/>
    </row>
    <row r="1230" spans="1:2" ht="14.4" x14ac:dyDescent="0.3">
      <c r="A1230"/>
      <c r="B1230"/>
    </row>
    <row r="1231" spans="1:2" ht="14.4" x14ac:dyDescent="0.3">
      <c r="A1231"/>
      <c r="B1231"/>
    </row>
    <row r="1232" spans="1:2" ht="14.4" x14ac:dyDescent="0.3">
      <c r="A1232"/>
      <c r="B1232"/>
    </row>
    <row r="1233" spans="1:2" ht="14.4" x14ac:dyDescent="0.3">
      <c r="A1233"/>
      <c r="B1233"/>
    </row>
    <row r="1234" spans="1:2" ht="14.4" x14ac:dyDescent="0.3">
      <c r="A1234"/>
      <c r="B1234"/>
    </row>
    <row r="1235" spans="1:2" ht="14.4" x14ac:dyDescent="0.3">
      <c r="A1235"/>
      <c r="B1235"/>
    </row>
    <row r="1236" spans="1:2" ht="14.4" x14ac:dyDescent="0.3">
      <c r="A1236"/>
      <c r="B1236"/>
    </row>
    <row r="1237" spans="1:2" ht="14.4" x14ac:dyDescent="0.3">
      <c r="A1237"/>
      <c r="B1237"/>
    </row>
    <row r="1238" spans="1:2" ht="14.4" x14ac:dyDescent="0.3">
      <c r="A1238"/>
      <c r="B1238"/>
    </row>
    <row r="1239" spans="1:2" ht="14.4" x14ac:dyDescent="0.3">
      <c r="A1239"/>
      <c r="B1239"/>
    </row>
    <row r="1240" spans="1:2" ht="14.4" x14ac:dyDescent="0.3">
      <c r="A1240"/>
      <c r="B1240"/>
    </row>
    <row r="1241" spans="1:2" ht="14.4" x14ac:dyDescent="0.3">
      <c r="A1241"/>
      <c r="B1241"/>
    </row>
    <row r="1242" spans="1:2" ht="14.4" x14ac:dyDescent="0.3">
      <c r="A1242"/>
      <c r="B1242"/>
    </row>
    <row r="1243" spans="1:2" ht="14.4" x14ac:dyDescent="0.3">
      <c r="A1243"/>
      <c r="B1243"/>
    </row>
    <row r="1244" spans="1:2" ht="14.4" x14ac:dyDescent="0.3">
      <c r="A1244"/>
      <c r="B1244"/>
    </row>
    <row r="1245" spans="1:2" ht="14.4" x14ac:dyDescent="0.3">
      <c r="A1245"/>
      <c r="B1245"/>
    </row>
    <row r="1246" spans="1:2" ht="14.4" x14ac:dyDescent="0.3">
      <c r="A1246"/>
      <c r="B1246"/>
    </row>
    <row r="1247" spans="1:2" ht="14.4" x14ac:dyDescent="0.3">
      <c r="A1247"/>
      <c r="B1247"/>
    </row>
    <row r="1248" spans="1:2" ht="14.4" x14ac:dyDescent="0.3">
      <c r="A1248"/>
      <c r="B1248"/>
    </row>
    <row r="1249" spans="1:2" ht="14.4" x14ac:dyDescent="0.3">
      <c r="A1249"/>
      <c r="B1249"/>
    </row>
    <row r="1250" spans="1:2" ht="14.4" x14ac:dyDescent="0.3">
      <c r="A1250"/>
      <c r="B1250"/>
    </row>
    <row r="1251" spans="1:2" ht="14.4" x14ac:dyDescent="0.3">
      <c r="A1251"/>
      <c r="B1251"/>
    </row>
    <row r="1252" spans="1:2" ht="14.4" x14ac:dyDescent="0.3">
      <c r="A1252"/>
      <c r="B1252"/>
    </row>
    <row r="1253" spans="1:2" ht="14.4" x14ac:dyDescent="0.3">
      <c r="A1253"/>
      <c r="B1253"/>
    </row>
    <row r="1254" spans="1:2" ht="14.4" x14ac:dyDescent="0.3">
      <c r="A1254"/>
      <c r="B1254"/>
    </row>
    <row r="1255" spans="1:2" ht="14.4" x14ac:dyDescent="0.3">
      <c r="A1255"/>
      <c r="B1255"/>
    </row>
    <row r="1256" spans="1:2" ht="14.4" x14ac:dyDescent="0.3">
      <c r="A1256"/>
      <c r="B1256"/>
    </row>
    <row r="1257" spans="1:2" ht="14.4" x14ac:dyDescent="0.3">
      <c r="A1257"/>
      <c r="B1257"/>
    </row>
    <row r="1258" spans="1:2" ht="14.4" x14ac:dyDescent="0.3">
      <c r="A1258"/>
      <c r="B1258"/>
    </row>
    <row r="1259" spans="1:2" ht="14.4" x14ac:dyDescent="0.3">
      <c r="A1259"/>
      <c r="B1259"/>
    </row>
    <row r="1260" spans="1:2" ht="14.4" x14ac:dyDescent="0.3">
      <c r="A1260"/>
      <c r="B1260"/>
    </row>
    <row r="1261" spans="1:2" ht="14.4" x14ac:dyDescent="0.3">
      <c r="A1261"/>
      <c r="B1261"/>
    </row>
    <row r="1262" spans="1:2" ht="14.4" x14ac:dyDescent="0.3">
      <c r="A1262"/>
      <c r="B1262"/>
    </row>
    <row r="1263" spans="1:2" ht="14.4" x14ac:dyDescent="0.3">
      <c r="A1263"/>
      <c r="B1263"/>
    </row>
    <row r="1264" spans="1:2" ht="14.4" x14ac:dyDescent="0.3">
      <c r="A1264"/>
      <c r="B1264"/>
    </row>
    <row r="1265" spans="1:2" ht="14.4" x14ac:dyDescent="0.3">
      <c r="A1265"/>
      <c r="B1265"/>
    </row>
    <row r="1266" spans="1:2" ht="14.4" x14ac:dyDescent="0.3">
      <c r="A1266"/>
      <c r="B1266"/>
    </row>
    <row r="1267" spans="1:2" ht="14.4" x14ac:dyDescent="0.3">
      <c r="A1267"/>
      <c r="B1267"/>
    </row>
    <row r="1268" spans="1:2" ht="14.4" x14ac:dyDescent="0.3">
      <c r="A1268"/>
      <c r="B1268"/>
    </row>
    <row r="1269" spans="1:2" ht="14.4" x14ac:dyDescent="0.3">
      <c r="A1269"/>
      <c r="B1269"/>
    </row>
    <row r="1270" spans="1:2" ht="14.4" x14ac:dyDescent="0.3">
      <c r="A1270"/>
      <c r="B1270"/>
    </row>
    <row r="1271" spans="1:2" ht="14.4" x14ac:dyDescent="0.3">
      <c r="A1271"/>
      <c r="B1271"/>
    </row>
    <row r="1272" spans="1:2" ht="14.4" x14ac:dyDescent="0.3">
      <c r="A1272"/>
      <c r="B1272"/>
    </row>
    <row r="1273" spans="1:2" ht="14.4" x14ac:dyDescent="0.3">
      <c r="A1273"/>
      <c r="B1273"/>
    </row>
    <row r="1274" spans="1:2" ht="14.4" x14ac:dyDescent="0.3">
      <c r="A1274"/>
      <c r="B1274"/>
    </row>
    <row r="1275" spans="1:2" ht="14.4" x14ac:dyDescent="0.3">
      <c r="A1275"/>
      <c r="B1275"/>
    </row>
    <row r="1276" spans="1:2" ht="14.4" x14ac:dyDescent="0.3">
      <c r="A1276"/>
      <c r="B1276"/>
    </row>
    <row r="1277" spans="1:2" ht="14.4" x14ac:dyDescent="0.3">
      <c r="A1277"/>
      <c r="B1277"/>
    </row>
    <row r="1278" spans="1:2" ht="14.4" x14ac:dyDescent="0.3">
      <c r="A1278"/>
      <c r="B1278"/>
    </row>
    <row r="1279" spans="1:2" ht="14.4" x14ac:dyDescent="0.3">
      <c r="A1279"/>
      <c r="B1279"/>
    </row>
    <row r="1280" spans="1:2" ht="14.4" x14ac:dyDescent="0.3">
      <c r="A1280"/>
      <c r="B1280"/>
    </row>
    <row r="1281" spans="1:2" ht="14.4" x14ac:dyDescent="0.3">
      <c r="A1281"/>
      <c r="B1281"/>
    </row>
    <row r="1282" spans="1:2" ht="14.4" x14ac:dyDescent="0.3">
      <c r="A1282"/>
      <c r="B1282"/>
    </row>
    <row r="1283" spans="1:2" ht="14.4" x14ac:dyDescent="0.3">
      <c r="A1283"/>
      <c r="B1283"/>
    </row>
    <row r="1284" spans="1:2" ht="14.4" x14ac:dyDescent="0.3">
      <c r="A1284"/>
      <c r="B1284"/>
    </row>
    <row r="1285" spans="1:2" ht="14.4" x14ac:dyDescent="0.3">
      <c r="A1285"/>
      <c r="B1285"/>
    </row>
    <row r="1286" spans="1:2" ht="14.4" x14ac:dyDescent="0.3">
      <c r="A1286"/>
      <c r="B1286"/>
    </row>
    <row r="1287" spans="1:2" ht="14.4" x14ac:dyDescent="0.3">
      <c r="A1287"/>
      <c r="B1287"/>
    </row>
    <row r="1288" spans="1:2" ht="14.4" x14ac:dyDescent="0.3">
      <c r="A1288"/>
      <c r="B1288"/>
    </row>
    <row r="1289" spans="1:2" ht="14.4" x14ac:dyDescent="0.3">
      <c r="A1289"/>
      <c r="B1289"/>
    </row>
    <row r="1290" spans="1:2" ht="14.4" x14ac:dyDescent="0.3">
      <c r="A1290"/>
      <c r="B1290"/>
    </row>
    <row r="1291" spans="1:2" ht="14.4" x14ac:dyDescent="0.3">
      <c r="A1291"/>
      <c r="B1291"/>
    </row>
    <row r="1292" spans="1:2" ht="14.4" x14ac:dyDescent="0.3">
      <c r="A1292"/>
      <c r="B1292"/>
    </row>
    <row r="1293" spans="1:2" ht="14.4" x14ac:dyDescent="0.3">
      <c r="A1293"/>
      <c r="B1293"/>
    </row>
    <row r="1294" spans="1:2" ht="14.4" x14ac:dyDescent="0.3">
      <c r="A1294"/>
      <c r="B1294"/>
    </row>
    <row r="1295" spans="1:2" ht="14.4" x14ac:dyDescent="0.3">
      <c r="A1295"/>
      <c r="B1295"/>
    </row>
    <row r="1296" spans="1:2" ht="14.4" x14ac:dyDescent="0.3">
      <c r="A1296"/>
      <c r="B1296"/>
    </row>
    <row r="1297" spans="1:2" ht="14.4" x14ac:dyDescent="0.3">
      <c r="A1297"/>
      <c r="B1297"/>
    </row>
    <row r="1298" spans="1:2" ht="14.4" x14ac:dyDescent="0.3">
      <c r="A1298"/>
      <c r="B1298"/>
    </row>
    <row r="1299" spans="1:2" ht="14.4" x14ac:dyDescent="0.3">
      <c r="A1299"/>
      <c r="B1299"/>
    </row>
    <row r="1300" spans="1:2" ht="14.4" x14ac:dyDescent="0.3">
      <c r="A1300"/>
      <c r="B1300"/>
    </row>
    <row r="1301" spans="1:2" ht="14.4" x14ac:dyDescent="0.3">
      <c r="A1301"/>
      <c r="B1301"/>
    </row>
    <row r="1302" spans="1:2" ht="14.4" x14ac:dyDescent="0.3">
      <c r="A1302"/>
      <c r="B1302"/>
    </row>
    <row r="1303" spans="1:2" ht="14.4" x14ac:dyDescent="0.3">
      <c r="A1303"/>
      <c r="B1303"/>
    </row>
    <row r="1304" spans="1:2" ht="14.4" x14ac:dyDescent="0.3">
      <c r="A1304"/>
      <c r="B1304"/>
    </row>
    <row r="1305" spans="1:2" ht="14.4" x14ac:dyDescent="0.3">
      <c r="A1305"/>
      <c r="B1305"/>
    </row>
    <row r="1306" spans="1:2" ht="14.4" x14ac:dyDescent="0.3">
      <c r="A1306"/>
      <c r="B1306"/>
    </row>
    <row r="1307" spans="1:2" ht="14.4" x14ac:dyDescent="0.3">
      <c r="A1307"/>
      <c r="B1307"/>
    </row>
    <row r="1308" spans="1:2" ht="14.4" x14ac:dyDescent="0.3">
      <c r="A1308"/>
      <c r="B1308"/>
    </row>
    <row r="1309" spans="1:2" ht="14.4" x14ac:dyDescent="0.3">
      <c r="A1309"/>
      <c r="B1309"/>
    </row>
    <row r="1310" spans="1:2" ht="14.4" x14ac:dyDescent="0.3">
      <c r="A1310"/>
      <c r="B1310"/>
    </row>
    <row r="1311" spans="1:2" ht="14.4" x14ac:dyDescent="0.3">
      <c r="A1311"/>
      <c r="B1311"/>
    </row>
    <row r="1312" spans="1:2" ht="14.4" x14ac:dyDescent="0.3">
      <c r="A1312"/>
      <c r="B1312"/>
    </row>
    <row r="1313" spans="1:2" ht="14.4" x14ac:dyDescent="0.3">
      <c r="A1313"/>
      <c r="B1313"/>
    </row>
    <row r="1314" spans="1:2" ht="14.4" x14ac:dyDescent="0.3">
      <c r="A1314"/>
      <c r="B1314"/>
    </row>
    <row r="1315" spans="1:2" ht="14.4" x14ac:dyDescent="0.3">
      <c r="A1315"/>
      <c r="B1315"/>
    </row>
    <row r="1316" spans="1:2" ht="14.4" x14ac:dyDescent="0.3">
      <c r="A1316"/>
      <c r="B1316"/>
    </row>
    <row r="1317" spans="1:2" ht="14.4" x14ac:dyDescent="0.3">
      <c r="A1317"/>
      <c r="B1317"/>
    </row>
    <row r="1318" spans="1:2" ht="14.4" x14ac:dyDescent="0.3">
      <c r="A1318"/>
      <c r="B1318"/>
    </row>
    <row r="1319" spans="1:2" ht="14.4" x14ac:dyDescent="0.3">
      <c r="A1319"/>
      <c r="B1319"/>
    </row>
    <row r="1320" spans="1:2" ht="14.4" x14ac:dyDescent="0.3">
      <c r="A1320"/>
      <c r="B1320"/>
    </row>
    <row r="1321" spans="1:2" ht="14.4" x14ac:dyDescent="0.3">
      <c r="A1321"/>
      <c r="B1321"/>
    </row>
    <row r="1322" spans="1:2" ht="14.4" x14ac:dyDescent="0.3">
      <c r="A1322"/>
      <c r="B1322"/>
    </row>
    <row r="1323" spans="1:2" ht="14.4" x14ac:dyDescent="0.3">
      <c r="A1323"/>
      <c r="B1323"/>
    </row>
    <row r="1324" spans="1:2" ht="14.4" x14ac:dyDescent="0.3">
      <c r="A1324"/>
      <c r="B1324"/>
    </row>
    <row r="1325" spans="1:2" ht="14.4" x14ac:dyDescent="0.3">
      <c r="A1325"/>
      <c r="B1325"/>
    </row>
    <row r="1326" spans="1:2" ht="14.4" x14ac:dyDescent="0.3">
      <c r="A1326"/>
      <c r="B1326"/>
    </row>
    <row r="1327" spans="1:2" ht="14.4" x14ac:dyDescent="0.3">
      <c r="A1327"/>
      <c r="B1327"/>
    </row>
    <row r="1328" spans="1:2" ht="14.4" x14ac:dyDescent="0.3">
      <c r="A1328"/>
      <c r="B1328"/>
    </row>
    <row r="1329" spans="1:2" ht="14.4" x14ac:dyDescent="0.3">
      <c r="A1329"/>
      <c r="B1329"/>
    </row>
    <row r="1330" spans="1:2" ht="14.4" x14ac:dyDescent="0.3">
      <c r="A1330"/>
      <c r="B1330"/>
    </row>
    <row r="1331" spans="1:2" ht="14.4" x14ac:dyDescent="0.3">
      <c r="A1331"/>
      <c r="B1331"/>
    </row>
    <row r="1332" spans="1:2" ht="14.4" x14ac:dyDescent="0.3">
      <c r="A1332"/>
      <c r="B1332"/>
    </row>
    <row r="1333" spans="1:2" ht="14.4" x14ac:dyDescent="0.3">
      <c r="A1333"/>
      <c r="B1333"/>
    </row>
    <row r="1334" spans="1:2" ht="14.4" x14ac:dyDescent="0.3">
      <c r="A1334"/>
      <c r="B1334"/>
    </row>
    <row r="1335" spans="1:2" ht="14.4" x14ac:dyDescent="0.3">
      <c r="A1335"/>
      <c r="B1335"/>
    </row>
    <row r="1336" spans="1:2" ht="14.4" x14ac:dyDescent="0.3">
      <c r="A1336"/>
      <c r="B1336"/>
    </row>
    <row r="1337" spans="1:2" ht="14.4" x14ac:dyDescent="0.3">
      <c r="A1337"/>
      <c r="B1337"/>
    </row>
    <row r="1338" spans="1:2" ht="14.4" x14ac:dyDescent="0.3">
      <c r="A1338"/>
      <c r="B1338"/>
    </row>
    <row r="1339" spans="1:2" ht="14.4" x14ac:dyDescent="0.3">
      <c r="A1339"/>
      <c r="B1339"/>
    </row>
    <row r="1340" spans="1:2" ht="14.4" x14ac:dyDescent="0.3">
      <c r="A1340"/>
      <c r="B1340"/>
    </row>
    <row r="1341" spans="1:2" ht="14.4" x14ac:dyDescent="0.3">
      <c r="A1341"/>
      <c r="B1341"/>
    </row>
    <row r="1342" spans="1:2" ht="14.4" x14ac:dyDescent="0.3">
      <c r="A1342"/>
      <c r="B1342"/>
    </row>
    <row r="1343" spans="1:2" ht="14.4" x14ac:dyDescent="0.3">
      <c r="A1343"/>
      <c r="B1343"/>
    </row>
    <row r="1344" spans="1:2" ht="14.4" x14ac:dyDescent="0.3">
      <c r="A1344"/>
      <c r="B1344"/>
    </row>
    <row r="1345" spans="1:2" ht="14.4" x14ac:dyDescent="0.3">
      <c r="A1345"/>
      <c r="B1345"/>
    </row>
    <row r="1346" spans="1:2" ht="14.4" x14ac:dyDescent="0.3">
      <c r="A1346"/>
      <c r="B1346"/>
    </row>
    <row r="1347" spans="1:2" ht="14.4" x14ac:dyDescent="0.3">
      <c r="A1347"/>
      <c r="B1347"/>
    </row>
    <row r="1348" spans="1:2" ht="14.4" x14ac:dyDescent="0.3">
      <c r="A1348"/>
      <c r="B1348"/>
    </row>
    <row r="1349" spans="1:2" ht="14.4" x14ac:dyDescent="0.3">
      <c r="A1349"/>
      <c r="B1349"/>
    </row>
    <row r="1350" spans="1:2" ht="14.4" x14ac:dyDescent="0.3">
      <c r="A1350"/>
      <c r="B1350"/>
    </row>
    <row r="1351" spans="1:2" ht="14.4" x14ac:dyDescent="0.3">
      <c r="A1351"/>
      <c r="B1351"/>
    </row>
    <row r="1352" spans="1:2" ht="14.4" x14ac:dyDescent="0.3">
      <c r="A1352"/>
      <c r="B1352"/>
    </row>
    <row r="1353" spans="1:2" ht="14.4" x14ac:dyDescent="0.3">
      <c r="A1353"/>
      <c r="B1353"/>
    </row>
    <row r="1354" spans="1:2" ht="14.4" x14ac:dyDescent="0.3">
      <c r="A1354"/>
      <c r="B1354"/>
    </row>
    <row r="1355" spans="1:2" ht="14.4" x14ac:dyDescent="0.3">
      <c r="A1355"/>
      <c r="B1355"/>
    </row>
    <row r="1356" spans="1:2" ht="14.4" x14ac:dyDescent="0.3">
      <c r="A1356"/>
      <c r="B1356"/>
    </row>
    <row r="1357" spans="1:2" ht="14.4" x14ac:dyDescent="0.3">
      <c r="A1357"/>
      <c r="B1357"/>
    </row>
    <row r="1358" spans="1:2" ht="14.4" x14ac:dyDescent="0.3">
      <c r="A1358"/>
      <c r="B1358"/>
    </row>
    <row r="1359" spans="1:2" ht="14.4" x14ac:dyDescent="0.3">
      <c r="A1359"/>
      <c r="B1359"/>
    </row>
    <row r="1360" spans="1:2" ht="14.4" x14ac:dyDescent="0.3">
      <c r="A1360"/>
      <c r="B1360"/>
    </row>
    <row r="1361" spans="1:2" ht="14.4" x14ac:dyDescent="0.3">
      <c r="A1361"/>
      <c r="B1361"/>
    </row>
    <row r="1362" spans="1:2" ht="14.4" x14ac:dyDescent="0.3">
      <c r="A1362"/>
      <c r="B1362"/>
    </row>
    <row r="1363" spans="1:2" ht="14.4" x14ac:dyDescent="0.3">
      <c r="A1363"/>
      <c r="B1363"/>
    </row>
    <row r="1364" spans="1:2" ht="14.4" x14ac:dyDescent="0.3">
      <c r="A1364"/>
      <c r="B1364"/>
    </row>
    <row r="1365" spans="1:2" ht="14.4" x14ac:dyDescent="0.3">
      <c r="A1365"/>
      <c r="B1365"/>
    </row>
    <row r="1366" spans="1:2" ht="14.4" x14ac:dyDescent="0.3">
      <c r="A1366"/>
      <c r="B1366"/>
    </row>
    <row r="1367" spans="1:2" ht="14.4" x14ac:dyDescent="0.3">
      <c r="A1367"/>
      <c r="B1367"/>
    </row>
    <row r="1368" spans="1:2" ht="14.4" x14ac:dyDescent="0.3">
      <c r="A1368"/>
      <c r="B1368"/>
    </row>
    <row r="1369" spans="1:2" ht="14.4" x14ac:dyDescent="0.3">
      <c r="A1369"/>
      <c r="B1369"/>
    </row>
    <row r="1370" spans="1:2" ht="14.4" x14ac:dyDescent="0.3">
      <c r="A1370"/>
      <c r="B1370"/>
    </row>
    <row r="1371" spans="1:2" ht="14.4" x14ac:dyDescent="0.3">
      <c r="A1371"/>
      <c r="B1371"/>
    </row>
    <row r="1372" spans="1:2" ht="14.4" x14ac:dyDescent="0.3">
      <c r="A1372"/>
      <c r="B1372"/>
    </row>
    <row r="1373" spans="1:2" ht="14.4" x14ac:dyDescent="0.3">
      <c r="A1373"/>
      <c r="B1373"/>
    </row>
    <row r="1374" spans="1:2" ht="14.4" x14ac:dyDescent="0.3">
      <c r="A1374"/>
      <c r="B1374"/>
    </row>
    <row r="1375" spans="1:2" ht="14.4" x14ac:dyDescent="0.3">
      <c r="A1375"/>
      <c r="B1375"/>
    </row>
    <row r="1376" spans="1:2" ht="14.4" x14ac:dyDescent="0.3">
      <c r="A1376"/>
      <c r="B1376"/>
    </row>
    <row r="1377" spans="1:2" ht="14.4" x14ac:dyDescent="0.3">
      <c r="A1377"/>
      <c r="B1377"/>
    </row>
    <row r="1378" spans="1:2" ht="14.4" x14ac:dyDescent="0.3">
      <c r="A1378"/>
      <c r="B1378"/>
    </row>
    <row r="1379" spans="1:2" ht="14.4" x14ac:dyDescent="0.3">
      <c r="A1379"/>
      <c r="B1379"/>
    </row>
    <row r="1380" spans="1:2" ht="14.4" x14ac:dyDescent="0.3">
      <c r="A1380"/>
      <c r="B1380"/>
    </row>
    <row r="1381" spans="1:2" ht="14.4" x14ac:dyDescent="0.3">
      <c r="A1381"/>
      <c r="B1381"/>
    </row>
    <row r="1382" spans="1:2" ht="14.4" x14ac:dyDescent="0.3">
      <c r="A1382"/>
      <c r="B1382"/>
    </row>
    <row r="1383" spans="1:2" ht="14.4" x14ac:dyDescent="0.3">
      <c r="A1383"/>
      <c r="B1383"/>
    </row>
    <row r="1384" spans="1:2" ht="14.4" x14ac:dyDescent="0.3">
      <c r="A1384"/>
      <c r="B1384"/>
    </row>
    <row r="1385" spans="1:2" ht="14.4" x14ac:dyDescent="0.3">
      <c r="A1385"/>
      <c r="B1385"/>
    </row>
    <row r="1386" spans="1:2" ht="14.4" x14ac:dyDescent="0.3">
      <c r="A1386"/>
      <c r="B1386"/>
    </row>
    <row r="1387" spans="1:2" ht="14.4" x14ac:dyDescent="0.3">
      <c r="A1387"/>
      <c r="B1387"/>
    </row>
    <row r="1388" spans="1:2" ht="14.4" x14ac:dyDescent="0.3">
      <c r="A1388"/>
      <c r="B1388"/>
    </row>
    <row r="1389" spans="1:2" ht="14.4" x14ac:dyDescent="0.3">
      <c r="A1389"/>
      <c r="B1389"/>
    </row>
    <row r="1390" spans="1:2" ht="14.4" x14ac:dyDescent="0.3">
      <c r="A1390"/>
      <c r="B1390"/>
    </row>
    <row r="1391" spans="1:2" ht="14.4" x14ac:dyDescent="0.3">
      <c r="A1391"/>
      <c r="B1391"/>
    </row>
    <row r="1392" spans="1:2" ht="14.4" x14ac:dyDescent="0.3">
      <c r="A1392"/>
      <c r="B1392"/>
    </row>
    <row r="1393" spans="1:2" ht="14.4" x14ac:dyDescent="0.3">
      <c r="A1393"/>
      <c r="B1393"/>
    </row>
    <row r="1394" spans="1:2" ht="14.4" x14ac:dyDescent="0.3">
      <c r="A1394"/>
      <c r="B1394"/>
    </row>
    <row r="1395" spans="1:2" ht="14.4" x14ac:dyDescent="0.3">
      <c r="A1395"/>
      <c r="B1395"/>
    </row>
    <row r="1396" spans="1:2" ht="14.4" x14ac:dyDescent="0.3">
      <c r="A1396"/>
      <c r="B1396"/>
    </row>
    <row r="1397" spans="1:2" ht="14.4" x14ac:dyDescent="0.3">
      <c r="A1397"/>
      <c r="B1397"/>
    </row>
    <row r="1398" spans="1:2" ht="14.4" x14ac:dyDescent="0.3">
      <c r="A1398"/>
      <c r="B1398"/>
    </row>
    <row r="1399" spans="1:2" ht="14.4" x14ac:dyDescent="0.3">
      <c r="A1399"/>
      <c r="B1399"/>
    </row>
    <row r="1400" spans="1:2" ht="14.4" x14ac:dyDescent="0.3">
      <c r="A1400"/>
      <c r="B1400"/>
    </row>
    <row r="1401" spans="1:2" ht="14.4" x14ac:dyDescent="0.3">
      <c r="A1401"/>
      <c r="B1401"/>
    </row>
    <row r="1402" spans="1:2" ht="14.4" x14ac:dyDescent="0.3">
      <c r="A1402"/>
      <c r="B1402"/>
    </row>
    <row r="1403" spans="1:2" ht="14.4" x14ac:dyDescent="0.3">
      <c r="A1403"/>
      <c r="B1403"/>
    </row>
    <row r="1404" spans="1:2" ht="14.4" x14ac:dyDescent="0.3">
      <c r="A1404"/>
      <c r="B1404"/>
    </row>
    <row r="1405" spans="1:2" ht="14.4" x14ac:dyDescent="0.3">
      <c r="A1405"/>
      <c r="B1405"/>
    </row>
    <row r="1406" spans="1:2" ht="14.4" x14ac:dyDescent="0.3">
      <c r="A1406"/>
      <c r="B1406"/>
    </row>
    <row r="1407" spans="1:2" ht="14.4" x14ac:dyDescent="0.3">
      <c r="A1407"/>
      <c r="B1407"/>
    </row>
    <row r="1408" spans="1:2" ht="14.4" x14ac:dyDescent="0.3">
      <c r="A1408"/>
      <c r="B1408"/>
    </row>
    <row r="1409" spans="1:2" ht="14.4" x14ac:dyDescent="0.3">
      <c r="A1409"/>
      <c r="B1409"/>
    </row>
    <row r="1410" spans="1:2" ht="14.4" x14ac:dyDescent="0.3">
      <c r="A1410"/>
      <c r="B1410"/>
    </row>
    <row r="1411" spans="1:2" ht="14.4" x14ac:dyDescent="0.3">
      <c r="A1411"/>
      <c r="B1411"/>
    </row>
    <row r="1412" spans="1:2" ht="14.4" x14ac:dyDescent="0.3">
      <c r="A1412"/>
      <c r="B1412"/>
    </row>
    <row r="1413" spans="1:2" ht="14.4" x14ac:dyDescent="0.3">
      <c r="A1413"/>
      <c r="B1413"/>
    </row>
    <row r="1414" spans="1:2" ht="14.4" x14ac:dyDescent="0.3">
      <c r="A1414"/>
      <c r="B1414"/>
    </row>
    <row r="1415" spans="1:2" ht="14.4" x14ac:dyDescent="0.3">
      <c r="A1415"/>
      <c r="B1415"/>
    </row>
    <row r="1416" spans="1:2" ht="14.4" x14ac:dyDescent="0.3">
      <c r="A1416"/>
      <c r="B1416"/>
    </row>
    <row r="1417" spans="1:2" ht="14.4" x14ac:dyDescent="0.3">
      <c r="A1417"/>
      <c r="B1417"/>
    </row>
    <row r="1418" spans="1:2" ht="14.4" x14ac:dyDescent="0.3">
      <c r="A1418"/>
      <c r="B1418"/>
    </row>
    <row r="1419" spans="1:2" ht="14.4" x14ac:dyDescent="0.3">
      <c r="A1419"/>
      <c r="B1419"/>
    </row>
    <row r="1420" spans="1:2" ht="14.4" x14ac:dyDescent="0.3">
      <c r="A1420"/>
      <c r="B1420"/>
    </row>
    <row r="1421" spans="1:2" ht="14.4" x14ac:dyDescent="0.3">
      <c r="A1421"/>
      <c r="B1421"/>
    </row>
    <row r="1422" spans="1:2" ht="14.4" x14ac:dyDescent="0.3">
      <c r="A1422"/>
      <c r="B1422"/>
    </row>
    <row r="1423" spans="1:2" ht="14.4" x14ac:dyDescent="0.3">
      <c r="A1423"/>
      <c r="B1423"/>
    </row>
    <row r="1424" spans="1:2" ht="14.4" x14ac:dyDescent="0.3">
      <c r="A1424"/>
      <c r="B1424"/>
    </row>
    <row r="1425" spans="1:2" ht="14.4" x14ac:dyDescent="0.3">
      <c r="A1425"/>
      <c r="B1425"/>
    </row>
    <row r="1426" spans="1:2" ht="14.4" x14ac:dyDescent="0.3">
      <c r="A1426"/>
      <c r="B1426"/>
    </row>
    <row r="1427" spans="1:2" ht="14.4" x14ac:dyDescent="0.3">
      <c r="A1427"/>
      <c r="B1427"/>
    </row>
    <row r="1428" spans="1:2" ht="14.4" x14ac:dyDescent="0.3">
      <c r="A1428"/>
      <c r="B1428"/>
    </row>
    <row r="1429" spans="1:2" ht="14.4" x14ac:dyDescent="0.3">
      <c r="A1429"/>
      <c r="B1429"/>
    </row>
    <row r="1430" spans="1:2" ht="14.4" x14ac:dyDescent="0.3">
      <c r="A1430"/>
      <c r="B1430"/>
    </row>
    <row r="1431" spans="1:2" ht="14.4" x14ac:dyDescent="0.3">
      <c r="A1431"/>
      <c r="B1431"/>
    </row>
    <row r="1432" spans="1:2" ht="14.4" x14ac:dyDescent="0.3">
      <c r="A1432"/>
      <c r="B1432"/>
    </row>
    <row r="1433" spans="1:2" ht="14.4" x14ac:dyDescent="0.3">
      <c r="A1433"/>
      <c r="B1433"/>
    </row>
    <row r="1434" spans="1:2" ht="14.4" x14ac:dyDescent="0.3">
      <c r="A1434"/>
      <c r="B1434"/>
    </row>
    <row r="1435" spans="1:2" ht="14.4" x14ac:dyDescent="0.3">
      <c r="A1435"/>
    </row>
    <row r="1436" spans="1:2" ht="14.4" x14ac:dyDescent="0.3">
      <c r="A1436"/>
    </row>
    <row r="1437" spans="1:2" ht="14.4" x14ac:dyDescent="0.3">
      <c r="A1437"/>
    </row>
    <row r="1438" spans="1:2" ht="14.4" x14ac:dyDescent="0.3">
      <c r="A1438"/>
    </row>
    <row r="1439" spans="1:2" ht="14.4" x14ac:dyDescent="0.3">
      <c r="A1439"/>
    </row>
    <row r="1440" spans="1:2" ht="14.4" x14ac:dyDescent="0.3">
      <c r="A1440"/>
    </row>
    <row r="1441" spans="1:1" ht="14.4" x14ac:dyDescent="0.3">
      <c r="A1441"/>
    </row>
    <row r="1442" spans="1:1" ht="14.4" x14ac:dyDescent="0.3">
      <c r="A1442"/>
    </row>
    <row r="1443" spans="1:1" ht="14.4" x14ac:dyDescent="0.3">
      <c r="A1443"/>
    </row>
    <row r="1444" spans="1:1" ht="14.4" x14ac:dyDescent="0.3">
      <c r="A1444"/>
    </row>
    <row r="1445" spans="1:1" ht="14.4" x14ac:dyDescent="0.3">
      <c r="A1445"/>
    </row>
    <row r="1446" spans="1:1" ht="14.4" x14ac:dyDescent="0.3">
      <c r="A1446"/>
    </row>
    <row r="1447" spans="1:1" ht="14.4" x14ac:dyDescent="0.3">
      <c r="A1447"/>
    </row>
    <row r="1448" spans="1:1" ht="14.4" x14ac:dyDescent="0.3">
      <c r="A1448"/>
    </row>
    <row r="1449" spans="1:1" ht="14.4" x14ac:dyDescent="0.3">
      <c r="A1449"/>
    </row>
    <row r="1450" spans="1:1" ht="14.4" x14ac:dyDescent="0.3">
      <c r="A1450"/>
    </row>
    <row r="1451" spans="1:1" ht="14.4" x14ac:dyDescent="0.3">
      <c r="A1451"/>
    </row>
    <row r="1452" spans="1:1" ht="14.4" x14ac:dyDescent="0.3">
      <c r="A1452"/>
    </row>
    <row r="1453" spans="1:1" ht="14.4" x14ac:dyDescent="0.3">
      <c r="A1453"/>
    </row>
    <row r="1454" spans="1:1" ht="14.4" x14ac:dyDescent="0.3">
      <c r="A1454"/>
    </row>
    <row r="1455" spans="1:1" ht="14.4" x14ac:dyDescent="0.3">
      <c r="A1455"/>
    </row>
    <row r="1456" spans="1:1" ht="14.4" x14ac:dyDescent="0.3">
      <c r="A1456"/>
    </row>
    <row r="1457" spans="1:1" ht="14.4" x14ac:dyDescent="0.3">
      <c r="A1457"/>
    </row>
    <row r="1458" spans="1:1" ht="14.4" x14ac:dyDescent="0.3">
      <c r="A1458"/>
    </row>
    <row r="1459" spans="1:1" ht="14.4" x14ac:dyDescent="0.3">
      <c r="A1459"/>
    </row>
    <row r="1460" spans="1:1" ht="14.4" x14ac:dyDescent="0.3">
      <c r="A1460"/>
    </row>
    <row r="1461" spans="1:1" ht="14.4" x14ac:dyDescent="0.3">
      <c r="A1461"/>
    </row>
    <row r="1462" spans="1:1" ht="14.4" x14ac:dyDescent="0.3">
      <c r="A1462"/>
    </row>
    <row r="1463" spans="1:1" ht="14.4" x14ac:dyDescent="0.3">
      <c r="A1463"/>
    </row>
    <row r="1464" spans="1:1" ht="14.4" x14ac:dyDescent="0.3">
      <c r="A1464"/>
    </row>
    <row r="1465" spans="1:1" ht="14.4" x14ac:dyDescent="0.3">
      <c r="A1465"/>
    </row>
    <row r="1466" spans="1:1" ht="14.4" x14ac:dyDescent="0.3">
      <c r="A1466"/>
    </row>
    <row r="1467" spans="1:1" ht="14.4" x14ac:dyDescent="0.3">
      <c r="A1467"/>
    </row>
    <row r="1468" spans="1:1" ht="14.4" x14ac:dyDescent="0.3">
      <c r="A1468"/>
    </row>
    <row r="1469" spans="1:1" ht="14.4" x14ac:dyDescent="0.3">
      <c r="A1469"/>
    </row>
    <row r="1470" spans="1:1" ht="14.4" x14ac:dyDescent="0.3">
      <c r="A1470"/>
    </row>
    <row r="1471" spans="1:1" ht="14.4" x14ac:dyDescent="0.3">
      <c r="A1471"/>
    </row>
    <row r="1472" spans="1:1" ht="14.4" x14ac:dyDescent="0.3">
      <c r="A1472"/>
    </row>
    <row r="1473" spans="1:1" ht="14.4" x14ac:dyDescent="0.3">
      <c r="A1473"/>
    </row>
    <row r="1474" spans="1:1" ht="14.4" x14ac:dyDescent="0.3">
      <c r="A1474"/>
    </row>
    <row r="1475" spans="1:1" ht="14.4" x14ac:dyDescent="0.3">
      <c r="A1475"/>
    </row>
    <row r="1476" spans="1:1" ht="14.4" x14ac:dyDescent="0.3">
      <c r="A1476"/>
    </row>
    <row r="1477" spans="1:1" ht="14.4" x14ac:dyDescent="0.3">
      <c r="A1477"/>
    </row>
    <row r="1478" spans="1:1" ht="14.4" x14ac:dyDescent="0.3">
      <c r="A1478"/>
    </row>
    <row r="1479" spans="1:1" ht="14.4" x14ac:dyDescent="0.3">
      <c r="A1479"/>
    </row>
    <row r="1480" spans="1:1" ht="14.4" x14ac:dyDescent="0.3">
      <c r="A1480"/>
    </row>
    <row r="1481" spans="1:1" ht="14.4" x14ac:dyDescent="0.3">
      <c r="A1481"/>
    </row>
    <row r="1482" spans="1:1" ht="14.4" x14ac:dyDescent="0.3">
      <c r="A1482"/>
    </row>
    <row r="1483" spans="1:1" ht="14.4" x14ac:dyDescent="0.3">
      <c r="A1483"/>
    </row>
    <row r="1484" spans="1:1" ht="14.4" x14ac:dyDescent="0.3">
      <c r="A1484"/>
    </row>
    <row r="1485" spans="1:1" ht="14.4" x14ac:dyDescent="0.3">
      <c r="A1485"/>
    </row>
    <row r="1486" spans="1:1" ht="14.4" x14ac:dyDescent="0.3">
      <c r="A1486"/>
    </row>
    <row r="1487" spans="1:1" ht="14.4" x14ac:dyDescent="0.3">
      <c r="A1487"/>
    </row>
    <row r="1488" spans="1:1" ht="14.4" x14ac:dyDescent="0.3">
      <c r="A1488"/>
    </row>
    <row r="1489" spans="1:1" ht="14.4" x14ac:dyDescent="0.3">
      <c r="A1489"/>
    </row>
    <row r="1490" spans="1:1" ht="14.4" x14ac:dyDescent="0.3">
      <c r="A1490"/>
    </row>
    <row r="1491" spans="1:1" ht="14.4" x14ac:dyDescent="0.3">
      <c r="A1491"/>
    </row>
    <row r="1492" spans="1:1" ht="14.4" x14ac:dyDescent="0.3">
      <c r="A1492"/>
    </row>
    <row r="1493" spans="1:1" ht="14.4" x14ac:dyDescent="0.3">
      <c r="A1493"/>
    </row>
    <row r="1494" spans="1:1" ht="14.4" x14ac:dyDescent="0.3">
      <c r="A1494"/>
    </row>
    <row r="1495" spans="1:1" ht="14.4" x14ac:dyDescent="0.3">
      <c r="A1495"/>
    </row>
    <row r="1496" spans="1:1" ht="14.4" x14ac:dyDescent="0.3">
      <c r="A1496"/>
    </row>
    <row r="1497" spans="1:1" ht="14.4" x14ac:dyDescent="0.3">
      <c r="A1497"/>
    </row>
    <row r="1498" spans="1:1" ht="14.4" x14ac:dyDescent="0.3">
      <c r="A1498"/>
    </row>
    <row r="1499" spans="1:1" ht="14.4" x14ac:dyDescent="0.3">
      <c r="A1499"/>
    </row>
    <row r="1500" spans="1:1" ht="14.4" x14ac:dyDescent="0.3">
      <c r="A1500"/>
    </row>
    <row r="1501" spans="1:1" ht="14.4" x14ac:dyDescent="0.3">
      <c r="A1501"/>
    </row>
    <row r="1502" spans="1:1" ht="14.4" x14ac:dyDescent="0.3">
      <c r="A1502"/>
    </row>
    <row r="1503" spans="1:1" ht="14.4" x14ac:dyDescent="0.3">
      <c r="A1503"/>
    </row>
    <row r="1504" spans="1:1" ht="14.4" x14ac:dyDescent="0.3">
      <c r="A1504"/>
    </row>
    <row r="1505" spans="1:1" ht="14.4" x14ac:dyDescent="0.3">
      <c r="A1505"/>
    </row>
    <row r="1506" spans="1:1" ht="14.4" x14ac:dyDescent="0.3">
      <c r="A1506"/>
    </row>
    <row r="1507" spans="1:1" ht="14.4" x14ac:dyDescent="0.3">
      <c r="A1507"/>
    </row>
    <row r="1508" spans="1:1" ht="14.4" x14ac:dyDescent="0.3">
      <c r="A1508"/>
    </row>
    <row r="1509" spans="1:1" ht="14.4" x14ac:dyDescent="0.3">
      <c r="A1509"/>
    </row>
    <row r="1510" spans="1:1" ht="14.4" x14ac:dyDescent="0.3">
      <c r="A1510"/>
    </row>
    <row r="1511" spans="1:1" ht="14.4" x14ac:dyDescent="0.3">
      <c r="A1511"/>
    </row>
    <row r="1512" spans="1:1" ht="14.4" x14ac:dyDescent="0.3">
      <c r="A1512"/>
    </row>
    <row r="1513" spans="1:1" ht="14.4" x14ac:dyDescent="0.3">
      <c r="A1513"/>
    </row>
    <row r="1514" spans="1:1" ht="14.4" x14ac:dyDescent="0.3">
      <c r="A1514"/>
    </row>
    <row r="1515" spans="1:1" ht="14.4" x14ac:dyDescent="0.3">
      <c r="A1515"/>
    </row>
    <row r="1516" spans="1:1" ht="14.4" x14ac:dyDescent="0.3">
      <c r="A1516"/>
    </row>
    <row r="1517" spans="1:1" ht="14.4" x14ac:dyDescent="0.3">
      <c r="A1517"/>
    </row>
    <row r="1518" spans="1:1" ht="14.4" x14ac:dyDescent="0.3">
      <c r="A1518"/>
    </row>
    <row r="1519" spans="1:1" ht="14.4" x14ac:dyDescent="0.3">
      <c r="A1519"/>
    </row>
    <row r="1520" spans="1:1" ht="14.4" x14ac:dyDescent="0.3">
      <c r="A1520"/>
    </row>
    <row r="1521" spans="1:1" ht="14.4" x14ac:dyDescent="0.3">
      <c r="A1521"/>
    </row>
    <row r="1522" spans="1:1" ht="14.4" x14ac:dyDescent="0.3">
      <c r="A1522"/>
    </row>
    <row r="1523" spans="1:1" ht="14.4" x14ac:dyDescent="0.3">
      <c r="A1523"/>
    </row>
    <row r="1524" spans="1:1" ht="14.4" x14ac:dyDescent="0.3">
      <c r="A1524"/>
    </row>
    <row r="1525" spans="1:1" ht="14.4" x14ac:dyDescent="0.3">
      <c r="A1525"/>
    </row>
    <row r="1526" spans="1:1" ht="14.4" x14ac:dyDescent="0.3">
      <c r="A1526"/>
    </row>
    <row r="1527" spans="1:1" ht="14.4" x14ac:dyDescent="0.3">
      <c r="A1527"/>
    </row>
    <row r="1528" spans="1:1" ht="14.4" x14ac:dyDescent="0.3">
      <c r="A1528"/>
    </row>
    <row r="1529" spans="1:1" ht="14.4" x14ac:dyDescent="0.3">
      <c r="A1529"/>
    </row>
    <row r="1530" spans="1:1" ht="14.4" x14ac:dyDescent="0.3">
      <c r="A1530"/>
    </row>
    <row r="1531" spans="1:1" ht="14.4" x14ac:dyDescent="0.3">
      <c r="A1531"/>
    </row>
    <row r="1532" spans="1:1" ht="14.4" x14ac:dyDescent="0.3">
      <c r="A1532"/>
    </row>
    <row r="1533" spans="1:1" ht="14.4" x14ac:dyDescent="0.3">
      <c r="A1533"/>
    </row>
    <row r="1534" spans="1:1" ht="14.4" x14ac:dyDescent="0.3">
      <c r="A1534"/>
    </row>
    <row r="1535" spans="1:1" ht="14.4" x14ac:dyDescent="0.3">
      <c r="A1535"/>
    </row>
    <row r="1536" spans="1:1" ht="14.4" x14ac:dyDescent="0.3">
      <c r="A1536"/>
    </row>
    <row r="1537" spans="1:1" ht="14.4" x14ac:dyDescent="0.3">
      <c r="A1537"/>
    </row>
    <row r="1538" spans="1:1" ht="14.4" x14ac:dyDescent="0.3">
      <c r="A1538"/>
    </row>
    <row r="1539" spans="1:1" ht="14.4" x14ac:dyDescent="0.3">
      <c r="A1539"/>
    </row>
    <row r="1540" spans="1:1" ht="14.4" x14ac:dyDescent="0.3">
      <c r="A1540"/>
    </row>
    <row r="1541" spans="1:1" ht="14.4" x14ac:dyDescent="0.3">
      <c r="A1541"/>
    </row>
    <row r="1542" spans="1:1" ht="14.4" x14ac:dyDescent="0.3">
      <c r="A1542"/>
    </row>
    <row r="1543" spans="1:1" ht="14.4" x14ac:dyDescent="0.3">
      <c r="A1543"/>
    </row>
    <row r="1544" spans="1:1" ht="14.4" x14ac:dyDescent="0.3">
      <c r="A1544"/>
    </row>
    <row r="1545" spans="1:1" ht="14.4" x14ac:dyDescent="0.3">
      <c r="A1545"/>
    </row>
    <row r="1546" spans="1:1" ht="14.4" x14ac:dyDescent="0.3">
      <c r="A1546"/>
    </row>
    <row r="1547" spans="1:1" ht="14.4" x14ac:dyDescent="0.3">
      <c r="A1547"/>
    </row>
    <row r="1548" spans="1:1" ht="14.4" x14ac:dyDescent="0.3">
      <c r="A1548"/>
    </row>
    <row r="1549" spans="1:1" ht="14.4" x14ac:dyDescent="0.3">
      <c r="A1549"/>
    </row>
    <row r="1550" spans="1:1" ht="14.4" x14ac:dyDescent="0.3">
      <c r="A1550"/>
    </row>
    <row r="1551" spans="1:1" ht="14.4" x14ac:dyDescent="0.3">
      <c r="A1551"/>
    </row>
    <row r="1552" spans="1:1" ht="14.4" x14ac:dyDescent="0.3">
      <c r="A1552"/>
    </row>
    <row r="1553" spans="1:1" ht="14.4" x14ac:dyDescent="0.3">
      <c r="A1553"/>
    </row>
    <row r="1554" spans="1:1" ht="14.4" x14ac:dyDescent="0.3">
      <c r="A1554"/>
    </row>
    <row r="1555" spans="1:1" ht="14.4" x14ac:dyDescent="0.3">
      <c r="A1555"/>
    </row>
    <row r="1556" spans="1:1" ht="14.4" x14ac:dyDescent="0.3">
      <c r="A1556"/>
    </row>
    <row r="1557" spans="1:1" ht="14.4" x14ac:dyDescent="0.3">
      <c r="A1557"/>
    </row>
    <row r="1558" spans="1:1" ht="14.4" x14ac:dyDescent="0.3">
      <c r="A1558"/>
    </row>
    <row r="1559" spans="1:1" ht="14.4" x14ac:dyDescent="0.3">
      <c r="A1559"/>
    </row>
    <row r="1560" spans="1:1" ht="14.4" x14ac:dyDescent="0.3">
      <c r="A1560"/>
    </row>
    <row r="1561" spans="1:1" ht="14.4" x14ac:dyDescent="0.3">
      <c r="A1561"/>
    </row>
    <row r="1562" spans="1:1" ht="14.4" x14ac:dyDescent="0.3">
      <c r="A1562"/>
    </row>
    <row r="1563" spans="1:1" ht="14.4" x14ac:dyDescent="0.3">
      <c r="A1563"/>
    </row>
    <row r="1564" spans="1:1" ht="14.4" x14ac:dyDescent="0.3">
      <c r="A1564"/>
    </row>
    <row r="1565" spans="1:1" ht="14.4" x14ac:dyDescent="0.3">
      <c r="A1565"/>
    </row>
    <row r="1566" spans="1:1" ht="14.4" x14ac:dyDescent="0.3">
      <c r="A1566"/>
    </row>
    <row r="1567" spans="1:1" ht="14.4" x14ac:dyDescent="0.3">
      <c r="A1567"/>
    </row>
    <row r="1568" spans="1:1" ht="14.4" x14ac:dyDescent="0.3">
      <c r="A1568"/>
    </row>
    <row r="1569" spans="1:1" ht="14.4" x14ac:dyDescent="0.3">
      <c r="A1569"/>
    </row>
    <row r="1570" spans="1:1" ht="14.4" x14ac:dyDescent="0.3">
      <c r="A1570"/>
    </row>
    <row r="1571" spans="1:1" ht="14.4" x14ac:dyDescent="0.3">
      <c r="A1571"/>
    </row>
    <row r="1572" spans="1:1" ht="14.4" x14ac:dyDescent="0.3">
      <c r="A1572"/>
    </row>
    <row r="1573" spans="1:1" ht="14.4" x14ac:dyDescent="0.3">
      <c r="A1573"/>
    </row>
    <row r="1574" spans="1:1" ht="14.4" x14ac:dyDescent="0.3">
      <c r="A1574"/>
    </row>
    <row r="1575" spans="1:1" ht="14.4" x14ac:dyDescent="0.3">
      <c r="A1575"/>
    </row>
    <row r="1576" spans="1:1" ht="14.4" x14ac:dyDescent="0.3">
      <c r="A1576"/>
    </row>
    <row r="1577" spans="1:1" ht="14.4" x14ac:dyDescent="0.3">
      <c r="A1577"/>
    </row>
    <row r="1578" spans="1:1" ht="14.4" x14ac:dyDescent="0.3">
      <c r="A1578"/>
    </row>
    <row r="1579" spans="1:1" ht="14.4" x14ac:dyDescent="0.3">
      <c r="A1579"/>
    </row>
    <row r="1580" spans="1:1" ht="14.4" x14ac:dyDescent="0.3">
      <c r="A1580"/>
    </row>
    <row r="1581" spans="1:1" ht="14.4" x14ac:dyDescent="0.3">
      <c r="A1581"/>
    </row>
    <row r="1582" spans="1:1" ht="14.4" x14ac:dyDescent="0.3">
      <c r="A1582"/>
    </row>
    <row r="1583" spans="1:1" ht="14.4" x14ac:dyDescent="0.3">
      <c r="A1583"/>
    </row>
    <row r="1584" spans="1:1" ht="14.4" x14ac:dyDescent="0.3">
      <c r="A1584"/>
    </row>
    <row r="1585" spans="1:1" ht="14.4" x14ac:dyDescent="0.3">
      <c r="A1585"/>
    </row>
    <row r="1586" spans="1:1" ht="14.4" x14ac:dyDescent="0.3">
      <c r="A1586"/>
    </row>
    <row r="1587" spans="1:1" ht="14.4" x14ac:dyDescent="0.3">
      <c r="A1587"/>
    </row>
    <row r="1588" spans="1:1" ht="14.4" x14ac:dyDescent="0.3">
      <c r="A1588"/>
    </row>
    <row r="1589" spans="1:1" ht="14.4" x14ac:dyDescent="0.3">
      <c r="A1589"/>
    </row>
    <row r="1590" spans="1:1" ht="14.4" x14ac:dyDescent="0.3">
      <c r="A1590"/>
    </row>
    <row r="1591" spans="1:1" ht="14.4" x14ac:dyDescent="0.3">
      <c r="A1591"/>
    </row>
    <row r="1592" spans="1:1" ht="14.4" x14ac:dyDescent="0.3">
      <c r="A1592"/>
    </row>
    <row r="1593" spans="1:1" ht="14.4" x14ac:dyDescent="0.3">
      <c r="A1593"/>
    </row>
    <row r="1594" spans="1:1" ht="14.4" x14ac:dyDescent="0.3">
      <c r="A1594"/>
    </row>
    <row r="1595" spans="1:1" ht="14.4" x14ac:dyDescent="0.3">
      <c r="A1595"/>
    </row>
    <row r="1596" spans="1:1" ht="14.4" x14ac:dyDescent="0.3">
      <c r="A1596"/>
    </row>
    <row r="1597" spans="1:1" ht="14.4" x14ac:dyDescent="0.3">
      <c r="A1597"/>
    </row>
    <row r="1598" spans="1:1" ht="14.4" x14ac:dyDescent="0.3">
      <c r="A1598"/>
    </row>
    <row r="1599" spans="1:1" ht="14.4" x14ac:dyDescent="0.3">
      <c r="A1599"/>
    </row>
    <row r="1600" spans="1:1" ht="14.4" x14ac:dyDescent="0.3">
      <c r="A1600"/>
    </row>
    <row r="1601" spans="1:1" ht="14.4" x14ac:dyDescent="0.3">
      <c r="A1601"/>
    </row>
    <row r="1602" spans="1:1" ht="14.4" x14ac:dyDescent="0.3">
      <c r="A1602"/>
    </row>
    <row r="1603" spans="1:1" ht="14.4" x14ac:dyDescent="0.3">
      <c r="A1603"/>
    </row>
    <row r="1604" spans="1:1" ht="14.4" x14ac:dyDescent="0.3">
      <c r="A1604"/>
    </row>
    <row r="1605" spans="1:1" ht="14.4" x14ac:dyDescent="0.3">
      <c r="A1605"/>
    </row>
    <row r="1606" spans="1:1" ht="14.4" x14ac:dyDescent="0.3">
      <c r="A1606"/>
    </row>
    <row r="1607" spans="1:1" ht="14.4" x14ac:dyDescent="0.3">
      <c r="A1607"/>
    </row>
    <row r="1608" spans="1:1" ht="14.4" x14ac:dyDescent="0.3">
      <c r="A1608"/>
    </row>
    <row r="1609" spans="1:1" ht="14.4" x14ac:dyDescent="0.3">
      <c r="A1609"/>
    </row>
    <row r="1610" spans="1:1" ht="14.4" x14ac:dyDescent="0.3">
      <c r="A1610"/>
    </row>
    <row r="1611" spans="1:1" ht="14.4" x14ac:dyDescent="0.3">
      <c r="A1611"/>
    </row>
    <row r="1612" spans="1:1" ht="14.4" x14ac:dyDescent="0.3">
      <c r="A1612"/>
    </row>
    <row r="1613" spans="1:1" ht="14.4" x14ac:dyDescent="0.3">
      <c r="A1613"/>
    </row>
    <row r="1614" spans="1:1" ht="14.4" x14ac:dyDescent="0.3">
      <c r="A1614"/>
    </row>
    <row r="1615" spans="1:1" ht="14.4" x14ac:dyDescent="0.3">
      <c r="A1615"/>
    </row>
    <row r="1616" spans="1:1" ht="14.4" x14ac:dyDescent="0.3">
      <c r="A1616"/>
    </row>
    <row r="1617" spans="1:1" ht="14.4" x14ac:dyDescent="0.3">
      <c r="A1617"/>
    </row>
    <row r="1618" spans="1:1" ht="14.4" x14ac:dyDescent="0.3">
      <c r="A1618"/>
    </row>
    <row r="1619" spans="1:1" ht="14.4" x14ac:dyDescent="0.3">
      <c r="A1619"/>
    </row>
    <row r="1620" spans="1:1" ht="14.4" x14ac:dyDescent="0.3">
      <c r="A1620"/>
    </row>
    <row r="1621" spans="1:1" ht="14.4" x14ac:dyDescent="0.3">
      <c r="A1621"/>
    </row>
    <row r="1622" spans="1:1" ht="14.4" x14ac:dyDescent="0.3">
      <c r="A1622"/>
    </row>
    <row r="1623" spans="1:1" ht="14.4" x14ac:dyDescent="0.3">
      <c r="A1623"/>
    </row>
    <row r="1624" spans="1:1" ht="14.4" x14ac:dyDescent="0.3">
      <c r="A1624"/>
    </row>
    <row r="1625" spans="1:1" ht="14.4" x14ac:dyDescent="0.3">
      <c r="A1625"/>
    </row>
    <row r="1626" spans="1:1" ht="14.4" x14ac:dyDescent="0.3">
      <c r="A1626"/>
    </row>
    <row r="1627" spans="1:1" ht="14.4" x14ac:dyDescent="0.3">
      <c r="A1627"/>
    </row>
    <row r="1628" spans="1:1" ht="14.4" x14ac:dyDescent="0.3">
      <c r="A1628"/>
    </row>
    <row r="1629" spans="1:1" ht="14.4" x14ac:dyDescent="0.3">
      <c r="A1629"/>
    </row>
    <row r="1630" spans="1:1" ht="14.4" x14ac:dyDescent="0.3">
      <c r="A1630"/>
    </row>
    <row r="1631" spans="1:1" ht="14.4" x14ac:dyDescent="0.3">
      <c r="A1631"/>
    </row>
    <row r="1632" spans="1:1" ht="14.4" x14ac:dyDescent="0.3">
      <c r="A1632"/>
    </row>
    <row r="1633" spans="1:1" ht="14.4" x14ac:dyDescent="0.3">
      <c r="A1633"/>
    </row>
    <row r="1634" spans="1:1" ht="14.4" x14ac:dyDescent="0.3">
      <c r="A1634"/>
    </row>
    <row r="1635" spans="1:1" ht="14.4" x14ac:dyDescent="0.3">
      <c r="A1635"/>
    </row>
    <row r="1636" spans="1:1" ht="14.4" x14ac:dyDescent="0.3">
      <c r="A1636"/>
    </row>
    <row r="1637" spans="1:1" ht="14.4" x14ac:dyDescent="0.3">
      <c r="A1637"/>
    </row>
    <row r="1638" spans="1:1" ht="14.4" x14ac:dyDescent="0.3">
      <c r="A1638"/>
    </row>
    <row r="1639" spans="1:1" ht="14.4" x14ac:dyDescent="0.3">
      <c r="A1639"/>
    </row>
    <row r="1640" spans="1:1" ht="14.4" x14ac:dyDescent="0.3">
      <c r="A1640"/>
    </row>
    <row r="1641" spans="1:1" ht="14.4" x14ac:dyDescent="0.3">
      <c r="A1641"/>
    </row>
    <row r="1642" spans="1:1" ht="14.4" x14ac:dyDescent="0.3">
      <c r="A1642"/>
    </row>
    <row r="1643" spans="1:1" ht="14.4" x14ac:dyDescent="0.3">
      <c r="A1643"/>
    </row>
    <row r="1644" spans="1:1" ht="14.4" x14ac:dyDescent="0.3">
      <c r="A1644"/>
    </row>
    <row r="1645" spans="1:1" ht="14.4" x14ac:dyDescent="0.3">
      <c r="A1645"/>
    </row>
    <row r="1646" spans="1:1" ht="14.4" x14ac:dyDescent="0.3">
      <c r="A1646"/>
    </row>
    <row r="1647" spans="1:1" ht="14.4" x14ac:dyDescent="0.3">
      <c r="A1647"/>
    </row>
    <row r="1648" spans="1:1" ht="14.4" x14ac:dyDescent="0.3">
      <c r="A1648"/>
    </row>
    <row r="1649" spans="1:1" ht="14.4" x14ac:dyDescent="0.3">
      <c r="A1649"/>
    </row>
    <row r="1650" spans="1:1" ht="14.4" x14ac:dyDescent="0.3">
      <c r="A1650"/>
    </row>
    <row r="1651" spans="1:1" ht="14.4" x14ac:dyDescent="0.3">
      <c r="A1651"/>
    </row>
    <row r="1652" spans="1:1" ht="14.4" x14ac:dyDescent="0.3">
      <c r="A1652"/>
    </row>
    <row r="1653" spans="1:1" ht="14.4" x14ac:dyDescent="0.3">
      <c r="A1653"/>
    </row>
    <row r="1654" spans="1:1" ht="14.4" x14ac:dyDescent="0.3">
      <c r="A1654"/>
    </row>
    <row r="1655" spans="1:1" ht="14.4" x14ac:dyDescent="0.3">
      <c r="A1655"/>
    </row>
    <row r="1656" spans="1:1" ht="14.4" x14ac:dyDescent="0.3">
      <c r="A1656"/>
    </row>
    <row r="1657" spans="1:1" ht="14.4" x14ac:dyDescent="0.3">
      <c r="A1657"/>
    </row>
    <row r="1658" spans="1:1" ht="14.4" x14ac:dyDescent="0.3">
      <c r="A1658"/>
    </row>
    <row r="1659" spans="1:1" ht="14.4" x14ac:dyDescent="0.3">
      <c r="A1659"/>
    </row>
    <row r="1660" spans="1:1" ht="14.4" x14ac:dyDescent="0.3">
      <c r="A1660"/>
    </row>
    <row r="1661" spans="1:1" ht="14.4" x14ac:dyDescent="0.3">
      <c r="A1661"/>
    </row>
    <row r="1662" spans="1:1" ht="14.4" x14ac:dyDescent="0.3">
      <c r="A1662"/>
    </row>
    <row r="1663" spans="1:1" ht="14.4" x14ac:dyDescent="0.3">
      <c r="A1663"/>
    </row>
    <row r="1664" spans="1:1" ht="14.4" x14ac:dyDescent="0.3">
      <c r="A1664"/>
    </row>
    <row r="1665" spans="1:1" ht="14.4" x14ac:dyDescent="0.3">
      <c r="A1665"/>
    </row>
    <row r="1666" spans="1:1" ht="14.4" x14ac:dyDescent="0.3">
      <c r="A1666"/>
    </row>
    <row r="1667" spans="1:1" ht="14.4" x14ac:dyDescent="0.3">
      <c r="A1667"/>
    </row>
    <row r="1668" spans="1:1" ht="14.4" x14ac:dyDescent="0.3">
      <c r="A1668"/>
    </row>
    <row r="1669" spans="1:1" ht="14.4" x14ac:dyDescent="0.3">
      <c r="A1669"/>
    </row>
    <row r="1670" spans="1:1" ht="14.4" x14ac:dyDescent="0.3">
      <c r="A1670"/>
    </row>
    <row r="1671" spans="1:1" ht="14.4" x14ac:dyDescent="0.3">
      <c r="A1671"/>
    </row>
    <row r="1672" spans="1:1" ht="14.4" x14ac:dyDescent="0.3">
      <c r="A1672"/>
    </row>
    <row r="1673" spans="1:1" ht="14.4" x14ac:dyDescent="0.3">
      <c r="A1673"/>
    </row>
    <row r="1674" spans="1:1" ht="14.4" x14ac:dyDescent="0.3">
      <c r="A1674"/>
    </row>
    <row r="1675" spans="1:1" ht="14.4" x14ac:dyDescent="0.3">
      <c r="A1675"/>
    </row>
    <row r="1676" spans="1:1" ht="14.4" x14ac:dyDescent="0.3">
      <c r="A1676"/>
    </row>
    <row r="1677" spans="1:1" ht="14.4" x14ac:dyDescent="0.3">
      <c r="A1677"/>
    </row>
    <row r="1678" spans="1:1" ht="14.4" x14ac:dyDescent="0.3">
      <c r="A1678"/>
    </row>
    <row r="1679" spans="1:1" ht="14.4" x14ac:dyDescent="0.3">
      <c r="A1679"/>
    </row>
    <row r="1680" spans="1:1" ht="14.4" x14ac:dyDescent="0.3">
      <c r="A1680"/>
    </row>
    <row r="1681" spans="1:1" ht="14.4" x14ac:dyDescent="0.3">
      <c r="A1681"/>
    </row>
    <row r="1682" spans="1:1" ht="14.4" x14ac:dyDescent="0.3">
      <c r="A1682"/>
    </row>
    <row r="1683" spans="1:1" ht="14.4" x14ac:dyDescent="0.3">
      <c r="A1683"/>
    </row>
    <row r="1684" spans="1:1" ht="14.4" x14ac:dyDescent="0.3">
      <c r="A1684"/>
    </row>
    <row r="1685" spans="1:1" ht="14.4" x14ac:dyDescent="0.3">
      <c r="A1685"/>
    </row>
    <row r="1686" spans="1:1" ht="14.4" x14ac:dyDescent="0.3">
      <c r="A1686"/>
    </row>
    <row r="1687" spans="1:1" ht="14.4" x14ac:dyDescent="0.3">
      <c r="A1687"/>
    </row>
    <row r="1688" spans="1:1" ht="14.4" x14ac:dyDescent="0.3">
      <c r="A1688"/>
    </row>
    <row r="1689" spans="1:1" ht="14.4" x14ac:dyDescent="0.3">
      <c r="A1689"/>
    </row>
    <row r="1690" spans="1:1" ht="14.4" x14ac:dyDescent="0.3">
      <c r="A1690"/>
    </row>
    <row r="1691" spans="1:1" ht="14.4" x14ac:dyDescent="0.3">
      <c r="A1691"/>
    </row>
    <row r="1692" spans="1:1" ht="14.4" x14ac:dyDescent="0.3">
      <c r="A1692"/>
    </row>
    <row r="1693" spans="1:1" ht="14.4" x14ac:dyDescent="0.3">
      <c r="A1693"/>
    </row>
    <row r="1694" spans="1:1" ht="14.4" x14ac:dyDescent="0.3">
      <c r="A1694"/>
    </row>
    <row r="1695" spans="1:1" ht="14.4" x14ac:dyDescent="0.3">
      <c r="A1695"/>
    </row>
    <row r="1696" spans="1:1" ht="14.4" x14ac:dyDescent="0.3">
      <c r="A1696"/>
    </row>
    <row r="1697" spans="1:1" ht="14.4" x14ac:dyDescent="0.3">
      <c r="A1697"/>
    </row>
    <row r="1698" spans="1:1" ht="14.4" x14ac:dyDescent="0.3">
      <c r="A1698"/>
    </row>
    <row r="1699" spans="1:1" ht="14.4" x14ac:dyDescent="0.3">
      <c r="A1699"/>
    </row>
    <row r="1700" spans="1:1" ht="14.4" x14ac:dyDescent="0.3">
      <c r="A1700"/>
    </row>
    <row r="1701" spans="1:1" ht="14.4" x14ac:dyDescent="0.3">
      <c r="A1701"/>
    </row>
    <row r="1702" spans="1:1" ht="14.4" x14ac:dyDescent="0.3">
      <c r="A1702"/>
    </row>
    <row r="1703" spans="1:1" ht="14.4" x14ac:dyDescent="0.3">
      <c r="A1703"/>
    </row>
    <row r="1704" spans="1:1" ht="14.4" x14ac:dyDescent="0.3">
      <c r="A1704"/>
    </row>
    <row r="1705" spans="1:1" ht="14.4" x14ac:dyDescent="0.3">
      <c r="A1705"/>
    </row>
    <row r="1706" spans="1:1" ht="14.4" x14ac:dyDescent="0.3">
      <c r="A1706"/>
    </row>
    <row r="1707" spans="1:1" ht="14.4" x14ac:dyDescent="0.3">
      <c r="A1707"/>
    </row>
    <row r="1708" spans="1:1" ht="14.4" x14ac:dyDescent="0.3">
      <c r="A1708"/>
    </row>
    <row r="1709" spans="1:1" ht="14.4" x14ac:dyDescent="0.3">
      <c r="A1709"/>
    </row>
    <row r="1710" spans="1:1" ht="14.4" x14ac:dyDescent="0.3">
      <c r="A1710"/>
    </row>
    <row r="1711" spans="1:1" ht="14.4" x14ac:dyDescent="0.3">
      <c r="A1711"/>
    </row>
    <row r="1712" spans="1:1" ht="14.4" x14ac:dyDescent="0.3">
      <c r="A1712"/>
    </row>
    <row r="1713" spans="1:1" ht="14.4" x14ac:dyDescent="0.3">
      <c r="A1713"/>
    </row>
    <row r="1714" spans="1:1" ht="14.4" x14ac:dyDescent="0.3">
      <c r="A1714"/>
    </row>
    <row r="1715" spans="1:1" ht="14.4" x14ac:dyDescent="0.3">
      <c r="A1715"/>
    </row>
    <row r="1716" spans="1:1" ht="14.4" x14ac:dyDescent="0.3">
      <c r="A1716"/>
    </row>
    <row r="1717" spans="1:1" ht="14.4" x14ac:dyDescent="0.3">
      <c r="A1717"/>
    </row>
    <row r="1718" spans="1:1" ht="14.4" x14ac:dyDescent="0.3">
      <c r="A1718"/>
    </row>
    <row r="1719" spans="1:1" ht="14.4" x14ac:dyDescent="0.3">
      <c r="A1719"/>
    </row>
    <row r="1720" spans="1:1" ht="14.4" x14ac:dyDescent="0.3">
      <c r="A1720"/>
    </row>
    <row r="1721" spans="1:1" ht="14.4" x14ac:dyDescent="0.3">
      <c r="A1721"/>
    </row>
    <row r="1722" spans="1:1" ht="14.4" x14ac:dyDescent="0.3">
      <c r="A1722"/>
    </row>
    <row r="1723" spans="1:1" ht="14.4" x14ac:dyDescent="0.3">
      <c r="A1723"/>
    </row>
    <row r="1724" spans="1:1" ht="14.4" x14ac:dyDescent="0.3">
      <c r="A1724"/>
    </row>
    <row r="1725" spans="1:1" ht="14.4" x14ac:dyDescent="0.3">
      <c r="A1725"/>
    </row>
    <row r="1726" spans="1:1" ht="14.4" x14ac:dyDescent="0.3">
      <c r="A1726"/>
    </row>
    <row r="1727" spans="1:1" ht="14.4" x14ac:dyDescent="0.3">
      <c r="A1727"/>
    </row>
    <row r="1728" spans="1:1" ht="14.4" x14ac:dyDescent="0.3">
      <c r="A1728"/>
    </row>
    <row r="1729" spans="1:1" ht="14.4" x14ac:dyDescent="0.3">
      <c r="A1729"/>
    </row>
    <row r="1730" spans="1:1" ht="14.4" x14ac:dyDescent="0.3">
      <c r="A1730"/>
    </row>
    <row r="1731" spans="1:1" ht="14.4" x14ac:dyDescent="0.3">
      <c r="A1731"/>
    </row>
    <row r="1732" spans="1:1" ht="14.4" x14ac:dyDescent="0.3">
      <c r="A1732"/>
    </row>
    <row r="1733" spans="1:1" ht="14.4" x14ac:dyDescent="0.3">
      <c r="A1733"/>
    </row>
    <row r="1734" spans="1:1" ht="14.4" x14ac:dyDescent="0.3">
      <c r="A1734"/>
    </row>
    <row r="1735" spans="1:1" ht="14.4" x14ac:dyDescent="0.3">
      <c r="A1735"/>
    </row>
    <row r="1736" spans="1:1" ht="14.4" x14ac:dyDescent="0.3">
      <c r="A1736"/>
    </row>
    <row r="1737" spans="1:1" ht="14.4" x14ac:dyDescent="0.3">
      <c r="A1737"/>
    </row>
    <row r="1738" spans="1:1" ht="14.4" x14ac:dyDescent="0.3">
      <c r="A1738"/>
    </row>
    <row r="1739" spans="1:1" ht="14.4" x14ac:dyDescent="0.3">
      <c r="A1739"/>
    </row>
    <row r="1740" spans="1:1" ht="14.4" x14ac:dyDescent="0.3">
      <c r="A1740"/>
    </row>
    <row r="1741" spans="1:1" ht="14.4" x14ac:dyDescent="0.3">
      <c r="A1741"/>
    </row>
    <row r="1742" spans="1:1" ht="14.4" x14ac:dyDescent="0.3">
      <c r="A1742"/>
    </row>
    <row r="1743" spans="1:1" ht="14.4" x14ac:dyDescent="0.3">
      <c r="A1743"/>
    </row>
    <row r="1744" spans="1:1" ht="14.4" x14ac:dyDescent="0.3">
      <c r="A1744"/>
    </row>
    <row r="1745" spans="1:1" ht="14.4" x14ac:dyDescent="0.3">
      <c r="A1745"/>
    </row>
    <row r="1746" spans="1:1" ht="14.4" x14ac:dyDescent="0.3">
      <c r="A1746"/>
    </row>
    <row r="1747" spans="1:1" ht="14.4" x14ac:dyDescent="0.3">
      <c r="A1747"/>
    </row>
    <row r="1748" spans="1:1" ht="14.4" x14ac:dyDescent="0.3">
      <c r="A1748"/>
    </row>
    <row r="1749" spans="1:1" ht="14.4" x14ac:dyDescent="0.3">
      <c r="A1749"/>
    </row>
    <row r="1750" spans="1:1" ht="14.4" x14ac:dyDescent="0.3">
      <c r="A1750"/>
    </row>
    <row r="1751" spans="1:1" ht="14.4" x14ac:dyDescent="0.3">
      <c r="A1751"/>
    </row>
    <row r="1752" spans="1:1" ht="14.4" x14ac:dyDescent="0.3">
      <c r="A1752"/>
    </row>
    <row r="1753" spans="1:1" ht="14.4" x14ac:dyDescent="0.3">
      <c r="A1753"/>
    </row>
    <row r="1754" spans="1:1" ht="14.4" x14ac:dyDescent="0.3">
      <c r="A1754"/>
    </row>
    <row r="1755" spans="1:1" ht="14.4" x14ac:dyDescent="0.3">
      <c r="A1755"/>
    </row>
    <row r="1756" spans="1:1" ht="14.4" x14ac:dyDescent="0.3">
      <c r="A1756"/>
    </row>
    <row r="1757" spans="1:1" ht="14.4" x14ac:dyDescent="0.3">
      <c r="A1757"/>
    </row>
    <row r="1758" spans="1:1" ht="14.4" x14ac:dyDescent="0.3">
      <c r="A1758"/>
    </row>
    <row r="1759" spans="1:1" ht="14.4" x14ac:dyDescent="0.3">
      <c r="A1759"/>
    </row>
    <row r="1760" spans="1:1" ht="14.4" x14ac:dyDescent="0.3">
      <c r="A1760"/>
    </row>
    <row r="1761" spans="1:1" ht="14.4" x14ac:dyDescent="0.3">
      <c r="A1761"/>
    </row>
    <row r="1762" spans="1:1" ht="14.4" x14ac:dyDescent="0.3">
      <c r="A1762"/>
    </row>
    <row r="1763" spans="1:1" ht="14.4" x14ac:dyDescent="0.3">
      <c r="A1763"/>
    </row>
    <row r="1764" spans="1:1" ht="14.4" x14ac:dyDescent="0.3">
      <c r="A1764"/>
    </row>
    <row r="1765" spans="1:1" ht="14.4" x14ac:dyDescent="0.3">
      <c r="A1765"/>
    </row>
    <row r="1766" spans="1:1" ht="14.4" x14ac:dyDescent="0.3">
      <c r="A1766"/>
    </row>
    <row r="1767" spans="1:1" ht="14.4" x14ac:dyDescent="0.3">
      <c r="A1767"/>
    </row>
    <row r="1768" spans="1:1" ht="14.4" x14ac:dyDescent="0.3">
      <c r="A1768"/>
    </row>
    <row r="1769" spans="1:1" ht="14.4" x14ac:dyDescent="0.3">
      <c r="A1769"/>
    </row>
    <row r="1770" spans="1:1" ht="14.4" x14ac:dyDescent="0.3">
      <c r="A1770"/>
    </row>
    <row r="1771" spans="1:1" ht="14.4" x14ac:dyDescent="0.3">
      <c r="A1771"/>
    </row>
    <row r="1772" spans="1:1" ht="14.4" x14ac:dyDescent="0.3">
      <c r="A1772"/>
    </row>
    <row r="1773" spans="1:1" ht="14.4" x14ac:dyDescent="0.3">
      <c r="A1773"/>
    </row>
    <row r="1774" spans="1:1" ht="14.4" x14ac:dyDescent="0.3">
      <c r="A1774"/>
    </row>
    <row r="1775" spans="1:1" ht="14.4" x14ac:dyDescent="0.3">
      <c r="A1775"/>
    </row>
    <row r="1776" spans="1:1" ht="14.4" x14ac:dyDescent="0.3">
      <c r="A1776"/>
    </row>
    <row r="1777" spans="1:1" ht="14.4" x14ac:dyDescent="0.3">
      <c r="A1777"/>
    </row>
    <row r="1778" spans="1:1" ht="14.4" x14ac:dyDescent="0.3">
      <c r="A1778"/>
    </row>
    <row r="1779" spans="1:1" ht="14.4" x14ac:dyDescent="0.3">
      <c r="A1779"/>
    </row>
    <row r="1780" spans="1:1" ht="14.4" x14ac:dyDescent="0.3">
      <c r="A1780"/>
    </row>
    <row r="1781" spans="1:1" ht="14.4" x14ac:dyDescent="0.3">
      <c r="A1781"/>
    </row>
    <row r="1782" spans="1:1" ht="14.4" x14ac:dyDescent="0.3">
      <c r="A1782"/>
    </row>
    <row r="1783" spans="1:1" ht="14.4" x14ac:dyDescent="0.3">
      <c r="A1783"/>
    </row>
    <row r="1784" spans="1:1" ht="14.4" x14ac:dyDescent="0.3">
      <c r="A1784"/>
    </row>
    <row r="1785" spans="1:1" ht="14.4" x14ac:dyDescent="0.3">
      <c r="A1785"/>
    </row>
    <row r="1786" spans="1:1" ht="14.4" x14ac:dyDescent="0.3">
      <c r="A1786"/>
    </row>
    <row r="1787" spans="1:1" ht="14.4" x14ac:dyDescent="0.3">
      <c r="A1787"/>
    </row>
    <row r="1788" spans="1:1" ht="14.4" x14ac:dyDescent="0.3">
      <c r="A1788"/>
    </row>
    <row r="1789" spans="1:1" ht="14.4" x14ac:dyDescent="0.3">
      <c r="A1789"/>
    </row>
    <row r="1790" spans="1:1" ht="14.4" x14ac:dyDescent="0.3">
      <c r="A1790"/>
    </row>
    <row r="1791" spans="1:1" ht="14.4" x14ac:dyDescent="0.3">
      <c r="A1791"/>
    </row>
    <row r="1792" spans="1:1" ht="14.4" x14ac:dyDescent="0.3">
      <c r="A1792"/>
    </row>
    <row r="1793" spans="1:1" ht="14.4" x14ac:dyDescent="0.3">
      <c r="A1793"/>
    </row>
    <row r="1794" spans="1:1" ht="14.4" x14ac:dyDescent="0.3">
      <c r="A1794"/>
    </row>
    <row r="1795" spans="1:1" ht="14.4" x14ac:dyDescent="0.3">
      <c r="A1795"/>
    </row>
    <row r="1796" spans="1:1" ht="14.4" x14ac:dyDescent="0.3">
      <c r="A1796"/>
    </row>
    <row r="1797" spans="1:1" ht="14.4" x14ac:dyDescent="0.3">
      <c r="A1797"/>
    </row>
    <row r="1798" spans="1:1" ht="14.4" x14ac:dyDescent="0.3">
      <c r="A1798"/>
    </row>
    <row r="1799" spans="1:1" ht="14.4" x14ac:dyDescent="0.3">
      <c r="A1799"/>
    </row>
    <row r="1800" spans="1:1" ht="14.4" x14ac:dyDescent="0.3">
      <c r="A1800"/>
    </row>
    <row r="1801" spans="1:1" ht="14.4" x14ac:dyDescent="0.3">
      <c r="A1801"/>
    </row>
    <row r="1802" spans="1:1" ht="14.4" x14ac:dyDescent="0.3">
      <c r="A1802"/>
    </row>
    <row r="1803" spans="1:1" ht="14.4" x14ac:dyDescent="0.3">
      <c r="A1803"/>
    </row>
    <row r="1804" spans="1:1" ht="14.4" x14ac:dyDescent="0.3">
      <c r="A1804"/>
    </row>
    <row r="1805" spans="1:1" ht="14.4" x14ac:dyDescent="0.3">
      <c r="A1805"/>
    </row>
    <row r="1806" spans="1:1" ht="14.4" x14ac:dyDescent="0.3">
      <c r="A1806"/>
    </row>
    <row r="1807" spans="1:1" ht="14.4" x14ac:dyDescent="0.3">
      <c r="A1807"/>
    </row>
    <row r="1808" spans="1:1" ht="14.4" x14ac:dyDescent="0.3">
      <c r="A1808"/>
    </row>
    <row r="1809" spans="1:1" ht="14.4" x14ac:dyDescent="0.3">
      <c r="A1809"/>
    </row>
    <row r="1810" spans="1:1" ht="14.4" x14ac:dyDescent="0.3">
      <c r="A1810"/>
    </row>
    <row r="1811" spans="1:1" ht="14.4" x14ac:dyDescent="0.3">
      <c r="A1811"/>
    </row>
    <row r="1812" spans="1:1" ht="14.4" x14ac:dyDescent="0.3">
      <c r="A1812"/>
    </row>
    <row r="1813" spans="1:1" ht="14.4" x14ac:dyDescent="0.3">
      <c r="A1813"/>
    </row>
    <row r="1814" spans="1:1" ht="14.4" x14ac:dyDescent="0.3">
      <c r="A1814"/>
    </row>
    <row r="1815" spans="1:1" ht="14.4" x14ac:dyDescent="0.3">
      <c r="A1815"/>
    </row>
    <row r="1816" spans="1:1" ht="14.4" x14ac:dyDescent="0.3">
      <c r="A1816"/>
    </row>
    <row r="1817" spans="1:1" ht="14.4" x14ac:dyDescent="0.3">
      <c r="A1817"/>
    </row>
    <row r="1818" spans="1:1" ht="14.4" x14ac:dyDescent="0.3">
      <c r="A1818"/>
    </row>
    <row r="1819" spans="1:1" ht="14.4" x14ac:dyDescent="0.3">
      <c r="A1819"/>
    </row>
    <row r="1820" spans="1:1" ht="14.4" x14ac:dyDescent="0.3">
      <c r="A1820"/>
    </row>
    <row r="1821" spans="1:1" ht="14.4" x14ac:dyDescent="0.3">
      <c r="A1821"/>
    </row>
    <row r="1822" spans="1:1" ht="14.4" x14ac:dyDescent="0.3">
      <c r="A1822"/>
    </row>
    <row r="1823" spans="1:1" ht="14.4" x14ac:dyDescent="0.3">
      <c r="A1823"/>
    </row>
    <row r="1824" spans="1:1" ht="14.4" x14ac:dyDescent="0.3">
      <c r="A1824"/>
    </row>
    <row r="1825" spans="1:1" ht="14.4" x14ac:dyDescent="0.3">
      <c r="A1825"/>
    </row>
    <row r="1826" spans="1:1" ht="14.4" x14ac:dyDescent="0.3">
      <c r="A1826"/>
    </row>
    <row r="1827" spans="1:1" ht="14.4" x14ac:dyDescent="0.3">
      <c r="A1827"/>
    </row>
    <row r="1828" spans="1:1" ht="14.4" x14ac:dyDescent="0.3">
      <c r="A1828"/>
    </row>
    <row r="1829" spans="1:1" ht="14.4" x14ac:dyDescent="0.3">
      <c r="A1829"/>
    </row>
    <row r="1830" spans="1:1" ht="14.4" x14ac:dyDescent="0.3">
      <c r="A1830"/>
    </row>
    <row r="1831" spans="1:1" ht="14.4" x14ac:dyDescent="0.3">
      <c r="A1831"/>
    </row>
    <row r="1832" spans="1:1" ht="14.4" x14ac:dyDescent="0.3">
      <c r="A1832"/>
    </row>
    <row r="1833" spans="1:1" ht="14.4" x14ac:dyDescent="0.3">
      <c r="A1833"/>
    </row>
    <row r="1834" spans="1:1" ht="14.4" x14ac:dyDescent="0.3">
      <c r="A1834"/>
    </row>
    <row r="1835" spans="1:1" ht="14.4" x14ac:dyDescent="0.3">
      <c r="A1835"/>
    </row>
    <row r="1836" spans="1:1" ht="14.4" x14ac:dyDescent="0.3">
      <c r="A1836"/>
    </row>
    <row r="1837" spans="1:1" ht="14.4" x14ac:dyDescent="0.3">
      <c r="A1837"/>
    </row>
    <row r="1838" spans="1:1" ht="14.4" x14ac:dyDescent="0.3">
      <c r="A1838"/>
    </row>
    <row r="1839" spans="1:1" ht="14.4" x14ac:dyDescent="0.3">
      <c r="A1839"/>
    </row>
    <row r="1840" spans="1:1" ht="14.4" x14ac:dyDescent="0.3">
      <c r="A1840"/>
    </row>
    <row r="1841" spans="1:1" ht="14.4" x14ac:dyDescent="0.3">
      <c r="A1841"/>
    </row>
    <row r="1842" spans="1:1" ht="14.4" x14ac:dyDescent="0.3">
      <c r="A1842"/>
    </row>
    <row r="1843" spans="1:1" ht="14.4" x14ac:dyDescent="0.3">
      <c r="A1843"/>
    </row>
    <row r="1844" spans="1:1" ht="14.4" x14ac:dyDescent="0.3">
      <c r="A1844"/>
    </row>
    <row r="1845" spans="1:1" ht="14.4" x14ac:dyDescent="0.3">
      <c r="A1845"/>
    </row>
    <row r="1846" spans="1:1" ht="14.4" x14ac:dyDescent="0.3">
      <c r="A1846"/>
    </row>
    <row r="1847" spans="1:1" ht="14.4" x14ac:dyDescent="0.3">
      <c r="A1847"/>
    </row>
    <row r="1848" spans="1:1" ht="14.4" x14ac:dyDescent="0.3">
      <c r="A1848"/>
    </row>
    <row r="1849" spans="1:1" ht="14.4" x14ac:dyDescent="0.3">
      <c r="A1849"/>
    </row>
    <row r="1850" spans="1:1" ht="14.4" x14ac:dyDescent="0.3">
      <c r="A1850"/>
    </row>
    <row r="1851" spans="1:1" ht="14.4" x14ac:dyDescent="0.3">
      <c r="A1851"/>
    </row>
    <row r="1852" spans="1:1" ht="14.4" x14ac:dyDescent="0.3">
      <c r="A1852"/>
    </row>
    <row r="1853" spans="1:1" ht="14.4" x14ac:dyDescent="0.3">
      <c r="A1853"/>
    </row>
    <row r="1854" spans="1:1" ht="14.4" x14ac:dyDescent="0.3">
      <c r="A1854"/>
    </row>
    <row r="1855" spans="1:1" ht="14.4" x14ac:dyDescent="0.3">
      <c r="A1855"/>
    </row>
    <row r="1856" spans="1:1" ht="14.4" x14ac:dyDescent="0.3">
      <c r="A1856"/>
    </row>
    <row r="1857" spans="1:1" ht="14.4" x14ac:dyDescent="0.3">
      <c r="A1857"/>
    </row>
    <row r="1858" spans="1:1" ht="14.4" x14ac:dyDescent="0.3">
      <c r="A1858"/>
    </row>
    <row r="1859" spans="1:1" ht="14.4" x14ac:dyDescent="0.3">
      <c r="A1859"/>
    </row>
    <row r="1860" spans="1:1" ht="14.4" x14ac:dyDescent="0.3">
      <c r="A1860"/>
    </row>
    <row r="1861" spans="1:1" ht="14.4" x14ac:dyDescent="0.3">
      <c r="A1861"/>
    </row>
    <row r="1862" spans="1:1" ht="14.4" x14ac:dyDescent="0.3">
      <c r="A1862"/>
    </row>
    <row r="1863" spans="1:1" ht="14.4" x14ac:dyDescent="0.3">
      <c r="A1863"/>
    </row>
    <row r="1864" spans="1:1" ht="14.4" x14ac:dyDescent="0.3">
      <c r="A1864"/>
    </row>
    <row r="1865" spans="1:1" ht="14.4" x14ac:dyDescent="0.3">
      <c r="A1865"/>
    </row>
    <row r="1866" spans="1:1" ht="14.4" x14ac:dyDescent="0.3">
      <c r="A1866"/>
    </row>
    <row r="1867" spans="1:1" ht="14.4" x14ac:dyDescent="0.3">
      <c r="A1867"/>
    </row>
    <row r="1868" spans="1:1" ht="14.4" x14ac:dyDescent="0.3">
      <c r="A1868"/>
    </row>
    <row r="1869" spans="1:1" ht="14.4" x14ac:dyDescent="0.3">
      <c r="A1869"/>
    </row>
    <row r="1870" spans="1:1" ht="14.4" x14ac:dyDescent="0.3">
      <c r="A1870"/>
    </row>
    <row r="1871" spans="1:1" ht="14.4" x14ac:dyDescent="0.3">
      <c r="A1871"/>
    </row>
    <row r="1872" spans="1:1" ht="14.4" x14ac:dyDescent="0.3">
      <c r="A1872"/>
    </row>
    <row r="1873" spans="1:1" ht="14.4" x14ac:dyDescent="0.3">
      <c r="A1873"/>
    </row>
    <row r="1874" spans="1:1" ht="14.4" x14ac:dyDescent="0.3">
      <c r="A1874"/>
    </row>
    <row r="1875" spans="1:1" ht="14.4" x14ac:dyDescent="0.3">
      <c r="A1875"/>
    </row>
    <row r="1876" spans="1:1" ht="14.4" x14ac:dyDescent="0.3">
      <c r="A1876"/>
    </row>
    <row r="1877" spans="1:1" ht="14.4" x14ac:dyDescent="0.3">
      <c r="A1877"/>
    </row>
    <row r="1878" spans="1:1" ht="14.4" x14ac:dyDescent="0.3">
      <c r="A1878"/>
    </row>
    <row r="1879" spans="1:1" ht="14.4" x14ac:dyDescent="0.3">
      <c r="A1879"/>
    </row>
    <row r="1880" spans="1:1" ht="14.4" x14ac:dyDescent="0.3">
      <c r="A1880"/>
    </row>
    <row r="1881" spans="1:1" ht="14.4" x14ac:dyDescent="0.3">
      <c r="A1881"/>
    </row>
    <row r="1882" spans="1:1" ht="14.4" x14ac:dyDescent="0.3">
      <c r="A1882"/>
    </row>
    <row r="1883" spans="1:1" ht="14.4" x14ac:dyDescent="0.3">
      <c r="A1883"/>
    </row>
    <row r="1884" spans="1:1" ht="14.4" x14ac:dyDescent="0.3">
      <c r="A1884"/>
    </row>
    <row r="1885" spans="1:1" ht="14.4" x14ac:dyDescent="0.3">
      <c r="A1885"/>
    </row>
    <row r="1886" spans="1:1" ht="14.4" x14ac:dyDescent="0.3">
      <c r="A1886"/>
    </row>
    <row r="1887" spans="1:1" ht="14.4" x14ac:dyDescent="0.3">
      <c r="A1887"/>
    </row>
    <row r="1888" spans="1:1" ht="14.4" x14ac:dyDescent="0.3">
      <c r="A1888"/>
    </row>
    <row r="1889" spans="1:1" ht="14.4" x14ac:dyDescent="0.3">
      <c r="A1889"/>
    </row>
    <row r="1890" spans="1:1" ht="14.4" x14ac:dyDescent="0.3">
      <c r="A1890"/>
    </row>
    <row r="1891" spans="1:1" ht="14.4" x14ac:dyDescent="0.3">
      <c r="A1891"/>
    </row>
    <row r="1892" spans="1:1" ht="14.4" x14ac:dyDescent="0.3">
      <c r="A1892"/>
    </row>
    <row r="1893" spans="1:1" ht="14.4" x14ac:dyDescent="0.3">
      <c r="A1893"/>
    </row>
    <row r="1894" spans="1:1" ht="14.4" x14ac:dyDescent="0.3">
      <c r="A1894"/>
    </row>
    <row r="1895" spans="1:1" ht="14.4" x14ac:dyDescent="0.3">
      <c r="A1895"/>
    </row>
    <row r="1896" spans="1:1" ht="14.4" x14ac:dyDescent="0.3">
      <c r="A1896"/>
    </row>
    <row r="1897" spans="1:1" ht="14.4" x14ac:dyDescent="0.3">
      <c r="A1897"/>
    </row>
    <row r="1898" spans="1:1" ht="14.4" x14ac:dyDescent="0.3">
      <c r="A1898"/>
    </row>
    <row r="1899" spans="1:1" ht="14.4" x14ac:dyDescent="0.3">
      <c r="A1899"/>
    </row>
    <row r="1900" spans="1:1" ht="14.4" x14ac:dyDescent="0.3">
      <c r="A1900"/>
    </row>
    <row r="1901" spans="1:1" ht="14.4" x14ac:dyDescent="0.3">
      <c r="A1901"/>
    </row>
    <row r="1902" spans="1:1" ht="14.4" x14ac:dyDescent="0.3">
      <c r="A1902"/>
    </row>
    <row r="1903" spans="1:1" ht="14.4" x14ac:dyDescent="0.3">
      <c r="A1903"/>
    </row>
    <row r="1904" spans="1:1" ht="14.4" x14ac:dyDescent="0.3">
      <c r="A1904"/>
    </row>
    <row r="1905" spans="1:1" ht="14.4" x14ac:dyDescent="0.3">
      <c r="A1905"/>
    </row>
    <row r="1906" spans="1:1" ht="14.4" x14ac:dyDescent="0.3">
      <c r="A1906"/>
    </row>
    <row r="1907" spans="1:1" ht="14.4" x14ac:dyDescent="0.3">
      <c r="A1907"/>
    </row>
    <row r="1908" spans="1:1" ht="14.4" x14ac:dyDescent="0.3">
      <c r="A1908"/>
    </row>
    <row r="1909" spans="1:1" ht="14.4" x14ac:dyDescent="0.3">
      <c r="A1909"/>
    </row>
    <row r="1910" spans="1:1" ht="14.4" x14ac:dyDescent="0.3">
      <c r="A1910"/>
    </row>
    <row r="1911" spans="1:1" ht="14.4" x14ac:dyDescent="0.3">
      <c r="A1911"/>
    </row>
    <row r="1912" spans="1:1" ht="14.4" x14ac:dyDescent="0.3">
      <c r="A1912"/>
    </row>
    <row r="1913" spans="1:1" ht="14.4" x14ac:dyDescent="0.3">
      <c r="A1913"/>
    </row>
    <row r="1914" spans="1:1" ht="14.4" x14ac:dyDescent="0.3">
      <c r="A1914"/>
    </row>
    <row r="1915" spans="1:1" ht="14.4" x14ac:dyDescent="0.3">
      <c r="A1915"/>
    </row>
    <row r="1916" spans="1:1" ht="14.4" x14ac:dyDescent="0.3">
      <c r="A1916"/>
    </row>
    <row r="1917" spans="1:1" ht="14.4" x14ac:dyDescent="0.3">
      <c r="A1917"/>
    </row>
    <row r="1918" spans="1:1" ht="14.4" x14ac:dyDescent="0.3">
      <c r="A1918"/>
    </row>
    <row r="1919" spans="1:1" ht="14.4" x14ac:dyDescent="0.3">
      <c r="A1919"/>
    </row>
    <row r="1920" spans="1:1" ht="14.4" x14ac:dyDescent="0.3">
      <c r="A1920"/>
    </row>
    <row r="1921" spans="1:1" ht="14.4" x14ac:dyDescent="0.3">
      <c r="A1921"/>
    </row>
    <row r="1922" spans="1:1" ht="14.4" x14ac:dyDescent="0.3">
      <c r="A1922"/>
    </row>
    <row r="1923" spans="1:1" ht="14.4" x14ac:dyDescent="0.3">
      <c r="A1923"/>
    </row>
    <row r="1924" spans="1:1" ht="14.4" x14ac:dyDescent="0.3">
      <c r="A1924"/>
    </row>
    <row r="1925" spans="1:1" ht="14.4" x14ac:dyDescent="0.3">
      <c r="A1925"/>
    </row>
    <row r="1926" spans="1:1" ht="14.4" x14ac:dyDescent="0.3">
      <c r="A1926"/>
    </row>
    <row r="1927" spans="1:1" ht="14.4" x14ac:dyDescent="0.3">
      <c r="A1927"/>
    </row>
    <row r="1928" spans="1:1" ht="14.4" x14ac:dyDescent="0.3">
      <c r="A1928"/>
    </row>
    <row r="1929" spans="1:1" ht="14.4" x14ac:dyDescent="0.3">
      <c r="A1929"/>
    </row>
    <row r="1930" spans="1:1" ht="14.4" x14ac:dyDescent="0.3">
      <c r="A1930"/>
    </row>
    <row r="1931" spans="1:1" ht="14.4" x14ac:dyDescent="0.3">
      <c r="A1931"/>
    </row>
    <row r="1932" spans="1:1" ht="14.4" x14ac:dyDescent="0.3">
      <c r="A1932"/>
    </row>
    <row r="1933" spans="1:1" ht="14.4" x14ac:dyDescent="0.3">
      <c r="A1933"/>
    </row>
    <row r="1934" spans="1:1" ht="14.4" x14ac:dyDescent="0.3">
      <c r="A1934"/>
    </row>
    <row r="1935" spans="1:1" ht="14.4" x14ac:dyDescent="0.3">
      <c r="A1935"/>
    </row>
    <row r="1936" spans="1:1" ht="14.4" x14ac:dyDescent="0.3">
      <c r="A1936"/>
    </row>
    <row r="1937" spans="1:1" ht="14.4" x14ac:dyDescent="0.3">
      <c r="A1937"/>
    </row>
    <row r="1938" spans="1:1" ht="14.4" x14ac:dyDescent="0.3">
      <c r="A1938"/>
    </row>
    <row r="1939" spans="1:1" ht="14.4" x14ac:dyDescent="0.3">
      <c r="A1939"/>
    </row>
    <row r="1940" spans="1:1" ht="14.4" x14ac:dyDescent="0.3">
      <c r="A1940"/>
    </row>
    <row r="1941" spans="1:1" ht="14.4" x14ac:dyDescent="0.3">
      <c r="A1941"/>
    </row>
    <row r="1942" spans="1:1" ht="14.4" x14ac:dyDescent="0.3">
      <c r="A1942"/>
    </row>
    <row r="1943" spans="1:1" ht="14.4" x14ac:dyDescent="0.3">
      <c r="A1943"/>
    </row>
    <row r="1944" spans="1:1" ht="14.4" x14ac:dyDescent="0.3">
      <c r="A1944"/>
    </row>
    <row r="1945" spans="1:1" ht="14.4" x14ac:dyDescent="0.3">
      <c r="A1945"/>
    </row>
    <row r="1946" spans="1:1" ht="14.4" x14ac:dyDescent="0.3">
      <c r="A1946"/>
    </row>
    <row r="1947" spans="1:1" ht="14.4" x14ac:dyDescent="0.3">
      <c r="A1947"/>
    </row>
    <row r="1948" spans="1:1" ht="14.4" x14ac:dyDescent="0.3">
      <c r="A1948"/>
    </row>
    <row r="1949" spans="1:1" ht="14.4" x14ac:dyDescent="0.3">
      <c r="A1949"/>
    </row>
    <row r="1950" spans="1:1" ht="14.4" x14ac:dyDescent="0.3">
      <c r="A1950"/>
    </row>
    <row r="1951" spans="1:1" ht="14.4" x14ac:dyDescent="0.3">
      <c r="A1951"/>
    </row>
    <row r="1952" spans="1:1" ht="14.4" x14ac:dyDescent="0.3">
      <c r="A1952"/>
    </row>
    <row r="1953" spans="1:1" ht="14.4" x14ac:dyDescent="0.3">
      <c r="A1953"/>
    </row>
    <row r="1954" spans="1:1" ht="14.4" x14ac:dyDescent="0.3">
      <c r="A1954"/>
    </row>
    <row r="1955" spans="1:1" ht="14.4" x14ac:dyDescent="0.3">
      <c r="A1955"/>
    </row>
    <row r="1956" spans="1:1" ht="14.4" x14ac:dyDescent="0.3">
      <c r="A1956"/>
    </row>
    <row r="1957" spans="1:1" ht="14.4" x14ac:dyDescent="0.3">
      <c r="A1957"/>
    </row>
    <row r="1958" spans="1:1" ht="14.4" x14ac:dyDescent="0.3">
      <c r="A1958"/>
    </row>
    <row r="1959" spans="1:1" ht="14.4" x14ac:dyDescent="0.3">
      <c r="A1959"/>
    </row>
    <row r="1960" spans="1:1" ht="14.4" x14ac:dyDescent="0.3">
      <c r="A1960"/>
    </row>
    <row r="1961" spans="1:1" ht="14.4" x14ac:dyDescent="0.3">
      <c r="A1961"/>
    </row>
    <row r="1962" spans="1:1" ht="14.4" x14ac:dyDescent="0.3">
      <c r="A1962"/>
    </row>
    <row r="1963" spans="1:1" ht="14.4" x14ac:dyDescent="0.3">
      <c r="A1963"/>
    </row>
    <row r="1964" spans="1:1" ht="14.4" x14ac:dyDescent="0.3">
      <c r="A1964"/>
    </row>
    <row r="1965" spans="1:1" ht="14.4" x14ac:dyDescent="0.3">
      <c r="A1965"/>
    </row>
    <row r="1966" spans="1:1" ht="14.4" x14ac:dyDescent="0.3">
      <c r="A1966"/>
    </row>
    <row r="1967" spans="1:1" ht="14.4" x14ac:dyDescent="0.3">
      <c r="A1967"/>
    </row>
    <row r="1968" spans="1:1" ht="14.4" x14ac:dyDescent="0.3">
      <c r="A1968"/>
    </row>
    <row r="1969" spans="1:1" ht="14.4" x14ac:dyDescent="0.3">
      <c r="A1969"/>
    </row>
    <row r="1970" spans="1:1" ht="14.4" x14ac:dyDescent="0.3">
      <c r="A1970"/>
    </row>
    <row r="1971" spans="1:1" ht="14.4" x14ac:dyDescent="0.3">
      <c r="A1971"/>
    </row>
    <row r="1972" spans="1:1" ht="14.4" x14ac:dyDescent="0.3">
      <c r="A1972"/>
    </row>
    <row r="1973" spans="1:1" ht="14.4" x14ac:dyDescent="0.3">
      <c r="A1973"/>
    </row>
    <row r="1974" spans="1:1" ht="14.4" x14ac:dyDescent="0.3">
      <c r="A1974"/>
    </row>
    <row r="1975" spans="1:1" ht="14.4" x14ac:dyDescent="0.3">
      <c r="A1975"/>
    </row>
    <row r="1976" spans="1:1" ht="14.4" x14ac:dyDescent="0.3">
      <c r="A1976"/>
    </row>
    <row r="1977" spans="1:1" ht="14.4" x14ac:dyDescent="0.3">
      <c r="A1977"/>
    </row>
    <row r="1978" spans="1:1" ht="14.4" x14ac:dyDescent="0.3">
      <c r="A1978"/>
    </row>
    <row r="1979" spans="1:1" ht="14.4" x14ac:dyDescent="0.3">
      <c r="A1979"/>
    </row>
    <row r="1980" spans="1:1" ht="14.4" x14ac:dyDescent="0.3">
      <c r="A1980"/>
    </row>
    <row r="1981" spans="1:1" ht="14.4" x14ac:dyDescent="0.3">
      <c r="A1981"/>
    </row>
    <row r="1982" spans="1:1" ht="14.4" x14ac:dyDescent="0.3">
      <c r="A1982"/>
    </row>
    <row r="1983" spans="1:1" ht="14.4" x14ac:dyDescent="0.3">
      <c r="A1983"/>
    </row>
    <row r="1984" spans="1:1" ht="14.4" x14ac:dyDescent="0.3">
      <c r="A1984"/>
    </row>
    <row r="1985" spans="1:1" ht="14.4" x14ac:dyDescent="0.3">
      <c r="A1985"/>
    </row>
    <row r="1986" spans="1:1" ht="14.4" x14ac:dyDescent="0.3">
      <c r="A1986"/>
    </row>
    <row r="1987" spans="1:1" ht="14.4" x14ac:dyDescent="0.3">
      <c r="A1987"/>
    </row>
    <row r="1988" spans="1:1" ht="14.4" x14ac:dyDescent="0.3">
      <c r="A1988"/>
    </row>
    <row r="1989" spans="1:1" ht="14.4" x14ac:dyDescent="0.3">
      <c r="A1989"/>
    </row>
    <row r="1990" spans="1:1" ht="14.4" x14ac:dyDescent="0.3">
      <c r="A1990"/>
    </row>
    <row r="1991" spans="1:1" ht="14.4" x14ac:dyDescent="0.3">
      <c r="A1991"/>
    </row>
    <row r="1992" spans="1:1" ht="14.4" x14ac:dyDescent="0.3">
      <c r="A1992"/>
    </row>
    <row r="1993" spans="1:1" ht="14.4" x14ac:dyDescent="0.3">
      <c r="A1993"/>
    </row>
    <row r="1994" spans="1:1" ht="14.4" x14ac:dyDescent="0.3">
      <c r="A1994"/>
    </row>
    <row r="1995" spans="1:1" ht="14.4" x14ac:dyDescent="0.3">
      <c r="A1995"/>
    </row>
    <row r="1996" spans="1:1" ht="14.4" x14ac:dyDescent="0.3">
      <c r="A1996"/>
    </row>
    <row r="1997" spans="1:1" ht="14.4" x14ac:dyDescent="0.3">
      <c r="A1997"/>
    </row>
    <row r="1998" spans="1:1" ht="14.4" x14ac:dyDescent="0.3">
      <c r="A1998"/>
    </row>
    <row r="1999" spans="1:1" ht="14.4" x14ac:dyDescent="0.3">
      <c r="A1999"/>
    </row>
    <row r="2000" spans="1:1" ht="14.4" x14ac:dyDescent="0.3">
      <c r="A2000"/>
    </row>
    <row r="2001" spans="1:1" ht="14.4" x14ac:dyDescent="0.3">
      <c r="A2001"/>
    </row>
    <row r="2002" spans="1:1" ht="14.4" x14ac:dyDescent="0.3">
      <c r="A2002"/>
    </row>
    <row r="2003" spans="1:1" ht="14.4" x14ac:dyDescent="0.3">
      <c r="A2003"/>
    </row>
    <row r="2004" spans="1:1" ht="14.4" x14ac:dyDescent="0.3">
      <c r="A2004"/>
    </row>
    <row r="2005" spans="1:1" ht="14.4" x14ac:dyDescent="0.3">
      <c r="A2005"/>
    </row>
    <row r="2006" spans="1:1" ht="14.4" x14ac:dyDescent="0.3">
      <c r="A2006"/>
    </row>
    <row r="2007" spans="1:1" ht="14.4" x14ac:dyDescent="0.3">
      <c r="A2007"/>
    </row>
    <row r="2008" spans="1:1" ht="14.4" x14ac:dyDescent="0.3">
      <c r="A2008"/>
    </row>
    <row r="2009" spans="1:1" ht="14.4" x14ac:dyDescent="0.3">
      <c r="A2009"/>
    </row>
    <row r="2010" spans="1:1" ht="14.4" x14ac:dyDescent="0.3">
      <c r="A2010"/>
    </row>
    <row r="2011" spans="1:1" ht="14.4" x14ac:dyDescent="0.3">
      <c r="A2011"/>
    </row>
    <row r="2012" spans="1:1" ht="14.4" x14ac:dyDescent="0.3">
      <c r="A2012"/>
    </row>
    <row r="2013" spans="1:1" ht="14.4" x14ac:dyDescent="0.3">
      <c r="A2013"/>
    </row>
    <row r="2014" spans="1:1" ht="14.4" x14ac:dyDescent="0.3">
      <c r="A2014"/>
    </row>
    <row r="2015" spans="1:1" ht="14.4" x14ac:dyDescent="0.3">
      <c r="A2015"/>
    </row>
    <row r="2016" spans="1:1" ht="14.4" x14ac:dyDescent="0.3">
      <c r="A2016"/>
    </row>
    <row r="2017" spans="1:1" ht="14.4" x14ac:dyDescent="0.3">
      <c r="A2017"/>
    </row>
    <row r="2018" spans="1:1" ht="14.4" x14ac:dyDescent="0.3">
      <c r="A2018"/>
    </row>
    <row r="2019" spans="1:1" ht="14.4" x14ac:dyDescent="0.3">
      <c r="A2019"/>
    </row>
    <row r="2020" spans="1:1" ht="14.4" x14ac:dyDescent="0.3">
      <c r="A2020"/>
    </row>
    <row r="2021" spans="1:1" ht="14.4" x14ac:dyDescent="0.3">
      <c r="A2021"/>
    </row>
    <row r="2022" spans="1:1" ht="14.4" x14ac:dyDescent="0.3">
      <c r="A2022"/>
    </row>
    <row r="2023" spans="1:1" ht="14.4" x14ac:dyDescent="0.3">
      <c r="A2023"/>
    </row>
    <row r="2024" spans="1:1" ht="14.4" x14ac:dyDescent="0.3">
      <c r="A2024"/>
    </row>
    <row r="2025" spans="1:1" ht="14.4" x14ac:dyDescent="0.3">
      <c r="A2025"/>
    </row>
    <row r="2026" spans="1:1" ht="14.4" x14ac:dyDescent="0.3">
      <c r="A2026"/>
    </row>
    <row r="2027" spans="1:1" ht="14.4" x14ac:dyDescent="0.3">
      <c r="A2027"/>
    </row>
    <row r="2028" spans="1:1" ht="14.4" x14ac:dyDescent="0.3">
      <c r="A2028"/>
    </row>
    <row r="2029" spans="1:1" ht="14.4" x14ac:dyDescent="0.3">
      <c r="A2029"/>
    </row>
    <row r="2030" spans="1:1" ht="14.4" x14ac:dyDescent="0.3">
      <c r="A2030"/>
    </row>
    <row r="2031" spans="1:1" ht="14.4" x14ac:dyDescent="0.3">
      <c r="A2031"/>
    </row>
    <row r="2032" spans="1:1" ht="14.4" x14ac:dyDescent="0.3">
      <c r="A2032"/>
    </row>
    <row r="2033" spans="1:1" ht="14.4" x14ac:dyDescent="0.3">
      <c r="A2033"/>
    </row>
    <row r="2034" spans="1:1" ht="14.4" x14ac:dyDescent="0.3">
      <c r="A2034"/>
    </row>
    <row r="2035" spans="1:1" ht="14.4" x14ac:dyDescent="0.3">
      <c r="A2035"/>
    </row>
    <row r="2036" spans="1:1" ht="14.4" x14ac:dyDescent="0.3">
      <c r="A2036"/>
    </row>
    <row r="2037" spans="1:1" ht="14.4" x14ac:dyDescent="0.3">
      <c r="A2037"/>
    </row>
    <row r="2038" spans="1:1" ht="14.4" x14ac:dyDescent="0.3">
      <c r="A2038"/>
    </row>
    <row r="2039" spans="1:1" ht="14.4" x14ac:dyDescent="0.3">
      <c r="A2039"/>
    </row>
    <row r="2040" spans="1:1" ht="14.4" x14ac:dyDescent="0.3">
      <c r="A2040"/>
    </row>
    <row r="2041" spans="1:1" ht="14.4" x14ac:dyDescent="0.3">
      <c r="A2041"/>
    </row>
    <row r="2042" spans="1:1" ht="14.4" x14ac:dyDescent="0.3">
      <c r="A2042"/>
    </row>
    <row r="2043" spans="1:1" ht="14.4" x14ac:dyDescent="0.3">
      <c r="A2043"/>
    </row>
    <row r="2044" spans="1:1" ht="14.4" x14ac:dyDescent="0.3">
      <c r="A2044"/>
    </row>
    <row r="2045" spans="1:1" ht="14.4" x14ac:dyDescent="0.3">
      <c r="A2045"/>
    </row>
    <row r="2046" spans="1:1" ht="14.4" x14ac:dyDescent="0.3">
      <c r="A2046"/>
    </row>
    <row r="2047" spans="1:1" ht="14.4" x14ac:dyDescent="0.3">
      <c r="A2047"/>
    </row>
    <row r="2048" spans="1:1" ht="14.4" x14ac:dyDescent="0.3">
      <c r="A2048"/>
    </row>
    <row r="2049" spans="1:1" ht="14.4" x14ac:dyDescent="0.3">
      <c r="A2049"/>
    </row>
    <row r="2050" spans="1:1" ht="14.4" x14ac:dyDescent="0.3">
      <c r="A2050"/>
    </row>
    <row r="2051" spans="1:1" ht="14.4" x14ac:dyDescent="0.3">
      <c r="A2051"/>
    </row>
    <row r="2052" spans="1:1" ht="14.4" x14ac:dyDescent="0.3">
      <c r="A2052"/>
    </row>
    <row r="2053" spans="1:1" ht="14.4" x14ac:dyDescent="0.3">
      <c r="A2053"/>
    </row>
    <row r="2054" spans="1:1" ht="14.4" x14ac:dyDescent="0.3">
      <c r="A2054"/>
    </row>
    <row r="2055" spans="1:1" ht="14.4" x14ac:dyDescent="0.3">
      <c r="A2055"/>
    </row>
    <row r="2056" spans="1:1" ht="14.4" x14ac:dyDescent="0.3">
      <c r="A2056"/>
    </row>
    <row r="2057" spans="1:1" ht="14.4" x14ac:dyDescent="0.3">
      <c r="A2057"/>
    </row>
    <row r="2058" spans="1:1" ht="14.4" x14ac:dyDescent="0.3">
      <c r="A2058"/>
    </row>
    <row r="2059" spans="1:1" ht="14.4" x14ac:dyDescent="0.3">
      <c r="A2059"/>
    </row>
    <row r="2060" spans="1:1" ht="14.4" x14ac:dyDescent="0.3">
      <c r="A2060"/>
    </row>
    <row r="2061" spans="1:1" ht="14.4" x14ac:dyDescent="0.3">
      <c r="A2061"/>
    </row>
    <row r="2062" spans="1:1" ht="14.4" x14ac:dyDescent="0.3">
      <c r="A2062"/>
    </row>
    <row r="2063" spans="1:1" ht="14.4" x14ac:dyDescent="0.3">
      <c r="A2063"/>
    </row>
    <row r="2064" spans="1:1" ht="14.4" x14ac:dyDescent="0.3">
      <c r="A2064"/>
    </row>
    <row r="2065" spans="1:1" ht="14.4" x14ac:dyDescent="0.3">
      <c r="A2065"/>
    </row>
    <row r="2066" spans="1:1" ht="14.4" x14ac:dyDescent="0.3">
      <c r="A2066"/>
    </row>
    <row r="2067" spans="1:1" ht="14.4" x14ac:dyDescent="0.3">
      <c r="A2067"/>
    </row>
    <row r="2068" spans="1:1" ht="14.4" x14ac:dyDescent="0.3">
      <c r="A2068"/>
    </row>
    <row r="2069" spans="1:1" ht="14.4" x14ac:dyDescent="0.3">
      <c r="A2069"/>
    </row>
    <row r="2070" spans="1:1" ht="14.4" x14ac:dyDescent="0.3">
      <c r="A2070"/>
    </row>
    <row r="2071" spans="1:1" ht="14.4" x14ac:dyDescent="0.3">
      <c r="A2071"/>
    </row>
    <row r="2072" spans="1:1" ht="14.4" x14ac:dyDescent="0.3">
      <c r="A2072"/>
    </row>
    <row r="2073" spans="1:1" ht="14.4" x14ac:dyDescent="0.3">
      <c r="A2073"/>
    </row>
    <row r="2074" spans="1:1" ht="14.4" x14ac:dyDescent="0.3">
      <c r="A2074"/>
    </row>
    <row r="2075" spans="1:1" ht="14.4" x14ac:dyDescent="0.3">
      <c r="A2075"/>
    </row>
    <row r="2076" spans="1:1" ht="14.4" x14ac:dyDescent="0.3">
      <c r="A2076"/>
    </row>
    <row r="2077" spans="1:1" ht="14.4" x14ac:dyDescent="0.3">
      <c r="A2077"/>
    </row>
    <row r="2078" spans="1:1" ht="14.4" x14ac:dyDescent="0.3">
      <c r="A2078"/>
    </row>
    <row r="2079" spans="1:1" ht="14.4" x14ac:dyDescent="0.3">
      <c r="A2079"/>
    </row>
    <row r="2080" spans="1:1" ht="14.4" x14ac:dyDescent="0.3">
      <c r="A2080"/>
    </row>
    <row r="2081" spans="1:1" ht="14.4" x14ac:dyDescent="0.3">
      <c r="A2081"/>
    </row>
    <row r="2082" spans="1:1" ht="14.4" x14ac:dyDescent="0.3">
      <c r="A2082"/>
    </row>
    <row r="2083" spans="1:1" ht="14.4" x14ac:dyDescent="0.3">
      <c r="A2083"/>
    </row>
    <row r="2084" spans="1:1" ht="14.4" x14ac:dyDescent="0.3">
      <c r="A2084"/>
    </row>
    <row r="2085" spans="1:1" ht="14.4" x14ac:dyDescent="0.3">
      <c r="A2085"/>
    </row>
    <row r="2086" spans="1:1" ht="14.4" x14ac:dyDescent="0.3">
      <c r="A2086"/>
    </row>
    <row r="2087" spans="1:1" ht="14.4" x14ac:dyDescent="0.3">
      <c r="A2087"/>
    </row>
    <row r="2088" spans="1:1" ht="14.4" x14ac:dyDescent="0.3">
      <c r="A2088"/>
    </row>
    <row r="2089" spans="1:1" ht="14.4" x14ac:dyDescent="0.3">
      <c r="A2089"/>
    </row>
    <row r="2090" spans="1:1" ht="14.4" x14ac:dyDescent="0.3">
      <c r="A2090"/>
    </row>
    <row r="2091" spans="1:1" ht="14.4" x14ac:dyDescent="0.3">
      <c r="A2091"/>
    </row>
    <row r="2092" spans="1:1" ht="14.4" x14ac:dyDescent="0.3">
      <c r="A2092"/>
    </row>
    <row r="2093" spans="1:1" ht="14.4" x14ac:dyDescent="0.3">
      <c r="A2093"/>
    </row>
    <row r="2094" spans="1:1" ht="14.4" x14ac:dyDescent="0.3">
      <c r="A2094"/>
    </row>
    <row r="2095" spans="1:1" ht="14.4" x14ac:dyDescent="0.3">
      <c r="A2095"/>
    </row>
    <row r="2096" spans="1:1" ht="14.4" x14ac:dyDescent="0.3">
      <c r="A2096"/>
    </row>
    <row r="2097" spans="1:1" ht="14.4" x14ac:dyDescent="0.3">
      <c r="A2097"/>
    </row>
    <row r="2098" spans="1:1" ht="14.4" x14ac:dyDescent="0.3">
      <c r="A2098"/>
    </row>
    <row r="2099" spans="1:1" ht="14.4" x14ac:dyDescent="0.3">
      <c r="A2099"/>
    </row>
    <row r="2100" spans="1:1" ht="14.4" x14ac:dyDescent="0.3">
      <c r="A2100"/>
    </row>
    <row r="2101" spans="1:1" ht="14.4" x14ac:dyDescent="0.3">
      <c r="A2101"/>
    </row>
    <row r="2102" spans="1:1" ht="14.4" x14ac:dyDescent="0.3">
      <c r="A2102"/>
    </row>
    <row r="2103" spans="1:1" ht="14.4" x14ac:dyDescent="0.3">
      <c r="A2103"/>
    </row>
    <row r="2104" spans="1:1" ht="14.4" x14ac:dyDescent="0.3">
      <c r="A2104"/>
    </row>
    <row r="2105" spans="1:1" ht="14.4" x14ac:dyDescent="0.3">
      <c r="A2105"/>
    </row>
    <row r="2106" spans="1:1" ht="14.4" x14ac:dyDescent="0.3">
      <c r="A2106"/>
    </row>
    <row r="2107" spans="1:1" ht="14.4" x14ac:dyDescent="0.3">
      <c r="A2107"/>
    </row>
    <row r="2108" spans="1:1" ht="14.4" x14ac:dyDescent="0.3">
      <c r="A2108"/>
    </row>
    <row r="2109" spans="1:1" ht="14.4" x14ac:dyDescent="0.3">
      <c r="A2109"/>
    </row>
    <row r="2110" spans="1:1" ht="14.4" x14ac:dyDescent="0.3">
      <c r="A2110"/>
    </row>
    <row r="2111" spans="1:1" ht="14.4" x14ac:dyDescent="0.3">
      <c r="A2111"/>
    </row>
    <row r="2112" spans="1:1" ht="14.4" x14ac:dyDescent="0.3">
      <c r="A2112"/>
    </row>
    <row r="2113" spans="1:1" ht="14.4" x14ac:dyDescent="0.3">
      <c r="A2113"/>
    </row>
    <row r="2114" spans="1:1" ht="14.4" x14ac:dyDescent="0.3">
      <c r="A2114"/>
    </row>
    <row r="2115" spans="1:1" ht="14.4" x14ac:dyDescent="0.3">
      <c r="A2115"/>
    </row>
    <row r="2116" spans="1:1" ht="14.4" x14ac:dyDescent="0.3">
      <c r="A2116"/>
    </row>
    <row r="2117" spans="1:1" ht="14.4" x14ac:dyDescent="0.3">
      <c r="A2117"/>
    </row>
    <row r="2118" spans="1:1" ht="14.4" x14ac:dyDescent="0.3">
      <c r="A2118"/>
    </row>
    <row r="2119" spans="1:1" ht="14.4" x14ac:dyDescent="0.3">
      <c r="A2119"/>
    </row>
    <row r="2120" spans="1:1" ht="14.4" x14ac:dyDescent="0.3">
      <c r="A2120"/>
    </row>
    <row r="2121" spans="1:1" ht="14.4" x14ac:dyDescent="0.3">
      <c r="A2121"/>
    </row>
    <row r="2122" spans="1:1" ht="14.4" x14ac:dyDescent="0.3">
      <c r="A2122"/>
    </row>
    <row r="2123" spans="1:1" ht="14.4" x14ac:dyDescent="0.3">
      <c r="A2123"/>
    </row>
    <row r="2124" spans="1:1" ht="14.4" x14ac:dyDescent="0.3">
      <c r="A2124"/>
    </row>
    <row r="2125" spans="1:1" ht="14.4" x14ac:dyDescent="0.3">
      <c r="A2125"/>
    </row>
    <row r="2126" spans="1:1" ht="14.4" x14ac:dyDescent="0.3">
      <c r="A2126"/>
    </row>
    <row r="2127" spans="1:1" ht="14.4" x14ac:dyDescent="0.3">
      <c r="A2127"/>
    </row>
    <row r="2128" spans="1:1" ht="14.4" x14ac:dyDescent="0.3">
      <c r="A2128"/>
    </row>
    <row r="2129" spans="1:1" ht="14.4" x14ac:dyDescent="0.3">
      <c r="A2129"/>
    </row>
    <row r="2130" spans="1:1" ht="14.4" x14ac:dyDescent="0.3">
      <c r="A2130"/>
    </row>
    <row r="2131" spans="1:1" ht="14.4" x14ac:dyDescent="0.3">
      <c r="A2131"/>
    </row>
    <row r="2132" spans="1:1" ht="14.4" x14ac:dyDescent="0.3">
      <c r="A2132"/>
    </row>
    <row r="2133" spans="1:1" ht="14.4" x14ac:dyDescent="0.3">
      <c r="A2133"/>
    </row>
    <row r="2134" spans="1:1" ht="14.4" x14ac:dyDescent="0.3">
      <c r="A2134"/>
    </row>
    <row r="2135" spans="1:1" ht="14.4" x14ac:dyDescent="0.3">
      <c r="A2135"/>
    </row>
    <row r="2136" spans="1:1" ht="14.4" x14ac:dyDescent="0.3">
      <c r="A2136"/>
    </row>
    <row r="2137" spans="1:1" ht="14.4" x14ac:dyDescent="0.3">
      <c r="A2137"/>
    </row>
    <row r="2138" spans="1:1" ht="14.4" x14ac:dyDescent="0.3">
      <c r="A2138"/>
    </row>
    <row r="2139" spans="1:1" ht="14.4" x14ac:dyDescent="0.3">
      <c r="A2139"/>
    </row>
    <row r="2140" spans="1:1" ht="14.4" x14ac:dyDescent="0.3">
      <c r="A2140"/>
    </row>
    <row r="2141" spans="1:1" ht="14.4" x14ac:dyDescent="0.3">
      <c r="A2141"/>
    </row>
    <row r="2142" spans="1:1" ht="14.4" x14ac:dyDescent="0.3">
      <c r="A2142"/>
    </row>
    <row r="2143" spans="1:1" ht="14.4" x14ac:dyDescent="0.3">
      <c r="A2143"/>
    </row>
    <row r="2144" spans="1:1" ht="14.4" x14ac:dyDescent="0.3">
      <c r="A2144"/>
    </row>
    <row r="2145" spans="1:1" ht="14.4" x14ac:dyDescent="0.3">
      <c r="A2145"/>
    </row>
    <row r="2146" spans="1:1" ht="14.4" x14ac:dyDescent="0.3">
      <c r="A2146"/>
    </row>
    <row r="2147" spans="1:1" ht="14.4" x14ac:dyDescent="0.3">
      <c r="A2147"/>
    </row>
    <row r="2148" spans="1:1" ht="14.4" x14ac:dyDescent="0.3">
      <c r="A2148"/>
    </row>
    <row r="2149" spans="1:1" ht="14.4" x14ac:dyDescent="0.3">
      <c r="A2149"/>
    </row>
    <row r="2150" spans="1:1" ht="14.4" x14ac:dyDescent="0.3">
      <c r="A2150"/>
    </row>
    <row r="2151" spans="1:1" ht="14.4" x14ac:dyDescent="0.3">
      <c r="A2151"/>
    </row>
    <row r="2152" spans="1:1" ht="14.4" x14ac:dyDescent="0.3">
      <c r="A2152"/>
    </row>
    <row r="2153" spans="1:1" ht="14.4" x14ac:dyDescent="0.3">
      <c r="A2153"/>
    </row>
    <row r="2154" spans="1:1" ht="14.4" x14ac:dyDescent="0.3">
      <c r="A2154"/>
    </row>
    <row r="2155" spans="1:1" ht="14.4" x14ac:dyDescent="0.3">
      <c r="A2155"/>
    </row>
    <row r="2156" spans="1:1" ht="14.4" x14ac:dyDescent="0.3">
      <c r="A2156"/>
    </row>
    <row r="2157" spans="1:1" ht="14.4" x14ac:dyDescent="0.3">
      <c r="A2157"/>
    </row>
    <row r="2158" spans="1:1" ht="14.4" x14ac:dyDescent="0.3">
      <c r="A2158"/>
    </row>
    <row r="2159" spans="1:1" ht="14.4" x14ac:dyDescent="0.3">
      <c r="A2159"/>
    </row>
    <row r="2160" spans="1:1" ht="14.4" x14ac:dyDescent="0.3">
      <c r="A2160"/>
    </row>
    <row r="2161" spans="1:1" ht="14.4" x14ac:dyDescent="0.3">
      <c r="A2161"/>
    </row>
    <row r="2162" spans="1:1" ht="14.4" x14ac:dyDescent="0.3">
      <c r="A2162"/>
    </row>
    <row r="2163" spans="1:1" ht="14.4" x14ac:dyDescent="0.3">
      <c r="A2163"/>
    </row>
    <row r="2164" spans="1:1" ht="14.4" x14ac:dyDescent="0.3">
      <c r="A2164"/>
    </row>
    <row r="2165" spans="1:1" ht="14.4" x14ac:dyDescent="0.3">
      <c r="A2165"/>
    </row>
    <row r="2166" spans="1:1" ht="14.4" x14ac:dyDescent="0.3">
      <c r="A2166"/>
    </row>
    <row r="2167" spans="1:1" ht="14.4" x14ac:dyDescent="0.3">
      <c r="A2167"/>
    </row>
    <row r="2168" spans="1:1" ht="14.4" x14ac:dyDescent="0.3">
      <c r="A2168"/>
    </row>
    <row r="2169" spans="1:1" ht="14.4" x14ac:dyDescent="0.3">
      <c r="A2169"/>
    </row>
    <row r="2170" spans="1:1" ht="14.4" x14ac:dyDescent="0.3">
      <c r="A2170"/>
    </row>
    <row r="2171" spans="1:1" ht="14.4" x14ac:dyDescent="0.3">
      <c r="A2171"/>
    </row>
    <row r="2172" spans="1:1" ht="14.4" x14ac:dyDescent="0.3">
      <c r="A2172"/>
    </row>
    <row r="2173" spans="1:1" ht="14.4" x14ac:dyDescent="0.3">
      <c r="A2173"/>
    </row>
    <row r="2174" spans="1:1" ht="14.4" x14ac:dyDescent="0.3">
      <c r="A2174"/>
    </row>
    <row r="2175" spans="1:1" ht="14.4" x14ac:dyDescent="0.3">
      <c r="A2175"/>
    </row>
    <row r="2176" spans="1:1" ht="14.4" x14ac:dyDescent="0.3">
      <c r="A2176"/>
    </row>
    <row r="2177" spans="1:1" ht="14.4" x14ac:dyDescent="0.3">
      <c r="A2177"/>
    </row>
    <row r="2178" spans="1:1" ht="14.4" x14ac:dyDescent="0.3">
      <c r="A2178"/>
    </row>
    <row r="2179" spans="1:1" ht="14.4" x14ac:dyDescent="0.3">
      <c r="A2179"/>
    </row>
    <row r="2180" spans="1:1" ht="14.4" x14ac:dyDescent="0.3">
      <c r="A2180"/>
    </row>
    <row r="2181" spans="1:1" ht="14.4" x14ac:dyDescent="0.3">
      <c r="A2181"/>
    </row>
    <row r="2182" spans="1:1" ht="14.4" x14ac:dyDescent="0.3">
      <c r="A2182"/>
    </row>
    <row r="2183" spans="1:1" ht="14.4" x14ac:dyDescent="0.3">
      <c r="A2183"/>
    </row>
    <row r="2184" spans="1:1" ht="14.4" x14ac:dyDescent="0.3">
      <c r="A2184"/>
    </row>
    <row r="2185" spans="1:1" ht="14.4" x14ac:dyDescent="0.3">
      <c r="A2185"/>
    </row>
    <row r="2186" spans="1:1" ht="14.4" x14ac:dyDescent="0.3">
      <c r="A2186"/>
    </row>
    <row r="2187" spans="1:1" ht="14.4" x14ac:dyDescent="0.3">
      <c r="A2187"/>
    </row>
    <row r="2188" spans="1:1" ht="14.4" x14ac:dyDescent="0.3">
      <c r="A2188"/>
    </row>
    <row r="2189" spans="1:1" ht="14.4" x14ac:dyDescent="0.3">
      <c r="A2189"/>
    </row>
    <row r="2190" spans="1:1" ht="14.4" x14ac:dyDescent="0.3">
      <c r="A2190"/>
    </row>
    <row r="2191" spans="1:1" ht="14.4" x14ac:dyDescent="0.3">
      <c r="A2191"/>
    </row>
    <row r="2192" spans="1:1" ht="14.4" x14ac:dyDescent="0.3">
      <c r="A2192"/>
    </row>
    <row r="2193" spans="1:1" ht="14.4" x14ac:dyDescent="0.3">
      <c r="A2193"/>
    </row>
    <row r="2194" spans="1:1" ht="14.4" x14ac:dyDescent="0.3">
      <c r="A2194"/>
    </row>
    <row r="2195" spans="1:1" ht="14.4" x14ac:dyDescent="0.3">
      <c r="A2195"/>
    </row>
    <row r="2196" spans="1:1" ht="14.4" x14ac:dyDescent="0.3">
      <c r="A2196"/>
    </row>
    <row r="2197" spans="1:1" ht="14.4" x14ac:dyDescent="0.3">
      <c r="A2197"/>
    </row>
    <row r="2198" spans="1:1" ht="14.4" x14ac:dyDescent="0.3">
      <c r="A2198"/>
    </row>
    <row r="2199" spans="1:1" ht="14.4" x14ac:dyDescent="0.3">
      <c r="A2199"/>
    </row>
    <row r="2200" spans="1:1" ht="14.4" x14ac:dyDescent="0.3">
      <c r="A2200"/>
    </row>
    <row r="2201" spans="1:1" ht="14.4" x14ac:dyDescent="0.3">
      <c r="A2201"/>
    </row>
    <row r="2202" spans="1:1" ht="14.4" x14ac:dyDescent="0.3">
      <c r="A2202"/>
    </row>
    <row r="2203" spans="1:1" ht="14.4" x14ac:dyDescent="0.3">
      <c r="A2203"/>
    </row>
    <row r="2204" spans="1:1" ht="14.4" x14ac:dyDescent="0.3">
      <c r="A2204"/>
    </row>
    <row r="2205" spans="1:1" ht="14.4" x14ac:dyDescent="0.3">
      <c r="A2205"/>
    </row>
    <row r="2206" spans="1:1" ht="14.4" x14ac:dyDescent="0.3">
      <c r="A2206"/>
    </row>
    <row r="2207" spans="1:1" ht="14.4" x14ac:dyDescent="0.3">
      <c r="A2207"/>
    </row>
    <row r="2208" spans="1:1" ht="14.4" x14ac:dyDescent="0.3">
      <c r="A2208"/>
    </row>
    <row r="2209" spans="1:1" ht="14.4" x14ac:dyDescent="0.3">
      <c r="A2209"/>
    </row>
    <row r="2210" spans="1:1" ht="14.4" x14ac:dyDescent="0.3">
      <c r="A2210"/>
    </row>
    <row r="2211" spans="1:1" ht="14.4" x14ac:dyDescent="0.3">
      <c r="A2211"/>
    </row>
    <row r="2212" spans="1:1" ht="14.4" x14ac:dyDescent="0.3">
      <c r="A2212"/>
    </row>
    <row r="2213" spans="1:1" ht="14.4" x14ac:dyDescent="0.3">
      <c r="A2213"/>
    </row>
    <row r="2214" spans="1:1" ht="14.4" x14ac:dyDescent="0.3">
      <c r="A2214"/>
    </row>
    <row r="2215" spans="1:1" ht="14.4" x14ac:dyDescent="0.3">
      <c r="A2215"/>
    </row>
    <row r="2216" spans="1:1" ht="14.4" x14ac:dyDescent="0.3">
      <c r="A2216"/>
    </row>
    <row r="2217" spans="1:1" ht="14.4" x14ac:dyDescent="0.3">
      <c r="A2217"/>
    </row>
    <row r="2218" spans="1:1" ht="14.4" x14ac:dyDescent="0.3">
      <c r="A2218"/>
    </row>
    <row r="2219" spans="1:1" ht="14.4" x14ac:dyDescent="0.3">
      <c r="A2219"/>
    </row>
    <row r="2220" spans="1:1" ht="14.4" x14ac:dyDescent="0.3">
      <c r="A2220"/>
    </row>
    <row r="2221" spans="1:1" ht="14.4" x14ac:dyDescent="0.3">
      <c r="A2221"/>
    </row>
    <row r="2222" spans="1:1" ht="14.4" x14ac:dyDescent="0.3">
      <c r="A2222"/>
    </row>
    <row r="2223" spans="1:1" ht="14.4" x14ac:dyDescent="0.3">
      <c r="A2223"/>
    </row>
    <row r="2224" spans="1:1" ht="14.4" x14ac:dyDescent="0.3">
      <c r="A2224"/>
    </row>
    <row r="2225" spans="1:1" ht="14.4" x14ac:dyDescent="0.3">
      <c r="A2225"/>
    </row>
    <row r="2226" spans="1:1" ht="14.4" x14ac:dyDescent="0.3">
      <c r="A2226"/>
    </row>
    <row r="2227" spans="1:1" ht="14.4" x14ac:dyDescent="0.3">
      <c r="A2227"/>
    </row>
    <row r="2228" spans="1:1" ht="14.4" x14ac:dyDescent="0.3">
      <c r="A2228"/>
    </row>
    <row r="2229" spans="1:1" ht="14.4" x14ac:dyDescent="0.3">
      <c r="A2229"/>
    </row>
    <row r="2230" spans="1:1" ht="14.4" x14ac:dyDescent="0.3">
      <c r="A2230"/>
    </row>
    <row r="2231" spans="1:1" ht="14.4" x14ac:dyDescent="0.3">
      <c r="A2231"/>
    </row>
    <row r="2232" spans="1:1" ht="14.4" x14ac:dyDescent="0.3">
      <c r="A2232"/>
    </row>
    <row r="2233" spans="1:1" ht="14.4" x14ac:dyDescent="0.3">
      <c r="A2233"/>
    </row>
    <row r="2234" spans="1:1" ht="14.4" x14ac:dyDescent="0.3">
      <c r="A2234"/>
    </row>
    <row r="2235" spans="1:1" ht="14.4" x14ac:dyDescent="0.3">
      <c r="A2235"/>
    </row>
    <row r="2236" spans="1:1" ht="14.4" x14ac:dyDescent="0.3">
      <c r="A2236"/>
    </row>
    <row r="2237" spans="1:1" ht="14.4" x14ac:dyDescent="0.3">
      <c r="A2237"/>
    </row>
    <row r="2238" spans="1:1" ht="14.4" x14ac:dyDescent="0.3">
      <c r="A2238"/>
    </row>
    <row r="2239" spans="1:1" ht="14.4" x14ac:dyDescent="0.3">
      <c r="A2239"/>
    </row>
    <row r="2240" spans="1:1" ht="14.4" x14ac:dyDescent="0.3">
      <c r="A2240"/>
    </row>
    <row r="2241" spans="1:1" ht="14.4" x14ac:dyDescent="0.3">
      <c r="A2241"/>
    </row>
    <row r="2242" spans="1:1" ht="14.4" x14ac:dyDescent="0.3">
      <c r="A2242"/>
    </row>
    <row r="2243" spans="1:1" ht="14.4" x14ac:dyDescent="0.3">
      <c r="A2243"/>
    </row>
    <row r="2244" spans="1:1" ht="14.4" x14ac:dyDescent="0.3">
      <c r="A2244"/>
    </row>
    <row r="2245" spans="1:1" ht="14.4" x14ac:dyDescent="0.3">
      <c r="A2245"/>
    </row>
    <row r="2246" spans="1:1" ht="14.4" x14ac:dyDescent="0.3">
      <c r="A2246"/>
    </row>
    <row r="2247" spans="1:1" ht="14.4" x14ac:dyDescent="0.3">
      <c r="A2247"/>
    </row>
    <row r="2248" spans="1:1" ht="14.4" x14ac:dyDescent="0.3">
      <c r="A2248"/>
    </row>
    <row r="2249" spans="1:1" ht="14.4" x14ac:dyDescent="0.3">
      <c r="A2249"/>
    </row>
    <row r="2250" spans="1:1" ht="14.4" x14ac:dyDescent="0.3">
      <c r="A2250"/>
    </row>
    <row r="2251" spans="1:1" ht="14.4" x14ac:dyDescent="0.3">
      <c r="A2251"/>
    </row>
    <row r="2252" spans="1:1" ht="14.4" x14ac:dyDescent="0.3">
      <c r="A2252"/>
    </row>
    <row r="2253" spans="1:1" ht="14.4" x14ac:dyDescent="0.3">
      <c r="A2253"/>
    </row>
    <row r="2254" spans="1:1" ht="14.4" x14ac:dyDescent="0.3">
      <c r="A2254"/>
    </row>
    <row r="2255" spans="1:1" ht="14.4" x14ac:dyDescent="0.3">
      <c r="A2255"/>
    </row>
    <row r="2256" spans="1:1" ht="14.4" x14ac:dyDescent="0.3">
      <c r="A2256"/>
    </row>
    <row r="2257" spans="1:1" ht="14.4" x14ac:dyDescent="0.3">
      <c r="A2257"/>
    </row>
    <row r="2258" spans="1:1" ht="14.4" x14ac:dyDescent="0.3">
      <c r="A2258"/>
    </row>
    <row r="2259" spans="1:1" ht="14.4" x14ac:dyDescent="0.3">
      <c r="A2259"/>
    </row>
    <row r="2260" spans="1:1" ht="14.4" x14ac:dyDescent="0.3">
      <c r="A2260"/>
    </row>
    <row r="2261" spans="1:1" ht="14.4" x14ac:dyDescent="0.3">
      <c r="A2261"/>
    </row>
    <row r="2262" spans="1:1" ht="14.4" x14ac:dyDescent="0.3">
      <c r="A2262"/>
    </row>
    <row r="2263" spans="1:1" ht="14.4" x14ac:dyDescent="0.3">
      <c r="A2263"/>
    </row>
    <row r="2264" spans="1:1" ht="14.4" x14ac:dyDescent="0.3">
      <c r="A2264"/>
    </row>
    <row r="2265" spans="1:1" ht="14.4" x14ac:dyDescent="0.3">
      <c r="A2265"/>
    </row>
    <row r="2266" spans="1:1" ht="14.4" x14ac:dyDescent="0.3">
      <c r="A2266"/>
    </row>
    <row r="2267" spans="1:1" ht="14.4" x14ac:dyDescent="0.3">
      <c r="A2267"/>
    </row>
    <row r="2268" spans="1:1" ht="14.4" x14ac:dyDescent="0.3">
      <c r="A2268"/>
    </row>
    <row r="2269" spans="1:1" ht="14.4" x14ac:dyDescent="0.3">
      <c r="A2269"/>
    </row>
    <row r="2270" spans="1:1" ht="14.4" x14ac:dyDescent="0.3">
      <c r="A2270"/>
    </row>
    <row r="2271" spans="1:1" ht="14.4" x14ac:dyDescent="0.3">
      <c r="A2271"/>
    </row>
    <row r="2272" spans="1:1" ht="14.4" x14ac:dyDescent="0.3">
      <c r="A2272"/>
    </row>
    <row r="2273" spans="1:1" ht="14.4" x14ac:dyDescent="0.3">
      <c r="A2273"/>
    </row>
    <row r="2274" spans="1:1" ht="14.4" x14ac:dyDescent="0.3">
      <c r="A2274"/>
    </row>
    <row r="2275" spans="1:1" ht="14.4" x14ac:dyDescent="0.3">
      <c r="A2275"/>
    </row>
    <row r="2276" spans="1:1" ht="14.4" x14ac:dyDescent="0.3">
      <c r="A2276"/>
    </row>
    <row r="2277" spans="1:1" ht="14.4" x14ac:dyDescent="0.3">
      <c r="A2277"/>
    </row>
    <row r="2278" spans="1:1" ht="14.4" x14ac:dyDescent="0.3">
      <c r="A2278"/>
    </row>
    <row r="2279" spans="1:1" ht="14.4" x14ac:dyDescent="0.3">
      <c r="A2279"/>
    </row>
    <row r="2280" spans="1:1" ht="14.4" x14ac:dyDescent="0.3">
      <c r="A2280"/>
    </row>
    <row r="2281" spans="1:1" ht="14.4" x14ac:dyDescent="0.3">
      <c r="A2281"/>
    </row>
    <row r="2282" spans="1:1" ht="14.4" x14ac:dyDescent="0.3">
      <c r="A2282"/>
    </row>
    <row r="2283" spans="1:1" ht="14.4" x14ac:dyDescent="0.3">
      <c r="A2283"/>
    </row>
    <row r="2284" spans="1:1" ht="14.4" x14ac:dyDescent="0.3">
      <c r="A2284"/>
    </row>
    <row r="2285" spans="1:1" ht="14.4" x14ac:dyDescent="0.3">
      <c r="A2285"/>
    </row>
    <row r="2286" spans="1:1" ht="14.4" x14ac:dyDescent="0.3">
      <c r="A2286"/>
    </row>
    <row r="2287" spans="1:1" ht="14.4" x14ac:dyDescent="0.3">
      <c r="A2287"/>
    </row>
    <row r="2288" spans="1:1" ht="14.4" x14ac:dyDescent="0.3">
      <c r="A2288"/>
    </row>
    <row r="2289" spans="1:1" ht="14.4" x14ac:dyDescent="0.3">
      <c r="A2289"/>
    </row>
    <row r="2290" spans="1:1" ht="14.4" x14ac:dyDescent="0.3">
      <c r="A2290"/>
    </row>
    <row r="2291" spans="1:1" ht="14.4" x14ac:dyDescent="0.3">
      <c r="A2291"/>
    </row>
    <row r="2292" spans="1:1" ht="14.4" x14ac:dyDescent="0.3">
      <c r="A2292"/>
    </row>
    <row r="2293" spans="1:1" ht="14.4" x14ac:dyDescent="0.3">
      <c r="A2293"/>
    </row>
    <row r="2294" spans="1:1" ht="14.4" x14ac:dyDescent="0.3">
      <c r="A2294"/>
    </row>
    <row r="2295" spans="1:1" ht="14.4" x14ac:dyDescent="0.3">
      <c r="A2295"/>
    </row>
    <row r="2296" spans="1:1" ht="14.4" x14ac:dyDescent="0.3">
      <c r="A2296"/>
    </row>
    <row r="2297" spans="1:1" ht="14.4" x14ac:dyDescent="0.3">
      <c r="A2297"/>
    </row>
    <row r="2298" spans="1:1" ht="14.4" x14ac:dyDescent="0.3">
      <c r="A2298"/>
    </row>
    <row r="2299" spans="1:1" ht="14.4" x14ac:dyDescent="0.3">
      <c r="A2299"/>
    </row>
    <row r="2300" spans="1:1" ht="14.4" x14ac:dyDescent="0.3">
      <c r="A2300"/>
    </row>
    <row r="2301" spans="1:1" ht="14.4" x14ac:dyDescent="0.3">
      <c r="A2301"/>
    </row>
    <row r="2302" spans="1:1" ht="14.4" x14ac:dyDescent="0.3">
      <c r="A2302"/>
    </row>
    <row r="2303" spans="1:1" ht="14.4" x14ac:dyDescent="0.3">
      <c r="A2303"/>
    </row>
    <row r="2304" spans="1:1" ht="14.4" x14ac:dyDescent="0.3">
      <c r="A2304"/>
    </row>
    <row r="2305" spans="1:1" ht="14.4" x14ac:dyDescent="0.3">
      <c r="A2305"/>
    </row>
    <row r="2306" spans="1:1" ht="14.4" x14ac:dyDescent="0.3">
      <c r="A2306"/>
    </row>
    <row r="2307" spans="1:1" ht="14.4" x14ac:dyDescent="0.3">
      <c r="A2307"/>
    </row>
    <row r="2308" spans="1:1" ht="14.4" x14ac:dyDescent="0.3">
      <c r="A2308"/>
    </row>
    <row r="2309" spans="1:1" ht="14.4" x14ac:dyDescent="0.3">
      <c r="A2309"/>
    </row>
    <row r="2310" spans="1:1" ht="14.4" x14ac:dyDescent="0.3">
      <c r="A2310"/>
    </row>
    <row r="2311" spans="1:1" ht="14.4" x14ac:dyDescent="0.3">
      <c r="A2311"/>
    </row>
    <row r="2312" spans="1:1" ht="14.4" x14ac:dyDescent="0.3">
      <c r="A2312"/>
    </row>
    <row r="2313" spans="1:1" ht="14.4" x14ac:dyDescent="0.3">
      <c r="A2313"/>
    </row>
    <row r="2314" spans="1:1" ht="14.4" x14ac:dyDescent="0.3">
      <c r="A2314"/>
    </row>
    <row r="2315" spans="1:1" ht="14.4" x14ac:dyDescent="0.3">
      <c r="A2315"/>
    </row>
    <row r="2316" spans="1:1" ht="14.4" x14ac:dyDescent="0.3">
      <c r="A2316"/>
    </row>
    <row r="2317" spans="1:1" ht="14.4" x14ac:dyDescent="0.3">
      <c r="A2317"/>
    </row>
    <row r="2318" spans="1:1" ht="14.4" x14ac:dyDescent="0.3">
      <c r="A2318"/>
    </row>
    <row r="2319" spans="1:1" ht="14.4" x14ac:dyDescent="0.3">
      <c r="A2319"/>
    </row>
    <row r="2320" spans="1:1" ht="14.4" x14ac:dyDescent="0.3">
      <c r="A2320"/>
    </row>
    <row r="2321" spans="1:1" ht="14.4" x14ac:dyDescent="0.3">
      <c r="A2321"/>
    </row>
    <row r="2322" spans="1:1" ht="14.4" x14ac:dyDescent="0.3">
      <c r="A2322"/>
    </row>
    <row r="2323" spans="1:1" ht="14.4" x14ac:dyDescent="0.3">
      <c r="A2323"/>
    </row>
    <row r="2324" spans="1:1" ht="14.4" x14ac:dyDescent="0.3">
      <c r="A2324"/>
    </row>
    <row r="2325" spans="1:1" ht="14.4" x14ac:dyDescent="0.3">
      <c r="A2325"/>
    </row>
    <row r="2326" spans="1:1" ht="14.4" x14ac:dyDescent="0.3">
      <c r="A2326"/>
    </row>
    <row r="2327" spans="1:1" ht="14.4" x14ac:dyDescent="0.3">
      <c r="A2327"/>
    </row>
    <row r="2328" spans="1:1" ht="14.4" x14ac:dyDescent="0.3">
      <c r="A2328"/>
    </row>
    <row r="2329" spans="1:1" ht="14.4" x14ac:dyDescent="0.3">
      <c r="A2329"/>
    </row>
    <row r="2330" spans="1:1" ht="14.4" x14ac:dyDescent="0.3">
      <c r="A2330"/>
    </row>
    <row r="2331" spans="1:1" ht="14.4" x14ac:dyDescent="0.3">
      <c r="A2331"/>
    </row>
    <row r="2332" spans="1:1" ht="14.4" x14ac:dyDescent="0.3">
      <c r="A2332"/>
    </row>
    <row r="2333" spans="1:1" ht="14.4" x14ac:dyDescent="0.3">
      <c r="A2333"/>
    </row>
    <row r="2334" spans="1:1" ht="14.4" x14ac:dyDescent="0.3">
      <c r="A2334"/>
    </row>
    <row r="2335" spans="1:1" ht="14.4" x14ac:dyDescent="0.3">
      <c r="A2335"/>
    </row>
    <row r="2336" spans="1:1" ht="14.4" x14ac:dyDescent="0.3">
      <c r="A2336"/>
    </row>
    <row r="2337" spans="1:1" ht="14.4" x14ac:dyDescent="0.3">
      <c r="A2337"/>
    </row>
    <row r="2338" spans="1:1" ht="14.4" x14ac:dyDescent="0.3">
      <c r="A2338"/>
    </row>
    <row r="2339" spans="1:1" ht="14.4" x14ac:dyDescent="0.3">
      <c r="A2339"/>
    </row>
    <row r="2340" spans="1:1" ht="14.4" x14ac:dyDescent="0.3">
      <c r="A2340"/>
    </row>
    <row r="2341" spans="1:1" ht="14.4" x14ac:dyDescent="0.3">
      <c r="A2341"/>
    </row>
    <row r="2342" spans="1:1" ht="14.4" x14ac:dyDescent="0.3">
      <c r="A2342"/>
    </row>
    <row r="2343" spans="1:1" ht="14.4" x14ac:dyDescent="0.3">
      <c r="A2343"/>
    </row>
    <row r="2344" spans="1:1" ht="14.4" x14ac:dyDescent="0.3">
      <c r="A2344"/>
    </row>
    <row r="2345" spans="1:1" ht="14.4" x14ac:dyDescent="0.3">
      <c r="A2345"/>
    </row>
    <row r="2346" spans="1:1" ht="14.4" x14ac:dyDescent="0.3">
      <c r="A2346"/>
    </row>
    <row r="2347" spans="1:1" ht="14.4" x14ac:dyDescent="0.3">
      <c r="A2347"/>
    </row>
    <row r="2348" spans="1:1" ht="14.4" x14ac:dyDescent="0.3">
      <c r="A2348"/>
    </row>
    <row r="2349" spans="1:1" ht="14.4" x14ac:dyDescent="0.3">
      <c r="A2349"/>
    </row>
    <row r="2350" spans="1:1" ht="14.4" x14ac:dyDescent="0.3">
      <c r="A2350"/>
    </row>
    <row r="2351" spans="1:1" ht="14.4" x14ac:dyDescent="0.3">
      <c r="A2351"/>
    </row>
    <row r="2352" spans="1:1" ht="14.4" x14ac:dyDescent="0.3">
      <c r="A2352"/>
    </row>
    <row r="2353" spans="1:1" ht="14.4" x14ac:dyDescent="0.3">
      <c r="A2353"/>
    </row>
    <row r="2354" spans="1:1" ht="14.4" x14ac:dyDescent="0.3">
      <c r="A2354"/>
    </row>
    <row r="2355" spans="1:1" ht="14.4" x14ac:dyDescent="0.3">
      <c r="A2355"/>
    </row>
    <row r="2356" spans="1:1" ht="14.4" x14ac:dyDescent="0.3">
      <c r="A2356"/>
    </row>
    <row r="2357" spans="1:1" ht="14.4" x14ac:dyDescent="0.3">
      <c r="A2357"/>
    </row>
    <row r="2358" spans="1:1" ht="14.4" x14ac:dyDescent="0.3">
      <c r="A2358"/>
    </row>
    <row r="2359" spans="1:1" ht="14.4" x14ac:dyDescent="0.3">
      <c r="A2359"/>
    </row>
    <row r="2360" spans="1:1" ht="14.4" x14ac:dyDescent="0.3">
      <c r="A2360"/>
    </row>
    <row r="2361" spans="1:1" ht="14.4" x14ac:dyDescent="0.3">
      <c r="A2361"/>
    </row>
    <row r="2362" spans="1:1" ht="14.4" x14ac:dyDescent="0.3">
      <c r="A2362"/>
    </row>
    <row r="2363" spans="1:1" ht="14.4" x14ac:dyDescent="0.3">
      <c r="A2363"/>
    </row>
    <row r="2364" spans="1:1" ht="14.4" x14ac:dyDescent="0.3">
      <c r="A2364"/>
    </row>
    <row r="2365" spans="1:1" ht="14.4" x14ac:dyDescent="0.3">
      <c r="A2365"/>
    </row>
    <row r="2366" spans="1:1" ht="14.4" x14ac:dyDescent="0.3">
      <c r="A2366"/>
    </row>
    <row r="2367" spans="1:1" ht="14.4" x14ac:dyDescent="0.3">
      <c r="A2367"/>
    </row>
    <row r="2368" spans="1:1" ht="14.4" x14ac:dyDescent="0.3">
      <c r="A2368"/>
    </row>
    <row r="2369" spans="1:1" ht="14.4" x14ac:dyDescent="0.3">
      <c r="A2369"/>
    </row>
    <row r="2370" spans="1:1" ht="14.4" x14ac:dyDescent="0.3">
      <c r="A2370"/>
    </row>
    <row r="2371" spans="1:1" ht="14.4" x14ac:dyDescent="0.3">
      <c r="A2371"/>
    </row>
    <row r="2372" spans="1:1" ht="14.4" x14ac:dyDescent="0.3">
      <c r="A2372"/>
    </row>
    <row r="2373" spans="1:1" ht="14.4" x14ac:dyDescent="0.3">
      <c r="A2373"/>
    </row>
    <row r="2374" spans="1:1" ht="14.4" x14ac:dyDescent="0.3">
      <c r="A2374"/>
    </row>
    <row r="2375" spans="1:1" ht="14.4" x14ac:dyDescent="0.3">
      <c r="A2375"/>
    </row>
    <row r="2376" spans="1:1" ht="14.4" x14ac:dyDescent="0.3">
      <c r="A2376"/>
    </row>
    <row r="2377" spans="1:1" ht="14.4" x14ac:dyDescent="0.3">
      <c r="A2377"/>
    </row>
    <row r="2378" spans="1:1" ht="14.4" x14ac:dyDescent="0.3">
      <c r="A2378"/>
    </row>
    <row r="2379" spans="1:1" ht="14.4" x14ac:dyDescent="0.3">
      <c r="A2379"/>
    </row>
    <row r="2380" spans="1:1" ht="14.4" x14ac:dyDescent="0.3">
      <c r="A2380"/>
    </row>
    <row r="2381" spans="1:1" ht="14.4" x14ac:dyDescent="0.3">
      <c r="A2381"/>
    </row>
    <row r="2382" spans="1:1" ht="14.4" x14ac:dyDescent="0.3">
      <c r="A2382"/>
    </row>
    <row r="2383" spans="1:1" ht="14.4" x14ac:dyDescent="0.3">
      <c r="A2383"/>
    </row>
    <row r="2384" spans="1:1" ht="14.4" x14ac:dyDescent="0.3">
      <c r="A2384"/>
    </row>
    <row r="2385" spans="1:1" ht="14.4" x14ac:dyDescent="0.3">
      <c r="A2385"/>
    </row>
    <row r="2386" spans="1:1" ht="14.4" x14ac:dyDescent="0.3">
      <c r="A2386"/>
    </row>
    <row r="2387" spans="1:1" ht="14.4" x14ac:dyDescent="0.3">
      <c r="A2387"/>
    </row>
    <row r="2388" spans="1:1" ht="14.4" x14ac:dyDescent="0.3">
      <c r="A2388"/>
    </row>
    <row r="2389" spans="1:1" ht="14.4" x14ac:dyDescent="0.3">
      <c r="A2389"/>
    </row>
    <row r="2390" spans="1:1" ht="14.4" x14ac:dyDescent="0.3">
      <c r="A2390"/>
    </row>
    <row r="2391" spans="1:1" ht="14.4" x14ac:dyDescent="0.3">
      <c r="A2391"/>
    </row>
    <row r="2392" spans="1:1" ht="14.4" x14ac:dyDescent="0.3">
      <c r="A2392"/>
    </row>
    <row r="2393" spans="1:1" ht="14.4" x14ac:dyDescent="0.3">
      <c r="A2393"/>
    </row>
    <row r="2394" spans="1:1" ht="14.4" x14ac:dyDescent="0.3">
      <c r="A2394"/>
    </row>
    <row r="2395" spans="1:1" ht="14.4" x14ac:dyDescent="0.3">
      <c r="A2395"/>
    </row>
    <row r="2396" spans="1:1" ht="14.4" x14ac:dyDescent="0.3">
      <c r="A2396"/>
    </row>
    <row r="2397" spans="1:1" ht="14.4" x14ac:dyDescent="0.3">
      <c r="A2397"/>
    </row>
    <row r="2398" spans="1:1" ht="14.4" x14ac:dyDescent="0.3">
      <c r="A2398"/>
    </row>
    <row r="2399" spans="1:1" ht="14.4" x14ac:dyDescent="0.3">
      <c r="A2399"/>
    </row>
    <row r="2400" spans="1:1" ht="14.4" x14ac:dyDescent="0.3">
      <c r="A2400"/>
    </row>
    <row r="2401" spans="1:1" ht="14.4" x14ac:dyDescent="0.3">
      <c r="A2401"/>
    </row>
    <row r="2402" spans="1:1" ht="14.4" x14ac:dyDescent="0.3">
      <c r="A2402"/>
    </row>
    <row r="2403" spans="1:1" ht="14.4" x14ac:dyDescent="0.3">
      <c r="A2403"/>
    </row>
    <row r="2404" spans="1:1" ht="14.4" x14ac:dyDescent="0.3">
      <c r="A2404"/>
    </row>
    <row r="2405" spans="1:1" ht="14.4" x14ac:dyDescent="0.3">
      <c r="A2405"/>
    </row>
    <row r="2406" spans="1:1" ht="14.4" x14ac:dyDescent="0.3">
      <c r="A2406"/>
    </row>
    <row r="2407" spans="1:1" ht="14.4" x14ac:dyDescent="0.3">
      <c r="A2407"/>
    </row>
    <row r="2408" spans="1:1" ht="14.4" x14ac:dyDescent="0.3">
      <c r="A2408"/>
    </row>
    <row r="2409" spans="1:1" ht="14.4" x14ac:dyDescent="0.3">
      <c r="A2409"/>
    </row>
    <row r="2410" spans="1:1" ht="14.4" x14ac:dyDescent="0.3">
      <c r="A2410"/>
    </row>
    <row r="2411" spans="1:1" ht="14.4" x14ac:dyDescent="0.3">
      <c r="A2411"/>
    </row>
    <row r="2412" spans="1:1" ht="14.4" x14ac:dyDescent="0.3">
      <c r="A2412"/>
    </row>
    <row r="2413" spans="1:1" ht="14.4" x14ac:dyDescent="0.3">
      <c r="A2413"/>
    </row>
    <row r="2414" spans="1:1" ht="14.4" x14ac:dyDescent="0.3">
      <c r="A2414"/>
    </row>
    <row r="2415" spans="1:1" ht="14.4" x14ac:dyDescent="0.3">
      <c r="A2415"/>
    </row>
    <row r="2416" spans="1:1" ht="14.4" x14ac:dyDescent="0.3">
      <c r="A2416"/>
    </row>
    <row r="2417" spans="1:1" ht="14.4" x14ac:dyDescent="0.3">
      <c r="A2417"/>
    </row>
    <row r="2418" spans="1:1" ht="14.4" x14ac:dyDescent="0.3">
      <c r="A2418"/>
    </row>
    <row r="2419" spans="1:1" ht="14.4" x14ac:dyDescent="0.3">
      <c r="A2419"/>
    </row>
    <row r="2420" spans="1:1" ht="14.4" x14ac:dyDescent="0.3">
      <c r="A2420"/>
    </row>
    <row r="2421" spans="1:1" ht="14.4" x14ac:dyDescent="0.3">
      <c r="A2421"/>
    </row>
    <row r="2422" spans="1:1" ht="14.4" x14ac:dyDescent="0.3">
      <c r="A2422"/>
    </row>
    <row r="2423" spans="1:1" ht="14.4" x14ac:dyDescent="0.3">
      <c r="A2423"/>
    </row>
    <row r="2424" spans="1:1" ht="14.4" x14ac:dyDescent="0.3">
      <c r="A2424"/>
    </row>
    <row r="2425" spans="1:1" ht="14.4" x14ac:dyDescent="0.3">
      <c r="A2425"/>
    </row>
    <row r="2426" spans="1:1" ht="14.4" x14ac:dyDescent="0.3">
      <c r="A2426"/>
    </row>
    <row r="2427" spans="1:1" ht="14.4" x14ac:dyDescent="0.3">
      <c r="A2427"/>
    </row>
    <row r="2428" spans="1:1" ht="14.4" x14ac:dyDescent="0.3">
      <c r="A2428"/>
    </row>
    <row r="2429" spans="1:1" ht="14.4" x14ac:dyDescent="0.3">
      <c r="A2429"/>
    </row>
    <row r="2430" spans="1:1" ht="14.4" x14ac:dyDescent="0.3">
      <c r="A2430"/>
    </row>
    <row r="2431" spans="1:1" ht="14.4" x14ac:dyDescent="0.3">
      <c r="A2431"/>
    </row>
    <row r="2432" spans="1:1" ht="14.4" x14ac:dyDescent="0.3">
      <c r="A2432"/>
    </row>
    <row r="2433" spans="1:1" ht="14.4" x14ac:dyDescent="0.3">
      <c r="A2433"/>
    </row>
    <row r="2434" spans="1:1" ht="14.4" x14ac:dyDescent="0.3">
      <c r="A2434"/>
    </row>
    <row r="2435" spans="1:1" ht="14.4" x14ac:dyDescent="0.3">
      <c r="A2435"/>
    </row>
    <row r="2436" spans="1:1" ht="14.4" x14ac:dyDescent="0.3">
      <c r="A2436"/>
    </row>
    <row r="2437" spans="1:1" ht="14.4" x14ac:dyDescent="0.3">
      <c r="A2437"/>
    </row>
    <row r="2438" spans="1:1" ht="14.4" x14ac:dyDescent="0.3">
      <c r="A2438"/>
    </row>
    <row r="2439" spans="1:1" ht="14.4" x14ac:dyDescent="0.3">
      <c r="A2439"/>
    </row>
    <row r="2440" spans="1:1" ht="14.4" x14ac:dyDescent="0.3">
      <c r="A2440"/>
    </row>
    <row r="2441" spans="1:1" ht="14.4" x14ac:dyDescent="0.3">
      <c r="A2441"/>
    </row>
    <row r="2442" spans="1:1" ht="14.4" x14ac:dyDescent="0.3">
      <c r="A2442"/>
    </row>
    <row r="2443" spans="1:1" ht="14.4" x14ac:dyDescent="0.3">
      <c r="A2443"/>
    </row>
    <row r="2444" spans="1:1" ht="14.4" x14ac:dyDescent="0.3">
      <c r="A2444"/>
    </row>
    <row r="2445" spans="1:1" ht="14.4" x14ac:dyDescent="0.3">
      <c r="A2445"/>
    </row>
    <row r="2446" spans="1:1" ht="14.4" x14ac:dyDescent="0.3">
      <c r="A2446"/>
    </row>
    <row r="2447" spans="1:1" ht="14.4" x14ac:dyDescent="0.3">
      <c r="A2447"/>
    </row>
    <row r="2448" spans="1:1" ht="14.4" x14ac:dyDescent="0.3">
      <c r="A2448"/>
    </row>
    <row r="2449" spans="1:1" ht="14.4" x14ac:dyDescent="0.3">
      <c r="A2449"/>
    </row>
    <row r="2450" spans="1:1" ht="14.4" x14ac:dyDescent="0.3">
      <c r="A2450"/>
    </row>
    <row r="2451" spans="1:1" ht="14.4" x14ac:dyDescent="0.3">
      <c r="A2451"/>
    </row>
    <row r="2452" spans="1:1" ht="14.4" x14ac:dyDescent="0.3">
      <c r="A2452"/>
    </row>
    <row r="2453" spans="1:1" ht="14.4" x14ac:dyDescent="0.3">
      <c r="A2453"/>
    </row>
    <row r="2454" spans="1:1" ht="14.4" x14ac:dyDescent="0.3">
      <c r="A2454"/>
    </row>
    <row r="2455" spans="1:1" ht="14.4" x14ac:dyDescent="0.3">
      <c r="A2455"/>
    </row>
    <row r="2456" spans="1:1" ht="14.4" x14ac:dyDescent="0.3">
      <c r="A2456"/>
    </row>
    <row r="2457" spans="1:1" ht="14.4" x14ac:dyDescent="0.3">
      <c r="A2457"/>
    </row>
    <row r="2458" spans="1:1" ht="14.4" x14ac:dyDescent="0.3">
      <c r="A2458"/>
    </row>
    <row r="2459" spans="1:1" ht="14.4" x14ac:dyDescent="0.3">
      <c r="A2459"/>
    </row>
    <row r="2460" spans="1:1" ht="14.4" x14ac:dyDescent="0.3">
      <c r="A2460"/>
    </row>
    <row r="2461" spans="1:1" ht="14.4" x14ac:dyDescent="0.3">
      <c r="A2461"/>
    </row>
    <row r="2462" spans="1:1" ht="14.4" x14ac:dyDescent="0.3">
      <c r="A2462"/>
    </row>
    <row r="2463" spans="1:1" ht="14.4" x14ac:dyDescent="0.3">
      <c r="A2463"/>
    </row>
    <row r="2464" spans="1:1" ht="14.4" x14ac:dyDescent="0.3">
      <c r="A2464"/>
    </row>
    <row r="2465" spans="1:1" ht="14.4" x14ac:dyDescent="0.3">
      <c r="A2465"/>
    </row>
    <row r="2466" spans="1:1" ht="14.4" x14ac:dyDescent="0.3">
      <c r="A2466"/>
    </row>
    <row r="2467" spans="1:1" ht="14.4" x14ac:dyDescent="0.3">
      <c r="A2467"/>
    </row>
    <row r="2468" spans="1:1" ht="14.4" x14ac:dyDescent="0.3">
      <c r="A2468"/>
    </row>
    <row r="2469" spans="1:1" ht="14.4" x14ac:dyDescent="0.3">
      <c r="A2469"/>
    </row>
    <row r="2470" spans="1:1" ht="14.4" x14ac:dyDescent="0.3">
      <c r="A2470"/>
    </row>
    <row r="2471" spans="1:1" ht="14.4" x14ac:dyDescent="0.3">
      <c r="A2471"/>
    </row>
    <row r="2472" spans="1:1" ht="14.4" x14ac:dyDescent="0.3">
      <c r="A2472"/>
    </row>
    <row r="2473" spans="1:1" ht="14.4" x14ac:dyDescent="0.3">
      <c r="A2473"/>
    </row>
    <row r="2474" spans="1:1" ht="14.4" x14ac:dyDescent="0.3">
      <c r="A2474"/>
    </row>
    <row r="2475" spans="1:1" ht="14.4" x14ac:dyDescent="0.3">
      <c r="A2475"/>
    </row>
    <row r="2476" spans="1:1" ht="14.4" x14ac:dyDescent="0.3">
      <c r="A2476"/>
    </row>
    <row r="2477" spans="1:1" ht="14.4" x14ac:dyDescent="0.3">
      <c r="A2477"/>
    </row>
    <row r="2478" spans="1:1" ht="14.4" x14ac:dyDescent="0.3">
      <c r="A2478"/>
    </row>
    <row r="2479" spans="1:1" ht="14.4" x14ac:dyDescent="0.3">
      <c r="A2479"/>
    </row>
    <row r="2480" spans="1:1" ht="14.4" x14ac:dyDescent="0.3">
      <c r="A2480"/>
    </row>
    <row r="2481" spans="1:1" ht="14.4" x14ac:dyDescent="0.3">
      <c r="A2481"/>
    </row>
    <row r="2482" spans="1:1" ht="14.4" x14ac:dyDescent="0.3">
      <c r="A2482"/>
    </row>
    <row r="2483" spans="1:1" ht="14.4" x14ac:dyDescent="0.3">
      <c r="A2483"/>
    </row>
    <row r="2484" spans="1:1" ht="14.4" x14ac:dyDescent="0.3">
      <c r="A2484"/>
    </row>
    <row r="2485" spans="1:1" ht="14.4" x14ac:dyDescent="0.3">
      <c r="A2485"/>
    </row>
    <row r="2486" spans="1:1" ht="14.4" x14ac:dyDescent="0.3">
      <c r="A2486"/>
    </row>
    <row r="2487" spans="1:1" ht="14.4" x14ac:dyDescent="0.3">
      <c r="A2487"/>
    </row>
    <row r="2488" spans="1:1" ht="14.4" x14ac:dyDescent="0.3">
      <c r="A2488"/>
    </row>
    <row r="2489" spans="1:1" ht="14.4" x14ac:dyDescent="0.3">
      <c r="A2489"/>
    </row>
    <row r="2490" spans="1:1" ht="14.4" x14ac:dyDescent="0.3">
      <c r="A2490"/>
    </row>
    <row r="2491" spans="1:1" ht="14.4" x14ac:dyDescent="0.3">
      <c r="A2491"/>
    </row>
    <row r="2492" spans="1:1" ht="14.4" x14ac:dyDescent="0.3">
      <c r="A2492"/>
    </row>
    <row r="2493" spans="1:1" ht="14.4" x14ac:dyDescent="0.3">
      <c r="A2493"/>
    </row>
    <row r="2494" spans="1:1" ht="14.4" x14ac:dyDescent="0.3">
      <c r="A2494"/>
    </row>
    <row r="2495" spans="1:1" ht="14.4" x14ac:dyDescent="0.3">
      <c r="A2495"/>
    </row>
    <row r="2496" spans="1:1" ht="14.4" x14ac:dyDescent="0.3">
      <c r="A2496"/>
    </row>
    <row r="2497" spans="1:1" ht="14.4" x14ac:dyDescent="0.3">
      <c r="A2497"/>
    </row>
    <row r="2498" spans="1:1" ht="14.4" x14ac:dyDescent="0.3">
      <c r="A2498"/>
    </row>
    <row r="2499" spans="1:1" ht="14.4" x14ac:dyDescent="0.3">
      <c r="A2499"/>
    </row>
    <row r="2500" spans="1:1" ht="14.4" x14ac:dyDescent="0.3">
      <c r="A2500"/>
    </row>
    <row r="2501" spans="1:1" ht="14.4" x14ac:dyDescent="0.3">
      <c r="A2501"/>
    </row>
    <row r="2502" spans="1:1" ht="14.4" x14ac:dyDescent="0.3">
      <c r="A2502"/>
    </row>
    <row r="2503" spans="1:1" ht="14.4" x14ac:dyDescent="0.3">
      <c r="A2503"/>
    </row>
    <row r="2504" spans="1:1" ht="14.4" x14ac:dyDescent="0.3">
      <c r="A2504"/>
    </row>
    <row r="2505" spans="1:1" ht="14.4" x14ac:dyDescent="0.3">
      <c r="A2505"/>
    </row>
    <row r="2506" spans="1:1" ht="14.4" x14ac:dyDescent="0.3">
      <c r="A2506"/>
    </row>
    <row r="2507" spans="1:1" ht="14.4" x14ac:dyDescent="0.3">
      <c r="A2507"/>
    </row>
    <row r="2508" spans="1:1" ht="14.4" x14ac:dyDescent="0.3">
      <c r="A2508"/>
    </row>
    <row r="2509" spans="1:1" ht="14.4" x14ac:dyDescent="0.3">
      <c r="A2509"/>
    </row>
    <row r="2510" spans="1:1" ht="14.4" x14ac:dyDescent="0.3">
      <c r="A2510"/>
    </row>
    <row r="2511" spans="1:1" ht="14.4" x14ac:dyDescent="0.3">
      <c r="A2511"/>
    </row>
    <row r="2512" spans="1:1" ht="14.4" x14ac:dyDescent="0.3">
      <c r="A2512"/>
    </row>
    <row r="2513" spans="1:1" ht="14.4" x14ac:dyDescent="0.3">
      <c r="A2513"/>
    </row>
    <row r="2514" spans="1:1" ht="14.4" x14ac:dyDescent="0.3">
      <c r="A2514"/>
    </row>
    <row r="2515" spans="1:1" ht="14.4" x14ac:dyDescent="0.3">
      <c r="A2515"/>
    </row>
    <row r="2516" spans="1:1" ht="14.4" x14ac:dyDescent="0.3">
      <c r="A2516"/>
    </row>
    <row r="2517" spans="1:1" ht="14.4" x14ac:dyDescent="0.3">
      <c r="A2517"/>
    </row>
    <row r="2518" spans="1:1" ht="14.4" x14ac:dyDescent="0.3">
      <c r="A2518"/>
    </row>
    <row r="2519" spans="1:1" ht="14.4" x14ac:dyDescent="0.3">
      <c r="A2519"/>
    </row>
    <row r="2520" spans="1:1" ht="14.4" x14ac:dyDescent="0.3">
      <c r="A2520"/>
    </row>
    <row r="2521" spans="1:1" ht="14.4" x14ac:dyDescent="0.3">
      <c r="A2521"/>
    </row>
    <row r="2522" spans="1:1" ht="14.4" x14ac:dyDescent="0.3">
      <c r="A2522"/>
    </row>
    <row r="2523" spans="1:1" ht="14.4" x14ac:dyDescent="0.3">
      <c r="A2523"/>
    </row>
    <row r="2524" spans="1:1" ht="14.4" x14ac:dyDescent="0.3">
      <c r="A2524"/>
    </row>
    <row r="2525" spans="1:1" ht="14.4" x14ac:dyDescent="0.3">
      <c r="A2525"/>
    </row>
    <row r="2526" spans="1:1" ht="14.4" x14ac:dyDescent="0.3">
      <c r="A2526"/>
    </row>
    <row r="2527" spans="1:1" ht="14.4" x14ac:dyDescent="0.3">
      <c r="A2527"/>
    </row>
    <row r="2528" spans="1:1" ht="14.4" x14ac:dyDescent="0.3">
      <c r="A2528"/>
    </row>
    <row r="2529" spans="1:1" ht="14.4" x14ac:dyDescent="0.3">
      <c r="A2529"/>
    </row>
    <row r="2530" spans="1:1" ht="14.4" x14ac:dyDescent="0.3">
      <c r="A2530"/>
    </row>
    <row r="2531" spans="1:1" ht="14.4" x14ac:dyDescent="0.3">
      <c r="A2531"/>
    </row>
    <row r="2532" spans="1:1" ht="14.4" x14ac:dyDescent="0.3">
      <c r="A2532"/>
    </row>
    <row r="2533" spans="1:1" ht="14.4" x14ac:dyDescent="0.3">
      <c r="A2533"/>
    </row>
    <row r="2534" spans="1:1" ht="14.4" x14ac:dyDescent="0.3">
      <c r="A2534"/>
    </row>
    <row r="2535" spans="1:1" ht="14.4" x14ac:dyDescent="0.3">
      <c r="A2535"/>
    </row>
    <row r="2536" spans="1:1" ht="14.4" x14ac:dyDescent="0.3">
      <c r="A2536"/>
    </row>
    <row r="2537" spans="1:1" ht="14.4" x14ac:dyDescent="0.3">
      <c r="A2537"/>
    </row>
    <row r="2538" spans="1:1" ht="14.4" x14ac:dyDescent="0.3">
      <c r="A2538"/>
    </row>
    <row r="2539" spans="1:1" ht="14.4" x14ac:dyDescent="0.3">
      <c r="A2539"/>
    </row>
    <row r="2540" spans="1:1" ht="14.4" x14ac:dyDescent="0.3">
      <c r="A2540"/>
    </row>
    <row r="2541" spans="1:1" ht="14.4" x14ac:dyDescent="0.3">
      <c r="A2541"/>
    </row>
    <row r="2542" spans="1:1" ht="14.4" x14ac:dyDescent="0.3">
      <c r="A2542"/>
    </row>
    <row r="2543" spans="1:1" ht="14.4" x14ac:dyDescent="0.3">
      <c r="A2543"/>
    </row>
    <row r="2544" spans="1:1" ht="14.4" x14ac:dyDescent="0.3">
      <c r="A2544"/>
    </row>
    <row r="2545" spans="1:1" ht="14.4" x14ac:dyDescent="0.3">
      <c r="A2545"/>
    </row>
    <row r="2546" spans="1:1" ht="14.4" x14ac:dyDescent="0.3">
      <c r="A2546"/>
    </row>
    <row r="2547" spans="1:1" ht="14.4" x14ac:dyDescent="0.3">
      <c r="A2547"/>
    </row>
    <row r="2548" spans="1:1" ht="14.4" x14ac:dyDescent="0.3">
      <c r="A2548"/>
    </row>
    <row r="2549" spans="1:1" ht="14.4" x14ac:dyDescent="0.3">
      <c r="A2549"/>
    </row>
    <row r="2550" spans="1:1" ht="14.4" x14ac:dyDescent="0.3">
      <c r="A2550"/>
    </row>
    <row r="2551" spans="1:1" ht="14.4" x14ac:dyDescent="0.3">
      <c r="A2551"/>
    </row>
    <row r="2552" spans="1:1" ht="14.4" x14ac:dyDescent="0.3">
      <c r="A2552"/>
    </row>
    <row r="2553" spans="1:1" ht="14.4" x14ac:dyDescent="0.3">
      <c r="A2553"/>
    </row>
    <row r="2554" spans="1:1" ht="14.4" x14ac:dyDescent="0.3">
      <c r="A2554"/>
    </row>
    <row r="2555" spans="1:1" ht="14.4" x14ac:dyDescent="0.3">
      <c r="A2555"/>
    </row>
    <row r="2556" spans="1:1" ht="14.4" x14ac:dyDescent="0.3">
      <c r="A2556"/>
    </row>
    <row r="2557" spans="1:1" ht="14.4" x14ac:dyDescent="0.3">
      <c r="A2557"/>
    </row>
    <row r="2558" spans="1:1" ht="14.4" x14ac:dyDescent="0.3">
      <c r="A2558"/>
    </row>
    <row r="2559" spans="1:1" ht="14.4" x14ac:dyDescent="0.3">
      <c r="A2559"/>
    </row>
    <row r="2560" spans="1:1" ht="14.4" x14ac:dyDescent="0.3">
      <c r="A2560"/>
    </row>
    <row r="2561" spans="1:1" ht="14.4" x14ac:dyDescent="0.3">
      <c r="A2561"/>
    </row>
    <row r="2562" spans="1:1" ht="14.4" x14ac:dyDescent="0.3">
      <c r="A2562"/>
    </row>
    <row r="2563" spans="1:1" ht="14.4" x14ac:dyDescent="0.3">
      <c r="A2563"/>
    </row>
    <row r="2564" spans="1:1" ht="14.4" x14ac:dyDescent="0.3">
      <c r="A2564"/>
    </row>
    <row r="2565" spans="1:1" ht="14.4" x14ac:dyDescent="0.3">
      <c r="A2565"/>
    </row>
    <row r="2566" spans="1:1" ht="14.4" x14ac:dyDescent="0.3">
      <c r="A2566"/>
    </row>
    <row r="2567" spans="1:1" ht="14.4" x14ac:dyDescent="0.3">
      <c r="A2567"/>
    </row>
    <row r="2568" spans="1:1" ht="14.4" x14ac:dyDescent="0.3">
      <c r="A2568"/>
    </row>
    <row r="2569" spans="1:1" ht="14.4" x14ac:dyDescent="0.3">
      <c r="A2569"/>
    </row>
    <row r="2570" spans="1:1" ht="14.4" x14ac:dyDescent="0.3">
      <c r="A2570"/>
    </row>
    <row r="2571" spans="1:1" ht="14.4" x14ac:dyDescent="0.3">
      <c r="A2571"/>
    </row>
    <row r="2572" spans="1:1" ht="14.4" x14ac:dyDescent="0.3">
      <c r="A2572"/>
    </row>
    <row r="2573" spans="1:1" ht="14.4" x14ac:dyDescent="0.3">
      <c r="A2573"/>
    </row>
    <row r="2574" spans="1:1" ht="14.4" x14ac:dyDescent="0.3">
      <c r="A2574"/>
    </row>
    <row r="2575" spans="1:1" ht="14.4" x14ac:dyDescent="0.3">
      <c r="A2575"/>
    </row>
    <row r="2576" spans="1:1" ht="14.4" x14ac:dyDescent="0.3">
      <c r="A2576"/>
    </row>
    <row r="2577" spans="1:1" ht="14.4" x14ac:dyDescent="0.3">
      <c r="A2577"/>
    </row>
    <row r="2578" spans="1:1" ht="14.4" x14ac:dyDescent="0.3">
      <c r="A2578"/>
    </row>
    <row r="2579" spans="1:1" ht="14.4" x14ac:dyDescent="0.3">
      <c r="A2579"/>
    </row>
    <row r="2580" spans="1:1" ht="14.4" x14ac:dyDescent="0.3">
      <c r="A2580"/>
    </row>
    <row r="2581" spans="1:1" ht="14.4" x14ac:dyDescent="0.3">
      <c r="A2581"/>
    </row>
    <row r="2582" spans="1:1" ht="14.4" x14ac:dyDescent="0.3">
      <c r="A2582"/>
    </row>
    <row r="2583" spans="1:1" ht="14.4" x14ac:dyDescent="0.3">
      <c r="A2583"/>
    </row>
    <row r="2584" spans="1:1" ht="14.4" x14ac:dyDescent="0.3">
      <c r="A2584"/>
    </row>
    <row r="2585" spans="1:1" ht="14.4" x14ac:dyDescent="0.3">
      <c r="A2585"/>
    </row>
    <row r="2586" spans="1:1" ht="14.4" x14ac:dyDescent="0.3">
      <c r="A2586"/>
    </row>
    <row r="2587" spans="1:1" ht="14.4" x14ac:dyDescent="0.3">
      <c r="A2587"/>
    </row>
    <row r="2588" spans="1:1" ht="14.4" x14ac:dyDescent="0.3">
      <c r="A2588"/>
    </row>
    <row r="2589" spans="1:1" ht="14.4" x14ac:dyDescent="0.3">
      <c r="A2589"/>
    </row>
    <row r="2590" spans="1:1" ht="14.4" x14ac:dyDescent="0.3">
      <c r="A2590"/>
    </row>
    <row r="2591" spans="1:1" ht="14.4" x14ac:dyDescent="0.3">
      <c r="A2591"/>
    </row>
    <row r="2592" spans="1:1" ht="14.4" x14ac:dyDescent="0.3">
      <c r="A2592"/>
    </row>
    <row r="2593" spans="1:1" ht="14.4" x14ac:dyDescent="0.3">
      <c r="A2593"/>
    </row>
    <row r="2594" spans="1:1" ht="14.4" x14ac:dyDescent="0.3">
      <c r="A2594"/>
    </row>
    <row r="2595" spans="1:1" ht="14.4" x14ac:dyDescent="0.3">
      <c r="A2595"/>
    </row>
    <row r="2596" spans="1:1" ht="14.4" x14ac:dyDescent="0.3">
      <c r="A2596"/>
    </row>
    <row r="2597" spans="1:1" ht="14.4" x14ac:dyDescent="0.3">
      <c r="A2597"/>
    </row>
    <row r="2598" spans="1:1" ht="14.4" x14ac:dyDescent="0.3">
      <c r="A2598"/>
    </row>
    <row r="2599" spans="1:1" ht="14.4" x14ac:dyDescent="0.3">
      <c r="A2599"/>
    </row>
    <row r="2600" spans="1:1" ht="14.4" x14ac:dyDescent="0.3">
      <c r="A2600"/>
    </row>
    <row r="2601" spans="1:1" ht="14.4" x14ac:dyDescent="0.3">
      <c r="A2601"/>
    </row>
    <row r="2602" spans="1:1" ht="14.4" x14ac:dyDescent="0.3">
      <c r="A2602"/>
    </row>
    <row r="2603" spans="1:1" ht="14.4" x14ac:dyDescent="0.3">
      <c r="A2603"/>
    </row>
    <row r="2604" spans="1:1" ht="14.4" x14ac:dyDescent="0.3">
      <c r="A2604"/>
    </row>
    <row r="2605" spans="1:1" ht="14.4" x14ac:dyDescent="0.3">
      <c r="A2605"/>
    </row>
    <row r="2606" spans="1:1" ht="14.4" x14ac:dyDescent="0.3">
      <c r="A2606"/>
    </row>
    <row r="2607" spans="1:1" ht="14.4" x14ac:dyDescent="0.3">
      <c r="A2607"/>
    </row>
    <row r="2608" spans="1:1" ht="14.4" x14ac:dyDescent="0.3">
      <c r="A2608"/>
    </row>
    <row r="2609" spans="1:1" ht="14.4" x14ac:dyDescent="0.3">
      <c r="A2609"/>
    </row>
    <row r="2610" spans="1:1" ht="14.4" x14ac:dyDescent="0.3">
      <c r="A2610"/>
    </row>
    <row r="2611" spans="1:1" ht="14.4" x14ac:dyDescent="0.3">
      <c r="A2611"/>
    </row>
    <row r="2612" spans="1:1" ht="14.4" x14ac:dyDescent="0.3">
      <c r="A2612"/>
    </row>
    <row r="2613" spans="1:1" ht="14.4" x14ac:dyDescent="0.3">
      <c r="A2613"/>
    </row>
    <row r="2614" spans="1:1" ht="14.4" x14ac:dyDescent="0.3">
      <c r="A2614"/>
    </row>
    <row r="2615" spans="1:1" ht="14.4" x14ac:dyDescent="0.3">
      <c r="A2615"/>
    </row>
    <row r="2616" spans="1:1" ht="14.4" x14ac:dyDescent="0.3">
      <c r="A2616"/>
    </row>
    <row r="2617" spans="1:1" ht="14.4" x14ac:dyDescent="0.3">
      <c r="A2617"/>
    </row>
    <row r="2618" spans="1:1" ht="14.4" x14ac:dyDescent="0.3">
      <c r="A2618"/>
    </row>
    <row r="2619" spans="1:1" ht="14.4" x14ac:dyDescent="0.3">
      <c r="A2619"/>
    </row>
    <row r="2620" spans="1:1" ht="14.4" x14ac:dyDescent="0.3">
      <c r="A2620"/>
    </row>
    <row r="2621" spans="1:1" ht="14.4" x14ac:dyDescent="0.3">
      <c r="A2621"/>
    </row>
    <row r="2622" spans="1:1" ht="14.4" x14ac:dyDescent="0.3">
      <c r="A2622"/>
    </row>
    <row r="2623" spans="1:1" ht="14.4" x14ac:dyDescent="0.3">
      <c r="A2623"/>
    </row>
    <row r="2624" spans="1:1" ht="14.4" x14ac:dyDescent="0.3">
      <c r="A2624"/>
    </row>
    <row r="2625" spans="1:1" ht="14.4" x14ac:dyDescent="0.3">
      <c r="A2625"/>
    </row>
    <row r="2626" spans="1:1" ht="14.4" x14ac:dyDescent="0.3">
      <c r="A2626"/>
    </row>
    <row r="2627" spans="1:1" ht="14.4" x14ac:dyDescent="0.3">
      <c r="A2627"/>
    </row>
    <row r="2628" spans="1:1" ht="14.4" x14ac:dyDescent="0.3">
      <c r="A2628"/>
    </row>
    <row r="2629" spans="1:1" ht="14.4" x14ac:dyDescent="0.3">
      <c r="A2629"/>
    </row>
    <row r="2630" spans="1:1" ht="14.4" x14ac:dyDescent="0.3">
      <c r="A2630"/>
    </row>
    <row r="2631" spans="1:1" ht="14.4" x14ac:dyDescent="0.3">
      <c r="A2631"/>
    </row>
    <row r="2632" spans="1:1" ht="14.4" x14ac:dyDescent="0.3">
      <c r="A2632"/>
    </row>
    <row r="2633" spans="1:1" ht="14.4" x14ac:dyDescent="0.3">
      <c r="A2633"/>
    </row>
    <row r="2634" spans="1:1" ht="14.4" x14ac:dyDescent="0.3">
      <c r="A2634"/>
    </row>
    <row r="2635" spans="1:1" ht="14.4" x14ac:dyDescent="0.3">
      <c r="A2635"/>
    </row>
    <row r="2636" spans="1:1" ht="14.4" x14ac:dyDescent="0.3">
      <c r="A2636"/>
    </row>
    <row r="2637" spans="1:1" ht="14.4" x14ac:dyDescent="0.3">
      <c r="A2637"/>
    </row>
    <row r="2638" spans="1:1" ht="14.4" x14ac:dyDescent="0.3">
      <c r="A2638"/>
    </row>
    <row r="2639" spans="1:1" ht="14.4" x14ac:dyDescent="0.3">
      <c r="A2639"/>
    </row>
    <row r="2640" spans="1:1" ht="14.4" x14ac:dyDescent="0.3">
      <c r="A2640"/>
    </row>
    <row r="2641" spans="1:1" ht="14.4" x14ac:dyDescent="0.3">
      <c r="A2641"/>
    </row>
    <row r="2642" spans="1:1" ht="14.4" x14ac:dyDescent="0.3">
      <c r="A2642"/>
    </row>
    <row r="2643" spans="1:1" ht="14.4" x14ac:dyDescent="0.3">
      <c r="A2643"/>
    </row>
    <row r="2644" spans="1:1" ht="14.4" x14ac:dyDescent="0.3">
      <c r="A2644"/>
    </row>
    <row r="2645" spans="1:1" ht="14.4" x14ac:dyDescent="0.3">
      <c r="A2645"/>
    </row>
    <row r="2646" spans="1:1" ht="14.4" x14ac:dyDescent="0.3">
      <c r="A2646"/>
    </row>
    <row r="2647" spans="1:1" ht="14.4" x14ac:dyDescent="0.3">
      <c r="A2647"/>
    </row>
    <row r="2648" spans="1:1" ht="14.4" x14ac:dyDescent="0.3">
      <c r="A2648"/>
    </row>
    <row r="2649" spans="1:1" ht="14.4" x14ac:dyDescent="0.3">
      <c r="A2649"/>
    </row>
    <row r="2650" spans="1:1" ht="14.4" x14ac:dyDescent="0.3">
      <c r="A2650"/>
    </row>
    <row r="2651" spans="1:1" ht="14.4" x14ac:dyDescent="0.3">
      <c r="A2651"/>
    </row>
    <row r="2652" spans="1:1" ht="14.4" x14ac:dyDescent="0.3">
      <c r="A2652"/>
    </row>
    <row r="2653" spans="1:1" ht="14.4" x14ac:dyDescent="0.3">
      <c r="A2653"/>
    </row>
    <row r="2654" spans="1:1" ht="14.4" x14ac:dyDescent="0.3">
      <c r="A2654"/>
    </row>
    <row r="2655" spans="1:1" ht="14.4" x14ac:dyDescent="0.3">
      <c r="A2655"/>
    </row>
    <row r="2656" spans="1:1" ht="14.4" x14ac:dyDescent="0.3">
      <c r="A2656"/>
    </row>
    <row r="2657" spans="1:1" ht="14.4" x14ac:dyDescent="0.3">
      <c r="A2657"/>
    </row>
    <row r="2658" spans="1:1" ht="14.4" x14ac:dyDescent="0.3">
      <c r="A2658"/>
    </row>
    <row r="2659" spans="1:1" ht="14.4" x14ac:dyDescent="0.3">
      <c r="A2659"/>
    </row>
    <row r="2660" spans="1:1" ht="14.4" x14ac:dyDescent="0.3">
      <c r="A2660"/>
    </row>
    <row r="2661" spans="1:1" ht="14.4" x14ac:dyDescent="0.3">
      <c r="A2661"/>
    </row>
    <row r="2662" spans="1:1" ht="14.4" x14ac:dyDescent="0.3">
      <c r="A2662"/>
    </row>
    <row r="2663" spans="1:1" ht="14.4" x14ac:dyDescent="0.3">
      <c r="A2663"/>
    </row>
    <row r="2664" spans="1:1" ht="14.4" x14ac:dyDescent="0.3">
      <c r="A2664"/>
    </row>
    <row r="2665" spans="1:1" ht="14.4" x14ac:dyDescent="0.3">
      <c r="A2665"/>
    </row>
    <row r="2666" spans="1:1" ht="14.4" x14ac:dyDescent="0.3">
      <c r="A2666"/>
    </row>
    <row r="2667" spans="1:1" ht="14.4" x14ac:dyDescent="0.3">
      <c r="A2667"/>
    </row>
    <row r="2668" spans="1:1" ht="14.4" x14ac:dyDescent="0.3">
      <c r="A2668"/>
    </row>
    <row r="2669" spans="1:1" ht="14.4" x14ac:dyDescent="0.3">
      <c r="A2669"/>
    </row>
    <row r="2670" spans="1:1" ht="14.4" x14ac:dyDescent="0.3">
      <c r="A2670"/>
    </row>
    <row r="2671" spans="1:1" ht="14.4" x14ac:dyDescent="0.3">
      <c r="A2671"/>
    </row>
    <row r="2672" spans="1:1" ht="14.4" x14ac:dyDescent="0.3">
      <c r="A2672"/>
    </row>
    <row r="2673" spans="1:1" ht="14.4" x14ac:dyDescent="0.3">
      <c r="A2673"/>
    </row>
    <row r="2674" spans="1:1" ht="14.4" x14ac:dyDescent="0.3">
      <c r="A2674"/>
    </row>
    <row r="2675" spans="1:1" ht="14.4" x14ac:dyDescent="0.3">
      <c r="A2675"/>
    </row>
    <row r="2676" spans="1:1" ht="14.4" x14ac:dyDescent="0.3">
      <c r="A2676"/>
    </row>
    <row r="2677" spans="1:1" ht="14.4" x14ac:dyDescent="0.3">
      <c r="A2677"/>
    </row>
    <row r="2678" spans="1:1" ht="14.4" x14ac:dyDescent="0.3">
      <c r="A2678"/>
    </row>
    <row r="2679" spans="1:1" ht="14.4" x14ac:dyDescent="0.3">
      <c r="A2679"/>
    </row>
    <row r="2680" spans="1:1" ht="14.4" x14ac:dyDescent="0.3">
      <c r="A2680"/>
    </row>
    <row r="2681" spans="1:1" ht="14.4" x14ac:dyDescent="0.3">
      <c r="A2681"/>
    </row>
    <row r="2682" spans="1:1" ht="14.4" x14ac:dyDescent="0.3">
      <c r="A2682"/>
    </row>
    <row r="2683" spans="1:1" ht="14.4" x14ac:dyDescent="0.3">
      <c r="A2683"/>
    </row>
    <row r="2684" spans="1:1" ht="14.4" x14ac:dyDescent="0.3">
      <c r="A2684"/>
    </row>
    <row r="2685" spans="1:1" ht="14.4" x14ac:dyDescent="0.3">
      <c r="A2685"/>
    </row>
    <row r="2686" spans="1:1" ht="14.4" x14ac:dyDescent="0.3">
      <c r="A2686"/>
    </row>
    <row r="2687" spans="1:1" ht="14.4" x14ac:dyDescent="0.3">
      <c r="A2687"/>
    </row>
    <row r="2688" spans="1:1" ht="14.4" x14ac:dyDescent="0.3">
      <c r="A2688"/>
    </row>
    <row r="2689" spans="1:1" ht="14.4" x14ac:dyDescent="0.3">
      <c r="A2689"/>
    </row>
    <row r="2690" spans="1:1" ht="14.4" x14ac:dyDescent="0.3">
      <c r="A2690"/>
    </row>
    <row r="2691" spans="1:1" ht="14.4" x14ac:dyDescent="0.3">
      <c r="A2691"/>
    </row>
    <row r="2692" spans="1:1" ht="14.4" x14ac:dyDescent="0.3">
      <c r="A2692"/>
    </row>
    <row r="2693" spans="1:1" ht="14.4" x14ac:dyDescent="0.3">
      <c r="A2693"/>
    </row>
    <row r="2694" spans="1:1" ht="14.4" x14ac:dyDescent="0.3">
      <c r="A2694"/>
    </row>
    <row r="2695" spans="1:1" ht="14.4" x14ac:dyDescent="0.3">
      <c r="A2695"/>
    </row>
    <row r="2696" spans="1:1" ht="14.4" x14ac:dyDescent="0.3">
      <c r="A2696"/>
    </row>
    <row r="2697" spans="1:1" ht="14.4" x14ac:dyDescent="0.3">
      <c r="A2697"/>
    </row>
    <row r="2698" spans="1:1" ht="14.4" x14ac:dyDescent="0.3">
      <c r="A2698"/>
    </row>
    <row r="2699" spans="1:1" ht="14.4" x14ac:dyDescent="0.3">
      <c r="A2699"/>
    </row>
    <row r="2700" spans="1:1" ht="14.4" x14ac:dyDescent="0.3">
      <c r="A2700"/>
    </row>
    <row r="2701" spans="1:1" ht="14.4" x14ac:dyDescent="0.3">
      <c r="A2701"/>
    </row>
    <row r="2702" spans="1:1" ht="14.4" x14ac:dyDescent="0.3">
      <c r="A2702"/>
    </row>
    <row r="2703" spans="1:1" ht="14.4" x14ac:dyDescent="0.3">
      <c r="A2703"/>
    </row>
    <row r="2704" spans="1:1" ht="14.4" x14ac:dyDescent="0.3">
      <c r="A2704"/>
    </row>
    <row r="2705" spans="1:1" ht="14.4" x14ac:dyDescent="0.3">
      <c r="A2705"/>
    </row>
    <row r="2706" spans="1:1" ht="14.4" x14ac:dyDescent="0.3">
      <c r="A2706"/>
    </row>
    <row r="2707" spans="1:1" ht="14.4" x14ac:dyDescent="0.3">
      <c r="A2707"/>
    </row>
    <row r="2708" spans="1:1" ht="14.4" x14ac:dyDescent="0.3">
      <c r="A2708"/>
    </row>
    <row r="2709" spans="1:1" ht="14.4" x14ac:dyDescent="0.3">
      <c r="A2709"/>
    </row>
    <row r="2710" spans="1:1" ht="14.4" x14ac:dyDescent="0.3">
      <c r="A2710"/>
    </row>
    <row r="2711" spans="1:1" ht="14.4" x14ac:dyDescent="0.3">
      <c r="A2711"/>
    </row>
    <row r="2712" spans="1:1" ht="14.4" x14ac:dyDescent="0.3">
      <c r="A2712"/>
    </row>
    <row r="2713" spans="1:1" ht="14.4" x14ac:dyDescent="0.3">
      <c r="A2713"/>
    </row>
    <row r="2714" spans="1:1" ht="14.4" x14ac:dyDescent="0.3">
      <c r="A2714"/>
    </row>
    <row r="2715" spans="1:1" ht="14.4" x14ac:dyDescent="0.3">
      <c r="A2715"/>
    </row>
    <row r="2716" spans="1:1" ht="14.4" x14ac:dyDescent="0.3">
      <c r="A2716"/>
    </row>
    <row r="2717" spans="1:1" ht="14.4" x14ac:dyDescent="0.3">
      <c r="A2717"/>
    </row>
    <row r="2718" spans="1:1" ht="14.4" x14ac:dyDescent="0.3">
      <c r="A2718"/>
    </row>
    <row r="2719" spans="1:1" ht="14.4" x14ac:dyDescent="0.3">
      <c r="A2719"/>
    </row>
    <row r="2720" spans="1:1" ht="14.4" x14ac:dyDescent="0.3">
      <c r="A2720"/>
    </row>
    <row r="2721" spans="1:1" ht="14.4" x14ac:dyDescent="0.3">
      <c r="A2721"/>
    </row>
    <row r="2722" spans="1:1" ht="14.4" x14ac:dyDescent="0.3">
      <c r="A2722"/>
    </row>
    <row r="2723" spans="1:1" ht="14.4" x14ac:dyDescent="0.3">
      <c r="A2723"/>
    </row>
    <row r="2724" spans="1:1" ht="14.4" x14ac:dyDescent="0.3">
      <c r="A2724"/>
    </row>
    <row r="2725" spans="1:1" ht="14.4" x14ac:dyDescent="0.3">
      <c r="A2725"/>
    </row>
    <row r="2726" spans="1:1" ht="14.4" x14ac:dyDescent="0.3">
      <c r="A2726"/>
    </row>
    <row r="2727" spans="1:1" ht="14.4" x14ac:dyDescent="0.3">
      <c r="A2727"/>
    </row>
    <row r="2728" spans="1:1" ht="14.4" x14ac:dyDescent="0.3">
      <c r="A2728"/>
    </row>
    <row r="2729" spans="1:1" ht="14.4" x14ac:dyDescent="0.3">
      <c r="A2729"/>
    </row>
    <row r="2730" spans="1:1" ht="14.4" x14ac:dyDescent="0.3">
      <c r="A2730"/>
    </row>
    <row r="2731" spans="1:1" ht="14.4" x14ac:dyDescent="0.3">
      <c r="A2731"/>
    </row>
    <row r="2732" spans="1:1" ht="14.4" x14ac:dyDescent="0.3">
      <c r="A2732"/>
    </row>
    <row r="2733" spans="1:1" ht="14.4" x14ac:dyDescent="0.3">
      <c r="A2733"/>
    </row>
    <row r="2734" spans="1:1" ht="14.4" x14ac:dyDescent="0.3">
      <c r="A2734"/>
    </row>
    <row r="2735" spans="1:1" ht="14.4" x14ac:dyDescent="0.3">
      <c r="A2735"/>
    </row>
    <row r="2736" spans="1:1" ht="14.4" x14ac:dyDescent="0.3">
      <c r="A2736"/>
    </row>
    <row r="2737" spans="1:1" ht="14.4" x14ac:dyDescent="0.3">
      <c r="A2737"/>
    </row>
    <row r="2738" spans="1:1" ht="14.4" x14ac:dyDescent="0.3">
      <c r="A2738"/>
    </row>
    <row r="2739" spans="1:1" ht="14.4" x14ac:dyDescent="0.3">
      <c r="A2739"/>
    </row>
    <row r="2740" spans="1:1" ht="14.4" x14ac:dyDescent="0.3">
      <c r="A2740"/>
    </row>
    <row r="2741" spans="1:1" ht="14.4" x14ac:dyDescent="0.3">
      <c r="A2741"/>
    </row>
    <row r="2742" spans="1:1" ht="14.4" x14ac:dyDescent="0.3">
      <c r="A2742"/>
    </row>
    <row r="2743" spans="1:1" ht="14.4" x14ac:dyDescent="0.3">
      <c r="A2743"/>
    </row>
    <row r="2744" spans="1:1" ht="14.4" x14ac:dyDescent="0.3">
      <c r="A2744"/>
    </row>
    <row r="2745" spans="1:1" ht="14.4" x14ac:dyDescent="0.3">
      <c r="A2745"/>
    </row>
    <row r="2746" spans="1:1" ht="14.4" x14ac:dyDescent="0.3">
      <c r="A2746"/>
    </row>
    <row r="2747" spans="1:1" ht="14.4" x14ac:dyDescent="0.3">
      <c r="A2747"/>
    </row>
    <row r="2748" spans="1:1" ht="14.4" x14ac:dyDescent="0.3">
      <c r="A2748"/>
    </row>
    <row r="2749" spans="1:1" ht="14.4" x14ac:dyDescent="0.3">
      <c r="A2749"/>
    </row>
    <row r="2750" spans="1:1" ht="14.4" x14ac:dyDescent="0.3">
      <c r="A2750"/>
    </row>
    <row r="2751" spans="1:1" ht="14.4" x14ac:dyDescent="0.3">
      <c r="A2751"/>
    </row>
    <row r="2752" spans="1:1" ht="14.4" x14ac:dyDescent="0.3">
      <c r="A2752"/>
    </row>
    <row r="2753" spans="1:1" ht="14.4" x14ac:dyDescent="0.3">
      <c r="A2753"/>
    </row>
    <row r="2754" spans="1:1" ht="14.4" x14ac:dyDescent="0.3">
      <c r="A2754"/>
    </row>
    <row r="2755" spans="1:1" ht="14.4" x14ac:dyDescent="0.3">
      <c r="A2755"/>
    </row>
    <row r="2756" spans="1:1" ht="14.4" x14ac:dyDescent="0.3">
      <c r="A2756"/>
    </row>
    <row r="2757" spans="1:1" ht="14.4" x14ac:dyDescent="0.3">
      <c r="A2757"/>
    </row>
    <row r="2758" spans="1:1" ht="14.4" x14ac:dyDescent="0.3">
      <c r="A2758"/>
    </row>
    <row r="2759" spans="1:1" ht="14.4" x14ac:dyDescent="0.3">
      <c r="A2759"/>
    </row>
    <row r="2760" spans="1:1" ht="14.4" x14ac:dyDescent="0.3">
      <c r="A2760"/>
    </row>
    <row r="2761" spans="1:1" ht="14.4" x14ac:dyDescent="0.3">
      <c r="A2761"/>
    </row>
    <row r="2762" spans="1:1" ht="14.4" x14ac:dyDescent="0.3">
      <c r="A2762"/>
    </row>
    <row r="2763" spans="1:1" ht="14.4" x14ac:dyDescent="0.3">
      <c r="A2763"/>
    </row>
    <row r="2764" spans="1:1" ht="14.4" x14ac:dyDescent="0.3">
      <c r="A2764"/>
    </row>
    <row r="2765" spans="1:1" ht="14.4" x14ac:dyDescent="0.3">
      <c r="A2765"/>
    </row>
    <row r="2766" spans="1:1" ht="14.4" x14ac:dyDescent="0.3">
      <c r="A2766"/>
    </row>
    <row r="2767" spans="1:1" ht="14.4" x14ac:dyDescent="0.3">
      <c r="A2767"/>
    </row>
    <row r="2768" spans="1:1" ht="14.4" x14ac:dyDescent="0.3">
      <c r="A2768"/>
    </row>
    <row r="2769" spans="1:1" ht="14.4" x14ac:dyDescent="0.3">
      <c r="A2769"/>
    </row>
    <row r="2770" spans="1:1" ht="14.4" x14ac:dyDescent="0.3">
      <c r="A2770"/>
    </row>
    <row r="2771" spans="1:1" ht="14.4" x14ac:dyDescent="0.3">
      <c r="A2771"/>
    </row>
    <row r="2772" spans="1:1" ht="14.4" x14ac:dyDescent="0.3">
      <c r="A2772"/>
    </row>
    <row r="2773" spans="1:1" ht="14.4" x14ac:dyDescent="0.3">
      <c r="A2773"/>
    </row>
    <row r="2774" spans="1:1" ht="14.4" x14ac:dyDescent="0.3">
      <c r="A2774"/>
    </row>
    <row r="2775" spans="1:1" ht="14.4" x14ac:dyDescent="0.3">
      <c r="A2775"/>
    </row>
    <row r="2776" spans="1:1" ht="14.4" x14ac:dyDescent="0.3">
      <c r="A2776"/>
    </row>
    <row r="2777" spans="1:1" ht="14.4" x14ac:dyDescent="0.3">
      <c r="A2777"/>
    </row>
    <row r="2778" spans="1:1" ht="14.4" x14ac:dyDescent="0.3">
      <c r="A2778"/>
    </row>
    <row r="2779" spans="1:1" ht="14.4" x14ac:dyDescent="0.3">
      <c r="A2779"/>
    </row>
    <row r="2780" spans="1:1" ht="14.4" x14ac:dyDescent="0.3">
      <c r="A2780"/>
    </row>
    <row r="2781" spans="1:1" ht="14.4" x14ac:dyDescent="0.3">
      <c r="A2781"/>
    </row>
    <row r="2782" spans="1:1" ht="14.4" x14ac:dyDescent="0.3">
      <c r="A2782"/>
    </row>
    <row r="2783" spans="1:1" ht="14.4" x14ac:dyDescent="0.3">
      <c r="A2783"/>
    </row>
    <row r="2784" spans="1:1" ht="14.4" x14ac:dyDescent="0.3">
      <c r="A2784"/>
    </row>
    <row r="2785" spans="1:1" ht="14.4" x14ac:dyDescent="0.3">
      <c r="A2785"/>
    </row>
    <row r="2786" spans="1:1" ht="14.4" x14ac:dyDescent="0.3">
      <c r="A2786"/>
    </row>
    <row r="2787" spans="1:1" ht="14.4" x14ac:dyDescent="0.3">
      <c r="A2787"/>
    </row>
    <row r="2788" spans="1:1" ht="14.4" x14ac:dyDescent="0.3">
      <c r="A2788"/>
    </row>
    <row r="2789" spans="1:1" ht="14.4" x14ac:dyDescent="0.3">
      <c r="A2789"/>
    </row>
    <row r="2790" spans="1:1" ht="14.4" x14ac:dyDescent="0.3">
      <c r="A2790"/>
    </row>
    <row r="2791" spans="1:1" ht="14.4" x14ac:dyDescent="0.3">
      <c r="A2791"/>
    </row>
    <row r="2792" spans="1:1" ht="14.4" x14ac:dyDescent="0.3">
      <c r="A2792"/>
    </row>
    <row r="2793" spans="1:1" ht="14.4" x14ac:dyDescent="0.3">
      <c r="A2793"/>
    </row>
    <row r="2794" spans="1:1" ht="14.4" x14ac:dyDescent="0.3">
      <c r="A2794"/>
    </row>
    <row r="2795" spans="1:1" ht="14.4" x14ac:dyDescent="0.3">
      <c r="A2795"/>
    </row>
    <row r="2796" spans="1:1" ht="14.4" x14ac:dyDescent="0.3">
      <c r="A2796"/>
    </row>
    <row r="2797" spans="1:1" ht="14.4" x14ac:dyDescent="0.3">
      <c r="A2797"/>
    </row>
    <row r="2798" spans="1:1" ht="14.4" x14ac:dyDescent="0.3">
      <c r="A2798"/>
    </row>
    <row r="2799" spans="1:1" ht="14.4" x14ac:dyDescent="0.3">
      <c r="A2799"/>
    </row>
    <row r="2800" spans="1:1" ht="14.4" x14ac:dyDescent="0.3">
      <c r="A2800"/>
    </row>
    <row r="2801" spans="1:1" ht="14.4" x14ac:dyDescent="0.3">
      <c r="A2801"/>
    </row>
    <row r="2802" spans="1:1" ht="14.4" x14ac:dyDescent="0.3">
      <c r="A2802"/>
    </row>
    <row r="2803" spans="1:1" ht="14.4" x14ac:dyDescent="0.3">
      <c r="A2803"/>
    </row>
    <row r="2804" spans="1:1" ht="14.4" x14ac:dyDescent="0.3">
      <c r="A2804"/>
    </row>
    <row r="2805" spans="1:1" ht="14.4" x14ac:dyDescent="0.3">
      <c r="A2805"/>
    </row>
    <row r="2806" spans="1:1" ht="14.4" x14ac:dyDescent="0.3">
      <c r="A2806"/>
    </row>
    <row r="2807" spans="1:1" ht="14.4" x14ac:dyDescent="0.3">
      <c r="A2807"/>
    </row>
    <row r="2808" spans="1:1" ht="14.4" x14ac:dyDescent="0.3">
      <c r="A2808"/>
    </row>
    <row r="2809" spans="1:1" ht="14.4" x14ac:dyDescent="0.3">
      <c r="A2809"/>
    </row>
    <row r="2810" spans="1:1" ht="14.4" x14ac:dyDescent="0.3">
      <c r="A2810"/>
    </row>
    <row r="2811" spans="1:1" ht="14.4" x14ac:dyDescent="0.3">
      <c r="A2811"/>
    </row>
    <row r="2812" spans="1:1" ht="14.4" x14ac:dyDescent="0.3">
      <c r="A2812"/>
    </row>
    <row r="2813" spans="1:1" ht="14.4" x14ac:dyDescent="0.3">
      <c r="A2813"/>
    </row>
    <row r="2814" spans="1:1" ht="14.4" x14ac:dyDescent="0.3">
      <c r="A2814"/>
    </row>
    <row r="2815" spans="1:1" ht="14.4" x14ac:dyDescent="0.3">
      <c r="A2815"/>
    </row>
    <row r="2816" spans="1:1" ht="14.4" x14ac:dyDescent="0.3">
      <c r="A2816"/>
    </row>
    <row r="2817" spans="1:1" ht="14.4" x14ac:dyDescent="0.3">
      <c r="A2817"/>
    </row>
    <row r="2818" spans="1:1" ht="14.4" x14ac:dyDescent="0.3">
      <c r="A2818"/>
    </row>
    <row r="2819" spans="1:1" ht="14.4" x14ac:dyDescent="0.3">
      <c r="A2819"/>
    </row>
    <row r="2820" spans="1:1" ht="14.4" x14ac:dyDescent="0.3">
      <c r="A2820"/>
    </row>
    <row r="2821" spans="1:1" ht="14.4" x14ac:dyDescent="0.3">
      <c r="A2821"/>
    </row>
    <row r="2822" spans="1:1" ht="14.4" x14ac:dyDescent="0.3">
      <c r="A2822"/>
    </row>
    <row r="2823" spans="1:1" ht="14.4" x14ac:dyDescent="0.3">
      <c r="A2823"/>
    </row>
    <row r="2824" spans="1:1" ht="14.4" x14ac:dyDescent="0.3">
      <c r="A2824"/>
    </row>
    <row r="2825" spans="1:1" ht="14.4" x14ac:dyDescent="0.3">
      <c r="A2825"/>
    </row>
    <row r="2826" spans="1:1" ht="14.4" x14ac:dyDescent="0.3">
      <c r="A2826"/>
    </row>
    <row r="2827" spans="1:1" ht="14.4" x14ac:dyDescent="0.3">
      <c r="A2827"/>
    </row>
    <row r="2828" spans="1:1" ht="14.4" x14ac:dyDescent="0.3">
      <c r="A2828"/>
    </row>
    <row r="2829" spans="1:1" ht="14.4" x14ac:dyDescent="0.3">
      <c r="A2829"/>
    </row>
    <row r="2830" spans="1:1" ht="14.4" x14ac:dyDescent="0.3">
      <c r="A2830"/>
    </row>
    <row r="2831" spans="1:1" ht="14.4" x14ac:dyDescent="0.3">
      <c r="A2831"/>
    </row>
    <row r="2832" spans="1:1" ht="14.4" x14ac:dyDescent="0.3">
      <c r="A2832"/>
    </row>
    <row r="2833" spans="1:1" ht="14.4" x14ac:dyDescent="0.3">
      <c r="A2833"/>
    </row>
    <row r="2834" spans="1:1" ht="14.4" x14ac:dyDescent="0.3">
      <c r="A2834"/>
    </row>
    <row r="2835" spans="1:1" ht="14.4" x14ac:dyDescent="0.3">
      <c r="A2835"/>
    </row>
    <row r="2836" spans="1:1" ht="14.4" x14ac:dyDescent="0.3">
      <c r="A2836"/>
    </row>
    <row r="2837" spans="1:1" ht="14.4" x14ac:dyDescent="0.3">
      <c r="A2837"/>
    </row>
    <row r="2838" spans="1:1" ht="14.4" x14ac:dyDescent="0.3">
      <c r="A2838"/>
    </row>
    <row r="2839" spans="1:1" ht="14.4" x14ac:dyDescent="0.3">
      <c r="A2839"/>
    </row>
    <row r="2840" spans="1:1" ht="14.4" x14ac:dyDescent="0.3">
      <c r="A2840"/>
    </row>
    <row r="2841" spans="1:1" ht="14.4" x14ac:dyDescent="0.3">
      <c r="A2841"/>
    </row>
    <row r="2842" spans="1:1" ht="14.4" x14ac:dyDescent="0.3">
      <c r="A2842"/>
    </row>
    <row r="2843" spans="1:1" ht="14.4" x14ac:dyDescent="0.3">
      <c r="A2843"/>
    </row>
    <row r="2844" spans="1:1" ht="14.4" x14ac:dyDescent="0.3">
      <c r="A2844"/>
    </row>
    <row r="2845" spans="1:1" ht="14.4" x14ac:dyDescent="0.3">
      <c r="A2845"/>
    </row>
    <row r="2846" spans="1:1" ht="14.4" x14ac:dyDescent="0.3">
      <c r="A2846"/>
    </row>
    <row r="2847" spans="1:1" ht="14.4" x14ac:dyDescent="0.3">
      <c r="A2847"/>
    </row>
    <row r="2848" spans="1:1" ht="14.4" x14ac:dyDescent="0.3">
      <c r="A2848"/>
    </row>
    <row r="2849" spans="1:1" ht="14.4" x14ac:dyDescent="0.3">
      <c r="A2849"/>
    </row>
    <row r="2850" spans="1:1" ht="14.4" x14ac:dyDescent="0.3">
      <c r="A2850"/>
    </row>
    <row r="2851" spans="1:1" ht="14.4" x14ac:dyDescent="0.3">
      <c r="A2851"/>
    </row>
    <row r="2852" spans="1:1" ht="14.4" x14ac:dyDescent="0.3">
      <c r="A2852"/>
    </row>
    <row r="2853" spans="1:1" ht="14.4" x14ac:dyDescent="0.3">
      <c r="A2853"/>
    </row>
    <row r="2854" spans="1:1" ht="14.4" x14ac:dyDescent="0.3">
      <c r="A2854"/>
    </row>
    <row r="2855" spans="1:1" ht="14.4" x14ac:dyDescent="0.3">
      <c r="A2855"/>
    </row>
    <row r="2856" spans="1:1" ht="14.4" x14ac:dyDescent="0.3">
      <c r="A2856"/>
    </row>
    <row r="2857" spans="1:1" ht="14.4" x14ac:dyDescent="0.3">
      <c r="A2857"/>
    </row>
    <row r="2858" spans="1:1" ht="14.4" x14ac:dyDescent="0.3">
      <c r="A2858"/>
    </row>
    <row r="2859" spans="1:1" ht="14.4" x14ac:dyDescent="0.3">
      <c r="A2859"/>
    </row>
    <row r="2860" spans="1:1" ht="14.4" x14ac:dyDescent="0.3">
      <c r="A2860"/>
    </row>
    <row r="2861" spans="1:1" ht="14.4" x14ac:dyDescent="0.3">
      <c r="A2861"/>
    </row>
    <row r="2862" spans="1:1" ht="14.4" x14ac:dyDescent="0.3">
      <c r="A2862"/>
    </row>
    <row r="2863" spans="1:1" ht="14.4" x14ac:dyDescent="0.3">
      <c r="A2863"/>
    </row>
    <row r="2864" spans="1:1" ht="14.4" x14ac:dyDescent="0.3">
      <c r="A2864"/>
    </row>
    <row r="2865" spans="1:1" ht="14.4" x14ac:dyDescent="0.3">
      <c r="A2865"/>
    </row>
    <row r="2866" spans="1:1" ht="14.4" x14ac:dyDescent="0.3">
      <c r="A2866"/>
    </row>
    <row r="2867" spans="1:1" ht="14.4" x14ac:dyDescent="0.3">
      <c r="A2867"/>
    </row>
    <row r="2868" spans="1:1" ht="14.4" x14ac:dyDescent="0.3">
      <c r="A2868"/>
    </row>
    <row r="2869" spans="1:1" ht="14.4" x14ac:dyDescent="0.3">
      <c r="A2869"/>
    </row>
    <row r="2870" spans="1:1" ht="14.4" x14ac:dyDescent="0.3">
      <c r="A2870"/>
    </row>
    <row r="2871" spans="1:1" ht="14.4" x14ac:dyDescent="0.3">
      <c r="A2871"/>
    </row>
    <row r="2872" spans="1:1" ht="14.4" x14ac:dyDescent="0.3">
      <c r="A2872"/>
    </row>
    <row r="2873" spans="1:1" ht="14.4" x14ac:dyDescent="0.3">
      <c r="A2873"/>
    </row>
    <row r="2874" spans="1:1" ht="14.4" x14ac:dyDescent="0.3">
      <c r="A2874"/>
    </row>
    <row r="2875" spans="1:1" ht="14.4" x14ac:dyDescent="0.3">
      <c r="A2875"/>
    </row>
    <row r="2876" spans="1:1" ht="14.4" x14ac:dyDescent="0.3">
      <c r="A2876"/>
    </row>
    <row r="2877" spans="1:1" ht="14.4" x14ac:dyDescent="0.3">
      <c r="A2877"/>
    </row>
    <row r="2878" spans="1:1" ht="14.4" x14ac:dyDescent="0.3">
      <c r="A2878"/>
    </row>
    <row r="2879" spans="1:1" ht="14.4" x14ac:dyDescent="0.3">
      <c r="A2879"/>
    </row>
    <row r="2880" spans="1:1" ht="14.4" x14ac:dyDescent="0.3">
      <c r="A2880"/>
    </row>
    <row r="2881" spans="1:1" ht="14.4" x14ac:dyDescent="0.3">
      <c r="A2881"/>
    </row>
    <row r="2882" spans="1:1" ht="14.4" x14ac:dyDescent="0.3">
      <c r="A2882"/>
    </row>
    <row r="2883" spans="1:1" ht="14.4" x14ac:dyDescent="0.3">
      <c r="A2883"/>
    </row>
    <row r="2884" spans="1:1" ht="14.4" x14ac:dyDescent="0.3">
      <c r="A2884"/>
    </row>
    <row r="2885" spans="1:1" ht="14.4" x14ac:dyDescent="0.3">
      <c r="A2885"/>
    </row>
    <row r="2886" spans="1:1" ht="14.4" x14ac:dyDescent="0.3">
      <c r="A2886"/>
    </row>
    <row r="2887" spans="1:1" ht="14.4" x14ac:dyDescent="0.3">
      <c r="A2887"/>
    </row>
    <row r="2888" spans="1:1" ht="14.4" x14ac:dyDescent="0.3">
      <c r="A2888"/>
    </row>
    <row r="2889" spans="1:1" ht="14.4" x14ac:dyDescent="0.3">
      <c r="A2889"/>
    </row>
    <row r="2890" spans="1:1" ht="14.4" x14ac:dyDescent="0.3">
      <c r="A2890"/>
    </row>
    <row r="2891" spans="1:1" ht="14.4" x14ac:dyDescent="0.3">
      <c r="A2891"/>
    </row>
    <row r="2892" spans="1:1" ht="14.4" x14ac:dyDescent="0.3">
      <c r="A2892"/>
    </row>
    <row r="2893" spans="1:1" ht="14.4" x14ac:dyDescent="0.3">
      <c r="A2893"/>
    </row>
    <row r="2894" spans="1:1" ht="14.4" x14ac:dyDescent="0.3">
      <c r="A2894"/>
    </row>
    <row r="2895" spans="1:1" ht="14.4" x14ac:dyDescent="0.3">
      <c r="A2895"/>
    </row>
    <row r="2896" spans="1:1" ht="14.4" x14ac:dyDescent="0.3">
      <c r="A2896"/>
    </row>
    <row r="2897" spans="1:1" ht="14.4" x14ac:dyDescent="0.3">
      <c r="A2897"/>
    </row>
    <row r="2898" spans="1:1" ht="14.4" x14ac:dyDescent="0.3">
      <c r="A2898"/>
    </row>
    <row r="2899" spans="1:1" ht="14.4" x14ac:dyDescent="0.3">
      <c r="A2899"/>
    </row>
    <row r="2900" spans="1:1" ht="14.4" x14ac:dyDescent="0.3">
      <c r="A2900"/>
    </row>
    <row r="2901" spans="1:1" ht="14.4" x14ac:dyDescent="0.3">
      <c r="A2901"/>
    </row>
    <row r="2902" spans="1:1" ht="14.4" x14ac:dyDescent="0.3">
      <c r="A2902"/>
    </row>
    <row r="2903" spans="1:1" ht="14.4" x14ac:dyDescent="0.3">
      <c r="A2903"/>
    </row>
    <row r="2904" spans="1:1" ht="14.4" x14ac:dyDescent="0.3">
      <c r="A2904"/>
    </row>
    <row r="2905" spans="1:1" ht="14.4" x14ac:dyDescent="0.3">
      <c r="A2905"/>
    </row>
    <row r="2906" spans="1:1" ht="14.4" x14ac:dyDescent="0.3">
      <c r="A2906"/>
    </row>
    <row r="2907" spans="1:1" ht="14.4" x14ac:dyDescent="0.3">
      <c r="A2907"/>
    </row>
    <row r="2908" spans="1:1" ht="14.4" x14ac:dyDescent="0.3">
      <c r="A2908"/>
    </row>
    <row r="2909" spans="1:1" ht="14.4" x14ac:dyDescent="0.3">
      <c r="A2909"/>
    </row>
    <row r="2910" spans="1:1" ht="14.4" x14ac:dyDescent="0.3">
      <c r="A2910"/>
    </row>
    <row r="2911" spans="1:1" ht="14.4" x14ac:dyDescent="0.3">
      <c r="A2911"/>
    </row>
    <row r="2912" spans="1:1" ht="14.4" x14ac:dyDescent="0.3">
      <c r="A2912"/>
    </row>
    <row r="2913" spans="1:1" ht="14.4" x14ac:dyDescent="0.3">
      <c r="A2913"/>
    </row>
    <row r="2914" spans="1:1" ht="14.4" x14ac:dyDescent="0.3">
      <c r="A2914"/>
    </row>
    <row r="2915" spans="1:1" ht="14.4" x14ac:dyDescent="0.3">
      <c r="A2915"/>
    </row>
    <row r="2916" spans="1:1" ht="14.4" x14ac:dyDescent="0.3">
      <c r="A2916"/>
    </row>
    <row r="2917" spans="1:1" ht="14.4" x14ac:dyDescent="0.3">
      <c r="A2917"/>
    </row>
    <row r="2918" spans="1:1" ht="14.4" x14ac:dyDescent="0.3">
      <c r="A2918"/>
    </row>
    <row r="2919" spans="1:1" ht="14.4" x14ac:dyDescent="0.3">
      <c r="A2919"/>
    </row>
    <row r="2920" spans="1:1" ht="14.4" x14ac:dyDescent="0.3">
      <c r="A2920"/>
    </row>
    <row r="2921" spans="1:1" ht="14.4" x14ac:dyDescent="0.3">
      <c r="A2921"/>
    </row>
    <row r="2922" spans="1:1" ht="14.4" x14ac:dyDescent="0.3">
      <c r="A2922"/>
    </row>
    <row r="2923" spans="1:1" ht="14.4" x14ac:dyDescent="0.3">
      <c r="A2923"/>
    </row>
    <row r="2924" spans="1:1" ht="14.4" x14ac:dyDescent="0.3">
      <c r="A2924"/>
    </row>
    <row r="2925" spans="1:1" ht="14.4" x14ac:dyDescent="0.3">
      <c r="A2925"/>
    </row>
    <row r="2926" spans="1:1" ht="14.4" x14ac:dyDescent="0.3">
      <c r="A2926"/>
    </row>
    <row r="2927" spans="1:1" ht="14.4" x14ac:dyDescent="0.3">
      <c r="A2927"/>
    </row>
    <row r="2928" spans="1:1" ht="14.4" x14ac:dyDescent="0.3">
      <c r="A2928"/>
    </row>
    <row r="2929" spans="1:1" ht="14.4" x14ac:dyDescent="0.3">
      <c r="A2929"/>
    </row>
    <row r="2930" spans="1:1" ht="14.4" x14ac:dyDescent="0.3">
      <c r="A2930"/>
    </row>
    <row r="2931" spans="1:1" ht="14.4" x14ac:dyDescent="0.3">
      <c r="A2931"/>
    </row>
    <row r="2932" spans="1:1" ht="14.4" x14ac:dyDescent="0.3">
      <c r="A2932"/>
    </row>
    <row r="2933" spans="1:1" ht="14.4" x14ac:dyDescent="0.3">
      <c r="A2933"/>
    </row>
    <row r="2934" spans="1:1" ht="14.4" x14ac:dyDescent="0.3">
      <c r="A2934"/>
    </row>
    <row r="2935" spans="1:1" ht="14.4" x14ac:dyDescent="0.3">
      <c r="A2935"/>
    </row>
    <row r="2936" spans="1:1" ht="14.4" x14ac:dyDescent="0.3">
      <c r="A2936"/>
    </row>
    <row r="2937" spans="1:1" ht="14.4" x14ac:dyDescent="0.3">
      <c r="A2937"/>
    </row>
    <row r="2938" spans="1:1" ht="14.4" x14ac:dyDescent="0.3">
      <c r="A2938"/>
    </row>
    <row r="2939" spans="1:1" ht="14.4" x14ac:dyDescent="0.3">
      <c r="A2939"/>
    </row>
    <row r="2940" spans="1:1" ht="14.4" x14ac:dyDescent="0.3">
      <c r="A2940"/>
    </row>
    <row r="2941" spans="1:1" ht="14.4" x14ac:dyDescent="0.3">
      <c r="A2941"/>
    </row>
    <row r="2942" spans="1:1" ht="14.4" x14ac:dyDescent="0.3">
      <c r="A2942"/>
    </row>
    <row r="2943" spans="1:1" ht="14.4" x14ac:dyDescent="0.3">
      <c r="A2943"/>
    </row>
    <row r="2944" spans="1:1" ht="14.4" x14ac:dyDescent="0.3">
      <c r="A2944"/>
    </row>
    <row r="2945" spans="1:1" ht="14.4" x14ac:dyDescent="0.3">
      <c r="A2945"/>
    </row>
    <row r="2946" spans="1:1" ht="14.4" x14ac:dyDescent="0.3">
      <c r="A2946"/>
    </row>
    <row r="2947" spans="1:1" ht="14.4" x14ac:dyDescent="0.3">
      <c r="A2947"/>
    </row>
    <row r="2948" spans="1:1" ht="14.4" x14ac:dyDescent="0.3">
      <c r="A2948"/>
    </row>
    <row r="2949" spans="1:1" ht="14.4" x14ac:dyDescent="0.3">
      <c r="A2949"/>
    </row>
    <row r="2950" spans="1:1" ht="14.4" x14ac:dyDescent="0.3">
      <c r="A2950"/>
    </row>
    <row r="2951" spans="1:1" ht="14.4" x14ac:dyDescent="0.3">
      <c r="A2951"/>
    </row>
    <row r="2952" spans="1:1" ht="14.4" x14ac:dyDescent="0.3">
      <c r="A2952"/>
    </row>
    <row r="2953" spans="1:1" ht="14.4" x14ac:dyDescent="0.3">
      <c r="A2953"/>
    </row>
    <row r="2954" spans="1:1" ht="14.4" x14ac:dyDescent="0.3">
      <c r="A2954"/>
    </row>
    <row r="2955" spans="1:1" ht="14.4" x14ac:dyDescent="0.3">
      <c r="A2955"/>
    </row>
    <row r="2956" spans="1:1" ht="14.4" x14ac:dyDescent="0.3">
      <c r="A2956"/>
    </row>
    <row r="2957" spans="1:1" ht="14.4" x14ac:dyDescent="0.3">
      <c r="A2957"/>
    </row>
    <row r="2958" spans="1:1" ht="14.4" x14ac:dyDescent="0.3">
      <c r="A2958"/>
    </row>
    <row r="2959" spans="1:1" ht="14.4" x14ac:dyDescent="0.3">
      <c r="A2959"/>
    </row>
    <row r="2960" spans="1:1" ht="14.4" x14ac:dyDescent="0.3">
      <c r="A2960"/>
    </row>
    <row r="2961" spans="1:1" ht="14.4" x14ac:dyDescent="0.3">
      <c r="A2961"/>
    </row>
    <row r="2962" spans="1:1" ht="14.4" x14ac:dyDescent="0.3">
      <c r="A2962"/>
    </row>
    <row r="2963" spans="1:1" ht="14.4" x14ac:dyDescent="0.3">
      <c r="A2963"/>
    </row>
    <row r="2964" spans="1:1" ht="14.4" x14ac:dyDescent="0.3">
      <c r="A2964"/>
    </row>
    <row r="2965" spans="1:1" ht="14.4" x14ac:dyDescent="0.3">
      <c r="A2965"/>
    </row>
    <row r="2966" spans="1:1" ht="14.4" x14ac:dyDescent="0.3">
      <c r="A2966"/>
    </row>
    <row r="2967" spans="1:1" ht="14.4" x14ac:dyDescent="0.3">
      <c r="A2967"/>
    </row>
    <row r="2968" spans="1:1" ht="14.4" x14ac:dyDescent="0.3">
      <c r="A2968"/>
    </row>
    <row r="2969" spans="1:1" ht="14.4" x14ac:dyDescent="0.3">
      <c r="A2969"/>
    </row>
    <row r="2970" spans="1:1" ht="14.4" x14ac:dyDescent="0.3">
      <c r="A2970"/>
    </row>
    <row r="2971" spans="1:1" ht="14.4" x14ac:dyDescent="0.3">
      <c r="A2971"/>
    </row>
    <row r="2972" spans="1:1" ht="14.4" x14ac:dyDescent="0.3">
      <c r="A2972"/>
    </row>
    <row r="2973" spans="1:1" ht="14.4" x14ac:dyDescent="0.3">
      <c r="A2973"/>
    </row>
    <row r="2974" spans="1:1" ht="14.4" x14ac:dyDescent="0.3">
      <c r="A2974"/>
    </row>
    <row r="2975" spans="1:1" ht="14.4" x14ac:dyDescent="0.3">
      <c r="A2975"/>
    </row>
    <row r="2976" spans="1:1" ht="14.4" x14ac:dyDescent="0.3">
      <c r="A2976"/>
    </row>
    <row r="2977" spans="1:1" ht="14.4" x14ac:dyDescent="0.3">
      <c r="A2977"/>
    </row>
    <row r="2978" spans="1:1" ht="14.4" x14ac:dyDescent="0.3">
      <c r="A2978"/>
    </row>
    <row r="2979" spans="1:1" ht="14.4" x14ac:dyDescent="0.3">
      <c r="A2979"/>
    </row>
    <row r="2980" spans="1:1" ht="14.4" x14ac:dyDescent="0.3">
      <c r="A2980"/>
    </row>
    <row r="2981" spans="1:1" ht="14.4" x14ac:dyDescent="0.3">
      <c r="A2981"/>
    </row>
    <row r="2982" spans="1:1" ht="14.4" x14ac:dyDescent="0.3">
      <c r="A2982"/>
    </row>
    <row r="2983" spans="1:1" ht="14.4" x14ac:dyDescent="0.3">
      <c r="A2983"/>
    </row>
    <row r="2984" spans="1:1" ht="14.4" x14ac:dyDescent="0.3">
      <c r="A2984"/>
    </row>
    <row r="2985" spans="1:1" ht="14.4" x14ac:dyDescent="0.3">
      <c r="A2985"/>
    </row>
    <row r="2986" spans="1:1" ht="14.4" x14ac:dyDescent="0.3">
      <c r="A2986"/>
    </row>
    <row r="2987" spans="1:1" ht="14.4" x14ac:dyDescent="0.3">
      <c r="A2987"/>
    </row>
    <row r="2988" spans="1:1" ht="14.4" x14ac:dyDescent="0.3">
      <c r="A2988"/>
    </row>
    <row r="2989" spans="1:1" ht="14.4" x14ac:dyDescent="0.3">
      <c r="A2989"/>
    </row>
    <row r="2990" spans="1:1" ht="14.4" x14ac:dyDescent="0.3">
      <c r="A2990"/>
    </row>
    <row r="2991" spans="1:1" ht="14.4" x14ac:dyDescent="0.3">
      <c r="A2991"/>
    </row>
    <row r="2992" spans="1:1" ht="14.4" x14ac:dyDescent="0.3">
      <c r="A2992"/>
    </row>
    <row r="2993" spans="1:1" ht="14.4" x14ac:dyDescent="0.3">
      <c r="A2993"/>
    </row>
    <row r="2994" spans="1:1" ht="14.4" x14ac:dyDescent="0.3">
      <c r="A2994"/>
    </row>
    <row r="2995" spans="1:1" ht="14.4" x14ac:dyDescent="0.3">
      <c r="A2995"/>
    </row>
    <row r="2996" spans="1:1" ht="14.4" x14ac:dyDescent="0.3">
      <c r="A2996"/>
    </row>
    <row r="2997" spans="1:1" ht="14.4" x14ac:dyDescent="0.3">
      <c r="A2997"/>
    </row>
    <row r="2998" spans="1:1" ht="14.4" x14ac:dyDescent="0.3">
      <c r="A2998"/>
    </row>
    <row r="2999" spans="1:1" ht="14.4" x14ac:dyDescent="0.3">
      <c r="A2999"/>
    </row>
    <row r="3000" spans="1:1" ht="14.4" x14ac:dyDescent="0.3">
      <c r="A3000"/>
    </row>
    <row r="3001" spans="1:1" ht="14.4" x14ac:dyDescent="0.3">
      <c r="A3001"/>
    </row>
    <row r="3002" spans="1:1" ht="14.4" x14ac:dyDescent="0.3">
      <c r="A3002"/>
    </row>
    <row r="3003" spans="1:1" ht="14.4" x14ac:dyDescent="0.3">
      <c r="A3003"/>
    </row>
    <row r="3004" spans="1:1" ht="14.4" x14ac:dyDescent="0.3">
      <c r="A3004"/>
    </row>
    <row r="3005" spans="1:1" ht="14.4" x14ac:dyDescent="0.3">
      <c r="A3005"/>
    </row>
    <row r="3006" spans="1:1" ht="14.4" x14ac:dyDescent="0.3">
      <c r="A3006"/>
    </row>
    <row r="3007" spans="1:1" ht="14.4" x14ac:dyDescent="0.3">
      <c r="A3007"/>
    </row>
    <row r="3008" spans="1:1" ht="14.4" x14ac:dyDescent="0.3">
      <c r="A3008"/>
    </row>
    <row r="3009" spans="1:1" ht="14.4" x14ac:dyDescent="0.3">
      <c r="A3009"/>
    </row>
    <row r="3010" spans="1:1" ht="14.4" x14ac:dyDescent="0.3">
      <c r="A3010"/>
    </row>
    <row r="3011" spans="1:1" ht="14.4" x14ac:dyDescent="0.3">
      <c r="A3011"/>
    </row>
    <row r="3012" spans="1:1" ht="14.4" x14ac:dyDescent="0.3">
      <c r="A3012"/>
    </row>
    <row r="3013" spans="1:1" ht="14.4" x14ac:dyDescent="0.3">
      <c r="A3013"/>
    </row>
    <row r="3014" spans="1:1" ht="14.4" x14ac:dyDescent="0.3">
      <c r="A3014"/>
    </row>
    <row r="3015" spans="1:1" ht="14.4" x14ac:dyDescent="0.3">
      <c r="A3015"/>
    </row>
    <row r="3016" spans="1:1" ht="14.4" x14ac:dyDescent="0.3">
      <c r="A3016"/>
    </row>
    <row r="3017" spans="1:1" ht="14.4" x14ac:dyDescent="0.3">
      <c r="A3017"/>
    </row>
    <row r="3018" spans="1:1" ht="14.4" x14ac:dyDescent="0.3">
      <c r="A3018"/>
    </row>
    <row r="3019" spans="1:1" ht="14.4" x14ac:dyDescent="0.3">
      <c r="A3019"/>
    </row>
    <row r="3020" spans="1:1" ht="14.4" x14ac:dyDescent="0.3">
      <c r="A3020"/>
    </row>
    <row r="3021" spans="1:1" ht="14.4" x14ac:dyDescent="0.3">
      <c r="A3021"/>
    </row>
    <row r="3022" spans="1:1" ht="14.4" x14ac:dyDescent="0.3">
      <c r="A3022"/>
    </row>
    <row r="3023" spans="1:1" ht="14.4" x14ac:dyDescent="0.3">
      <c r="A3023"/>
    </row>
    <row r="3024" spans="1:1" ht="14.4" x14ac:dyDescent="0.3">
      <c r="A3024"/>
    </row>
    <row r="3025" spans="1:1" ht="14.4" x14ac:dyDescent="0.3">
      <c r="A3025"/>
    </row>
    <row r="3026" spans="1:1" ht="14.4" x14ac:dyDescent="0.3">
      <c r="A3026"/>
    </row>
    <row r="3027" spans="1:1" ht="14.4" x14ac:dyDescent="0.3">
      <c r="A3027"/>
    </row>
    <row r="3028" spans="1:1" ht="14.4" x14ac:dyDescent="0.3">
      <c r="A3028"/>
    </row>
    <row r="3029" spans="1:1" ht="14.4" x14ac:dyDescent="0.3">
      <c r="A3029"/>
    </row>
    <row r="3030" spans="1:1" ht="14.4" x14ac:dyDescent="0.3">
      <c r="A3030"/>
    </row>
    <row r="3031" spans="1:1" ht="14.4" x14ac:dyDescent="0.3">
      <c r="A3031"/>
    </row>
    <row r="3032" spans="1:1" ht="14.4" x14ac:dyDescent="0.3">
      <c r="A3032"/>
    </row>
    <row r="3033" spans="1:1" ht="14.4" x14ac:dyDescent="0.3">
      <c r="A3033"/>
    </row>
    <row r="3034" spans="1:1" ht="14.4" x14ac:dyDescent="0.3">
      <c r="A3034"/>
    </row>
    <row r="3035" spans="1:1" ht="14.4" x14ac:dyDescent="0.3">
      <c r="A3035"/>
    </row>
    <row r="3036" spans="1:1" ht="14.4" x14ac:dyDescent="0.3">
      <c r="A3036"/>
    </row>
    <row r="3037" spans="1:1" ht="14.4" x14ac:dyDescent="0.3">
      <c r="A3037"/>
    </row>
    <row r="3038" spans="1:1" ht="14.4" x14ac:dyDescent="0.3">
      <c r="A3038"/>
    </row>
    <row r="3039" spans="1:1" ht="14.4" x14ac:dyDescent="0.3">
      <c r="A3039"/>
    </row>
    <row r="3040" spans="1:1" ht="14.4" x14ac:dyDescent="0.3">
      <c r="A3040"/>
    </row>
    <row r="3041" spans="1:1" ht="14.4" x14ac:dyDescent="0.3">
      <c r="A3041"/>
    </row>
    <row r="3042" spans="1:1" ht="14.4" x14ac:dyDescent="0.3">
      <c r="A3042"/>
    </row>
    <row r="3043" spans="1:1" ht="14.4" x14ac:dyDescent="0.3">
      <c r="A3043"/>
    </row>
    <row r="3044" spans="1:1" ht="14.4" x14ac:dyDescent="0.3">
      <c r="A3044"/>
    </row>
    <row r="3045" spans="1:1" ht="14.4" x14ac:dyDescent="0.3">
      <c r="A3045"/>
    </row>
    <row r="3046" spans="1:1" ht="14.4" x14ac:dyDescent="0.3">
      <c r="A3046"/>
    </row>
    <row r="3047" spans="1:1" ht="14.4" x14ac:dyDescent="0.3">
      <c r="A3047"/>
    </row>
    <row r="3048" spans="1:1" ht="14.4" x14ac:dyDescent="0.3">
      <c r="A3048"/>
    </row>
    <row r="3049" spans="1:1" ht="14.4" x14ac:dyDescent="0.3">
      <c r="A3049"/>
    </row>
    <row r="3050" spans="1:1" ht="14.4" x14ac:dyDescent="0.3">
      <c r="A3050"/>
    </row>
    <row r="3051" spans="1:1" ht="14.4" x14ac:dyDescent="0.3">
      <c r="A3051"/>
    </row>
    <row r="3052" spans="1:1" ht="14.4" x14ac:dyDescent="0.3">
      <c r="A3052"/>
    </row>
    <row r="3053" spans="1:1" ht="14.4" x14ac:dyDescent="0.3">
      <c r="A3053"/>
    </row>
    <row r="3054" spans="1:1" ht="14.4" x14ac:dyDescent="0.3">
      <c r="A3054"/>
    </row>
    <row r="3055" spans="1:1" ht="14.4" x14ac:dyDescent="0.3">
      <c r="A3055"/>
    </row>
    <row r="3056" spans="1:1" ht="14.4" x14ac:dyDescent="0.3">
      <c r="A3056"/>
    </row>
    <row r="3057" spans="1:1" ht="14.4" x14ac:dyDescent="0.3">
      <c r="A3057"/>
    </row>
    <row r="3058" spans="1:1" ht="14.4" x14ac:dyDescent="0.3">
      <c r="A3058"/>
    </row>
    <row r="3059" spans="1:1" ht="14.4" x14ac:dyDescent="0.3">
      <c r="A3059"/>
    </row>
    <row r="3060" spans="1:1" ht="14.4" x14ac:dyDescent="0.3">
      <c r="A3060"/>
    </row>
    <row r="3061" spans="1:1" ht="14.4" x14ac:dyDescent="0.3">
      <c r="A3061"/>
    </row>
    <row r="3062" spans="1:1" ht="14.4" x14ac:dyDescent="0.3">
      <c r="A3062"/>
    </row>
    <row r="3063" spans="1:1" ht="14.4" x14ac:dyDescent="0.3">
      <c r="A3063"/>
    </row>
    <row r="3064" spans="1:1" ht="14.4" x14ac:dyDescent="0.3">
      <c r="A3064"/>
    </row>
    <row r="3065" spans="1:1" ht="14.4" x14ac:dyDescent="0.3">
      <c r="A3065"/>
    </row>
    <row r="3066" spans="1:1" ht="14.4" x14ac:dyDescent="0.3">
      <c r="A3066"/>
    </row>
    <row r="3067" spans="1:1" ht="14.4" x14ac:dyDescent="0.3">
      <c r="A3067"/>
    </row>
    <row r="3068" spans="1:1" ht="14.4" x14ac:dyDescent="0.3">
      <c r="A3068"/>
    </row>
    <row r="3069" spans="1:1" ht="14.4" x14ac:dyDescent="0.3">
      <c r="A3069"/>
    </row>
    <row r="3070" spans="1:1" ht="14.4" x14ac:dyDescent="0.3">
      <c r="A3070"/>
    </row>
    <row r="3071" spans="1:1" ht="14.4" x14ac:dyDescent="0.3">
      <c r="A3071"/>
    </row>
    <row r="3072" spans="1:1" ht="14.4" x14ac:dyDescent="0.3">
      <c r="A3072"/>
    </row>
    <row r="3073" spans="1:1" ht="14.4" x14ac:dyDescent="0.3">
      <c r="A3073"/>
    </row>
    <row r="3074" spans="1:1" ht="14.4" x14ac:dyDescent="0.3">
      <c r="A3074"/>
    </row>
    <row r="3075" spans="1:1" ht="14.4" x14ac:dyDescent="0.3">
      <c r="A3075"/>
    </row>
    <row r="3076" spans="1:1" ht="14.4" x14ac:dyDescent="0.3">
      <c r="A3076"/>
    </row>
    <row r="3077" spans="1:1" ht="14.4" x14ac:dyDescent="0.3">
      <c r="A3077"/>
    </row>
    <row r="3078" spans="1:1" ht="14.4" x14ac:dyDescent="0.3">
      <c r="A3078"/>
    </row>
    <row r="3079" spans="1:1" ht="14.4" x14ac:dyDescent="0.3">
      <c r="A3079"/>
    </row>
    <row r="3080" spans="1:1" ht="14.4" x14ac:dyDescent="0.3">
      <c r="A3080"/>
    </row>
    <row r="3081" spans="1:1" ht="14.4" x14ac:dyDescent="0.3">
      <c r="A3081"/>
    </row>
    <row r="3082" spans="1:1" ht="14.4" x14ac:dyDescent="0.3">
      <c r="A3082"/>
    </row>
    <row r="3083" spans="1:1" ht="14.4" x14ac:dyDescent="0.3">
      <c r="A3083"/>
    </row>
    <row r="3084" spans="1:1" ht="14.4" x14ac:dyDescent="0.3">
      <c r="A3084"/>
    </row>
    <row r="3085" spans="1:1" ht="14.4" x14ac:dyDescent="0.3">
      <c r="A3085"/>
    </row>
    <row r="3086" spans="1:1" ht="14.4" x14ac:dyDescent="0.3">
      <c r="A3086"/>
    </row>
    <row r="3087" spans="1:1" ht="14.4" x14ac:dyDescent="0.3">
      <c r="A3087"/>
    </row>
    <row r="3088" spans="1:1" ht="14.4" x14ac:dyDescent="0.3">
      <c r="A3088"/>
    </row>
    <row r="3089" spans="1:1" ht="14.4" x14ac:dyDescent="0.3">
      <c r="A3089"/>
    </row>
    <row r="3090" spans="1:1" ht="14.4" x14ac:dyDescent="0.3">
      <c r="A3090"/>
    </row>
    <row r="3091" spans="1:1" ht="14.4" x14ac:dyDescent="0.3">
      <c r="A3091"/>
    </row>
    <row r="3092" spans="1:1" ht="14.4" x14ac:dyDescent="0.3">
      <c r="A3092"/>
    </row>
    <row r="3093" spans="1:1" ht="14.4" x14ac:dyDescent="0.3">
      <c r="A3093"/>
    </row>
    <row r="3094" spans="1:1" ht="14.4" x14ac:dyDescent="0.3">
      <c r="A3094"/>
    </row>
    <row r="3095" spans="1:1" ht="14.4" x14ac:dyDescent="0.3">
      <c r="A3095"/>
    </row>
    <row r="3096" spans="1:1" ht="14.4" x14ac:dyDescent="0.3">
      <c r="A3096"/>
    </row>
    <row r="3097" spans="1:1" ht="14.4" x14ac:dyDescent="0.3">
      <c r="A3097"/>
    </row>
    <row r="3098" spans="1:1" ht="14.4" x14ac:dyDescent="0.3">
      <c r="A3098"/>
    </row>
    <row r="3099" spans="1:1" ht="14.4" x14ac:dyDescent="0.3">
      <c r="A3099"/>
    </row>
    <row r="3100" spans="1:1" ht="14.4" x14ac:dyDescent="0.3">
      <c r="A3100"/>
    </row>
    <row r="3101" spans="1:1" ht="14.4" x14ac:dyDescent="0.3">
      <c r="A3101"/>
    </row>
    <row r="3102" spans="1:1" ht="14.4" x14ac:dyDescent="0.3">
      <c r="A3102"/>
    </row>
    <row r="3103" spans="1:1" ht="14.4" x14ac:dyDescent="0.3">
      <c r="A3103"/>
    </row>
    <row r="3104" spans="1:1" ht="14.4" x14ac:dyDescent="0.3">
      <c r="A3104"/>
    </row>
    <row r="3105" spans="1:1" ht="14.4" x14ac:dyDescent="0.3">
      <c r="A3105"/>
    </row>
    <row r="3106" spans="1:1" ht="14.4" x14ac:dyDescent="0.3">
      <c r="A3106"/>
    </row>
    <row r="3107" spans="1:1" ht="14.4" x14ac:dyDescent="0.3">
      <c r="A3107"/>
    </row>
    <row r="3108" spans="1:1" ht="14.4" x14ac:dyDescent="0.3">
      <c r="A3108"/>
    </row>
    <row r="3109" spans="1:1" ht="14.4" x14ac:dyDescent="0.3">
      <c r="A3109"/>
    </row>
    <row r="3110" spans="1:1" ht="14.4" x14ac:dyDescent="0.3">
      <c r="A3110"/>
    </row>
    <row r="3111" spans="1:1" ht="14.4" x14ac:dyDescent="0.3">
      <c r="A3111"/>
    </row>
    <row r="3112" spans="1:1" ht="14.4" x14ac:dyDescent="0.3">
      <c r="A3112"/>
    </row>
    <row r="3113" spans="1:1" ht="14.4" x14ac:dyDescent="0.3">
      <c r="A3113"/>
    </row>
    <row r="3114" spans="1:1" ht="14.4" x14ac:dyDescent="0.3">
      <c r="A3114"/>
    </row>
    <row r="3115" spans="1:1" ht="14.4" x14ac:dyDescent="0.3">
      <c r="A3115"/>
    </row>
    <row r="3116" spans="1:1" ht="14.4" x14ac:dyDescent="0.3">
      <c r="A3116"/>
    </row>
    <row r="3117" spans="1:1" ht="14.4" x14ac:dyDescent="0.3">
      <c r="A3117"/>
    </row>
    <row r="3118" spans="1:1" ht="14.4" x14ac:dyDescent="0.3">
      <c r="A3118"/>
    </row>
    <row r="3119" spans="1:1" ht="14.4" x14ac:dyDescent="0.3">
      <c r="A3119"/>
    </row>
    <row r="3120" spans="1:1" ht="14.4" x14ac:dyDescent="0.3">
      <c r="A3120"/>
    </row>
    <row r="3121" spans="1:1" ht="14.4" x14ac:dyDescent="0.3">
      <c r="A3121"/>
    </row>
    <row r="3122" spans="1:1" ht="14.4" x14ac:dyDescent="0.3">
      <c r="A3122"/>
    </row>
    <row r="3123" spans="1:1" ht="14.4" x14ac:dyDescent="0.3">
      <c r="A3123"/>
    </row>
    <row r="3124" spans="1:1" ht="14.4" x14ac:dyDescent="0.3">
      <c r="A3124"/>
    </row>
    <row r="3125" spans="1:1" ht="14.4" x14ac:dyDescent="0.3">
      <c r="A3125"/>
    </row>
    <row r="3126" spans="1:1" ht="14.4" x14ac:dyDescent="0.3">
      <c r="A3126"/>
    </row>
    <row r="3127" spans="1:1" ht="14.4" x14ac:dyDescent="0.3">
      <c r="A3127"/>
    </row>
    <row r="3128" spans="1:1" ht="14.4" x14ac:dyDescent="0.3">
      <c r="A3128"/>
    </row>
    <row r="3129" spans="1:1" ht="14.4" x14ac:dyDescent="0.3">
      <c r="A3129"/>
    </row>
    <row r="3130" spans="1:1" ht="14.4" x14ac:dyDescent="0.3">
      <c r="A3130"/>
    </row>
    <row r="3131" spans="1:1" ht="14.4" x14ac:dyDescent="0.3">
      <c r="A3131"/>
    </row>
    <row r="3132" spans="1:1" ht="14.4" x14ac:dyDescent="0.3">
      <c r="A3132"/>
    </row>
    <row r="3133" spans="1:1" ht="14.4" x14ac:dyDescent="0.3">
      <c r="A3133"/>
    </row>
    <row r="3134" spans="1:1" ht="14.4" x14ac:dyDescent="0.3">
      <c r="A3134"/>
    </row>
    <row r="3135" spans="1:1" ht="14.4" x14ac:dyDescent="0.3">
      <c r="A3135"/>
    </row>
    <row r="3136" spans="1:1" ht="14.4" x14ac:dyDescent="0.3">
      <c r="A3136"/>
    </row>
    <row r="3137" spans="1:1" ht="14.4" x14ac:dyDescent="0.3">
      <c r="A3137"/>
    </row>
    <row r="3138" spans="1:1" ht="14.4" x14ac:dyDescent="0.3">
      <c r="A3138"/>
    </row>
    <row r="3139" spans="1:1" ht="14.4" x14ac:dyDescent="0.3">
      <c r="A3139"/>
    </row>
    <row r="3140" spans="1:1" ht="14.4" x14ac:dyDescent="0.3">
      <c r="A3140"/>
    </row>
    <row r="3141" spans="1:1" ht="14.4" x14ac:dyDescent="0.3">
      <c r="A3141"/>
    </row>
    <row r="3142" spans="1:1" ht="14.4" x14ac:dyDescent="0.3">
      <c r="A3142"/>
    </row>
    <row r="3143" spans="1:1" ht="14.4" x14ac:dyDescent="0.3">
      <c r="A3143"/>
    </row>
    <row r="3144" spans="1:1" ht="14.4" x14ac:dyDescent="0.3">
      <c r="A3144"/>
    </row>
    <row r="3145" spans="1:1" ht="14.4" x14ac:dyDescent="0.3">
      <c r="A3145"/>
    </row>
    <row r="3146" spans="1:1" ht="14.4" x14ac:dyDescent="0.3">
      <c r="A3146"/>
    </row>
    <row r="3147" spans="1:1" ht="14.4" x14ac:dyDescent="0.3">
      <c r="A3147"/>
    </row>
    <row r="3148" spans="1:1" ht="14.4" x14ac:dyDescent="0.3">
      <c r="A3148"/>
    </row>
    <row r="3149" spans="1:1" ht="14.4" x14ac:dyDescent="0.3">
      <c r="A3149"/>
    </row>
    <row r="3150" spans="1:1" ht="14.4" x14ac:dyDescent="0.3">
      <c r="A3150"/>
    </row>
    <row r="3151" spans="1:1" ht="14.4" x14ac:dyDescent="0.3">
      <c r="A3151"/>
    </row>
    <row r="3152" spans="1:1" ht="14.4" x14ac:dyDescent="0.3">
      <c r="A3152"/>
    </row>
    <row r="3153" spans="1:1" ht="14.4" x14ac:dyDescent="0.3">
      <c r="A3153"/>
    </row>
    <row r="3154" spans="1:1" ht="14.4" x14ac:dyDescent="0.3">
      <c r="A3154"/>
    </row>
    <row r="3155" spans="1:1" ht="14.4" x14ac:dyDescent="0.3">
      <c r="A3155"/>
    </row>
    <row r="3156" spans="1:1" ht="14.4" x14ac:dyDescent="0.3">
      <c r="A3156"/>
    </row>
    <row r="3157" spans="1:1" ht="14.4" x14ac:dyDescent="0.3">
      <c r="A3157"/>
    </row>
    <row r="3158" spans="1:1" ht="14.4" x14ac:dyDescent="0.3">
      <c r="A3158"/>
    </row>
    <row r="3159" spans="1:1" ht="14.4" x14ac:dyDescent="0.3">
      <c r="A3159"/>
    </row>
    <row r="3160" spans="1:1" ht="14.4" x14ac:dyDescent="0.3">
      <c r="A3160"/>
    </row>
    <row r="3161" spans="1:1" ht="14.4" x14ac:dyDescent="0.3">
      <c r="A3161"/>
    </row>
    <row r="3162" spans="1:1" ht="14.4" x14ac:dyDescent="0.3">
      <c r="A3162"/>
    </row>
    <row r="3163" spans="1:1" ht="14.4" x14ac:dyDescent="0.3">
      <c r="A3163"/>
    </row>
    <row r="3164" spans="1:1" ht="14.4" x14ac:dyDescent="0.3">
      <c r="A3164"/>
    </row>
    <row r="3165" spans="1:1" ht="14.4" x14ac:dyDescent="0.3">
      <c r="A3165"/>
    </row>
    <row r="3166" spans="1:1" ht="14.4" x14ac:dyDescent="0.3">
      <c r="A3166"/>
    </row>
    <row r="3167" spans="1:1" ht="14.4" x14ac:dyDescent="0.3">
      <c r="A3167"/>
    </row>
    <row r="3168" spans="1:1" ht="14.4" x14ac:dyDescent="0.3">
      <c r="A3168"/>
    </row>
    <row r="3169" spans="1:1" ht="14.4" x14ac:dyDescent="0.3">
      <c r="A3169"/>
    </row>
    <row r="3170" spans="1:1" ht="14.4" x14ac:dyDescent="0.3">
      <c r="A3170"/>
    </row>
    <row r="3171" spans="1:1" ht="14.4" x14ac:dyDescent="0.3">
      <c r="A3171"/>
    </row>
    <row r="3172" spans="1:1" ht="14.4" x14ac:dyDescent="0.3">
      <c r="A3172"/>
    </row>
    <row r="3173" spans="1:1" ht="14.4" x14ac:dyDescent="0.3">
      <c r="A3173"/>
    </row>
    <row r="3174" spans="1:1" ht="14.4" x14ac:dyDescent="0.3">
      <c r="A3174"/>
    </row>
    <row r="3175" spans="1:1" ht="14.4" x14ac:dyDescent="0.3">
      <c r="A3175"/>
    </row>
    <row r="3176" spans="1:1" ht="14.4" x14ac:dyDescent="0.3">
      <c r="A3176"/>
    </row>
    <row r="3177" spans="1:1" ht="14.4" x14ac:dyDescent="0.3">
      <c r="A3177"/>
    </row>
    <row r="3178" spans="1:1" ht="14.4" x14ac:dyDescent="0.3">
      <c r="A3178"/>
    </row>
    <row r="3179" spans="1:1" ht="14.4" x14ac:dyDescent="0.3">
      <c r="A3179"/>
    </row>
    <row r="3180" spans="1:1" ht="14.4" x14ac:dyDescent="0.3">
      <c r="A3180"/>
    </row>
    <row r="3181" spans="1:1" ht="14.4" x14ac:dyDescent="0.3">
      <c r="A3181"/>
    </row>
    <row r="3182" spans="1:1" ht="14.4" x14ac:dyDescent="0.3">
      <c r="A3182"/>
    </row>
    <row r="3183" spans="1:1" ht="14.4" x14ac:dyDescent="0.3">
      <c r="A3183"/>
    </row>
    <row r="3184" spans="1:1" ht="14.4" x14ac:dyDescent="0.3">
      <c r="A3184"/>
    </row>
    <row r="3185" spans="1:1" ht="14.4" x14ac:dyDescent="0.3">
      <c r="A3185"/>
    </row>
    <row r="3186" spans="1:1" ht="14.4" x14ac:dyDescent="0.3">
      <c r="A3186"/>
    </row>
    <row r="3187" spans="1:1" ht="14.4" x14ac:dyDescent="0.3">
      <c r="A3187"/>
    </row>
    <row r="3188" spans="1:1" ht="14.4" x14ac:dyDescent="0.3">
      <c r="A3188"/>
    </row>
    <row r="3189" spans="1:1" ht="14.4" x14ac:dyDescent="0.3">
      <c r="A3189"/>
    </row>
    <row r="3190" spans="1:1" ht="14.4" x14ac:dyDescent="0.3">
      <c r="A3190"/>
    </row>
    <row r="3191" spans="1:1" ht="14.4" x14ac:dyDescent="0.3">
      <c r="A3191"/>
    </row>
    <row r="3192" spans="1:1" ht="14.4" x14ac:dyDescent="0.3">
      <c r="A3192"/>
    </row>
    <row r="3193" spans="1:1" ht="14.4" x14ac:dyDescent="0.3">
      <c r="A3193"/>
    </row>
    <row r="3194" spans="1:1" ht="14.4" x14ac:dyDescent="0.3">
      <c r="A3194"/>
    </row>
    <row r="3195" spans="1:1" ht="14.4" x14ac:dyDescent="0.3">
      <c r="A3195"/>
    </row>
    <row r="3196" spans="1:1" ht="14.4" x14ac:dyDescent="0.3">
      <c r="A3196"/>
    </row>
    <row r="3197" spans="1:1" ht="14.4" x14ac:dyDescent="0.3">
      <c r="A3197"/>
    </row>
    <row r="3198" spans="1:1" ht="14.4" x14ac:dyDescent="0.3">
      <c r="A3198"/>
    </row>
    <row r="3199" spans="1:1" ht="14.4" x14ac:dyDescent="0.3">
      <c r="A3199"/>
    </row>
    <row r="3200" spans="1:1" ht="14.4" x14ac:dyDescent="0.3">
      <c r="A3200"/>
    </row>
    <row r="3201" spans="1:1" ht="14.4" x14ac:dyDescent="0.3">
      <c r="A3201"/>
    </row>
    <row r="3202" spans="1:1" ht="14.4" x14ac:dyDescent="0.3">
      <c r="A3202"/>
    </row>
    <row r="3203" spans="1:1" ht="14.4" x14ac:dyDescent="0.3">
      <c r="A3203"/>
    </row>
    <row r="3204" spans="1:1" ht="14.4" x14ac:dyDescent="0.3">
      <c r="A3204"/>
    </row>
    <row r="3205" spans="1:1" ht="14.4" x14ac:dyDescent="0.3">
      <c r="A3205"/>
    </row>
    <row r="3206" spans="1:1" ht="14.4" x14ac:dyDescent="0.3">
      <c r="A3206"/>
    </row>
    <row r="3207" spans="1:1" ht="14.4" x14ac:dyDescent="0.3">
      <c r="A3207"/>
    </row>
    <row r="3208" spans="1:1" ht="14.4" x14ac:dyDescent="0.3">
      <c r="A3208"/>
    </row>
    <row r="3209" spans="1:1" ht="14.4" x14ac:dyDescent="0.3">
      <c r="A3209"/>
    </row>
    <row r="3210" spans="1:1" ht="14.4" x14ac:dyDescent="0.3">
      <c r="A3210"/>
    </row>
    <row r="3211" spans="1:1" ht="14.4" x14ac:dyDescent="0.3">
      <c r="A3211"/>
    </row>
    <row r="3212" spans="1:1" ht="14.4" x14ac:dyDescent="0.3">
      <c r="A3212"/>
    </row>
    <row r="3213" spans="1:1" ht="14.4" x14ac:dyDescent="0.3">
      <c r="A3213"/>
    </row>
    <row r="3214" spans="1:1" ht="14.4" x14ac:dyDescent="0.3">
      <c r="A3214"/>
    </row>
    <row r="3215" spans="1:1" ht="14.4" x14ac:dyDescent="0.3">
      <c r="A3215"/>
    </row>
    <row r="3216" spans="1:1" ht="14.4" x14ac:dyDescent="0.3">
      <c r="A3216"/>
    </row>
    <row r="3217" spans="1:1" ht="14.4" x14ac:dyDescent="0.3">
      <c r="A3217"/>
    </row>
    <row r="3218" spans="1:1" ht="14.4" x14ac:dyDescent="0.3">
      <c r="A3218"/>
    </row>
    <row r="3219" spans="1:1" ht="14.4" x14ac:dyDescent="0.3">
      <c r="A3219"/>
    </row>
    <row r="3220" spans="1:1" ht="14.4" x14ac:dyDescent="0.3">
      <c r="A3220"/>
    </row>
    <row r="3221" spans="1:1" ht="14.4" x14ac:dyDescent="0.3">
      <c r="A3221"/>
    </row>
    <row r="3222" spans="1:1" ht="14.4" x14ac:dyDescent="0.3">
      <c r="A3222"/>
    </row>
    <row r="3223" spans="1:1" ht="14.4" x14ac:dyDescent="0.3">
      <c r="A3223"/>
    </row>
    <row r="3224" spans="1:1" ht="14.4" x14ac:dyDescent="0.3">
      <c r="A3224"/>
    </row>
    <row r="3225" spans="1:1" ht="14.4" x14ac:dyDescent="0.3">
      <c r="A3225"/>
    </row>
    <row r="3226" spans="1:1" ht="14.4" x14ac:dyDescent="0.3">
      <c r="A3226"/>
    </row>
    <row r="3227" spans="1:1" ht="14.4" x14ac:dyDescent="0.3">
      <c r="A3227"/>
    </row>
    <row r="3228" spans="1:1" ht="14.4" x14ac:dyDescent="0.3">
      <c r="A3228"/>
    </row>
    <row r="3229" spans="1:1" ht="14.4" x14ac:dyDescent="0.3">
      <c r="A3229"/>
    </row>
    <row r="3230" spans="1:1" ht="14.4" x14ac:dyDescent="0.3">
      <c r="A3230"/>
    </row>
    <row r="3231" spans="1:1" ht="14.4" x14ac:dyDescent="0.3">
      <c r="A3231"/>
    </row>
    <row r="3232" spans="1:1" ht="14.4" x14ac:dyDescent="0.3">
      <c r="A3232"/>
    </row>
    <row r="3233" spans="1:1" ht="14.4" x14ac:dyDescent="0.3">
      <c r="A3233"/>
    </row>
    <row r="3234" spans="1:1" ht="14.4" x14ac:dyDescent="0.3">
      <c r="A3234"/>
    </row>
    <row r="3235" spans="1:1" ht="14.4" x14ac:dyDescent="0.3">
      <c r="A3235"/>
    </row>
    <row r="3236" spans="1:1" ht="14.4" x14ac:dyDescent="0.3">
      <c r="A3236"/>
    </row>
    <row r="3237" spans="1:1" ht="14.4" x14ac:dyDescent="0.3">
      <c r="A3237"/>
    </row>
    <row r="3238" spans="1:1" ht="14.4" x14ac:dyDescent="0.3">
      <c r="A3238"/>
    </row>
    <row r="3239" spans="1:1" ht="14.4" x14ac:dyDescent="0.3">
      <c r="A3239"/>
    </row>
    <row r="3240" spans="1:1" ht="14.4" x14ac:dyDescent="0.3">
      <c r="A3240"/>
    </row>
    <row r="3241" spans="1:1" ht="14.4" x14ac:dyDescent="0.3">
      <c r="A3241"/>
    </row>
    <row r="3242" spans="1:1" ht="14.4" x14ac:dyDescent="0.3">
      <c r="A3242"/>
    </row>
    <row r="3243" spans="1:1" ht="14.4" x14ac:dyDescent="0.3">
      <c r="A3243"/>
    </row>
    <row r="3244" spans="1:1" ht="14.4" x14ac:dyDescent="0.3">
      <c r="A3244"/>
    </row>
    <row r="3245" spans="1:1" ht="14.4" x14ac:dyDescent="0.3">
      <c r="A3245"/>
    </row>
    <row r="3246" spans="1:1" ht="14.4" x14ac:dyDescent="0.3">
      <c r="A3246"/>
    </row>
    <row r="3247" spans="1:1" ht="14.4" x14ac:dyDescent="0.3">
      <c r="A3247"/>
    </row>
    <row r="3248" spans="1:1" ht="14.4" x14ac:dyDescent="0.3">
      <c r="A3248"/>
    </row>
    <row r="3249" spans="1:1" ht="14.4" x14ac:dyDescent="0.3">
      <c r="A3249"/>
    </row>
    <row r="3250" spans="1:1" ht="14.4" x14ac:dyDescent="0.3">
      <c r="A3250"/>
    </row>
    <row r="3251" spans="1:1" ht="14.4" x14ac:dyDescent="0.3">
      <c r="A3251"/>
    </row>
    <row r="3252" spans="1:1" ht="14.4" x14ac:dyDescent="0.3">
      <c r="A3252"/>
    </row>
    <row r="3253" spans="1:1" ht="14.4" x14ac:dyDescent="0.3">
      <c r="A3253"/>
    </row>
    <row r="3254" spans="1:1" ht="14.4" x14ac:dyDescent="0.3">
      <c r="A3254"/>
    </row>
    <row r="3255" spans="1:1" ht="14.4" x14ac:dyDescent="0.3">
      <c r="A3255"/>
    </row>
    <row r="3256" spans="1:1" ht="14.4" x14ac:dyDescent="0.3">
      <c r="A3256"/>
    </row>
    <row r="3257" spans="1:1" ht="14.4" x14ac:dyDescent="0.3">
      <c r="A3257"/>
    </row>
    <row r="3258" spans="1:1" ht="14.4" x14ac:dyDescent="0.3">
      <c r="A3258"/>
    </row>
    <row r="3259" spans="1:1" ht="14.4" x14ac:dyDescent="0.3">
      <c r="A3259"/>
    </row>
    <row r="3260" spans="1:1" ht="14.4" x14ac:dyDescent="0.3">
      <c r="A3260"/>
    </row>
    <row r="3261" spans="1:1" ht="14.4" x14ac:dyDescent="0.3">
      <c r="A3261"/>
    </row>
    <row r="3262" spans="1:1" ht="14.4" x14ac:dyDescent="0.3">
      <c r="A3262"/>
    </row>
    <row r="3263" spans="1:1" ht="14.4" x14ac:dyDescent="0.3">
      <c r="A3263"/>
    </row>
    <row r="3264" spans="1:1" ht="14.4" x14ac:dyDescent="0.3">
      <c r="A3264"/>
    </row>
    <row r="3265" spans="1:1" ht="14.4" x14ac:dyDescent="0.3">
      <c r="A3265"/>
    </row>
    <row r="3266" spans="1:1" ht="14.4" x14ac:dyDescent="0.3">
      <c r="A3266"/>
    </row>
    <row r="3267" spans="1:1" ht="14.4" x14ac:dyDescent="0.3">
      <c r="A3267"/>
    </row>
    <row r="3268" spans="1:1" ht="14.4" x14ac:dyDescent="0.3">
      <c r="A3268"/>
    </row>
    <row r="3269" spans="1:1" ht="14.4" x14ac:dyDescent="0.3">
      <c r="A3269"/>
    </row>
    <row r="3270" spans="1:1" ht="14.4" x14ac:dyDescent="0.3">
      <c r="A3270"/>
    </row>
    <row r="3271" spans="1:1" ht="14.4" x14ac:dyDescent="0.3">
      <c r="A3271"/>
    </row>
    <row r="3272" spans="1:1" ht="14.4" x14ac:dyDescent="0.3">
      <c r="A3272"/>
    </row>
    <row r="3273" spans="1:1" ht="14.4" x14ac:dyDescent="0.3">
      <c r="A3273"/>
    </row>
    <row r="3274" spans="1:1" ht="14.4" x14ac:dyDescent="0.3">
      <c r="A3274"/>
    </row>
    <row r="3275" spans="1:1" ht="14.4" x14ac:dyDescent="0.3">
      <c r="A3275"/>
    </row>
    <row r="3276" spans="1:1" ht="14.4" x14ac:dyDescent="0.3">
      <c r="A3276"/>
    </row>
    <row r="3277" spans="1:1" ht="14.4" x14ac:dyDescent="0.3">
      <c r="A3277"/>
    </row>
    <row r="3278" spans="1:1" ht="14.4" x14ac:dyDescent="0.3">
      <c r="A3278"/>
    </row>
    <row r="3279" spans="1:1" ht="14.4" x14ac:dyDescent="0.3">
      <c r="A3279"/>
    </row>
    <row r="3280" spans="1:1" ht="14.4" x14ac:dyDescent="0.3">
      <c r="A3280"/>
    </row>
    <row r="3281" spans="1:1" ht="14.4" x14ac:dyDescent="0.3">
      <c r="A3281"/>
    </row>
    <row r="3282" spans="1:1" ht="14.4" x14ac:dyDescent="0.3">
      <c r="A3282"/>
    </row>
    <row r="3283" spans="1:1" ht="14.4" x14ac:dyDescent="0.3">
      <c r="A3283"/>
    </row>
    <row r="3284" spans="1:1" ht="14.4" x14ac:dyDescent="0.3">
      <c r="A3284"/>
    </row>
    <row r="3285" spans="1:1" ht="14.4" x14ac:dyDescent="0.3">
      <c r="A3285"/>
    </row>
    <row r="3286" spans="1:1" ht="14.4" x14ac:dyDescent="0.3">
      <c r="A3286"/>
    </row>
    <row r="3287" spans="1:1" ht="14.4" x14ac:dyDescent="0.3">
      <c r="A3287"/>
    </row>
    <row r="3288" spans="1:1" ht="14.4" x14ac:dyDescent="0.3">
      <c r="A3288"/>
    </row>
    <row r="3289" spans="1:1" ht="14.4" x14ac:dyDescent="0.3">
      <c r="A3289"/>
    </row>
    <row r="3290" spans="1:1" ht="14.4" x14ac:dyDescent="0.3">
      <c r="A3290"/>
    </row>
    <row r="3291" spans="1:1" ht="14.4" x14ac:dyDescent="0.3">
      <c r="A3291"/>
    </row>
    <row r="3292" spans="1:1" ht="14.4" x14ac:dyDescent="0.3">
      <c r="A3292"/>
    </row>
    <row r="3293" spans="1:1" ht="14.4" x14ac:dyDescent="0.3">
      <c r="A3293"/>
    </row>
    <row r="3294" spans="1:1" ht="14.4" x14ac:dyDescent="0.3">
      <c r="A3294"/>
    </row>
    <row r="3295" spans="1:1" ht="14.4" x14ac:dyDescent="0.3">
      <c r="A3295"/>
    </row>
    <row r="3296" spans="1:1" ht="14.4" x14ac:dyDescent="0.3">
      <c r="A3296"/>
    </row>
    <row r="3297" spans="1:1" ht="14.4" x14ac:dyDescent="0.3">
      <c r="A3297"/>
    </row>
    <row r="3298" spans="1:1" ht="14.4" x14ac:dyDescent="0.3">
      <c r="A3298"/>
    </row>
    <row r="3299" spans="1:1" ht="14.4" x14ac:dyDescent="0.3">
      <c r="A3299"/>
    </row>
    <row r="3300" spans="1:1" ht="14.4" x14ac:dyDescent="0.3">
      <c r="A3300"/>
    </row>
    <row r="3301" spans="1:1" ht="14.4" x14ac:dyDescent="0.3">
      <c r="A3301"/>
    </row>
    <row r="3302" spans="1:1" ht="14.4" x14ac:dyDescent="0.3">
      <c r="A3302"/>
    </row>
    <row r="3303" spans="1:1" ht="14.4" x14ac:dyDescent="0.3">
      <c r="A3303"/>
    </row>
    <row r="3304" spans="1:1" ht="14.4" x14ac:dyDescent="0.3">
      <c r="A3304"/>
    </row>
    <row r="3305" spans="1:1" ht="14.4" x14ac:dyDescent="0.3">
      <c r="A3305"/>
    </row>
    <row r="3306" spans="1:1" ht="14.4" x14ac:dyDescent="0.3">
      <c r="A3306"/>
    </row>
    <row r="3307" spans="1:1" ht="14.4" x14ac:dyDescent="0.3">
      <c r="A3307"/>
    </row>
    <row r="3308" spans="1:1" ht="14.4" x14ac:dyDescent="0.3">
      <c r="A3308"/>
    </row>
    <row r="3309" spans="1:1" ht="14.4" x14ac:dyDescent="0.3">
      <c r="A3309"/>
    </row>
    <row r="3310" spans="1:1" ht="14.4" x14ac:dyDescent="0.3">
      <c r="A3310"/>
    </row>
    <row r="3311" spans="1:1" ht="14.4" x14ac:dyDescent="0.3">
      <c r="A3311"/>
    </row>
    <row r="3312" spans="1:1" ht="14.4" x14ac:dyDescent="0.3">
      <c r="A3312"/>
    </row>
    <row r="3313" spans="1:1" ht="14.4" x14ac:dyDescent="0.3">
      <c r="A3313"/>
    </row>
    <row r="3314" spans="1:1" ht="14.4" x14ac:dyDescent="0.3">
      <c r="A3314"/>
    </row>
    <row r="3315" spans="1:1" ht="14.4" x14ac:dyDescent="0.3">
      <c r="A3315"/>
    </row>
    <row r="3316" spans="1:1" ht="14.4" x14ac:dyDescent="0.3">
      <c r="A3316"/>
    </row>
    <row r="3317" spans="1:1" ht="14.4" x14ac:dyDescent="0.3">
      <c r="A3317"/>
    </row>
    <row r="3318" spans="1:1" ht="14.4" x14ac:dyDescent="0.3">
      <c r="A3318"/>
    </row>
    <row r="3319" spans="1:1" ht="14.4" x14ac:dyDescent="0.3">
      <c r="A3319"/>
    </row>
    <row r="3320" spans="1:1" ht="14.4" x14ac:dyDescent="0.3">
      <c r="A3320"/>
    </row>
    <row r="3321" spans="1:1" ht="14.4" x14ac:dyDescent="0.3">
      <c r="A3321"/>
    </row>
    <row r="3322" spans="1:1" ht="14.4" x14ac:dyDescent="0.3">
      <c r="A3322"/>
    </row>
    <row r="3323" spans="1:1" ht="14.4" x14ac:dyDescent="0.3">
      <c r="A3323"/>
    </row>
    <row r="3324" spans="1:1" ht="14.4" x14ac:dyDescent="0.3">
      <c r="A3324"/>
    </row>
    <row r="3325" spans="1:1" ht="14.4" x14ac:dyDescent="0.3">
      <c r="A3325"/>
    </row>
    <row r="3326" spans="1:1" ht="14.4" x14ac:dyDescent="0.3">
      <c r="A3326"/>
    </row>
    <row r="3327" spans="1:1" ht="14.4" x14ac:dyDescent="0.3">
      <c r="A3327"/>
    </row>
    <row r="3328" spans="1:1" ht="14.4" x14ac:dyDescent="0.3">
      <c r="A3328"/>
    </row>
    <row r="3329" spans="1:1" ht="14.4" x14ac:dyDescent="0.3">
      <c r="A3329"/>
    </row>
    <row r="3330" spans="1:1" ht="14.4" x14ac:dyDescent="0.3">
      <c r="A3330"/>
    </row>
    <row r="3331" spans="1:1" ht="14.4" x14ac:dyDescent="0.3">
      <c r="A3331"/>
    </row>
    <row r="3332" spans="1:1" ht="14.4" x14ac:dyDescent="0.3">
      <c r="A3332"/>
    </row>
    <row r="3333" spans="1:1" ht="14.4" x14ac:dyDescent="0.3">
      <c r="A3333"/>
    </row>
    <row r="3334" spans="1:1" ht="14.4" x14ac:dyDescent="0.3">
      <c r="A3334"/>
    </row>
    <row r="3335" spans="1:1" ht="14.4" x14ac:dyDescent="0.3">
      <c r="A3335"/>
    </row>
    <row r="3336" spans="1:1" ht="14.4" x14ac:dyDescent="0.3">
      <c r="A3336"/>
    </row>
    <row r="3337" spans="1:1" ht="14.4" x14ac:dyDescent="0.3">
      <c r="A3337"/>
    </row>
    <row r="3338" spans="1:1" ht="14.4" x14ac:dyDescent="0.3">
      <c r="A3338"/>
    </row>
    <row r="3339" spans="1:1" ht="14.4" x14ac:dyDescent="0.3">
      <c r="A3339"/>
    </row>
    <row r="3340" spans="1:1" ht="14.4" x14ac:dyDescent="0.3">
      <c r="A3340"/>
    </row>
    <row r="3341" spans="1:1" ht="14.4" x14ac:dyDescent="0.3">
      <c r="A3341"/>
    </row>
    <row r="3342" spans="1:1" ht="14.4" x14ac:dyDescent="0.3">
      <c r="A3342"/>
    </row>
    <row r="3343" spans="1:1" ht="14.4" x14ac:dyDescent="0.3">
      <c r="A3343"/>
    </row>
    <row r="3344" spans="1:1" ht="14.4" x14ac:dyDescent="0.3">
      <c r="A3344"/>
    </row>
    <row r="3345" spans="1:1" ht="14.4" x14ac:dyDescent="0.3">
      <c r="A3345"/>
    </row>
    <row r="3346" spans="1:1" ht="14.4" x14ac:dyDescent="0.3">
      <c r="A3346"/>
    </row>
    <row r="3347" spans="1:1" ht="14.4" x14ac:dyDescent="0.3">
      <c r="A3347"/>
    </row>
    <row r="3348" spans="1:1" ht="14.4" x14ac:dyDescent="0.3">
      <c r="A3348"/>
    </row>
    <row r="3349" spans="1:1" ht="14.4" x14ac:dyDescent="0.3">
      <c r="A3349"/>
    </row>
    <row r="3350" spans="1:1" ht="14.4" x14ac:dyDescent="0.3">
      <c r="A3350"/>
    </row>
    <row r="3351" spans="1:1" ht="14.4" x14ac:dyDescent="0.3">
      <c r="A3351"/>
    </row>
    <row r="3352" spans="1:1" ht="14.4" x14ac:dyDescent="0.3">
      <c r="A3352"/>
    </row>
    <row r="3353" spans="1:1" ht="14.4" x14ac:dyDescent="0.3">
      <c r="A3353"/>
    </row>
    <row r="3354" spans="1:1" ht="14.4" x14ac:dyDescent="0.3">
      <c r="A3354"/>
    </row>
    <row r="3355" spans="1:1" ht="14.4" x14ac:dyDescent="0.3">
      <c r="A3355"/>
    </row>
    <row r="3356" spans="1:1" ht="14.4" x14ac:dyDescent="0.3">
      <c r="A3356"/>
    </row>
    <row r="3357" spans="1:1" ht="14.4" x14ac:dyDescent="0.3">
      <c r="A3357"/>
    </row>
    <row r="3358" spans="1:1" ht="14.4" x14ac:dyDescent="0.3">
      <c r="A3358"/>
    </row>
    <row r="3359" spans="1:1" ht="14.4" x14ac:dyDescent="0.3">
      <c r="A3359"/>
    </row>
    <row r="3360" spans="1:1" ht="14.4" x14ac:dyDescent="0.3">
      <c r="A3360"/>
    </row>
    <row r="3361" spans="1:1" ht="14.4" x14ac:dyDescent="0.3">
      <c r="A3361"/>
    </row>
    <row r="3362" spans="1:1" ht="14.4" x14ac:dyDescent="0.3">
      <c r="A3362"/>
    </row>
    <row r="3363" spans="1:1" ht="14.4" x14ac:dyDescent="0.3">
      <c r="A3363"/>
    </row>
    <row r="3364" spans="1:1" ht="14.4" x14ac:dyDescent="0.3">
      <c r="A3364"/>
    </row>
    <row r="3365" spans="1:1" ht="14.4" x14ac:dyDescent="0.3">
      <c r="A3365"/>
    </row>
    <row r="3366" spans="1:1" ht="14.4" x14ac:dyDescent="0.3">
      <c r="A3366"/>
    </row>
    <row r="3367" spans="1:1" ht="14.4" x14ac:dyDescent="0.3">
      <c r="A3367"/>
    </row>
    <row r="3368" spans="1:1" ht="14.4" x14ac:dyDescent="0.3">
      <c r="A3368"/>
    </row>
    <row r="3369" spans="1:1" ht="14.4" x14ac:dyDescent="0.3">
      <c r="A3369"/>
    </row>
    <row r="3370" spans="1:1" ht="14.4" x14ac:dyDescent="0.3">
      <c r="A3370"/>
    </row>
    <row r="3371" spans="1:1" ht="14.4" x14ac:dyDescent="0.3">
      <c r="A3371"/>
    </row>
    <row r="3372" spans="1:1" ht="14.4" x14ac:dyDescent="0.3">
      <c r="A3372"/>
    </row>
    <row r="3373" spans="1:1" ht="14.4" x14ac:dyDescent="0.3">
      <c r="A3373"/>
    </row>
    <row r="3374" spans="1:1" ht="14.4" x14ac:dyDescent="0.3">
      <c r="A3374"/>
    </row>
    <row r="3375" spans="1:1" ht="14.4" x14ac:dyDescent="0.3">
      <c r="A3375"/>
    </row>
    <row r="3376" spans="1:1" ht="14.4" x14ac:dyDescent="0.3">
      <c r="A3376"/>
    </row>
    <row r="3377" spans="1:1" ht="14.4" x14ac:dyDescent="0.3">
      <c r="A3377"/>
    </row>
    <row r="3378" spans="1:1" ht="14.4" x14ac:dyDescent="0.3">
      <c r="A3378"/>
    </row>
    <row r="3379" spans="1:1" ht="14.4" x14ac:dyDescent="0.3">
      <c r="A3379"/>
    </row>
    <row r="3380" spans="1:1" ht="14.4" x14ac:dyDescent="0.3">
      <c r="A3380"/>
    </row>
    <row r="3381" spans="1:1" ht="14.4" x14ac:dyDescent="0.3">
      <c r="A3381"/>
    </row>
    <row r="3382" spans="1:1" ht="14.4" x14ac:dyDescent="0.3">
      <c r="A3382"/>
    </row>
    <row r="3383" spans="1:1" ht="14.4" x14ac:dyDescent="0.3">
      <c r="A3383"/>
    </row>
    <row r="3384" spans="1:1" ht="14.4" x14ac:dyDescent="0.3">
      <c r="A3384"/>
    </row>
    <row r="3385" spans="1:1" ht="14.4" x14ac:dyDescent="0.3">
      <c r="A3385"/>
    </row>
    <row r="3386" spans="1:1" ht="14.4" x14ac:dyDescent="0.3">
      <c r="A3386"/>
    </row>
    <row r="3387" spans="1:1" ht="14.4" x14ac:dyDescent="0.3">
      <c r="A3387"/>
    </row>
    <row r="3388" spans="1:1" ht="14.4" x14ac:dyDescent="0.3">
      <c r="A3388"/>
    </row>
    <row r="3389" spans="1:1" ht="14.4" x14ac:dyDescent="0.3">
      <c r="A3389"/>
    </row>
    <row r="3390" spans="1:1" ht="14.4" x14ac:dyDescent="0.3">
      <c r="A3390"/>
    </row>
    <row r="3391" spans="1:1" ht="14.4" x14ac:dyDescent="0.3">
      <c r="A3391"/>
    </row>
    <row r="3392" spans="1:1" ht="14.4" x14ac:dyDescent="0.3">
      <c r="A3392"/>
    </row>
    <row r="3393" spans="1:1" ht="14.4" x14ac:dyDescent="0.3">
      <c r="A3393"/>
    </row>
    <row r="3394" spans="1:1" ht="14.4" x14ac:dyDescent="0.3">
      <c r="A3394"/>
    </row>
    <row r="3395" spans="1:1" ht="14.4" x14ac:dyDescent="0.3">
      <c r="A3395"/>
    </row>
    <row r="3396" spans="1:1" ht="14.4" x14ac:dyDescent="0.3">
      <c r="A3396"/>
    </row>
    <row r="3397" spans="1:1" ht="14.4" x14ac:dyDescent="0.3">
      <c r="A3397"/>
    </row>
    <row r="3398" spans="1:1" ht="14.4" x14ac:dyDescent="0.3">
      <c r="A3398"/>
    </row>
    <row r="3399" spans="1:1" ht="14.4" x14ac:dyDescent="0.3">
      <c r="A3399"/>
    </row>
    <row r="3400" spans="1:1" ht="14.4" x14ac:dyDescent="0.3">
      <c r="A3400"/>
    </row>
    <row r="3401" spans="1:1" ht="14.4" x14ac:dyDescent="0.3">
      <c r="A3401"/>
    </row>
    <row r="3402" spans="1:1" ht="14.4" x14ac:dyDescent="0.3">
      <c r="A3402"/>
    </row>
    <row r="3403" spans="1:1" ht="14.4" x14ac:dyDescent="0.3">
      <c r="A3403"/>
    </row>
    <row r="3404" spans="1:1" ht="14.4" x14ac:dyDescent="0.3">
      <c r="A3404"/>
    </row>
    <row r="3405" spans="1:1" ht="14.4" x14ac:dyDescent="0.3">
      <c r="A3405"/>
    </row>
    <row r="3406" spans="1:1" ht="14.4" x14ac:dyDescent="0.3">
      <c r="A3406"/>
    </row>
    <row r="3407" spans="1:1" ht="14.4" x14ac:dyDescent="0.3">
      <c r="A3407"/>
    </row>
    <row r="3408" spans="1:1" ht="14.4" x14ac:dyDescent="0.3">
      <c r="A3408"/>
    </row>
    <row r="3409" spans="1:1" ht="14.4" x14ac:dyDescent="0.3">
      <c r="A3409"/>
    </row>
    <row r="3410" spans="1:1" ht="14.4" x14ac:dyDescent="0.3">
      <c r="A3410"/>
    </row>
    <row r="3411" spans="1:1" ht="14.4" x14ac:dyDescent="0.3">
      <c r="A3411"/>
    </row>
    <row r="3412" spans="1:1" ht="14.4" x14ac:dyDescent="0.3">
      <c r="A3412"/>
    </row>
    <row r="3413" spans="1:1" ht="14.4" x14ac:dyDescent="0.3">
      <c r="A3413"/>
    </row>
    <row r="3414" spans="1:1" ht="14.4" x14ac:dyDescent="0.3">
      <c r="A3414"/>
    </row>
    <row r="3415" spans="1:1" ht="14.4" x14ac:dyDescent="0.3">
      <c r="A3415"/>
    </row>
    <row r="3416" spans="1:1" ht="14.4" x14ac:dyDescent="0.3">
      <c r="A3416"/>
    </row>
    <row r="3417" spans="1:1" ht="14.4" x14ac:dyDescent="0.3">
      <c r="A3417"/>
    </row>
    <row r="3418" spans="1:1" ht="14.4" x14ac:dyDescent="0.3">
      <c r="A3418"/>
    </row>
    <row r="3419" spans="1:1" ht="14.4" x14ac:dyDescent="0.3">
      <c r="A3419"/>
    </row>
    <row r="3420" spans="1:1" ht="14.4" x14ac:dyDescent="0.3">
      <c r="A3420"/>
    </row>
    <row r="3421" spans="1:1" ht="14.4" x14ac:dyDescent="0.3">
      <c r="A3421"/>
    </row>
    <row r="3422" spans="1:1" ht="14.4" x14ac:dyDescent="0.3">
      <c r="A3422"/>
    </row>
    <row r="3423" spans="1:1" ht="14.4" x14ac:dyDescent="0.3">
      <c r="A3423"/>
    </row>
    <row r="3424" spans="1:1" ht="14.4" x14ac:dyDescent="0.3">
      <c r="A3424"/>
    </row>
    <row r="3425" spans="1:1" ht="14.4" x14ac:dyDescent="0.3">
      <c r="A3425"/>
    </row>
    <row r="3426" spans="1:1" ht="14.4" x14ac:dyDescent="0.3">
      <c r="A3426"/>
    </row>
    <row r="3427" spans="1:1" ht="14.4" x14ac:dyDescent="0.3">
      <c r="A3427"/>
    </row>
    <row r="3428" spans="1:1" ht="14.4" x14ac:dyDescent="0.3">
      <c r="A3428"/>
    </row>
    <row r="3429" spans="1:1" ht="14.4" x14ac:dyDescent="0.3">
      <c r="A3429"/>
    </row>
    <row r="3430" spans="1:1" ht="14.4" x14ac:dyDescent="0.3">
      <c r="A3430"/>
    </row>
    <row r="3431" spans="1:1" ht="14.4" x14ac:dyDescent="0.3">
      <c r="A3431"/>
    </row>
    <row r="3432" spans="1:1" ht="14.4" x14ac:dyDescent="0.3">
      <c r="A3432"/>
    </row>
    <row r="3433" spans="1:1" ht="14.4" x14ac:dyDescent="0.3">
      <c r="A3433"/>
    </row>
    <row r="3434" spans="1:1" ht="14.4" x14ac:dyDescent="0.3">
      <c r="A3434"/>
    </row>
    <row r="3435" spans="1:1" ht="14.4" x14ac:dyDescent="0.3">
      <c r="A3435"/>
    </row>
    <row r="3436" spans="1:1" ht="14.4" x14ac:dyDescent="0.3">
      <c r="A3436"/>
    </row>
    <row r="3437" spans="1:1" ht="14.4" x14ac:dyDescent="0.3">
      <c r="A3437"/>
    </row>
    <row r="3438" spans="1:1" ht="14.4" x14ac:dyDescent="0.3">
      <c r="A3438"/>
    </row>
    <row r="3439" spans="1:1" ht="14.4" x14ac:dyDescent="0.3">
      <c r="A3439"/>
    </row>
    <row r="3440" spans="1:1" ht="14.4" x14ac:dyDescent="0.3">
      <c r="A3440"/>
    </row>
    <row r="3441" spans="1:1" ht="14.4" x14ac:dyDescent="0.3">
      <c r="A3441"/>
    </row>
    <row r="3442" spans="1:1" ht="14.4" x14ac:dyDescent="0.3">
      <c r="A3442"/>
    </row>
    <row r="3443" spans="1:1" ht="14.4" x14ac:dyDescent="0.3">
      <c r="A3443"/>
    </row>
    <row r="3444" spans="1:1" ht="14.4" x14ac:dyDescent="0.3">
      <c r="A3444"/>
    </row>
    <row r="3445" spans="1:1" ht="14.4" x14ac:dyDescent="0.3">
      <c r="A3445"/>
    </row>
    <row r="3446" spans="1:1" ht="14.4" x14ac:dyDescent="0.3">
      <c r="A3446"/>
    </row>
    <row r="3447" spans="1:1" ht="14.4" x14ac:dyDescent="0.3">
      <c r="A3447"/>
    </row>
    <row r="3448" spans="1:1" ht="14.4" x14ac:dyDescent="0.3">
      <c r="A3448"/>
    </row>
    <row r="3449" spans="1:1" ht="14.4" x14ac:dyDescent="0.3">
      <c r="A3449"/>
    </row>
    <row r="3450" spans="1:1" ht="14.4" x14ac:dyDescent="0.3">
      <c r="A3450"/>
    </row>
    <row r="3451" spans="1:1" ht="14.4" x14ac:dyDescent="0.3">
      <c r="A3451"/>
    </row>
    <row r="3452" spans="1:1" ht="14.4" x14ac:dyDescent="0.3">
      <c r="A3452"/>
    </row>
    <row r="3453" spans="1:1" ht="14.4" x14ac:dyDescent="0.3">
      <c r="A3453"/>
    </row>
    <row r="3454" spans="1:1" ht="14.4" x14ac:dyDescent="0.3">
      <c r="A3454"/>
    </row>
    <row r="3455" spans="1:1" ht="14.4" x14ac:dyDescent="0.3">
      <c r="A3455"/>
    </row>
    <row r="3456" spans="1:1" ht="14.4" x14ac:dyDescent="0.3">
      <c r="A3456"/>
    </row>
    <row r="3457" spans="1:1" ht="14.4" x14ac:dyDescent="0.3">
      <c r="A3457"/>
    </row>
    <row r="3458" spans="1:1" ht="14.4" x14ac:dyDescent="0.3">
      <c r="A3458"/>
    </row>
    <row r="3459" spans="1:1" ht="14.4" x14ac:dyDescent="0.3">
      <c r="A3459"/>
    </row>
    <row r="3460" spans="1:1" ht="14.4" x14ac:dyDescent="0.3">
      <c r="A3460"/>
    </row>
    <row r="3461" spans="1:1" ht="14.4" x14ac:dyDescent="0.3">
      <c r="A3461"/>
    </row>
    <row r="3462" spans="1:1" ht="14.4" x14ac:dyDescent="0.3">
      <c r="A3462"/>
    </row>
    <row r="3463" spans="1:1" ht="14.4" x14ac:dyDescent="0.3">
      <c r="A3463"/>
    </row>
    <row r="3464" spans="1:1" ht="14.4" x14ac:dyDescent="0.3">
      <c r="A3464"/>
    </row>
    <row r="3465" spans="1:1" ht="14.4" x14ac:dyDescent="0.3">
      <c r="A3465"/>
    </row>
    <row r="3466" spans="1:1" ht="14.4" x14ac:dyDescent="0.3">
      <c r="A3466"/>
    </row>
    <row r="3467" spans="1:1" ht="14.4" x14ac:dyDescent="0.3">
      <c r="A3467"/>
    </row>
    <row r="3468" spans="1:1" ht="14.4" x14ac:dyDescent="0.3">
      <c r="A3468"/>
    </row>
    <row r="3469" spans="1:1" ht="14.4" x14ac:dyDescent="0.3">
      <c r="A3469"/>
    </row>
    <row r="3470" spans="1:1" ht="14.4" x14ac:dyDescent="0.3">
      <c r="A3470"/>
    </row>
    <row r="3471" spans="1:1" ht="14.4" x14ac:dyDescent="0.3">
      <c r="A3471"/>
    </row>
    <row r="3472" spans="1:1" ht="14.4" x14ac:dyDescent="0.3">
      <c r="A3472"/>
    </row>
    <row r="3473" spans="1:1" ht="14.4" x14ac:dyDescent="0.3">
      <c r="A3473"/>
    </row>
    <row r="3474" spans="1:1" ht="14.4" x14ac:dyDescent="0.3">
      <c r="A3474"/>
    </row>
    <row r="3475" spans="1:1" ht="14.4" x14ac:dyDescent="0.3">
      <c r="A3475"/>
    </row>
    <row r="3476" spans="1:1" ht="14.4" x14ac:dyDescent="0.3">
      <c r="A3476"/>
    </row>
    <row r="3477" spans="1:1" ht="14.4" x14ac:dyDescent="0.3">
      <c r="A3477"/>
    </row>
    <row r="3478" spans="1:1" ht="14.4" x14ac:dyDescent="0.3">
      <c r="A3478"/>
    </row>
    <row r="3479" spans="1:1" ht="14.4" x14ac:dyDescent="0.3">
      <c r="A3479"/>
    </row>
    <row r="3480" spans="1:1" ht="14.4" x14ac:dyDescent="0.3">
      <c r="A3480"/>
    </row>
    <row r="3481" spans="1:1" ht="14.4" x14ac:dyDescent="0.3">
      <c r="A3481"/>
    </row>
    <row r="3482" spans="1:1" ht="14.4" x14ac:dyDescent="0.3">
      <c r="A3482"/>
    </row>
    <row r="3483" spans="1:1" ht="14.4" x14ac:dyDescent="0.3">
      <c r="A3483"/>
    </row>
    <row r="3484" spans="1:1" ht="14.4" x14ac:dyDescent="0.3">
      <c r="A3484"/>
    </row>
    <row r="3485" spans="1:1" ht="14.4" x14ac:dyDescent="0.3">
      <c r="A3485"/>
    </row>
    <row r="3486" spans="1:1" ht="14.4" x14ac:dyDescent="0.3">
      <c r="A3486"/>
    </row>
    <row r="3487" spans="1:1" ht="14.4" x14ac:dyDescent="0.3">
      <c r="A3487"/>
    </row>
    <row r="3488" spans="1:1" ht="14.4" x14ac:dyDescent="0.3">
      <c r="A3488"/>
    </row>
    <row r="3489" spans="1:1" ht="14.4" x14ac:dyDescent="0.3">
      <c r="A3489"/>
    </row>
    <row r="3490" spans="1:1" ht="14.4" x14ac:dyDescent="0.3">
      <c r="A3490"/>
    </row>
    <row r="3491" spans="1:1" ht="14.4" x14ac:dyDescent="0.3">
      <c r="A3491"/>
    </row>
    <row r="3492" spans="1:1" ht="14.4" x14ac:dyDescent="0.3">
      <c r="A3492"/>
    </row>
    <row r="3493" spans="1:1" ht="14.4" x14ac:dyDescent="0.3">
      <c r="A3493"/>
    </row>
    <row r="3494" spans="1:1" ht="14.4" x14ac:dyDescent="0.3">
      <c r="A3494"/>
    </row>
    <row r="3495" spans="1:1" ht="14.4" x14ac:dyDescent="0.3">
      <c r="A3495"/>
    </row>
    <row r="3496" spans="1:1" ht="14.4" x14ac:dyDescent="0.3">
      <c r="A3496"/>
    </row>
    <row r="3497" spans="1:1" ht="14.4" x14ac:dyDescent="0.3">
      <c r="A3497"/>
    </row>
    <row r="3498" spans="1:1" ht="14.4" x14ac:dyDescent="0.3">
      <c r="A3498"/>
    </row>
    <row r="3499" spans="1:1" ht="14.4" x14ac:dyDescent="0.3">
      <c r="A3499"/>
    </row>
    <row r="3500" spans="1:1" ht="14.4" x14ac:dyDescent="0.3">
      <c r="A3500"/>
    </row>
    <row r="3501" spans="1:1" ht="14.4" x14ac:dyDescent="0.3">
      <c r="A3501"/>
    </row>
    <row r="3502" spans="1:1" ht="14.4" x14ac:dyDescent="0.3">
      <c r="A3502"/>
    </row>
    <row r="3503" spans="1:1" ht="14.4" x14ac:dyDescent="0.3">
      <c r="A3503"/>
    </row>
    <row r="3504" spans="1:1" ht="14.4" x14ac:dyDescent="0.3">
      <c r="A3504"/>
    </row>
    <row r="3505" spans="1:1" ht="14.4" x14ac:dyDescent="0.3">
      <c r="A3505"/>
    </row>
    <row r="3506" spans="1:1" ht="14.4" x14ac:dyDescent="0.3">
      <c r="A3506"/>
    </row>
    <row r="3507" spans="1:1" ht="14.4" x14ac:dyDescent="0.3">
      <c r="A3507"/>
    </row>
    <row r="3508" spans="1:1" ht="14.4" x14ac:dyDescent="0.3">
      <c r="A3508"/>
    </row>
    <row r="3509" spans="1:1" ht="14.4" x14ac:dyDescent="0.3">
      <c r="A3509"/>
    </row>
    <row r="3510" spans="1:1" ht="14.4" x14ac:dyDescent="0.3">
      <c r="A3510"/>
    </row>
    <row r="3511" spans="1:1" ht="14.4" x14ac:dyDescent="0.3">
      <c r="A3511"/>
    </row>
    <row r="3512" spans="1:1" ht="14.4" x14ac:dyDescent="0.3">
      <c r="A3512"/>
    </row>
    <row r="3513" spans="1:1" ht="14.4" x14ac:dyDescent="0.3">
      <c r="A3513"/>
    </row>
    <row r="3514" spans="1:1" ht="14.4" x14ac:dyDescent="0.3">
      <c r="A3514"/>
    </row>
    <row r="3515" spans="1:1" ht="14.4" x14ac:dyDescent="0.3">
      <c r="A3515"/>
    </row>
    <row r="3516" spans="1:1" ht="14.4" x14ac:dyDescent="0.3">
      <c r="A3516"/>
    </row>
    <row r="3517" spans="1:1" ht="14.4" x14ac:dyDescent="0.3">
      <c r="A3517"/>
    </row>
    <row r="3518" spans="1:1" ht="14.4" x14ac:dyDescent="0.3">
      <c r="A3518"/>
    </row>
    <row r="3519" spans="1:1" ht="14.4" x14ac:dyDescent="0.3">
      <c r="A3519"/>
    </row>
    <row r="3520" spans="1:1" ht="14.4" x14ac:dyDescent="0.3">
      <c r="A3520"/>
    </row>
    <row r="3521" spans="1:1" ht="14.4" x14ac:dyDescent="0.3">
      <c r="A3521"/>
    </row>
    <row r="3522" spans="1:1" ht="14.4" x14ac:dyDescent="0.3">
      <c r="A3522"/>
    </row>
    <row r="3523" spans="1:1" ht="14.4" x14ac:dyDescent="0.3">
      <c r="A3523"/>
    </row>
    <row r="3524" spans="1:1" ht="14.4" x14ac:dyDescent="0.3">
      <c r="A3524"/>
    </row>
    <row r="3525" spans="1:1" ht="14.4" x14ac:dyDescent="0.3">
      <c r="A3525"/>
    </row>
    <row r="3526" spans="1:1" ht="14.4" x14ac:dyDescent="0.3">
      <c r="A3526"/>
    </row>
    <row r="3527" spans="1:1" ht="14.4" x14ac:dyDescent="0.3">
      <c r="A3527"/>
    </row>
    <row r="3528" spans="1:1" ht="14.4" x14ac:dyDescent="0.3">
      <c r="A3528"/>
    </row>
    <row r="3529" spans="1:1" ht="14.4" x14ac:dyDescent="0.3">
      <c r="A3529"/>
    </row>
    <row r="3530" spans="1:1" ht="14.4" x14ac:dyDescent="0.3">
      <c r="A3530"/>
    </row>
    <row r="3531" spans="1:1" ht="14.4" x14ac:dyDescent="0.3">
      <c r="A3531"/>
    </row>
    <row r="3532" spans="1:1" ht="14.4" x14ac:dyDescent="0.3">
      <c r="A3532"/>
    </row>
    <row r="3533" spans="1:1" ht="14.4" x14ac:dyDescent="0.3">
      <c r="A3533"/>
    </row>
    <row r="3534" spans="1:1" ht="14.4" x14ac:dyDescent="0.3">
      <c r="A3534"/>
    </row>
    <row r="3535" spans="1:1" ht="14.4" x14ac:dyDescent="0.3">
      <c r="A3535"/>
    </row>
    <row r="3536" spans="1:1" ht="14.4" x14ac:dyDescent="0.3">
      <c r="A3536"/>
    </row>
    <row r="3537" spans="1:1" ht="14.4" x14ac:dyDescent="0.3">
      <c r="A3537"/>
    </row>
    <row r="3538" spans="1:1" ht="14.4" x14ac:dyDescent="0.3">
      <c r="A3538"/>
    </row>
    <row r="3539" spans="1:1" ht="14.4" x14ac:dyDescent="0.3">
      <c r="A3539"/>
    </row>
    <row r="3540" spans="1:1" ht="14.4" x14ac:dyDescent="0.3">
      <c r="A3540"/>
    </row>
    <row r="3541" spans="1:1" ht="14.4" x14ac:dyDescent="0.3">
      <c r="A3541"/>
    </row>
    <row r="3542" spans="1:1" ht="14.4" x14ac:dyDescent="0.3">
      <c r="A3542"/>
    </row>
    <row r="3543" spans="1:1" ht="14.4" x14ac:dyDescent="0.3">
      <c r="A3543"/>
    </row>
    <row r="3544" spans="1:1" ht="14.4" x14ac:dyDescent="0.3">
      <c r="A3544"/>
    </row>
    <row r="3545" spans="1:1" ht="14.4" x14ac:dyDescent="0.3">
      <c r="A3545"/>
    </row>
    <row r="3546" spans="1:1" ht="14.4" x14ac:dyDescent="0.3">
      <c r="A3546"/>
    </row>
    <row r="3547" spans="1:1" ht="14.4" x14ac:dyDescent="0.3">
      <c r="A3547"/>
    </row>
    <row r="3548" spans="1:1" ht="14.4" x14ac:dyDescent="0.3">
      <c r="A3548"/>
    </row>
    <row r="3549" spans="1:1" ht="14.4" x14ac:dyDescent="0.3">
      <c r="A3549"/>
    </row>
    <row r="3550" spans="1:1" ht="14.4" x14ac:dyDescent="0.3">
      <c r="A3550"/>
    </row>
    <row r="3551" spans="1:1" ht="14.4" x14ac:dyDescent="0.3">
      <c r="A3551"/>
    </row>
    <row r="3552" spans="1:1" ht="14.4" x14ac:dyDescent="0.3">
      <c r="A3552"/>
    </row>
    <row r="3553" spans="1:1" ht="14.4" x14ac:dyDescent="0.3">
      <c r="A3553"/>
    </row>
    <row r="3554" spans="1:1" ht="14.4" x14ac:dyDescent="0.3">
      <c r="A3554"/>
    </row>
    <row r="3555" spans="1:1" ht="14.4" x14ac:dyDescent="0.3">
      <c r="A3555"/>
    </row>
    <row r="3556" spans="1:1" ht="14.4" x14ac:dyDescent="0.3">
      <c r="A3556"/>
    </row>
    <row r="3557" spans="1:1" ht="14.4" x14ac:dyDescent="0.3">
      <c r="A3557"/>
    </row>
    <row r="3558" spans="1:1" ht="14.4" x14ac:dyDescent="0.3">
      <c r="A3558"/>
    </row>
    <row r="3559" spans="1:1" ht="14.4" x14ac:dyDescent="0.3">
      <c r="A3559"/>
    </row>
    <row r="3560" spans="1:1" ht="14.4" x14ac:dyDescent="0.3">
      <c r="A3560"/>
    </row>
    <row r="3561" spans="1:1" ht="14.4" x14ac:dyDescent="0.3">
      <c r="A3561"/>
    </row>
    <row r="3562" spans="1:1" ht="14.4" x14ac:dyDescent="0.3">
      <c r="A3562"/>
    </row>
    <row r="3563" spans="1:1" ht="14.4" x14ac:dyDescent="0.3">
      <c r="A3563"/>
    </row>
    <row r="3564" spans="1:1" ht="14.4" x14ac:dyDescent="0.3">
      <c r="A3564"/>
    </row>
    <row r="3565" spans="1:1" ht="14.4" x14ac:dyDescent="0.3">
      <c r="A3565"/>
    </row>
    <row r="3566" spans="1:1" ht="14.4" x14ac:dyDescent="0.3">
      <c r="A3566"/>
    </row>
    <row r="3567" spans="1:1" ht="14.4" x14ac:dyDescent="0.3">
      <c r="A3567"/>
    </row>
    <row r="3568" spans="1:1" ht="14.4" x14ac:dyDescent="0.3">
      <c r="A3568"/>
    </row>
    <row r="3569" spans="1:1" ht="14.4" x14ac:dyDescent="0.3">
      <c r="A3569"/>
    </row>
    <row r="3570" spans="1:1" ht="14.4" x14ac:dyDescent="0.3">
      <c r="A3570"/>
    </row>
    <row r="3571" spans="1:1" ht="14.4" x14ac:dyDescent="0.3">
      <c r="A3571"/>
    </row>
    <row r="3572" spans="1:1" ht="14.4" x14ac:dyDescent="0.3">
      <c r="A3572"/>
    </row>
    <row r="3573" spans="1:1" ht="14.4" x14ac:dyDescent="0.3">
      <c r="A3573"/>
    </row>
    <row r="3574" spans="1:1" ht="14.4" x14ac:dyDescent="0.3">
      <c r="A3574"/>
    </row>
    <row r="3575" spans="1:1" ht="14.4" x14ac:dyDescent="0.3">
      <c r="A3575"/>
    </row>
    <row r="3576" spans="1:1" ht="14.4" x14ac:dyDescent="0.3">
      <c r="A3576"/>
    </row>
    <row r="3577" spans="1:1" ht="14.4" x14ac:dyDescent="0.3">
      <c r="A3577"/>
    </row>
    <row r="3578" spans="1:1" ht="14.4" x14ac:dyDescent="0.3">
      <c r="A3578"/>
    </row>
    <row r="3579" spans="1:1" ht="14.4" x14ac:dyDescent="0.3">
      <c r="A3579"/>
    </row>
    <row r="3580" spans="1:1" ht="14.4" x14ac:dyDescent="0.3">
      <c r="A3580"/>
    </row>
    <row r="3581" spans="1:1" ht="14.4" x14ac:dyDescent="0.3">
      <c r="A3581"/>
    </row>
    <row r="3582" spans="1:1" ht="14.4" x14ac:dyDescent="0.3">
      <c r="A3582"/>
    </row>
    <row r="3583" spans="1:1" ht="14.4" x14ac:dyDescent="0.3">
      <c r="A3583"/>
    </row>
    <row r="3584" spans="1:1" ht="14.4" x14ac:dyDescent="0.3">
      <c r="A3584"/>
    </row>
    <row r="3585" spans="1:1" ht="14.4" x14ac:dyDescent="0.3">
      <c r="A3585"/>
    </row>
    <row r="3586" spans="1:1" ht="14.4" x14ac:dyDescent="0.3">
      <c r="A3586"/>
    </row>
    <row r="3587" spans="1:1" ht="14.4" x14ac:dyDescent="0.3">
      <c r="A3587"/>
    </row>
    <row r="3588" spans="1:1" ht="14.4" x14ac:dyDescent="0.3">
      <c r="A3588"/>
    </row>
    <row r="3589" spans="1:1" ht="14.4" x14ac:dyDescent="0.3">
      <c r="A3589"/>
    </row>
    <row r="3590" spans="1:1" ht="14.4" x14ac:dyDescent="0.3">
      <c r="A3590"/>
    </row>
    <row r="3591" spans="1:1" ht="14.4" x14ac:dyDescent="0.3">
      <c r="A3591"/>
    </row>
    <row r="3592" spans="1:1" ht="14.4" x14ac:dyDescent="0.3">
      <c r="A3592"/>
    </row>
    <row r="3593" spans="1:1" ht="14.4" x14ac:dyDescent="0.3">
      <c r="A3593"/>
    </row>
    <row r="3594" spans="1:1" ht="14.4" x14ac:dyDescent="0.3">
      <c r="A3594"/>
    </row>
    <row r="3595" spans="1:1" ht="14.4" x14ac:dyDescent="0.3">
      <c r="A3595"/>
    </row>
    <row r="3596" spans="1:1" ht="14.4" x14ac:dyDescent="0.3">
      <c r="A3596"/>
    </row>
    <row r="3597" spans="1:1" ht="14.4" x14ac:dyDescent="0.3">
      <c r="A3597"/>
    </row>
    <row r="3598" spans="1:1" ht="14.4" x14ac:dyDescent="0.3">
      <c r="A3598"/>
    </row>
    <row r="3599" spans="1:1" ht="14.4" x14ac:dyDescent="0.3">
      <c r="A3599"/>
    </row>
    <row r="3600" spans="1:1" ht="14.4" x14ac:dyDescent="0.3">
      <c r="A3600"/>
    </row>
    <row r="3601" spans="1:1" ht="14.4" x14ac:dyDescent="0.3">
      <c r="A3601"/>
    </row>
    <row r="3602" spans="1:1" ht="14.4" x14ac:dyDescent="0.3">
      <c r="A3602"/>
    </row>
    <row r="3603" spans="1:1" ht="14.4" x14ac:dyDescent="0.3">
      <c r="A3603"/>
    </row>
    <row r="3604" spans="1:1" ht="14.4" x14ac:dyDescent="0.3">
      <c r="A3604"/>
    </row>
    <row r="3605" spans="1:1" ht="14.4" x14ac:dyDescent="0.3">
      <c r="A3605"/>
    </row>
    <row r="3606" spans="1:1" ht="14.4" x14ac:dyDescent="0.3">
      <c r="A3606"/>
    </row>
    <row r="3607" spans="1:1" ht="14.4" x14ac:dyDescent="0.3">
      <c r="A3607"/>
    </row>
    <row r="3608" spans="1:1" ht="14.4" x14ac:dyDescent="0.3">
      <c r="A3608"/>
    </row>
    <row r="3609" spans="1:1" ht="14.4" x14ac:dyDescent="0.3">
      <c r="A3609"/>
    </row>
    <row r="3610" spans="1:1" ht="14.4" x14ac:dyDescent="0.3">
      <c r="A3610"/>
    </row>
    <row r="3611" spans="1:1" ht="14.4" x14ac:dyDescent="0.3">
      <c r="A3611"/>
    </row>
    <row r="3612" spans="1:1" ht="14.4" x14ac:dyDescent="0.3">
      <c r="A3612"/>
    </row>
    <row r="3613" spans="1:1" ht="14.4" x14ac:dyDescent="0.3">
      <c r="A3613"/>
    </row>
    <row r="3614" spans="1:1" ht="14.4" x14ac:dyDescent="0.3">
      <c r="A3614"/>
    </row>
    <row r="3615" spans="1:1" ht="14.4" x14ac:dyDescent="0.3">
      <c r="A3615"/>
    </row>
    <row r="3616" spans="1:1" ht="14.4" x14ac:dyDescent="0.3">
      <c r="A3616"/>
    </row>
    <row r="3617" spans="1:1" ht="14.4" x14ac:dyDescent="0.3">
      <c r="A3617"/>
    </row>
    <row r="3618" spans="1:1" ht="14.4" x14ac:dyDescent="0.3">
      <c r="A3618"/>
    </row>
    <row r="3619" spans="1:1" ht="14.4" x14ac:dyDescent="0.3">
      <c r="A3619"/>
    </row>
    <row r="3620" spans="1:1" ht="14.4" x14ac:dyDescent="0.3">
      <c r="A3620"/>
    </row>
    <row r="3621" spans="1:1" ht="14.4" x14ac:dyDescent="0.3">
      <c r="A3621"/>
    </row>
    <row r="3622" spans="1:1" ht="14.4" x14ac:dyDescent="0.3">
      <c r="A3622"/>
    </row>
    <row r="3623" spans="1:1" ht="14.4" x14ac:dyDescent="0.3">
      <c r="A3623"/>
    </row>
    <row r="3624" spans="1:1" ht="14.4" x14ac:dyDescent="0.3">
      <c r="A3624"/>
    </row>
    <row r="3625" spans="1:1" ht="14.4" x14ac:dyDescent="0.3">
      <c r="A3625"/>
    </row>
    <row r="3626" spans="1:1" ht="14.4" x14ac:dyDescent="0.3">
      <c r="A3626"/>
    </row>
    <row r="3627" spans="1:1" ht="14.4" x14ac:dyDescent="0.3">
      <c r="A3627"/>
    </row>
    <row r="3628" spans="1:1" ht="14.4" x14ac:dyDescent="0.3">
      <c r="A3628"/>
    </row>
    <row r="3629" spans="1:1" ht="14.4" x14ac:dyDescent="0.3">
      <c r="A3629"/>
    </row>
    <row r="3630" spans="1:1" ht="14.4" x14ac:dyDescent="0.3">
      <c r="A3630"/>
    </row>
    <row r="3631" spans="1:1" ht="14.4" x14ac:dyDescent="0.3">
      <c r="A3631"/>
    </row>
    <row r="3632" spans="1:1" ht="14.4" x14ac:dyDescent="0.3">
      <c r="A3632"/>
    </row>
    <row r="3633" spans="1:1" ht="14.4" x14ac:dyDescent="0.3">
      <c r="A3633"/>
    </row>
    <row r="3634" spans="1:1" ht="14.4" x14ac:dyDescent="0.3">
      <c r="A3634"/>
    </row>
    <row r="3635" spans="1:1" ht="14.4" x14ac:dyDescent="0.3">
      <c r="A3635"/>
    </row>
    <row r="3636" spans="1:1" ht="14.4" x14ac:dyDescent="0.3">
      <c r="A3636"/>
    </row>
    <row r="3637" spans="1:1" ht="14.4" x14ac:dyDescent="0.3">
      <c r="A3637"/>
    </row>
    <row r="3638" spans="1:1" ht="14.4" x14ac:dyDescent="0.3">
      <c r="A3638"/>
    </row>
    <row r="3639" spans="1:1" ht="14.4" x14ac:dyDescent="0.3">
      <c r="A3639"/>
    </row>
    <row r="3640" spans="1:1" ht="14.4" x14ac:dyDescent="0.3">
      <c r="A3640"/>
    </row>
    <row r="3641" spans="1:1" ht="14.4" x14ac:dyDescent="0.3">
      <c r="A3641"/>
    </row>
    <row r="3642" spans="1:1" ht="14.4" x14ac:dyDescent="0.3">
      <c r="A3642"/>
    </row>
    <row r="3643" spans="1:1" ht="14.4" x14ac:dyDescent="0.3">
      <c r="A3643"/>
    </row>
    <row r="3644" spans="1:1" ht="14.4" x14ac:dyDescent="0.3">
      <c r="A3644"/>
    </row>
    <row r="3645" spans="1:1" ht="14.4" x14ac:dyDescent="0.3">
      <c r="A3645"/>
    </row>
    <row r="3646" spans="1:1" ht="14.4" x14ac:dyDescent="0.3">
      <c r="A3646"/>
    </row>
    <row r="3647" spans="1:1" ht="14.4" x14ac:dyDescent="0.3">
      <c r="A3647"/>
    </row>
    <row r="3648" spans="1:1" ht="14.4" x14ac:dyDescent="0.3">
      <c r="A3648"/>
    </row>
    <row r="3649" spans="1:1" ht="14.4" x14ac:dyDescent="0.3">
      <c r="A3649"/>
    </row>
    <row r="3650" spans="1:1" ht="14.4" x14ac:dyDescent="0.3">
      <c r="A3650"/>
    </row>
    <row r="3651" spans="1:1" ht="14.4" x14ac:dyDescent="0.3">
      <c r="A3651"/>
    </row>
    <row r="3652" spans="1:1" ht="14.4" x14ac:dyDescent="0.3">
      <c r="A3652"/>
    </row>
    <row r="3653" spans="1:1" ht="14.4" x14ac:dyDescent="0.3">
      <c r="A3653"/>
    </row>
    <row r="3654" spans="1:1" ht="14.4" x14ac:dyDescent="0.3">
      <c r="A3654"/>
    </row>
    <row r="3655" spans="1:1" ht="14.4" x14ac:dyDescent="0.3">
      <c r="A3655"/>
    </row>
    <row r="3656" spans="1:1" ht="14.4" x14ac:dyDescent="0.3">
      <c r="A3656"/>
    </row>
    <row r="3657" spans="1:1" ht="14.4" x14ac:dyDescent="0.3">
      <c r="A3657"/>
    </row>
    <row r="3658" spans="1:1" ht="14.4" x14ac:dyDescent="0.3">
      <c r="A3658"/>
    </row>
    <row r="3659" spans="1:1" ht="14.4" x14ac:dyDescent="0.3">
      <c r="A3659"/>
    </row>
    <row r="3660" spans="1:1" ht="14.4" x14ac:dyDescent="0.3">
      <c r="A3660"/>
    </row>
    <row r="3661" spans="1:1" ht="14.4" x14ac:dyDescent="0.3">
      <c r="A3661"/>
    </row>
    <row r="3662" spans="1:1" ht="14.4" x14ac:dyDescent="0.3">
      <c r="A3662"/>
    </row>
    <row r="3663" spans="1:1" ht="14.4" x14ac:dyDescent="0.3">
      <c r="A3663"/>
    </row>
    <row r="3664" spans="1:1" ht="14.4" x14ac:dyDescent="0.3">
      <c r="A3664"/>
    </row>
    <row r="3665" spans="1:1" ht="14.4" x14ac:dyDescent="0.3">
      <c r="A3665"/>
    </row>
    <row r="3666" spans="1:1" ht="14.4" x14ac:dyDescent="0.3">
      <c r="A3666"/>
    </row>
    <row r="3667" spans="1:1" ht="14.4" x14ac:dyDescent="0.3">
      <c r="A3667"/>
    </row>
    <row r="3668" spans="1:1" ht="14.4" x14ac:dyDescent="0.3">
      <c r="A3668"/>
    </row>
    <row r="3669" spans="1:1" ht="14.4" x14ac:dyDescent="0.3">
      <c r="A3669"/>
    </row>
    <row r="3670" spans="1:1" ht="14.4" x14ac:dyDescent="0.3">
      <c r="A3670"/>
    </row>
    <row r="3671" spans="1:1" ht="14.4" x14ac:dyDescent="0.3">
      <c r="A3671"/>
    </row>
    <row r="3672" spans="1:1" ht="14.4" x14ac:dyDescent="0.3">
      <c r="A3672"/>
    </row>
    <row r="3673" spans="1:1" ht="14.4" x14ac:dyDescent="0.3">
      <c r="A3673"/>
    </row>
    <row r="3674" spans="1:1" ht="14.4" x14ac:dyDescent="0.3">
      <c r="A3674"/>
    </row>
    <row r="3675" spans="1:1" ht="14.4" x14ac:dyDescent="0.3">
      <c r="A3675"/>
    </row>
    <row r="3676" spans="1:1" ht="14.4" x14ac:dyDescent="0.3">
      <c r="A3676"/>
    </row>
    <row r="3677" spans="1:1" ht="14.4" x14ac:dyDescent="0.3">
      <c r="A3677"/>
    </row>
    <row r="3678" spans="1:1" ht="14.4" x14ac:dyDescent="0.3">
      <c r="A3678"/>
    </row>
    <row r="3679" spans="1:1" ht="14.4" x14ac:dyDescent="0.3">
      <c r="A3679"/>
    </row>
    <row r="3680" spans="1:1" ht="14.4" x14ac:dyDescent="0.3">
      <c r="A3680"/>
    </row>
    <row r="3681" spans="1:1" ht="14.4" x14ac:dyDescent="0.3">
      <c r="A3681"/>
    </row>
    <row r="3682" spans="1:1" ht="14.4" x14ac:dyDescent="0.3">
      <c r="A3682"/>
    </row>
    <row r="3683" spans="1:1" ht="14.4" x14ac:dyDescent="0.3">
      <c r="A3683"/>
    </row>
    <row r="3684" spans="1:1" ht="14.4" x14ac:dyDescent="0.3">
      <c r="A3684"/>
    </row>
    <row r="3685" spans="1:1" ht="14.4" x14ac:dyDescent="0.3">
      <c r="A3685"/>
    </row>
    <row r="3686" spans="1:1" ht="14.4" x14ac:dyDescent="0.3">
      <c r="A3686"/>
    </row>
    <row r="3687" spans="1:1" ht="14.4" x14ac:dyDescent="0.3">
      <c r="A3687"/>
    </row>
    <row r="3688" spans="1:1" ht="14.4" x14ac:dyDescent="0.3">
      <c r="A3688"/>
    </row>
    <row r="3689" spans="1:1" ht="14.4" x14ac:dyDescent="0.3">
      <c r="A3689"/>
    </row>
    <row r="3690" spans="1:1" ht="14.4" x14ac:dyDescent="0.3">
      <c r="A3690"/>
    </row>
    <row r="3691" spans="1:1" ht="14.4" x14ac:dyDescent="0.3">
      <c r="A3691"/>
    </row>
    <row r="3692" spans="1:1" ht="14.4" x14ac:dyDescent="0.3">
      <c r="A3692"/>
    </row>
    <row r="3693" spans="1:1" ht="14.4" x14ac:dyDescent="0.3">
      <c r="A3693"/>
    </row>
    <row r="3694" spans="1:1" ht="14.4" x14ac:dyDescent="0.3">
      <c r="A3694"/>
    </row>
    <row r="3695" spans="1:1" ht="14.4" x14ac:dyDescent="0.3">
      <c r="A3695"/>
    </row>
    <row r="3696" spans="1:1" ht="14.4" x14ac:dyDescent="0.3">
      <c r="A3696"/>
    </row>
    <row r="3697" spans="1:1" ht="14.4" x14ac:dyDescent="0.3">
      <c r="A3697"/>
    </row>
    <row r="3698" spans="1:1" ht="14.4" x14ac:dyDescent="0.3">
      <c r="A3698"/>
    </row>
    <row r="3699" spans="1:1" ht="14.4" x14ac:dyDescent="0.3">
      <c r="A3699"/>
    </row>
    <row r="3700" spans="1:1" ht="14.4" x14ac:dyDescent="0.3">
      <c r="A3700"/>
    </row>
    <row r="3701" spans="1:1" ht="14.4" x14ac:dyDescent="0.3">
      <c r="A3701"/>
    </row>
    <row r="3702" spans="1:1" ht="14.4" x14ac:dyDescent="0.3">
      <c r="A3702"/>
    </row>
    <row r="3703" spans="1:1" ht="14.4" x14ac:dyDescent="0.3">
      <c r="A3703"/>
    </row>
    <row r="3704" spans="1:1" ht="14.4" x14ac:dyDescent="0.3">
      <c r="A3704"/>
    </row>
    <row r="3705" spans="1:1" ht="14.4" x14ac:dyDescent="0.3">
      <c r="A3705"/>
    </row>
    <row r="3706" spans="1:1" ht="14.4" x14ac:dyDescent="0.3">
      <c r="A3706"/>
    </row>
    <row r="3707" spans="1:1" ht="14.4" x14ac:dyDescent="0.3">
      <c r="A3707"/>
    </row>
    <row r="3708" spans="1:1" ht="14.4" x14ac:dyDescent="0.3">
      <c r="A3708"/>
    </row>
    <row r="3709" spans="1:1" ht="14.4" x14ac:dyDescent="0.3">
      <c r="A3709"/>
    </row>
    <row r="3710" spans="1:1" ht="14.4" x14ac:dyDescent="0.3">
      <c r="A3710"/>
    </row>
    <row r="3711" spans="1:1" ht="14.4" x14ac:dyDescent="0.3">
      <c r="A3711"/>
    </row>
    <row r="3712" spans="1:1" ht="14.4" x14ac:dyDescent="0.3">
      <c r="A3712"/>
    </row>
    <row r="3713" spans="1:1" ht="14.4" x14ac:dyDescent="0.3">
      <c r="A3713"/>
    </row>
    <row r="3714" spans="1:1" ht="14.4" x14ac:dyDescent="0.3">
      <c r="A3714"/>
    </row>
    <row r="3715" spans="1:1" ht="14.4" x14ac:dyDescent="0.3">
      <c r="A3715"/>
    </row>
    <row r="3716" spans="1:1" ht="14.4" x14ac:dyDescent="0.3">
      <c r="A3716"/>
    </row>
    <row r="3717" spans="1:1" ht="14.4" x14ac:dyDescent="0.3">
      <c r="A3717"/>
    </row>
    <row r="3718" spans="1:1" ht="14.4" x14ac:dyDescent="0.3">
      <c r="A3718"/>
    </row>
    <row r="3719" spans="1:1" ht="14.4" x14ac:dyDescent="0.3">
      <c r="A3719"/>
    </row>
    <row r="3720" spans="1:1" ht="14.4" x14ac:dyDescent="0.3">
      <c r="A3720"/>
    </row>
    <row r="3721" spans="1:1" ht="14.4" x14ac:dyDescent="0.3">
      <c r="A3721"/>
    </row>
    <row r="3722" spans="1:1" ht="14.4" x14ac:dyDescent="0.3">
      <c r="A3722"/>
    </row>
    <row r="3723" spans="1:1" ht="14.4" x14ac:dyDescent="0.3">
      <c r="A3723"/>
    </row>
    <row r="3724" spans="1:1" ht="14.4" x14ac:dyDescent="0.3">
      <c r="A3724"/>
    </row>
    <row r="3725" spans="1:1" ht="14.4" x14ac:dyDescent="0.3">
      <c r="A3725"/>
    </row>
    <row r="3726" spans="1:1" ht="14.4" x14ac:dyDescent="0.3">
      <c r="A3726"/>
    </row>
    <row r="3727" spans="1:1" ht="14.4" x14ac:dyDescent="0.3">
      <c r="A3727"/>
    </row>
    <row r="3728" spans="1:1" ht="14.4" x14ac:dyDescent="0.3">
      <c r="A3728"/>
    </row>
    <row r="3729" spans="1:1" ht="14.4" x14ac:dyDescent="0.3">
      <c r="A3729"/>
    </row>
    <row r="3730" spans="1:1" ht="14.4" x14ac:dyDescent="0.3">
      <c r="A3730"/>
    </row>
    <row r="3731" spans="1:1" ht="14.4" x14ac:dyDescent="0.3">
      <c r="A3731"/>
    </row>
    <row r="3732" spans="1:1" ht="14.4" x14ac:dyDescent="0.3">
      <c r="A3732"/>
    </row>
    <row r="3733" spans="1:1" ht="14.4" x14ac:dyDescent="0.3">
      <c r="A3733"/>
    </row>
    <row r="3734" spans="1:1" ht="14.4" x14ac:dyDescent="0.3">
      <c r="A3734"/>
    </row>
    <row r="3735" spans="1:1" ht="14.4" x14ac:dyDescent="0.3">
      <c r="A3735"/>
    </row>
    <row r="3736" spans="1:1" ht="14.4" x14ac:dyDescent="0.3">
      <c r="A3736"/>
    </row>
    <row r="3737" spans="1:1" ht="14.4" x14ac:dyDescent="0.3">
      <c r="A3737"/>
    </row>
    <row r="3738" spans="1:1" ht="14.4" x14ac:dyDescent="0.3">
      <c r="A3738"/>
    </row>
    <row r="3739" spans="1:1" ht="14.4" x14ac:dyDescent="0.3">
      <c r="A3739"/>
    </row>
    <row r="3740" spans="1:1" ht="14.4" x14ac:dyDescent="0.3">
      <c r="A3740"/>
    </row>
    <row r="3741" spans="1:1" ht="14.4" x14ac:dyDescent="0.3">
      <c r="A3741"/>
    </row>
    <row r="3742" spans="1:1" ht="14.4" x14ac:dyDescent="0.3">
      <c r="A3742"/>
    </row>
    <row r="3743" spans="1:1" ht="14.4" x14ac:dyDescent="0.3">
      <c r="A3743"/>
    </row>
    <row r="3744" spans="1:1" ht="14.4" x14ac:dyDescent="0.3">
      <c r="A3744"/>
    </row>
    <row r="3745" spans="1:1" ht="14.4" x14ac:dyDescent="0.3">
      <c r="A3745"/>
    </row>
    <row r="3746" spans="1:1" ht="14.4" x14ac:dyDescent="0.3">
      <c r="A3746"/>
    </row>
    <row r="3747" spans="1:1" ht="14.4" x14ac:dyDescent="0.3">
      <c r="A3747"/>
    </row>
    <row r="3748" spans="1:1" ht="14.4" x14ac:dyDescent="0.3">
      <c r="A3748"/>
    </row>
    <row r="3749" spans="1:1" ht="14.4" x14ac:dyDescent="0.3">
      <c r="A3749"/>
    </row>
    <row r="3750" spans="1:1" ht="14.4" x14ac:dyDescent="0.3">
      <c r="A3750"/>
    </row>
    <row r="3751" spans="1:1" ht="14.4" x14ac:dyDescent="0.3">
      <c r="A3751"/>
    </row>
    <row r="3752" spans="1:1" ht="14.4" x14ac:dyDescent="0.3">
      <c r="A3752"/>
    </row>
    <row r="3753" spans="1:1" ht="14.4" x14ac:dyDescent="0.3">
      <c r="A3753"/>
    </row>
    <row r="3754" spans="1:1" ht="14.4" x14ac:dyDescent="0.3">
      <c r="A3754"/>
    </row>
    <row r="3755" spans="1:1" ht="14.4" x14ac:dyDescent="0.3">
      <c r="A3755"/>
    </row>
    <row r="3756" spans="1:1" ht="14.4" x14ac:dyDescent="0.3">
      <c r="A3756"/>
    </row>
    <row r="3757" spans="1:1" ht="14.4" x14ac:dyDescent="0.3">
      <c r="A3757"/>
    </row>
    <row r="3758" spans="1:1" ht="14.4" x14ac:dyDescent="0.3">
      <c r="A3758"/>
    </row>
    <row r="3759" spans="1:1" ht="14.4" x14ac:dyDescent="0.3">
      <c r="A3759"/>
    </row>
    <row r="3760" spans="1:1" ht="14.4" x14ac:dyDescent="0.3">
      <c r="A3760"/>
    </row>
    <row r="3761" spans="1:1" ht="14.4" x14ac:dyDescent="0.3">
      <c r="A3761"/>
    </row>
    <row r="3762" spans="1:1" ht="14.4" x14ac:dyDescent="0.3">
      <c r="A3762"/>
    </row>
    <row r="3763" spans="1:1" ht="14.4" x14ac:dyDescent="0.3">
      <c r="A3763"/>
    </row>
    <row r="3764" spans="1:1" ht="14.4" x14ac:dyDescent="0.3">
      <c r="A3764"/>
    </row>
    <row r="3765" spans="1:1" ht="14.4" x14ac:dyDescent="0.3">
      <c r="A3765"/>
    </row>
    <row r="3766" spans="1:1" ht="14.4" x14ac:dyDescent="0.3">
      <c r="A3766"/>
    </row>
    <row r="3767" spans="1:1" ht="14.4" x14ac:dyDescent="0.3">
      <c r="A3767"/>
    </row>
    <row r="3768" spans="1:1" ht="14.4" x14ac:dyDescent="0.3">
      <c r="A3768"/>
    </row>
    <row r="3769" spans="1:1" ht="14.4" x14ac:dyDescent="0.3">
      <c r="A3769"/>
    </row>
    <row r="3770" spans="1:1" ht="14.4" x14ac:dyDescent="0.3">
      <c r="A3770"/>
    </row>
    <row r="3771" spans="1:1" ht="14.4" x14ac:dyDescent="0.3">
      <c r="A3771"/>
    </row>
    <row r="3772" spans="1:1" ht="14.4" x14ac:dyDescent="0.3">
      <c r="A3772"/>
    </row>
    <row r="3773" spans="1:1" ht="14.4" x14ac:dyDescent="0.3">
      <c r="A3773"/>
    </row>
    <row r="3774" spans="1:1" ht="14.4" x14ac:dyDescent="0.3">
      <c r="A3774"/>
    </row>
    <row r="3775" spans="1:1" ht="14.4" x14ac:dyDescent="0.3">
      <c r="A3775"/>
    </row>
    <row r="3776" spans="1:1" ht="14.4" x14ac:dyDescent="0.3">
      <c r="A3776"/>
    </row>
    <row r="3777" spans="1:1" ht="14.4" x14ac:dyDescent="0.3">
      <c r="A3777"/>
    </row>
    <row r="3778" spans="1:1" ht="14.4" x14ac:dyDescent="0.3">
      <c r="A3778"/>
    </row>
    <row r="3779" spans="1:1" ht="14.4" x14ac:dyDescent="0.3">
      <c r="A3779"/>
    </row>
    <row r="3780" spans="1:1" ht="14.4" x14ac:dyDescent="0.3">
      <c r="A3780"/>
    </row>
    <row r="3781" spans="1:1" ht="14.4" x14ac:dyDescent="0.3">
      <c r="A3781"/>
    </row>
    <row r="3782" spans="1:1" ht="14.4" x14ac:dyDescent="0.3">
      <c r="A3782"/>
    </row>
    <row r="3783" spans="1:1" ht="14.4" x14ac:dyDescent="0.3">
      <c r="A3783"/>
    </row>
    <row r="3784" spans="1:1" ht="14.4" x14ac:dyDescent="0.3">
      <c r="A3784"/>
    </row>
    <row r="3785" spans="1:1" ht="14.4" x14ac:dyDescent="0.3">
      <c r="A3785"/>
    </row>
    <row r="3786" spans="1:1" ht="14.4" x14ac:dyDescent="0.3">
      <c r="A3786"/>
    </row>
    <row r="3787" spans="1:1" ht="14.4" x14ac:dyDescent="0.3">
      <c r="A3787"/>
    </row>
    <row r="3788" spans="1:1" ht="14.4" x14ac:dyDescent="0.3">
      <c r="A3788"/>
    </row>
    <row r="3789" spans="1:1" ht="14.4" x14ac:dyDescent="0.3">
      <c r="A3789"/>
    </row>
    <row r="3790" spans="1:1" ht="14.4" x14ac:dyDescent="0.3">
      <c r="A3790"/>
    </row>
    <row r="3791" spans="1:1" ht="14.4" x14ac:dyDescent="0.3">
      <c r="A3791"/>
    </row>
    <row r="3792" spans="1:1" ht="14.4" x14ac:dyDescent="0.3">
      <c r="A3792"/>
    </row>
    <row r="3793" spans="1:1" ht="14.4" x14ac:dyDescent="0.3">
      <c r="A3793"/>
    </row>
    <row r="3794" spans="1:1" ht="14.4" x14ac:dyDescent="0.3">
      <c r="A3794"/>
    </row>
    <row r="3795" spans="1:1" ht="14.4" x14ac:dyDescent="0.3">
      <c r="A3795"/>
    </row>
    <row r="3796" spans="1:1" ht="14.4" x14ac:dyDescent="0.3">
      <c r="A3796"/>
    </row>
    <row r="3797" spans="1:1" ht="14.4" x14ac:dyDescent="0.3">
      <c r="A3797"/>
    </row>
    <row r="3798" spans="1:1" ht="14.4" x14ac:dyDescent="0.3">
      <c r="A3798"/>
    </row>
    <row r="3799" spans="1:1" ht="14.4" x14ac:dyDescent="0.3">
      <c r="A3799"/>
    </row>
    <row r="3800" spans="1:1" ht="14.4" x14ac:dyDescent="0.3">
      <c r="A3800"/>
    </row>
    <row r="3801" spans="1:1" ht="14.4" x14ac:dyDescent="0.3">
      <c r="A3801"/>
    </row>
    <row r="3802" spans="1:1" ht="14.4" x14ac:dyDescent="0.3">
      <c r="A3802"/>
    </row>
    <row r="3803" spans="1:1" ht="14.4" x14ac:dyDescent="0.3">
      <c r="A3803"/>
    </row>
    <row r="3804" spans="1:1" ht="14.4" x14ac:dyDescent="0.3">
      <c r="A3804"/>
    </row>
    <row r="3805" spans="1:1" ht="14.4" x14ac:dyDescent="0.3">
      <c r="A3805"/>
    </row>
    <row r="3806" spans="1:1" ht="14.4" x14ac:dyDescent="0.3">
      <c r="A3806"/>
    </row>
    <row r="3807" spans="1:1" ht="14.4" x14ac:dyDescent="0.3">
      <c r="A3807"/>
    </row>
    <row r="3808" spans="1:1" ht="14.4" x14ac:dyDescent="0.3">
      <c r="A3808"/>
    </row>
    <row r="3809" spans="1:1" ht="14.4" x14ac:dyDescent="0.3">
      <c r="A3809"/>
    </row>
    <row r="3810" spans="1:1" ht="14.4" x14ac:dyDescent="0.3">
      <c r="A3810"/>
    </row>
    <row r="3811" spans="1:1" ht="14.4" x14ac:dyDescent="0.3">
      <c r="A3811"/>
    </row>
    <row r="3812" spans="1:1" ht="14.4" x14ac:dyDescent="0.3">
      <c r="A3812"/>
    </row>
    <row r="3813" spans="1:1" ht="14.4" x14ac:dyDescent="0.3">
      <c r="A3813"/>
    </row>
    <row r="3814" spans="1:1" ht="14.4" x14ac:dyDescent="0.3">
      <c r="A3814"/>
    </row>
    <row r="3815" spans="1:1" ht="14.4" x14ac:dyDescent="0.3">
      <c r="A3815"/>
    </row>
    <row r="3816" spans="1:1" ht="14.4" x14ac:dyDescent="0.3">
      <c r="A3816"/>
    </row>
    <row r="3817" spans="1:1" ht="14.4" x14ac:dyDescent="0.3">
      <c r="A3817"/>
    </row>
    <row r="3818" spans="1:1" ht="14.4" x14ac:dyDescent="0.3">
      <c r="A3818"/>
    </row>
    <row r="3819" spans="1:1" ht="14.4" x14ac:dyDescent="0.3">
      <c r="A3819"/>
    </row>
    <row r="3820" spans="1:1" ht="14.4" x14ac:dyDescent="0.3">
      <c r="A3820"/>
    </row>
    <row r="3821" spans="1:1" ht="14.4" x14ac:dyDescent="0.3">
      <c r="A3821"/>
    </row>
    <row r="3822" spans="1:1" ht="14.4" x14ac:dyDescent="0.3">
      <c r="A3822"/>
    </row>
    <row r="3823" spans="1:1" ht="14.4" x14ac:dyDescent="0.3">
      <c r="A3823"/>
    </row>
    <row r="3824" spans="1:1" ht="14.4" x14ac:dyDescent="0.3">
      <c r="A3824"/>
    </row>
    <row r="3825" spans="1:1" ht="14.4" x14ac:dyDescent="0.3">
      <c r="A3825"/>
    </row>
    <row r="3826" spans="1:1" ht="14.4" x14ac:dyDescent="0.3">
      <c r="A3826"/>
    </row>
    <row r="3827" spans="1:1" ht="14.4" x14ac:dyDescent="0.3">
      <c r="A3827"/>
    </row>
    <row r="3828" spans="1:1" ht="14.4" x14ac:dyDescent="0.3">
      <c r="A3828"/>
    </row>
    <row r="3829" spans="1:1" ht="14.4" x14ac:dyDescent="0.3">
      <c r="A3829"/>
    </row>
    <row r="3830" spans="1:1" ht="14.4" x14ac:dyDescent="0.3">
      <c r="A3830"/>
    </row>
    <row r="3831" spans="1:1" ht="14.4" x14ac:dyDescent="0.3">
      <c r="A3831"/>
    </row>
    <row r="3832" spans="1:1" ht="14.4" x14ac:dyDescent="0.3">
      <c r="A3832"/>
    </row>
    <row r="3833" spans="1:1" ht="14.4" x14ac:dyDescent="0.3">
      <c r="A3833"/>
    </row>
    <row r="3834" spans="1:1" ht="14.4" x14ac:dyDescent="0.3">
      <c r="A3834"/>
    </row>
    <row r="3835" spans="1:1" ht="14.4" x14ac:dyDescent="0.3">
      <c r="A3835"/>
    </row>
    <row r="3836" spans="1:1" ht="14.4" x14ac:dyDescent="0.3">
      <c r="A3836"/>
    </row>
    <row r="3837" spans="1:1" ht="14.4" x14ac:dyDescent="0.3">
      <c r="A3837"/>
    </row>
    <row r="3838" spans="1:1" ht="14.4" x14ac:dyDescent="0.3">
      <c r="A3838"/>
    </row>
    <row r="3839" spans="1:1" ht="14.4" x14ac:dyDescent="0.3">
      <c r="A3839"/>
    </row>
    <row r="3840" spans="1:1" ht="14.4" x14ac:dyDescent="0.3">
      <c r="A3840"/>
    </row>
    <row r="3841" spans="1:1" ht="14.4" x14ac:dyDescent="0.3">
      <c r="A3841"/>
    </row>
    <row r="3842" spans="1:1" ht="14.4" x14ac:dyDescent="0.3">
      <c r="A3842"/>
    </row>
    <row r="3843" spans="1:1" ht="14.4" x14ac:dyDescent="0.3">
      <c r="A3843"/>
    </row>
    <row r="3844" spans="1:1" ht="14.4" x14ac:dyDescent="0.3">
      <c r="A3844"/>
    </row>
    <row r="3845" spans="1:1" ht="14.4" x14ac:dyDescent="0.3">
      <c r="A3845"/>
    </row>
    <row r="3846" spans="1:1" ht="14.4" x14ac:dyDescent="0.3">
      <c r="A3846"/>
    </row>
    <row r="3847" spans="1:1" ht="14.4" x14ac:dyDescent="0.3">
      <c r="A3847"/>
    </row>
    <row r="3848" spans="1:1" ht="14.4" x14ac:dyDescent="0.3">
      <c r="A3848"/>
    </row>
    <row r="3849" spans="1:1" ht="14.4" x14ac:dyDescent="0.3">
      <c r="A3849"/>
    </row>
    <row r="3850" spans="1:1" ht="14.4" x14ac:dyDescent="0.3">
      <c r="A3850"/>
    </row>
    <row r="3851" spans="1:1" ht="14.4" x14ac:dyDescent="0.3">
      <c r="A3851"/>
    </row>
    <row r="3852" spans="1:1" ht="14.4" x14ac:dyDescent="0.3">
      <c r="A3852"/>
    </row>
    <row r="3853" spans="1:1" ht="14.4" x14ac:dyDescent="0.3">
      <c r="A3853"/>
    </row>
    <row r="3854" spans="1:1" ht="14.4" x14ac:dyDescent="0.3">
      <c r="A3854"/>
    </row>
    <row r="3855" spans="1:1" ht="14.4" x14ac:dyDescent="0.3">
      <c r="A3855"/>
    </row>
    <row r="3856" spans="1:1" ht="14.4" x14ac:dyDescent="0.3">
      <c r="A3856"/>
    </row>
    <row r="3857" spans="1:1" ht="14.4" x14ac:dyDescent="0.3">
      <c r="A3857"/>
    </row>
    <row r="3858" spans="1:1" ht="14.4" x14ac:dyDescent="0.3">
      <c r="A3858"/>
    </row>
    <row r="3859" spans="1:1" ht="14.4" x14ac:dyDescent="0.3">
      <c r="A3859"/>
    </row>
    <row r="3860" spans="1:1" ht="14.4" x14ac:dyDescent="0.3">
      <c r="A3860"/>
    </row>
    <row r="3861" spans="1:1" ht="14.4" x14ac:dyDescent="0.3">
      <c r="A3861"/>
    </row>
    <row r="3862" spans="1:1" ht="14.4" x14ac:dyDescent="0.3">
      <c r="A3862"/>
    </row>
    <row r="3863" spans="1:1" ht="14.4" x14ac:dyDescent="0.3">
      <c r="A3863"/>
    </row>
    <row r="3864" spans="1:1" ht="14.4" x14ac:dyDescent="0.3">
      <c r="A3864"/>
    </row>
    <row r="3865" spans="1:1" ht="14.4" x14ac:dyDescent="0.3">
      <c r="A3865"/>
    </row>
    <row r="3866" spans="1:1" ht="14.4" x14ac:dyDescent="0.3">
      <c r="A3866"/>
    </row>
    <row r="3867" spans="1:1" ht="14.4" x14ac:dyDescent="0.3">
      <c r="A3867"/>
    </row>
    <row r="3868" spans="1:1" ht="14.4" x14ac:dyDescent="0.3">
      <c r="A3868"/>
    </row>
    <row r="3869" spans="1:1" ht="14.4" x14ac:dyDescent="0.3">
      <c r="A3869"/>
    </row>
    <row r="3870" spans="1:1" ht="14.4" x14ac:dyDescent="0.3">
      <c r="A3870"/>
    </row>
    <row r="3871" spans="1:1" ht="14.4" x14ac:dyDescent="0.3">
      <c r="A3871"/>
    </row>
    <row r="3872" spans="1:1" ht="14.4" x14ac:dyDescent="0.3">
      <c r="A3872"/>
    </row>
    <row r="3873" spans="1:1" ht="14.4" x14ac:dyDescent="0.3">
      <c r="A3873"/>
    </row>
    <row r="3874" spans="1:1" ht="14.4" x14ac:dyDescent="0.3">
      <c r="A3874"/>
    </row>
    <row r="3875" spans="1:1" ht="14.4" x14ac:dyDescent="0.3">
      <c r="A3875"/>
    </row>
    <row r="3876" spans="1:1" ht="14.4" x14ac:dyDescent="0.3">
      <c r="A3876"/>
    </row>
    <row r="3877" spans="1:1" ht="14.4" x14ac:dyDescent="0.3">
      <c r="A3877"/>
    </row>
    <row r="3878" spans="1:1" ht="14.4" x14ac:dyDescent="0.3">
      <c r="A3878"/>
    </row>
    <row r="3879" spans="1:1" ht="14.4" x14ac:dyDescent="0.3">
      <c r="A3879"/>
    </row>
    <row r="3880" spans="1:1" ht="14.4" x14ac:dyDescent="0.3">
      <c r="A3880"/>
    </row>
    <row r="3881" spans="1:1" ht="14.4" x14ac:dyDescent="0.3">
      <c r="A3881"/>
    </row>
    <row r="3882" spans="1:1" ht="14.4" x14ac:dyDescent="0.3">
      <c r="A3882"/>
    </row>
    <row r="3883" spans="1:1" ht="14.4" x14ac:dyDescent="0.3">
      <c r="A3883"/>
    </row>
    <row r="3884" spans="1:1" ht="14.4" x14ac:dyDescent="0.3">
      <c r="A3884"/>
    </row>
    <row r="3885" spans="1:1" ht="14.4" x14ac:dyDescent="0.3">
      <c r="A3885"/>
    </row>
    <row r="3886" spans="1:1" ht="14.4" x14ac:dyDescent="0.3">
      <c r="A3886"/>
    </row>
    <row r="3887" spans="1:1" ht="14.4" x14ac:dyDescent="0.3">
      <c r="A3887"/>
    </row>
    <row r="3888" spans="1:1" ht="14.4" x14ac:dyDescent="0.3">
      <c r="A3888"/>
    </row>
    <row r="3889" spans="1:1" ht="14.4" x14ac:dyDescent="0.3">
      <c r="A3889"/>
    </row>
    <row r="3890" spans="1:1" ht="14.4" x14ac:dyDescent="0.3">
      <c r="A3890"/>
    </row>
    <row r="3891" spans="1:1" ht="14.4" x14ac:dyDescent="0.3">
      <c r="A3891"/>
    </row>
    <row r="3892" spans="1:1" ht="14.4" x14ac:dyDescent="0.3">
      <c r="A3892"/>
    </row>
    <row r="3893" spans="1:1" ht="14.4" x14ac:dyDescent="0.3">
      <c r="A3893"/>
    </row>
    <row r="3894" spans="1:1" ht="14.4" x14ac:dyDescent="0.3">
      <c r="A3894"/>
    </row>
    <row r="3895" spans="1:1" ht="14.4" x14ac:dyDescent="0.3">
      <c r="A3895"/>
    </row>
    <row r="3896" spans="1:1" ht="14.4" x14ac:dyDescent="0.3">
      <c r="A3896"/>
    </row>
    <row r="3897" spans="1:1" ht="14.4" x14ac:dyDescent="0.3">
      <c r="A3897"/>
    </row>
    <row r="3898" spans="1:1" ht="14.4" x14ac:dyDescent="0.3">
      <c r="A3898"/>
    </row>
    <row r="3899" spans="1:1" ht="14.4" x14ac:dyDescent="0.3">
      <c r="A3899"/>
    </row>
    <row r="3900" spans="1:1" ht="14.4" x14ac:dyDescent="0.3">
      <c r="A3900"/>
    </row>
    <row r="3901" spans="1:1" ht="14.4" x14ac:dyDescent="0.3">
      <c r="A3901"/>
    </row>
    <row r="3902" spans="1:1" ht="14.4" x14ac:dyDescent="0.3">
      <c r="A3902"/>
    </row>
    <row r="3903" spans="1:1" ht="14.4" x14ac:dyDescent="0.3">
      <c r="A3903"/>
    </row>
    <row r="3904" spans="1:1" ht="14.4" x14ac:dyDescent="0.3">
      <c r="A3904"/>
    </row>
    <row r="3905" spans="1:1" ht="14.4" x14ac:dyDescent="0.3">
      <c r="A3905"/>
    </row>
    <row r="3906" spans="1:1" ht="14.4" x14ac:dyDescent="0.3">
      <c r="A3906"/>
    </row>
    <row r="3907" spans="1:1" ht="14.4" x14ac:dyDescent="0.3">
      <c r="A3907"/>
    </row>
    <row r="3908" spans="1:1" ht="14.4" x14ac:dyDescent="0.3">
      <c r="A3908"/>
    </row>
    <row r="3909" spans="1:1" ht="14.4" x14ac:dyDescent="0.3">
      <c r="A3909"/>
    </row>
    <row r="3910" spans="1:1" ht="14.4" x14ac:dyDescent="0.3">
      <c r="A3910"/>
    </row>
    <row r="3911" spans="1:1" ht="14.4" x14ac:dyDescent="0.3">
      <c r="A3911"/>
    </row>
    <row r="3912" spans="1:1" ht="14.4" x14ac:dyDescent="0.3">
      <c r="A3912"/>
    </row>
    <row r="3913" spans="1:1" ht="14.4" x14ac:dyDescent="0.3">
      <c r="A3913"/>
    </row>
    <row r="3914" spans="1:1" ht="14.4" x14ac:dyDescent="0.3">
      <c r="A3914"/>
    </row>
    <row r="3915" spans="1:1" ht="14.4" x14ac:dyDescent="0.3">
      <c r="A3915"/>
    </row>
    <row r="3916" spans="1:1" ht="14.4" x14ac:dyDescent="0.3">
      <c r="A3916"/>
    </row>
    <row r="3917" spans="1:1" ht="14.4" x14ac:dyDescent="0.3">
      <c r="A3917"/>
    </row>
    <row r="3918" spans="1:1" ht="14.4" x14ac:dyDescent="0.3">
      <c r="A3918"/>
    </row>
    <row r="3919" spans="1:1" ht="14.4" x14ac:dyDescent="0.3">
      <c r="A3919"/>
    </row>
    <row r="3920" spans="1:1" ht="14.4" x14ac:dyDescent="0.3">
      <c r="A3920"/>
    </row>
    <row r="3921" spans="1:1" ht="14.4" x14ac:dyDescent="0.3">
      <c r="A3921"/>
    </row>
    <row r="3922" spans="1:1" ht="14.4" x14ac:dyDescent="0.3">
      <c r="A3922"/>
    </row>
    <row r="3923" spans="1:1" ht="14.4" x14ac:dyDescent="0.3">
      <c r="A3923"/>
    </row>
    <row r="3924" spans="1:1" ht="14.4" x14ac:dyDescent="0.3">
      <c r="A3924"/>
    </row>
    <row r="3925" spans="1:1" ht="14.4" x14ac:dyDescent="0.3">
      <c r="A3925"/>
    </row>
    <row r="3926" spans="1:1" ht="14.4" x14ac:dyDescent="0.3">
      <c r="A3926"/>
    </row>
    <row r="3927" spans="1:1" ht="14.4" x14ac:dyDescent="0.3">
      <c r="A3927"/>
    </row>
    <row r="3928" spans="1:1" ht="14.4" x14ac:dyDescent="0.3">
      <c r="A3928"/>
    </row>
    <row r="3929" spans="1:1" ht="14.4" x14ac:dyDescent="0.3">
      <c r="A3929"/>
    </row>
    <row r="3930" spans="1:1" ht="14.4" x14ac:dyDescent="0.3">
      <c r="A3930"/>
    </row>
    <row r="3931" spans="1:1" ht="14.4" x14ac:dyDescent="0.3">
      <c r="A3931"/>
    </row>
    <row r="3932" spans="1:1" ht="14.4" x14ac:dyDescent="0.3">
      <c r="A3932"/>
    </row>
    <row r="3933" spans="1:1" ht="14.4" x14ac:dyDescent="0.3">
      <c r="A3933"/>
    </row>
    <row r="3934" spans="1:1" ht="14.4" x14ac:dyDescent="0.3">
      <c r="A3934"/>
    </row>
    <row r="3935" spans="1:1" ht="14.4" x14ac:dyDescent="0.3">
      <c r="A3935"/>
    </row>
  </sheetData>
  <sortState ref="N3:P17">
    <sortCondition ref="N3:N17"/>
  </sortState>
  <mergeCells count="8">
    <mergeCell ref="A151:C151"/>
    <mergeCell ref="A180:C180"/>
    <mergeCell ref="D1:E1"/>
    <mergeCell ref="A87:B87"/>
    <mergeCell ref="A33:B33"/>
    <mergeCell ref="A1:B1"/>
    <mergeCell ref="A21:C21"/>
    <mergeCell ref="A27:C27"/>
  </mergeCells>
  <pageMargins left="0.7" right="0.7" top="0.75" bottom="0.75" header="0.3" footer="0.3"/>
  <pageSetup paperSize="9" orientation="portrait" r:id="rId1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2350"/>
  <sheetViews>
    <sheetView zoomScale="99" zoomScaleNormal="99" workbookViewId="0">
      <pane ySplit="3" topLeftCell="A1599" activePane="bottomLeft" state="frozen"/>
      <selection pane="bottomLeft" activeCell="D941" sqref="D941:D1605"/>
    </sheetView>
  </sheetViews>
  <sheetFormatPr baseColWidth="10" defaultRowHeight="14.4" x14ac:dyDescent="0.3"/>
  <cols>
    <col min="2" max="2" width="4" customWidth="1"/>
    <col min="3" max="3" width="40.44140625" customWidth="1"/>
    <col min="5" max="6" width="37.33203125" customWidth="1"/>
    <col min="7" max="7" width="28.6640625" customWidth="1"/>
    <col min="8" max="8" width="11.5546875" style="227" customWidth="1"/>
    <col min="9" max="10" width="11.5546875" customWidth="1"/>
    <col min="11" max="11" width="21.109375" customWidth="1"/>
    <col min="12" max="12" width="33.6640625" customWidth="1"/>
    <col min="13" max="13" width="11.5546875" customWidth="1"/>
    <col min="16" max="16" width="11.5546875" customWidth="1"/>
    <col min="25" max="25" width="11.6640625" customWidth="1"/>
    <col min="43" max="43" width="33.5546875" customWidth="1"/>
  </cols>
  <sheetData>
    <row r="1" spans="1:43" ht="100.2" customHeight="1" x14ac:dyDescent="0.3">
      <c r="A1" s="119"/>
      <c r="B1" s="320" t="s">
        <v>825</v>
      </c>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row>
    <row r="2" spans="1:43" x14ac:dyDescent="0.3">
      <c r="A2" s="119"/>
      <c r="B2" s="120"/>
      <c r="C2" s="12"/>
      <c r="D2" s="12"/>
      <c r="E2" s="1"/>
      <c r="F2" s="1"/>
      <c r="G2" s="1"/>
      <c r="H2" s="117"/>
      <c r="I2" s="291" t="s">
        <v>907</v>
      </c>
      <c r="J2" s="291"/>
      <c r="K2" s="321" t="s">
        <v>908</v>
      </c>
      <c r="L2" s="321"/>
      <c r="M2" s="321"/>
      <c r="N2" s="322" t="s">
        <v>907</v>
      </c>
      <c r="O2" s="323"/>
      <c r="P2" s="1"/>
      <c r="Q2" s="1"/>
      <c r="R2" s="1"/>
      <c r="S2" s="1"/>
      <c r="T2" s="1"/>
      <c r="U2" s="1"/>
      <c r="V2" s="321" t="s">
        <v>909</v>
      </c>
      <c r="W2" s="321"/>
      <c r="X2" s="291" t="s">
        <v>907</v>
      </c>
      <c r="Y2" s="291" t="s">
        <v>909</v>
      </c>
      <c r="Z2" s="322" t="s">
        <v>907</v>
      </c>
      <c r="AA2" s="324"/>
      <c r="AB2" s="324"/>
      <c r="AC2" s="323"/>
      <c r="AD2" s="275"/>
      <c r="AE2" s="325"/>
      <c r="AF2" s="326"/>
      <c r="AG2" s="283"/>
      <c r="AH2" s="327" t="s">
        <v>931</v>
      </c>
      <c r="AI2" s="328"/>
      <c r="AJ2" s="329" t="s">
        <v>932</v>
      </c>
      <c r="AK2" s="330"/>
      <c r="AL2" s="330"/>
      <c r="AM2" s="331"/>
      <c r="AN2" s="329" t="s">
        <v>933</v>
      </c>
      <c r="AO2" s="330"/>
      <c r="AP2" s="330"/>
      <c r="AQ2" s="12"/>
    </row>
    <row r="3" spans="1:43" ht="91.8" x14ac:dyDescent="0.3">
      <c r="A3" s="114" t="s">
        <v>898</v>
      </c>
      <c r="B3" s="114" t="s">
        <v>828</v>
      </c>
      <c r="C3" s="116" t="s">
        <v>842</v>
      </c>
      <c r="D3" s="114" t="s">
        <v>128</v>
      </c>
      <c r="E3" s="116" t="s">
        <v>1127</v>
      </c>
      <c r="F3" s="116" t="s">
        <v>127</v>
      </c>
      <c r="G3" s="116" t="s">
        <v>1130</v>
      </c>
      <c r="H3" s="114" t="s">
        <v>831</v>
      </c>
      <c r="I3" s="116" t="s">
        <v>839</v>
      </c>
      <c r="J3" s="116" t="s">
        <v>271</v>
      </c>
      <c r="K3" s="116" t="s">
        <v>893</v>
      </c>
      <c r="L3" s="125" t="s">
        <v>895</v>
      </c>
      <c r="M3" s="116" t="s">
        <v>841</v>
      </c>
      <c r="N3" s="116" t="s">
        <v>934</v>
      </c>
      <c r="O3" s="116" t="s">
        <v>935</v>
      </c>
      <c r="P3" s="114" t="s">
        <v>840</v>
      </c>
      <c r="Q3" s="114" t="s">
        <v>830</v>
      </c>
      <c r="R3" s="114" t="s">
        <v>2526</v>
      </c>
      <c r="S3" s="114" t="s">
        <v>829</v>
      </c>
      <c r="T3" s="114" t="s">
        <v>2527</v>
      </c>
      <c r="U3" s="114" t="s">
        <v>2538</v>
      </c>
      <c r="V3" s="116" t="s">
        <v>926</v>
      </c>
      <c r="W3" s="116" t="s">
        <v>843</v>
      </c>
      <c r="X3" s="116" t="s">
        <v>846</v>
      </c>
      <c r="Y3" s="116" t="s">
        <v>894</v>
      </c>
      <c r="Z3" s="116" t="s">
        <v>844</v>
      </c>
      <c r="AA3" s="116" t="s">
        <v>845</v>
      </c>
      <c r="AB3" s="116" t="s">
        <v>930</v>
      </c>
      <c r="AC3" s="116" t="s">
        <v>919</v>
      </c>
      <c r="AD3" s="116" t="s">
        <v>2511</v>
      </c>
      <c r="AE3" s="114" t="s">
        <v>847</v>
      </c>
      <c r="AF3" s="114" t="s">
        <v>263</v>
      </c>
      <c r="AG3" s="114" t="s">
        <v>2541</v>
      </c>
      <c r="AH3" s="126" t="s">
        <v>914</v>
      </c>
      <c r="AI3" s="112" t="s">
        <v>904</v>
      </c>
      <c r="AJ3" s="112" t="s">
        <v>835</v>
      </c>
      <c r="AK3" s="112" t="s">
        <v>928</v>
      </c>
      <c r="AL3" s="112" t="s">
        <v>927</v>
      </c>
      <c r="AM3" s="112" t="s">
        <v>929</v>
      </c>
      <c r="AN3" s="112" t="s">
        <v>836</v>
      </c>
      <c r="AO3" s="112" t="s">
        <v>837</v>
      </c>
      <c r="AP3" s="112" t="s">
        <v>838</v>
      </c>
      <c r="AQ3" s="116" t="s">
        <v>701</v>
      </c>
    </row>
    <row r="4" spans="1:43" ht="24" x14ac:dyDescent="0.3">
      <c r="A4" s="128" t="s">
        <v>901</v>
      </c>
      <c r="B4" s="129">
        <v>1</v>
      </c>
      <c r="C4" s="144" t="s">
        <v>959</v>
      </c>
      <c r="D4" s="238">
        <v>4893</v>
      </c>
      <c r="E4" s="246" t="s">
        <v>2200</v>
      </c>
      <c r="F4" s="279" t="s">
        <v>2531</v>
      </c>
      <c r="G4" s="175" t="s">
        <v>1132</v>
      </c>
      <c r="H4" s="186">
        <v>2003</v>
      </c>
      <c r="I4" s="203">
        <v>37706</v>
      </c>
      <c r="J4" s="186">
        <v>2003</v>
      </c>
      <c r="K4" s="128" t="s">
        <v>1179</v>
      </c>
      <c r="L4" s="187" t="s">
        <v>1104</v>
      </c>
      <c r="M4" s="131">
        <v>90</v>
      </c>
      <c r="N4" s="128" t="s">
        <v>698</v>
      </c>
      <c r="O4" s="136" t="s">
        <v>698</v>
      </c>
      <c r="P4" s="136">
        <v>42844</v>
      </c>
      <c r="Q4" s="128" t="s">
        <v>698</v>
      </c>
      <c r="R4" s="128" t="s">
        <v>698</v>
      </c>
      <c r="S4" s="128" t="s">
        <v>698</v>
      </c>
      <c r="T4" s="128" t="s">
        <v>698</v>
      </c>
      <c r="U4" s="128" t="s">
        <v>698</v>
      </c>
      <c r="V4" s="145" t="s">
        <v>689</v>
      </c>
      <c r="W4" s="145" t="s">
        <v>689</v>
      </c>
      <c r="X4" s="145" t="s">
        <v>689</v>
      </c>
      <c r="Y4" s="133">
        <v>76400</v>
      </c>
      <c r="Z4" s="187">
        <v>0</v>
      </c>
      <c r="AA4" s="128">
        <v>0</v>
      </c>
      <c r="AB4" s="128" t="s">
        <v>698</v>
      </c>
      <c r="AC4" s="128" t="s">
        <v>698</v>
      </c>
      <c r="AD4" s="128" t="s">
        <v>698</v>
      </c>
      <c r="AE4" s="128" t="s">
        <v>698</v>
      </c>
      <c r="AF4" s="128" t="s">
        <v>698</v>
      </c>
      <c r="AG4" s="128" t="s">
        <v>698</v>
      </c>
      <c r="AH4" s="138"/>
      <c r="AI4" s="138"/>
      <c r="AJ4" s="138"/>
      <c r="AK4" s="138"/>
      <c r="AL4" s="138"/>
      <c r="AM4" s="138"/>
      <c r="AN4" s="138"/>
      <c r="AO4" s="138"/>
      <c r="AP4" s="138"/>
      <c r="AQ4" s="204" t="s">
        <v>1173</v>
      </c>
    </row>
    <row r="5" spans="1:43" ht="24" x14ac:dyDescent="0.3">
      <c r="A5" s="128" t="s">
        <v>901</v>
      </c>
      <c r="B5" s="129">
        <v>2</v>
      </c>
      <c r="C5" s="144" t="s">
        <v>951</v>
      </c>
      <c r="D5" s="238">
        <v>5158</v>
      </c>
      <c r="E5" s="246" t="s">
        <v>2201</v>
      </c>
      <c r="F5" s="279" t="s">
        <v>2531</v>
      </c>
      <c r="G5" s="175" t="s">
        <v>1132</v>
      </c>
      <c r="H5" s="186">
        <v>2003</v>
      </c>
      <c r="I5" s="203">
        <v>37740</v>
      </c>
      <c r="J5" s="186">
        <v>2003</v>
      </c>
      <c r="K5" s="187" t="s">
        <v>1094</v>
      </c>
      <c r="L5" s="187" t="s">
        <v>1095</v>
      </c>
      <c r="M5" s="131">
        <v>30</v>
      </c>
      <c r="N5" s="128" t="s">
        <v>698</v>
      </c>
      <c r="O5" s="136" t="s">
        <v>698</v>
      </c>
      <c r="P5" s="136">
        <v>42844</v>
      </c>
      <c r="Q5" s="128" t="s">
        <v>698</v>
      </c>
      <c r="R5" s="128" t="s">
        <v>698</v>
      </c>
      <c r="S5" s="128" t="s">
        <v>698</v>
      </c>
      <c r="T5" s="128" t="s">
        <v>698</v>
      </c>
      <c r="U5" s="128" t="s">
        <v>698</v>
      </c>
      <c r="V5" s="145" t="s">
        <v>689</v>
      </c>
      <c r="W5" s="145" t="s">
        <v>689</v>
      </c>
      <c r="X5" s="145" t="s">
        <v>689</v>
      </c>
      <c r="Y5" s="133">
        <v>149500</v>
      </c>
      <c r="Z5" s="187">
        <v>0</v>
      </c>
      <c r="AA5" s="128">
        <v>0</v>
      </c>
      <c r="AB5" s="128" t="s">
        <v>698</v>
      </c>
      <c r="AC5" s="128" t="s">
        <v>698</v>
      </c>
      <c r="AD5" s="128" t="s">
        <v>698</v>
      </c>
      <c r="AE5" s="128" t="s">
        <v>698</v>
      </c>
      <c r="AF5" s="128" t="s">
        <v>698</v>
      </c>
      <c r="AG5" s="128" t="s">
        <v>698</v>
      </c>
      <c r="AH5" s="138"/>
      <c r="AI5" s="138"/>
      <c r="AJ5" s="138"/>
      <c r="AK5" s="138"/>
      <c r="AL5" s="138"/>
      <c r="AM5" s="138"/>
      <c r="AN5" s="138"/>
      <c r="AO5" s="138"/>
      <c r="AP5" s="138"/>
      <c r="AQ5" s="204" t="s">
        <v>1173</v>
      </c>
    </row>
    <row r="6" spans="1:43" ht="24" x14ac:dyDescent="0.3">
      <c r="A6" s="128" t="s">
        <v>901</v>
      </c>
      <c r="B6" s="129">
        <v>3</v>
      </c>
      <c r="C6" s="144" t="s">
        <v>954</v>
      </c>
      <c r="D6" s="238">
        <v>5197</v>
      </c>
      <c r="E6" s="246" t="s">
        <v>2202</v>
      </c>
      <c r="F6" s="279" t="s">
        <v>2531</v>
      </c>
      <c r="G6" s="175" t="s">
        <v>1132</v>
      </c>
      <c r="H6" s="186">
        <v>2003</v>
      </c>
      <c r="I6" s="203">
        <v>37746</v>
      </c>
      <c r="J6" s="186">
        <v>2003</v>
      </c>
      <c r="K6" s="187" t="s">
        <v>1094</v>
      </c>
      <c r="L6" s="187" t="s">
        <v>1095</v>
      </c>
      <c r="M6" s="131">
        <v>30</v>
      </c>
      <c r="N6" s="128" t="s">
        <v>698</v>
      </c>
      <c r="O6" s="136" t="s">
        <v>698</v>
      </c>
      <c r="P6" s="136">
        <v>42844</v>
      </c>
      <c r="Q6" s="128" t="s">
        <v>698</v>
      </c>
      <c r="R6" s="128" t="s">
        <v>698</v>
      </c>
      <c r="S6" s="128" t="s">
        <v>698</v>
      </c>
      <c r="T6" s="128" t="s">
        <v>698</v>
      </c>
      <c r="U6" s="128" t="s">
        <v>698</v>
      </c>
      <c r="V6" s="145" t="s">
        <v>689</v>
      </c>
      <c r="W6" s="145" t="s">
        <v>689</v>
      </c>
      <c r="X6" s="145" t="s">
        <v>689</v>
      </c>
      <c r="Y6" s="133">
        <v>90000</v>
      </c>
      <c r="Z6" s="187">
        <v>0</v>
      </c>
      <c r="AA6" s="128">
        <v>0</v>
      </c>
      <c r="AB6" s="128" t="s">
        <v>698</v>
      </c>
      <c r="AC6" s="128" t="s">
        <v>698</v>
      </c>
      <c r="AD6" s="128" t="s">
        <v>698</v>
      </c>
      <c r="AE6" s="128" t="s">
        <v>698</v>
      </c>
      <c r="AF6" s="128" t="s">
        <v>698</v>
      </c>
      <c r="AG6" s="128" t="s">
        <v>698</v>
      </c>
      <c r="AH6" s="138"/>
      <c r="AI6" s="138"/>
      <c r="AJ6" s="138"/>
      <c r="AK6" s="138"/>
      <c r="AL6" s="138"/>
      <c r="AM6" s="138"/>
      <c r="AN6" s="138"/>
      <c r="AO6" s="138"/>
      <c r="AP6" s="138"/>
      <c r="AQ6" s="204" t="s">
        <v>1173</v>
      </c>
    </row>
    <row r="7" spans="1:43" ht="24" x14ac:dyDescent="0.3">
      <c r="A7" s="128" t="s">
        <v>901</v>
      </c>
      <c r="B7" s="129">
        <v>4</v>
      </c>
      <c r="C7" s="144" t="s">
        <v>956</v>
      </c>
      <c r="D7" s="238">
        <v>5316</v>
      </c>
      <c r="E7" s="246" t="s">
        <v>2203</v>
      </c>
      <c r="F7" s="279" t="s">
        <v>2531</v>
      </c>
      <c r="G7" s="175" t="s">
        <v>1132</v>
      </c>
      <c r="H7" s="186">
        <v>2003</v>
      </c>
      <c r="I7" s="203">
        <v>37760</v>
      </c>
      <c r="J7" s="186">
        <v>2003</v>
      </c>
      <c r="K7" s="187" t="s">
        <v>1094</v>
      </c>
      <c r="L7" s="187" t="s">
        <v>1096</v>
      </c>
      <c r="M7" s="131">
        <v>30</v>
      </c>
      <c r="N7" s="128" t="s">
        <v>698</v>
      </c>
      <c r="O7" s="136" t="s">
        <v>698</v>
      </c>
      <c r="P7" s="136">
        <v>42844</v>
      </c>
      <c r="Q7" s="128" t="s">
        <v>698</v>
      </c>
      <c r="R7" s="128" t="s">
        <v>698</v>
      </c>
      <c r="S7" s="128" t="s">
        <v>698</v>
      </c>
      <c r="T7" s="128" t="s">
        <v>698</v>
      </c>
      <c r="U7" s="128" t="s">
        <v>698</v>
      </c>
      <c r="V7" s="145" t="s">
        <v>689</v>
      </c>
      <c r="W7" s="145" t="s">
        <v>689</v>
      </c>
      <c r="X7" s="145" t="s">
        <v>689</v>
      </c>
      <c r="Y7" s="133">
        <v>150000</v>
      </c>
      <c r="Z7" s="187">
        <v>0</v>
      </c>
      <c r="AA7" s="128">
        <v>0</v>
      </c>
      <c r="AB7" s="128" t="s">
        <v>698</v>
      </c>
      <c r="AC7" s="128" t="s">
        <v>698</v>
      </c>
      <c r="AD7" s="128" t="s">
        <v>698</v>
      </c>
      <c r="AE7" s="128" t="s">
        <v>698</v>
      </c>
      <c r="AF7" s="128" t="s">
        <v>698</v>
      </c>
      <c r="AG7" s="128" t="s">
        <v>698</v>
      </c>
      <c r="AH7" s="138"/>
      <c r="AI7" s="138"/>
      <c r="AJ7" s="138"/>
      <c r="AK7" s="138"/>
      <c r="AL7" s="138"/>
      <c r="AM7" s="138"/>
      <c r="AN7" s="138"/>
      <c r="AO7" s="138"/>
      <c r="AP7" s="138"/>
      <c r="AQ7" s="204" t="s">
        <v>1173</v>
      </c>
    </row>
    <row r="8" spans="1:43" ht="24" x14ac:dyDescent="0.3">
      <c r="A8" s="128" t="s">
        <v>901</v>
      </c>
      <c r="B8" s="129">
        <v>5</v>
      </c>
      <c r="C8" s="144" t="s">
        <v>939</v>
      </c>
      <c r="D8" s="238">
        <v>5317</v>
      </c>
      <c r="E8" s="246" t="s">
        <v>2200</v>
      </c>
      <c r="F8" s="279" t="s">
        <v>2531</v>
      </c>
      <c r="G8" s="175" t="s">
        <v>1132</v>
      </c>
      <c r="H8" s="186">
        <v>2003</v>
      </c>
      <c r="I8" s="203">
        <v>37797</v>
      </c>
      <c r="J8" s="186">
        <v>2003</v>
      </c>
      <c r="K8" s="128" t="s">
        <v>1178</v>
      </c>
      <c r="L8" s="128" t="s">
        <v>1104</v>
      </c>
      <c r="M8" s="131">
        <v>60</v>
      </c>
      <c r="N8" s="128" t="s">
        <v>698</v>
      </c>
      <c r="O8" s="136" t="s">
        <v>698</v>
      </c>
      <c r="P8" s="136">
        <v>42844</v>
      </c>
      <c r="Q8" s="128" t="s">
        <v>698</v>
      </c>
      <c r="R8" s="128" t="s">
        <v>698</v>
      </c>
      <c r="S8" s="128" t="s">
        <v>698</v>
      </c>
      <c r="T8" s="128" t="s">
        <v>698</v>
      </c>
      <c r="U8" s="128" t="s">
        <v>698</v>
      </c>
      <c r="V8" s="145" t="s">
        <v>689</v>
      </c>
      <c r="W8" s="145" t="s">
        <v>689</v>
      </c>
      <c r="X8" s="145" t="s">
        <v>689</v>
      </c>
      <c r="Y8" s="133">
        <v>31250</v>
      </c>
      <c r="Z8" s="187">
        <v>0</v>
      </c>
      <c r="AA8" s="128">
        <v>0</v>
      </c>
      <c r="AB8" s="128" t="s">
        <v>698</v>
      </c>
      <c r="AC8" s="128" t="s">
        <v>698</v>
      </c>
      <c r="AD8" s="128" t="s">
        <v>698</v>
      </c>
      <c r="AE8" s="128" t="s">
        <v>698</v>
      </c>
      <c r="AF8" s="128" t="s">
        <v>698</v>
      </c>
      <c r="AG8" s="128" t="s">
        <v>698</v>
      </c>
      <c r="AH8" s="138"/>
      <c r="AI8" s="138"/>
      <c r="AJ8" s="138"/>
      <c r="AK8" s="138"/>
      <c r="AL8" s="138"/>
      <c r="AM8" s="138"/>
      <c r="AN8" s="138"/>
      <c r="AO8" s="138"/>
      <c r="AP8" s="138"/>
      <c r="AQ8" s="204" t="s">
        <v>1173</v>
      </c>
    </row>
    <row r="9" spans="1:43" ht="24" x14ac:dyDescent="0.3">
      <c r="A9" s="128" t="s">
        <v>901</v>
      </c>
      <c r="B9" s="129">
        <v>6</v>
      </c>
      <c r="C9" s="144" t="s">
        <v>953</v>
      </c>
      <c r="D9" s="238">
        <v>5340</v>
      </c>
      <c r="E9" s="246" t="s">
        <v>2200</v>
      </c>
      <c r="F9" s="279" t="s">
        <v>2531</v>
      </c>
      <c r="G9" s="175" t="s">
        <v>1132</v>
      </c>
      <c r="H9" s="186">
        <v>2003</v>
      </c>
      <c r="I9" s="203">
        <v>37701</v>
      </c>
      <c r="J9" s="186">
        <v>2003</v>
      </c>
      <c r="K9" s="187" t="s">
        <v>1094</v>
      </c>
      <c r="L9" s="187" t="s">
        <v>1095</v>
      </c>
      <c r="M9" s="131">
        <v>30</v>
      </c>
      <c r="N9" s="128" t="s">
        <v>698</v>
      </c>
      <c r="O9" s="136" t="s">
        <v>698</v>
      </c>
      <c r="P9" s="136">
        <v>42844</v>
      </c>
      <c r="Q9" s="128" t="s">
        <v>698</v>
      </c>
      <c r="R9" s="128" t="s">
        <v>698</v>
      </c>
      <c r="S9" s="128" t="s">
        <v>698</v>
      </c>
      <c r="T9" s="128" t="s">
        <v>698</v>
      </c>
      <c r="U9" s="128" t="s">
        <v>698</v>
      </c>
      <c r="V9" s="145" t="s">
        <v>689</v>
      </c>
      <c r="W9" s="145" t="s">
        <v>689</v>
      </c>
      <c r="X9" s="145" t="s">
        <v>689</v>
      </c>
      <c r="Y9" s="133">
        <v>57500</v>
      </c>
      <c r="Z9" s="187">
        <v>0</v>
      </c>
      <c r="AA9" s="128">
        <v>0</v>
      </c>
      <c r="AB9" s="128" t="s">
        <v>698</v>
      </c>
      <c r="AC9" s="128" t="s">
        <v>698</v>
      </c>
      <c r="AD9" s="128" t="s">
        <v>698</v>
      </c>
      <c r="AE9" s="128" t="s">
        <v>698</v>
      </c>
      <c r="AF9" s="128" t="s">
        <v>698</v>
      </c>
      <c r="AG9" s="128" t="s">
        <v>698</v>
      </c>
      <c r="AH9" s="138"/>
      <c r="AI9" s="138"/>
      <c r="AJ9" s="138"/>
      <c r="AK9" s="138"/>
      <c r="AL9" s="138"/>
      <c r="AM9" s="138"/>
      <c r="AN9" s="138"/>
      <c r="AO9" s="138"/>
      <c r="AP9" s="138"/>
      <c r="AQ9" s="204" t="s">
        <v>1173</v>
      </c>
    </row>
    <row r="10" spans="1:43" ht="24" x14ac:dyDescent="0.3">
      <c r="A10" s="128" t="s">
        <v>901</v>
      </c>
      <c r="B10" s="129">
        <v>7</v>
      </c>
      <c r="C10" s="144" t="s">
        <v>952</v>
      </c>
      <c r="D10" s="238">
        <v>5352</v>
      </c>
      <c r="E10" s="246" t="s">
        <v>2200</v>
      </c>
      <c r="F10" s="279" t="s">
        <v>2531</v>
      </c>
      <c r="G10" s="175" t="s">
        <v>1132</v>
      </c>
      <c r="H10" s="186">
        <v>2003</v>
      </c>
      <c r="I10" s="203">
        <v>37767</v>
      </c>
      <c r="J10" s="186">
        <v>2003</v>
      </c>
      <c r="K10" s="187" t="s">
        <v>1094</v>
      </c>
      <c r="L10" s="187" t="s">
        <v>1095</v>
      </c>
      <c r="M10" s="131">
        <v>30</v>
      </c>
      <c r="N10" s="128" t="s">
        <v>698</v>
      </c>
      <c r="O10" s="136" t="s">
        <v>698</v>
      </c>
      <c r="P10" s="136">
        <v>42844</v>
      </c>
      <c r="Q10" s="128" t="s">
        <v>698</v>
      </c>
      <c r="R10" s="128" t="s">
        <v>698</v>
      </c>
      <c r="S10" s="128" t="s">
        <v>698</v>
      </c>
      <c r="T10" s="128" t="s">
        <v>698</v>
      </c>
      <c r="U10" s="128" t="s">
        <v>698</v>
      </c>
      <c r="V10" s="145" t="s">
        <v>689</v>
      </c>
      <c r="W10" s="145" t="s">
        <v>689</v>
      </c>
      <c r="X10" s="145" t="s">
        <v>689</v>
      </c>
      <c r="Y10" s="133">
        <v>96800</v>
      </c>
      <c r="Z10" s="187">
        <v>0</v>
      </c>
      <c r="AA10" s="128">
        <v>0</v>
      </c>
      <c r="AB10" s="128" t="s">
        <v>698</v>
      </c>
      <c r="AC10" s="128" t="s">
        <v>698</v>
      </c>
      <c r="AD10" s="128" t="s">
        <v>698</v>
      </c>
      <c r="AE10" s="128" t="s">
        <v>698</v>
      </c>
      <c r="AF10" s="128" t="s">
        <v>698</v>
      </c>
      <c r="AG10" s="128" t="s">
        <v>698</v>
      </c>
      <c r="AH10" s="138"/>
      <c r="AI10" s="138"/>
      <c r="AJ10" s="138"/>
      <c r="AK10" s="138"/>
      <c r="AL10" s="138"/>
      <c r="AM10" s="138"/>
      <c r="AN10" s="138"/>
      <c r="AO10" s="138"/>
      <c r="AP10" s="138"/>
      <c r="AQ10" s="204" t="s">
        <v>1173</v>
      </c>
    </row>
    <row r="11" spans="1:43" ht="24" x14ac:dyDescent="0.3">
      <c r="A11" s="128" t="s">
        <v>901</v>
      </c>
      <c r="B11" s="129">
        <v>8</v>
      </c>
      <c r="C11" s="144" t="s">
        <v>950</v>
      </c>
      <c r="D11" s="238">
        <v>5465</v>
      </c>
      <c r="E11" s="246" t="s">
        <v>2204</v>
      </c>
      <c r="F11" s="279" t="s">
        <v>2531</v>
      </c>
      <c r="G11" s="175" t="s">
        <v>1132</v>
      </c>
      <c r="H11" s="186">
        <v>2003</v>
      </c>
      <c r="I11" s="203">
        <v>37894</v>
      </c>
      <c r="J11" s="186">
        <v>2003</v>
      </c>
      <c r="K11" s="187" t="s">
        <v>1094</v>
      </c>
      <c r="L11" s="187" t="s">
        <v>1095</v>
      </c>
      <c r="M11" s="131">
        <v>30</v>
      </c>
      <c r="N11" s="128" t="s">
        <v>698</v>
      </c>
      <c r="O11" s="136" t="s">
        <v>698</v>
      </c>
      <c r="P11" s="136">
        <v>42844</v>
      </c>
      <c r="Q11" s="128" t="s">
        <v>698</v>
      </c>
      <c r="R11" s="128" t="s">
        <v>698</v>
      </c>
      <c r="S11" s="128" t="s">
        <v>698</v>
      </c>
      <c r="T11" s="128" t="s">
        <v>698</v>
      </c>
      <c r="U11" s="128" t="s">
        <v>698</v>
      </c>
      <c r="V11" s="145" t="s">
        <v>689</v>
      </c>
      <c r="W11" s="145" t="s">
        <v>689</v>
      </c>
      <c r="X11" s="145" t="s">
        <v>689</v>
      </c>
      <c r="Y11" s="133">
        <v>237634</v>
      </c>
      <c r="Z11" s="187">
        <v>0</v>
      </c>
      <c r="AA11" s="128">
        <v>0</v>
      </c>
      <c r="AB11" s="128" t="s">
        <v>698</v>
      </c>
      <c r="AC11" s="128" t="s">
        <v>698</v>
      </c>
      <c r="AD11" s="128" t="s">
        <v>698</v>
      </c>
      <c r="AE11" s="128" t="s">
        <v>698</v>
      </c>
      <c r="AF11" s="128" t="s">
        <v>698</v>
      </c>
      <c r="AG11" s="128" t="s">
        <v>698</v>
      </c>
      <c r="AH11" s="138"/>
      <c r="AI11" s="138"/>
      <c r="AJ11" s="138"/>
      <c r="AK11" s="138"/>
      <c r="AL11" s="138"/>
      <c r="AM11" s="138"/>
      <c r="AN11" s="138"/>
      <c r="AO11" s="138"/>
      <c r="AP11" s="138"/>
      <c r="AQ11" s="204" t="s">
        <v>1173</v>
      </c>
    </row>
    <row r="12" spans="1:43" ht="24" x14ac:dyDescent="0.3">
      <c r="A12" s="128" t="s">
        <v>901</v>
      </c>
      <c r="B12" s="129">
        <v>9</v>
      </c>
      <c r="C12" s="144" t="s">
        <v>949</v>
      </c>
      <c r="D12" s="238">
        <v>5695</v>
      </c>
      <c r="E12" s="246" t="s">
        <v>2206</v>
      </c>
      <c r="F12" s="279" t="s">
        <v>2531</v>
      </c>
      <c r="G12" s="175" t="s">
        <v>1132</v>
      </c>
      <c r="H12" s="186">
        <v>2003</v>
      </c>
      <c r="I12" s="203">
        <v>37797</v>
      </c>
      <c r="J12" s="186">
        <v>2003</v>
      </c>
      <c r="K12" s="187" t="s">
        <v>1094</v>
      </c>
      <c r="L12" s="187" t="s">
        <v>1095</v>
      </c>
      <c r="M12" s="131">
        <v>90</v>
      </c>
      <c r="N12" s="128" t="s">
        <v>698</v>
      </c>
      <c r="O12" s="136" t="s">
        <v>698</v>
      </c>
      <c r="P12" s="136">
        <v>42844</v>
      </c>
      <c r="Q12" s="128" t="s">
        <v>698</v>
      </c>
      <c r="R12" s="128" t="s">
        <v>698</v>
      </c>
      <c r="S12" s="128" t="s">
        <v>698</v>
      </c>
      <c r="T12" s="128" t="s">
        <v>698</v>
      </c>
      <c r="U12" s="128" t="s">
        <v>698</v>
      </c>
      <c r="V12" s="145" t="s">
        <v>689</v>
      </c>
      <c r="W12" s="145" t="s">
        <v>689</v>
      </c>
      <c r="X12" s="145" t="s">
        <v>689</v>
      </c>
      <c r="Y12" s="133">
        <v>100000</v>
      </c>
      <c r="Z12" s="187">
        <v>0</v>
      </c>
      <c r="AA12" s="128">
        <v>0</v>
      </c>
      <c r="AB12" s="128" t="s">
        <v>698</v>
      </c>
      <c r="AC12" s="128" t="s">
        <v>698</v>
      </c>
      <c r="AD12" s="128" t="s">
        <v>698</v>
      </c>
      <c r="AE12" s="128" t="s">
        <v>698</v>
      </c>
      <c r="AF12" s="128" t="s">
        <v>698</v>
      </c>
      <c r="AG12" s="128" t="s">
        <v>698</v>
      </c>
      <c r="AH12" s="138"/>
      <c r="AI12" s="138"/>
      <c r="AJ12" s="138"/>
      <c r="AK12" s="138"/>
      <c r="AL12" s="138"/>
      <c r="AM12" s="138"/>
      <c r="AN12" s="138"/>
      <c r="AO12" s="138"/>
      <c r="AP12" s="138"/>
      <c r="AQ12" s="204" t="s">
        <v>1173</v>
      </c>
    </row>
    <row r="13" spans="1:43" ht="24" x14ac:dyDescent="0.3">
      <c r="A13" s="128" t="s">
        <v>901</v>
      </c>
      <c r="B13" s="129">
        <v>10</v>
      </c>
      <c r="C13" s="144" t="s">
        <v>936</v>
      </c>
      <c r="D13" s="238">
        <v>5728</v>
      </c>
      <c r="E13" s="246" t="s">
        <v>2200</v>
      </c>
      <c r="F13" s="279" t="s">
        <v>2531</v>
      </c>
      <c r="G13" s="175" t="s">
        <v>1132</v>
      </c>
      <c r="H13" s="186">
        <v>2003</v>
      </c>
      <c r="I13" s="203">
        <v>37816</v>
      </c>
      <c r="J13" s="186">
        <v>2003</v>
      </c>
      <c r="K13" s="128" t="s">
        <v>1149</v>
      </c>
      <c r="L13" s="128" t="s">
        <v>1100</v>
      </c>
      <c r="M13" s="131">
        <v>120</v>
      </c>
      <c r="N13" s="128" t="s">
        <v>698</v>
      </c>
      <c r="O13" s="136" t="s">
        <v>698</v>
      </c>
      <c r="P13" s="136">
        <v>42844</v>
      </c>
      <c r="Q13" s="128" t="s">
        <v>698</v>
      </c>
      <c r="R13" s="128" t="s">
        <v>698</v>
      </c>
      <c r="S13" s="128" t="s">
        <v>698</v>
      </c>
      <c r="T13" s="128" t="s">
        <v>698</v>
      </c>
      <c r="U13" s="128" t="s">
        <v>698</v>
      </c>
      <c r="V13" s="145" t="s">
        <v>689</v>
      </c>
      <c r="W13" s="145" t="s">
        <v>689</v>
      </c>
      <c r="X13" s="145" t="s">
        <v>689</v>
      </c>
      <c r="Y13" s="133">
        <v>256574</v>
      </c>
      <c r="Z13" s="187">
        <v>0</v>
      </c>
      <c r="AA13" s="128">
        <v>0</v>
      </c>
      <c r="AB13" s="128" t="s">
        <v>698</v>
      </c>
      <c r="AC13" s="128" t="s">
        <v>698</v>
      </c>
      <c r="AD13" s="128" t="s">
        <v>698</v>
      </c>
      <c r="AE13" s="128" t="s">
        <v>698</v>
      </c>
      <c r="AF13" s="128" t="s">
        <v>698</v>
      </c>
      <c r="AG13" s="128" t="s">
        <v>698</v>
      </c>
      <c r="AH13" s="138"/>
      <c r="AI13" s="138"/>
      <c r="AJ13" s="138"/>
      <c r="AK13" s="138"/>
      <c r="AL13" s="138"/>
      <c r="AM13" s="138"/>
      <c r="AN13" s="138"/>
      <c r="AO13" s="138"/>
      <c r="AP13" s="138"/>
      <c r="AQ13" s="204" t="s">
        <v>1173</v>
      </c>
    </row>
    <row r="14" spans="1:43" ht="24" x14ac:dyDescent="0.3">
      <c r="A14" s="128" t="s">
        <v>901</v>
      </c>
      <c r="B14" s="129">
        <v>11</v>
      </c>
      <c r="C14" s="144" t="s">
        <v>938</v>
      </c>
      <c r="D14" s="238">
        <v>6397</v>
      </c>
      <c r="E14" s="246" t="s">
        <v>2200</v>
      </c>
      <c r="F14" s="279" t="s">
        <v>2531</v>
      </c>
      <c r="G14" s="175" t="s">
        <v>1132</v>
      </c>
      <c r="H14" s="186">
        <v>2003</v>
      </c>
      <c r="I14" s="203">
        <v>37838</v>
      </c>
      <c r="J14" s="186">
        <v>2003</v>
      </c>
      <c r="K14" s="130" t="s">
        <v>905</v>
      </c>
      <c r="L14" s="128" t="s">
        <v>1110</v>
      </c>
      <c r="M14" s="131">
        <v>90</v>
      </c>
      <c r="N14" s="128" t="s">
        <v>698</v>
      </c>
      <c r="O14" s="136" t="s">
        <v>698</v>
      </c>
      <c r="P14" s="136">
        <v>42844</v>
      </c>
      <c r="Q14" s="128" t="s">
        <v>698</v>
      </c>
      <c r="R14" s="128" t="s">
        <v>698</v>
      </c>
      <c r="S14" s="128" t="s">
        <v>698</v>
      </c>
      <c r="T14" s="128" t="s">
        <v>698</v>
      </c>
      <c r="U14" s="128" t="s">
        <v>698</v>
      </c>
      <c r="V14" s="145" t="s">
        <v>689</v>
      </c>
      <c r="W14" s="145" t="s">
        <v>689</v>
      </c>
      <c r="X14" s="145" t="s">
        <v>689</v>
      </c>
      <c r="Y14" s="133">
        <v>54560</v>
      </c>
      <c r="Z14" s="187">
        <v>0</v>
      </c>
      <c r="AA14" s="128">
        <v>0</v>
      </c>
      <c r="AB14" s="128" t="s">
        <v>698</v>
      </c>
      <c r="AC14" s="128" t="s">
        <v>698</v>
      </c>
      <c r="AD14" s="128" t="s">
        <v>698</v>
      </c>
      <c r="AE14" s="128" t="s">
        <v>698</v>
      </c>
      <c r="AF14" s="128" t="s">
        <v>698</v>
      </c>
      <c r="AG14" s="128" t="s">
        <v>698</v>
      </c>
      <c r="AH14" s="138"/>
      <c r="AI14" s="138"/>
      <c r="AJ14" s="138"/>
      <c r="AK14" s="138"/>
      <c r="AL14" s="138"/>
      <c r="AM14" s="138"/>
      <c r="AN14" s="138"/>
      <c r="AO14" s="138"/>
      <c r="AP14" s="138"/>
      <c r="AQ14" s="204" t="s">
        <v>1173</v>
      </c>
    </row>
    <row r="15" spans="1:43" ht="24" x14ac:dyDescent="0.3">
      <c r="A15" s="128" t="s">
        <v>901</v>
      </c>
      <c r="B15" s="129">
        <v>12</v>
      </c>
      <c r="C15" s="144" t="s">
        <v>955</v>
      </c>
      <c r="D15" s="238">
        <v>6631</v>
      </c>
      <c r="E15" s="246" t="s">
        <v>2208</v>
      </c>
      <c r="F15" s="279" t="s">
        <v>2531</v>
      </c>
      <c r="G15" s="175" t="s">
        <v>1132</v>
      </c>
      <c r="H15" s="186">
        <v>2003</v>
      </c>
      <c r="I15" s="203">
        <v>37911</v>
      </c>
      <c r="J15" s="186">
        <v>2003</v>
      </c>
      <c r="K15" s="187" t="s">
        <v>1094</v>
      </c>
      <c r="L15" s="187" t="s">
        <v>1106</v>
      </c>
      <c r="M15" s="131">
        <v>90</v>
      </c>
      <c r="N15" s="128" t="s">
        <v>698</v>
      </c>
      <c r="O15" s="136" t="s">
        <v>698</v>
      </c>
      <c r="P15" s="136">
        <v>42844</v>
      </c>
      <c r="Q15" s="128" t="s">
        <v>698</v>
      </c>
      <c r="R15" s="128" t="s">
        <v>698</v>
      </c>
      <c r="S15" s="128" t="s">
        <v>698</v>
      </c>
      <c r="T15" s="128" t="s">
        <v>698</v>
      </c>
      <c r="U15" s="128" t="s">
        <v>698</v>
      </c>
      <c r="V15" s="145" t="s">
        <v>689</v>
      </c>
      <c r="W15" s="145" t="s">
        <v>689</v>
      </c>
      <c r="X15" s="145" t="s">
        <v>689</v>
      </c>
      <c r="Y15" s="133">
        <v>75000</v>
      </c>
      <c r="Z15" s="187">
        <v>0</v>
      </c>
      <c r="AA15" s="128">
        <v>0</v>
      </c>
      <c r="AB15" s="150" t="s">
        <v>698</v>
      </c>
      <c r="AC15" s="128" t="s">
        <v>698</v>
      </c>
      <c r="AD15" s="128" t="s">
        <v>698</v>
      </c>
      <c r="AE15" s="128" t="s">
        <v>698</v>
      </c>
      <c r="AF15" s="128" t="s">
        <v>698</v>
      </c>
      <c r="AG15" s="128" t="s">
        <v>698</v>
      </c>
      <c r="AH15" s="138"/>
      <c r="AI15" s="138"/>
      <c r="AJ15" s="138"/>
      <c r="AK15" s="138"/>
      <c r="AL15" s="138"/>
      <c r="AM15" s="138"/>
      <c r="AN15" s="138"/>
      <c r="AO15" s="138"/>
      <c r="AP15" s="138"/>
      <c r="AQ15" s="204" t="s">
        <v>1173</v>
      </c>
    </row>
    <row r="16" spans="1:43" ht="72.599999999999994" x14ac:dyDescent="0.3">
      <c r="A16" s="193" t="s">
        <v>897</v>
      </c>
      <c r="B16" s="129">
        <v>13</v>
      </c>
      <c r="C16" s="144" t="s">
        <v>940</v>
      </c>
      <c r="D16" s="238">
        <v>5935</v>
      </c>
      <c r="E16" s="245" t="s">
        <v>1166</v>
      </c>
      <c r="F16" s="280" t="s">
        <v>2530</v>
      </c>
      <c r="G16" s="175" t="s">
        <v>1132</v>
      </c>
      <c r="H16" s="186">
        <v>2003</v>
      </c>
      <c r="I16" s="203">
        <v>37817</v>
      </c>
      <c r="J16" s="186">
        <v>2003</v>
      </c>
      <c r="K16" s="130" t="s">
        <v>2253</v>
      </c>
      <c r="L16" s="128" t="s">
        <v>1100</v>
      </c>
      <c r="M16" s="248">
        <v>180</v>
      </c>
      <c r="N16" s="136" t="s">
        <v>698</v>
      </c>
      <c r="O16" s="136" t="s">
        <v>698</v>
      </c>
      <c r="P16" s="136">
        <v>42844</v>
      </c>
      <c r="Q16" s="128" t="s">
        <v>698</v>
      </c>
      <c r="R16" s="128" t="s">
        <v>698</v>
      </c>
      <c r="S16" s="128" t="s">
        <v>698</v>
      </c>
      <c r="T16" s="128" t="s">
        <v>698</v>
      </c>
      <c r="U16" s="128" t="s">
        <v>698</v>
      </c>
      <c r="V16" s="145" t="s">
        <v>689</v>
      </c>
      <c r="W16" s="145" t="s">
        <v>689</v>
      </c>
      <c r="X16" s="128" t="s">
        <v>689</v>
      </c>
      <c r="Y16" s="180">
        <v>30000</v>
      </c>
      <c r="Z16" s="178">
        <v>0</v>
      </c>
      <c r="AA16" s="128">
        <v>0</v>
      </c>
      <c r="AB16" s="150" t="s">
        <v>698</v>
      </c>
      <c r="AC16" s="278" t="s">
        <v>698</v>
      </c>
      <c r="AD16" s="128" t="s">
        <v>698</v>
      </c>
      <c r="AE16" s="128" t="s">
        <v>698</v>
      </c>
      <c r="AF16" s="128" t="s">
        <v>698</v>
      </c>
      <c r="AG16" s="128" t="s">
        <v>698</v>
      </c>
      <c r="AH16" s="178"/>
      <c r="AI16" s="178"/>
      <c r="AJ16" s="178"/>
      <c r="AK16" s="178"/>
      <c r="AL16" s="178"/>
      <c r="AM16" s="178"/>
      <c r="AN16" s="178"/>
      <c r="AO16" s="178"/>
      <c r="AP16" s="178"/>
      <c r="AQ16" s="188" t="s">
        <v>1262</v>
      </c>
    </row>
    <row r="17" spans="1:43" ht="72.599999999999994" x14ac:dyDescent="0.3">
      <c r="A17" s="193" t="s">
        <v>897</v>
      </c>
      <c r="B17" s="129">
        <v>14</v>
      </c>
      <c r="C17" s="144" t="s">
        <v>941</v>
      </c>
      <c r="D17" s="238">
        <v>5936</v>
      </c>
      <c r="E17" s="245" t="s">
        <v>1166</v>
      </c>
      <c r="F17" s="280" t="s">
        <v>2530</v>
      </c>
      <c r="G17" s="175" t="s">
        <v>1132</v>
      </c>
      <c r="H17" s="186">
        <v>2003</v>
      </c>
      <c r="I17" s="203">
        <v>37833</v>
      </c>
      <c r="J17" s="186">
        <v>2003</v>
      </c>
      <c r="K17" s="128" t="s">
        <v>2255</v>
      </c>
      <c r="L17" s="128" t="s">
        <v>1111</v>
      </c>
      <c r="M17" s="248">
        <v>180</v>
      </c>
      <c r="N17" s="136" t="s">
        <v>698</v>
      </c>
      <c r="O17" s="136" t="s">
        <v>698</v>
      </c>
      <c r="P17" s="136">
        <v>42844</v>
      </c>
      <c r="Q17" s="128" t="s">
        <v>698</v>
      </c>
      <c r="R17" s="128" t="s">
        <v>698</v>
      </c>
      <c r="S17" s="128" t="s">
        <v>698</v>
      </c>
      <c r="T17" s="128" t="s">
        <v>698</v>
      </c>
      <c r="U17" s="128" t="s">
        <v>698</v>
      </c>
      <c r="V17" s="145" t="s">
        <v>689</v>
      </c>
      <c r="W17" s="145" t="s">
        <v>689</v>
      </c>
      <c r="X17" s="128" t="s">
        <v>689</v>
      </c>
      <c r="Y17" s="180">
        <v>90150</v>
      </c>
      <c r="Z17" s="178">
        <v>0</v>
      </c>
      <c r="AA17" s="128">
        <v>0</v>
      </c>
      <c r="AB17" s="150" t="s">
        <v>698</v>
      </c>
      <c r="AC17" s="278" t="s">
        <v>698</v>
      </c>
      <c r="AD17" s="128" t="s">
        <v>698</v>
      </c>
      <c r="AE17" s="128" t="s">
        <v>698</v>
      </c>
      <c r="AF17" s="128" t="s">
        <v>698</v>
      </c>
      <c r="AG17" s="128" t="s">
        <v>698</v>
      </c>
      <c r="AH17" s="178"/>
      <c r="AI17" s="178"/>
      <c r="AJ17" s="178"/>
      <c r="AK17" s="178"/>
      <c r="AL17" s="178"/>
      <c r="AM17" s="178"/>
      <c r="AN17" s="178"/>
      <c r="AO17" s="178"/>
      <c r="AP17" s="178"/>
      <c r="AQ17" s="188" t="s">
        <v>1262</v>
      </c>
    </row>
    <row r="18" spans="1:43" ht="24" x14ac:dyDescent="0.3">
      <c r="A18" s="193" t="s">
        <v>896</v>
      </c>
      <c r="B18" s="129">
        <v>15</v>
      </c>
      <c r="C18" s="144" t="s">
        <v>944</v>
      </c>
      <c r="D18" s="238">
        <v>4897</v>
      </c>
      <c r="E18" s="246" t="s">
        <v>906</v>
      </c>
      <c r="F18" s="279" t="s">
        <v>2532</v>
      </c>
      <c r="G18" s="175" t="s">
        <v>1132</v>
      </c>
      <c r="H18" s="186">
        <v>2003</v>
      </c>
      <c r="I18" s="203">
        <v>37696</v>
      </c>
      <c r="J18" s="186">
        <v>2003</v>
      </c>
      <c r="K18" s="130" t="s">
        <v>906</v>
      </c>
      <c r="L18" s="128" t="s">
        <v>1110</v>
      </c>
      <c r="M18" s="131">
        <f>36*30</f>
        <v>1080</v>
      </c>
      <c r="N18" s="128" t="s">
        <v>698</v>
      </c>
      <c r="O18" s="136" t="s">
        <v>698</v>
      </c>
      <c r="P18" s="136">
        <v>42844</v>
      </c>
      <c r="Q18" s="128" t="s">
        <v>698</v>
      </c>
      <c r="R18" s="128" t="s">
        <v>698</v>
      </c>
      <c r="S18" s="128" t="s">
        <v>698</v>
      </c>
      <c r="T18" s="128" t="s">
        <v>698</v>
      </c>
      <c r="U18" s="128" t="s">
        <v>698</v>
      </c>
      <c r="V18" s="145" t="s">
        <v>689</v>
      </c>
      <c r="W18" s="145" t="s">
        <v>689</v>
      </c>
      <c r="X18" s="128" t="s">
        <v>689</v>
      </c>
      <c r="Y18" s="206">
        <v>179990</v>
      </c>
      <c r="Z18" s="178">
        <v>0</v>
      </c>
      <c r="AA18" s="128">
        <v>0</v>
      </c>
      <c r="AB18" s="159">
        <v>0</v>
      </c>
      <c r="AC18" s="178">
        <v>0</v>
      </c>
      <c r="AD18" s="137">
        <f t="shared" ref="AD18:AD27" si="0">+Y18-AC18</f>
        <v>179990</v>
      </c>
      <c r="AE18" s="135">
        <f t="shared" ref="AE18:AE27" si="1">+AC18/Y18</f>
        <v>0</v>
      </c>
      <c r="AF18" s="135">
        <f t="shared" ref="AF18:AF27" si="2">+AC18/Y18</f>
        <v>0</v>
      </c>
      <c r="AG18" s="135" t="s">
        <v>2543</v>
      </c>
      <c r="AH18" s="178"/>
      <c r="AI18" s="178"/>
      <c r="AJ18" s="178"/>
      <c r="AK18" s="178"/>
      <c r="AL18" s="178"/>
      <c r="AM18" s="178"/>
      <c r="AN18" s="178"/>
      <c r="AO18" s="178"/>
      <c r="AP18" s="178"/>
      <c r="AQ18" s="188" t="s">
        <v>1796</v>
      </c>
    </row>
    <row r="19" spans="1:43" x14ac:dyDescent="0.3">
      <c r="A19" s="193" t="s">
        <v>896</v>
      </c>
      <c r="B19" s="129">
        <v>16</v>
      </c>
      <c r="C19" s="144" t="s">
        <v>945</v>
      </c>
      <c r="D19" s="238">
        <v>6665</v>
      </c>
      <c r="E19" s="246" t="s">
        <v>906</v>
      </c>
      <c r="F19" s="279" t="s">
        <v>2532</v>
      </c>
      <c r="G19" s="175" t="s">
        <v>1132</v>
      </c>
      <c r="H19" s="186">
        <v>2003</v>
      </c>
      <c r="I19" s="203">
        <v>37901</v>
      </c>
      <c r="J19" s="186">
        <v>2003</v>
      </c>
      <c r="K19" s="130" t="s">
        <v>906</v>
      </c>
      <c r="L19" s="128" t="s">
        <v>1110</v>
      </c>
      <c r="M19" s="131">
        <v>90</v>
      </c>
      <c r="N19" s="128" t="s">
        <v>698</v>
      </c>
      <c r="O19" s="136" t="s">
        <v>698</v>
      </c>
      <c r="P19" s="136">
        <v>42844</v>
      </c>
      <c r="Q19" s="128" t="s">
        <v>698</v>
      </c>
      <c r="R19" s="128" t="s">
        <v>698</v>
      </c>
      <c r="S19" s="128" t="s">
        <v>698</v>
      </c>
      <c r="T19" s="128" t="s">
        <v>698</v>
      </c>
      <c r="U19" s="128" t="s">
        <v>698</v>
      </c>
      <c r="V19" s="145" t="s">
        <v>689</v>
      </c>
      <c r="W19" s="145" t="s">
        <v>689</v>
      </c>
      <c r="X19" s="128" t="s">
        <v>689</v>
      </c>
      <c r="Y19" s="206">
        <v>222194</v>
      </c>
      <c r="Z19" s="178">
        <v>0</v>
      </c>
      <c r="AA19" s="128">
        <v>0</v>
      </c>
      <c r="AB19" s="159">
        <v>0</v>
      </c>
      <c r="AC19" s="178">
        <v>0</v>
      </c>
      <c r="AD19" s="137">
        <f t="shared" si="0"/>
        <v>222194</v>
      </c>
      <c r="AE19" s="135">
        <f t="shared" si="1"/>
        <v>0</v>
      </c>
      <c r="AF19" s="135">
        <f t="shared" si="2"/>
        <v>0</v>
      </c>
      <c r="AG19" s="135" t="s">
        <v>2543</v>
      </c>
      <c r="AH19" s="178"/>
      <c r="AI19" s="178"/>
      <c r="AJ19" s="178"/>
      <c r="AK19" s="178"/>
      <c r="AL19" s="178"/>
      <c r="AM19" s="178"/>
      <c r="AN19" s="178"/>
      <c r="AO19" s="178"/>
      <c r="AP19" s="178"/>
      <c r="AQ19" s="188" t="s">
        <v>1796</v>
      </c>
    </row>
    <row r="20" spans="1:43" ht="24" x14ac:dyDescent="0.3">
      <c r="A20" s="193" t="s">
        <v>896</v>
      </c>
      <c r="B20" s="129">
        <v>17</v>
      </c>
      <c r="C20" s="144" t="s">
        <v>946</v>
      </c>
      <c r="D20" s="238">
        <v>4898</v>
      </c>
      <c r="E20" s="246" t="s">
        <v>906</v>
      </c>
      <c r="F20" s="279" t="s">
        <v>2532</v>
      </c>
      <c r="G20" s="175" t="s">
        <v>1132</v>
      </c>
      <c r="H20" s="186">
        <v>2003</v>
      </c>
      <c r="I20" s="203">
        <v>37696</v>
      </c>
      <c r="J20" s="186">
        <v>2003</v>
      </c>
      <c r="K20" s="130" t="s">
        <v>906</v>
      </c>
      <c r="L20" s="128" t="s">
        <v>1110</v>
      </c>
      <c r="M20" s="131">
        <v>90</v>
      </c>
      <c r="N20" s="128" t="s">
        <v>698</v>
      </c>
      <c r="O20" s="136" t="s">
        <v>698</v>
      </c>
      <c r="P20" s="136">
        <v>42844</v>
      </c>
      <c r="Q20" s="128" t="s">
        <v>698</v>
      </c>
      <c r="R20" s="128" t="s">
        <v>698</v>
      </c>
      <c r="S20" s="128" t="s">
        <v>698</v>
      </c>
      <c r="T20" s="128" t="s">
        <v>698</v>
      </c>
      <c r="U20" s="128" t="s">
        <v>698</v>
      </c>
      <c r="V20" s="145" t="s">
        <v>689</v>
      </c>
      <c r="W20" s="145" t="s">
        <v>689</v>
      </c>
      <c r="X20" s="128" t="s">
        <v>689</v>
      </c>
      <c r="Y20" s="206">
        <v>214411</v>
      </c>
      <c r="Z20" s="178">
        <v>0</v>
      </c>
      <c r="AA20" s="128">
        <v>0</v>
      </c>
      <c r="AB20" s="159">
        <v>0</v>
      </c>
      <c r="AC20" s="178"/>
      <c r="AD20" s="137">
        <f t="shared" si="0"/>
        <v>214411</v>
      </c>
      <c r="AE20" s="135">
        <f t="shared" si="1"/>
        <v>0</v>
      </c>
      <c r="AF20" s="135">
        <f t="shared" si="2"/>
        <v>0</v>
      </c>
      <c r="AG20" s="135" t="s">
        <v>2543</v>
      </c>
      <c r="AH20" s="178"/>
      <c r="AI20" s="178"/>
      <c r="AJ20" s="178"/>
      <c r="AK20" s="178"/>
      <c r="AL20" s="178"/>
      <c r="AM20" s="178"/>
      <c r="AN20" s="178"/>
      <c r="AO20" s="178"/>
      <c r="AP20" s="178"/>
      <c r="AQ20" s="188" t="s">
        <v>1796</v>
      </c>
    </row>
    <row r="21" spans="1:43" ht="24" x14ac:dyDescent="0.3">
      <c r="A21" s="193" t="s">
        <v>896</v>
      </c>
      <c r="B21" s="129">
        <v>18</v>
      </c>
      <c r="C21" s="144" t="s">
        <v>947</v>
      </c>
      <c r="D21" s="238">
        <v>6794</v>
      </c>
      <c r="E21" s="246" t="s">
        <v>906</v>
      </c>
      <c r="F21" s="279" t="s">
        <v>2532</v>
      </c>
      <c r="G21" s="175" t="s">
        <v>1132</v>
      </c>
      <c r="H21" s="186">
        <v>2003</v>
      </c>
      <c r="I21" s="203">
        <v>37888</v>
      </c>
      <c r="J21" s="186">
        <v>2003</v>
      </c>
      <c r="K21" s="130" t="s">
        <v>906</v>
      </c>
      <c r="L21" s="128" t="s">
        <v>1109</v>
      </c>
      <c r="M21" s="131">
        <v>120</v>
      </c>
      <c r="N21" s="128" t="s">
        <v>698</v>
      </c>
      <c r="O21" s="136" t="s">
        <v>698</v>
      </c>
      <c r="P21" s="136">
        <v>42844</v>
      </c>
      <c r="Q21" s="128" t="s">
        <v>698</v>
      </c>
      <c r="R21" s="128" t="s">
        <v>698</v>
      </c>
      <c r="S21" s="128" t="s">
        <v>698</v>
      </c>
      <c r="T21" s="128" t="s">
        <v>698</v>
      </c>
      <c r="U21" s="128" t="s">
        <v>698</v>
      </c>
      <c r="V21" s="145" t="s">
        <v>689</v>
      </c>
      <c r="W21" s="145" t="s">
        <v>689</v>
      </c>
      <c r="X21" s="128" t="s">
        <v>689</v>
      </c>
      <c r="Y21" s="206">
        <v>134660</v>
      </c>
      <c r="Z21" s="178">
        <v>0</v>
      </c>
      <c r="AA21" s="128">
        <v>0</v>
      </c>
      <c r="AB21" s="159">
        <v>0</v>
      </c>
      <c r="AC21" s="178">
        <v>0</v>
      </c>
      <c r="AD21" s="137">
        <f t="shared" si="0"/>
        <v>134660</v>
      </c>
      <c r="AE21" s="135">
        <f t="shared" si="1"/>
        <v>0</v>
      </c>
      <c r="AF21" s="135">
        <f t="shared" si="2"/>
        <v>0</v>
      </c>
      <c r="AG21" s="135" t="s">
        <v>2543</v>
      </c>
      <c r="AH21" s="178"/>
      <c r="AI21" s="178"/>
      <c r="AJ21" s="178"/>
      <c r="AK21" s="178"/>
      <c r="AL21" s="178"/>
      <c r="AM21" s="178"/>
      <c r="AN21" s="178"/>
      <c r="AO21" s="178"/>
      <c r="AP21" s="178"/>
      <c r="AQ21" s="188" t="s">
        <v>1796</v>
      </c>
    </row>
    <row r="22" spans="1:43" x14ac:dyDescent="0.3">
      <c r="A22" s="193" t="s">
        <v>896</v>
      </c>
      <c r="B22" s="129">
        <v>19</v>
      </c>
      <c r="C22" s="144" t="s">
        <v>948</v>
      </c>
      <c r="D22" s="238">
        <v>4901</v>
      </c>
      <c r="E22" s="246" t="s">
        <v>906</v>
      </c>
      <c r="F22" s="279" t="s">
        <v>2532</v>
      </c>
      <c r="G22" s="175" t="s">
        <v>1132</v>
      </c>
      <c r="H22" s="186">
        <v>2003</v>
      </c>
      <c r="I22" s="203">
        <v>37695</v>
      </c>
      <c r="J22" s="186">
        <v>2003</v>
      </c>
      <c r="K22" s="128" t="s">
        <v>1797</v>
      </c>
      <c r="L22" s="128" t="s">
        <v>1109</v>
      </c>
      <c r="M22" s="131">
        <v>180</v>
      </c>
      <c r="N22" s="128" t="s">
        <v>698</v>
      </c>
      <c r="O22" s="136" t="s">
        <v>698</v>
      </c>
      <c r="P22" s="136">
        <v>42844</v>
      </c>
      <c r="Q22" s="128" t="s">
        <v>698</v>
      </c>
      <c r="R22" s="128" t="s">
        <v>698</v>
      </c>
      <c r="S22" s="128" t="s">
        <v>698</v>
      </c>
      <c r="T22" s="128" t="s">
        <v>698</v>
      </c>
      <c r="U22" s="128" t="s">
        <v>698</v>
      </c>
      <c r="V22" s="145" t="s">
        <v>689</v>
      </c>
      <c r="W22" s="145" t="s">
        <v>689</v>
      </c>
      <c r="X22" s="128" t="s">
        <v>689</v>
      </c>
      <c r="Y22" s="206">
        <v>117519</v>
      </c>
      <c r="Z22" s="178">
        <v>0</v>
      </c>
      <c r="AA22" s="128">
        <v>0</v>
      </c>
      <c r="AB22" s="159">
        <v>0</v>
      </c>
      <c r="AC22" s="178">
        <v>0</v>
      </c>
      <c r="AD22" s="137">
        <f t="shared" si="0"/>
        <v>117519</v>
      </c>
      <c r="AE22" s="135">
        <f t="shared" si="1"/>
        <v>0</v>
      </c>
      <c r="AF22" s="135">
        <f t="shared" si="2"/>
        <v>0</v>
      </c>
      <c r="AG22" s="135" t="s">
        <v>2543</v>
      </c>
      <c r="AH22" s="178"/>
      <c r="AI22" s="178"/>
      <c r="AJ22" s="178"/>
      <c r="AK22" s="178"/>
      <c r="AL22" s="178"/>
      <c r="AM22" s="178"/>
      <c r="AN22" s="178"/>
      <c r="AO22" s="178"/>
      <c r="AP22" s="178"/>
      <c r="AQ22" s="188" t="s">
        <v>1796</v>
      </c>
    </row>
    <row r="23" spans="1:43" ht="24" x14ac:dyDescent="0.3">
      <c r="A23" s="193" t="s">
        <v>896</v>
      </c>
      <c r="B23" s="129">
        <v>20</v>
      </c>
      <c r="C23" s="144" t="s">
        <v>957</v>
      </c>
      <c r="D23" s="238">
        <v>5069</v>
      </c>
      <c r="E23" s="246" t="s">
        <v>906</v>
      </c>
      <c r="F23" s="279" t="s">
        <v>2532</v>
      </c>
      <c r="G23" s="175" t="s">
        <v>1132</v>
      </c>
      <c r="H23" s="186">
        <v>2003</v>
      </c>
      <c r="I23" s="203">
        <v>37748</v>
      </c>
      <c r="J23" s="186">
        <v>2003</v>
      </c>
      <c r="K23" s="128" t="s">
        <v>1745</v>
      </c>
      <c r="L23" s="128" t="s">
        <v>1098</v>
      </c>
      <c r="M23" s="131">
        <v>30</v>
      </c>
      <c r="N23" s="128" t="s">
        <v>698</v>
      </c>
      <c r="O23" s="136" t="s">
        <v>698</v>
      </c>
      <c r="P23" s="136">
        <v>42844</v>
      </c>
      <c r="Q23" s="128" t="s">
        <v>698</v>
      </c>
      <c r="R23" s="128" t="s">
        <v>698</v>
      </c>
      <c r="S23" s="128" t="s">
        <v>698</v>
      </c>
      <c r="T23" s="128" t="s">
        <v>698</v>
      </c>
      <c r="U23" s="128" t="s">
        <v>698</v>
      </c>
      <c r="V23" s="145" t="s">
        <v>689</v>
      </c>
      <c r="W23" s="145" t="s">
        <v>689</v>
      </c>
      <c r="X23" s="128" t="s">
        <v>689</v>
      </c>
      <c r="Y23" s="206">
        <v>11000</v>
      </c>
      <c r="Z23" s="178">
        <v>0</v>
      </c>
      <c r="AA23" s="128">
        <v>0</v>
      </c>
      <c r="AB23" s="159">
        <v>0</v>
      </c>
      <c r="AC23" s="178">
        <v>0</v>
      </c>
      <c r="AD23" s="137">
        <f t="shared" si="0"/>
        <v>11000</v>
      </c>
      <c r="AE23" s="135">
        <f t="shared" si="1"/>
        <v>0</v>
      </c>
      <c r="AF23" s="135">
        <f t="shared" si="2"/>
        <v>0</v>
      </c>
      <c r="AG23" s="135" t="s">
        <v>2543</v>
      </c>
      <c r="AH23" s="178"/>
      <c r="AI23" s="178"/>
      <c r="AJ23" s="178"/>
      <c r="AK23" s="178"/>
      <c r="AL23" s="178"/>
      <c r="AM23" s="178"/>
      <c r="AN23" s="178"/>
      <c r="AO23" s="178"/>
      <c r="AP23" s="178"/>
      <c r="AQ23" s="188" t="s">
        <v>1800</v>
      </c>
    </row>
    <row r="24" spans="1:43" x14ac:dyDescent="0.3">
      <c r="A24" s="193" t="s">
        <v>896</v>
      </c>
      <c r="B24" s="129">
        <v>21</v>
      </c>
      <c r="C24" s="144" t="s">
        <v>958</v>
      </c>
      <c r="D24" s="238">
        <v>4736</v>
      </c>
      <c r="E24" s="246" t="s">
        <v>906</v>
      </c>
      <c r="F24" s="279" t="s">
        <v>2532</v>
      </c>
      <c r="G24" s="175" t="s">
        <v>1132</v>
      </c>
      <c r="H24" s="186">
        <v>2003</v>
      </c>
      <c r="I24" s="203">
        <v>37695</v>
      </c>
      <c r="J24" s="186">
        <v>2003</v>
      </c>
      <c r="K24" s="128" t="s">
        <v>1745</v>
      </c>
      <c r="L24" s="128" t="s">
        <v>1104</v>
      </c>
      <c r="M24" s="131">
        <v>270</v>
      </c>
      <c r="N24" s="128" t="s">
        <v>698</v>
      </c>
      <c r="O24" s="136" t="s">
        <v>698</v>
      </c>
      <c r="P24" s="136">
        <v>42844</v>
      </c>
      <c r="Q24" s="128" t="s">
        <v>698</v>
      </c>
      <c r="R24" s="128" t="s">
        <v>698</v>
      </c>
      <c r="S24" s="128" t="s">
        <v>698</v>
      </c>
      <c r="T24" s="128" t="s">
        <v>698</v>
      </c>
      <c r="U24" s="128" t="s">
        <v>698</v>
      </c>
      <c r="V24" s="145" t="s">
        <v>689</v>
      </c>
      <c r="W24" s="145" t="s">
        <v>689</v>
      </c>
      <c r="X24" s="128" t="s">
        <v>689</v>
      </c>
      <c r="Y24" s="206">
        <v>181389</v>
      </c>
      <c r="Z24" s="178">
        <v>0</v>
      </c>
      <c r="AA24" s="128">
        <v>0</v>
      </c>
      <c r="AB24" s="159">
        <v>0</v>
      </c>
      <c r="AC24" s="178">
        <v>0</v>
      </c>
      <c r="AD24" s="137">
        <f t="shared" si="0"/>
        <v>181389</v>
      </c>
      <c r="AE24" s="135">
        <f t="shared" si="1"/>
        <v>0</v>
      </c>
      <c r="AF24" s="135">
        <f t="shared" si="2"/>
        <v>0</v>
      </c>
      <c r="AG24" s="135" t="s">
        <v>2543</v>
      </c>
      <c r="AH24" s="178"/>
      <c r="AI24" s="178"/>
      <c r="AJ24" s="178"/>
      <c r="AK24" s="178"/>
      <c r="AL24" s="178"/>
      <c r="AM24" s="178"/>
      <c r="AN24" s="178"/>
      <c r="AO24" s="178"/>
      <c r="AP24" s="178"/>
      <c r="AQ24" s="188" t="s">
        <v>1800</v>
      </c>
    </row>
    <row r="25" spans="1:43" ht="36.6" x14ac:dyDescent="0.3">
      <c r="A25" s="193" t="s">
        <v>900</v>
      </c>
      <c r="B25" s="129">
        <v>22</v>
      </c>
      <c r="C25" s="144" t="s">
        <v>937</v>
      </c>
      <c r="D25" s="238">
        <v>5738</v>
      </c>
      <c r="E25" s="245" t="s">
        <v>1659</v>
      </c>
      <c r="F25" s="280" t="s">
        <v>2529</v>
      </c>
      <c r="G25" s="175" t="s">
        <v>1132</v>
      </c>
      <c r="H25" s="186">
        <v>2003</v>
      </c>
      <c r="I25" s="203">
        <v>37838</v>
      </c>
      <c r="J25" s="186">
        <v>2003</v>
      </c>
      <c r="K25" s="130" t="s">
        <v>1706</v>
      </c>
      <c r="L25" s="187" t="s">
        <v>1100</v>
      </c>
      <c r="M25" s="131">
        <v>180</v>
      </c>
      <c r="N25" s="128" t="s">
        <v>698</v>
      </c>
      <c r="O25" s="136" t="s">
        <v>698</v>
      </c>
      <c r="P25" s="136">
        <v>42844</v>
      </c>
      <c r="Q25" s="128" t="s">
        <v>698</v>
      </c>
      <c r="R25" s="128" t="s">
        <v>698</v>
      </c>
      <c r="S25" s="128" t="s">
        <v>698</v>
      </c>
      <c r="T25" s="128" t="s">
        <v>698</v>
      </c>
      <c r="U25" s="128" t="s">
        <v>698</v>
      </c>
      <c r="V25" s="145" t="s">
        <v>689</v>
      </c>
      <c r="W25" s="145" t="s">
        <v>689</v>
      </c>
      <c r="X25" s="128" t="s">
        <v>689</v>
      </c>
      <c r="Y25" s="206">
        <v>40000</v>
      </c>
      <c r="Z25" s="178">
        <v>0</v>
      </c>
      <c r="AA25" s="128">
        <v>0</v>
      </c>
      <c r="AB25" s="159">
        <v>0</v>
      </c>
      <c r="AC25" s="178">
        <v>0</v>
      </c>
      <c r="AD25" s="137">
        <f t="shared" si="0"/>
        <v>40000</v>
      </c>
      <c r="AE25" s="135">
        <f t="shared" si="1"/>
        <v>0</v>
      </c>
      <c r="AF25" s="135">
        <f t="shared" si="2"/>
        <v>0</v>
      </c>
      <c r="AG25" s="135" t="s">
        <v>2543</v>
      </c>
      <c r="AH25" s="178"/>
      <c r="AI25" s="178"/>
      <c r="AJ25" s="178"/>
      <c r="AK25" s="178"/>
      <c r="AL25" s="178"/>
      <c r="AM25" s="178"/>
      <c r="AN25" s="178"/>
      <c r="AO25" s="178"/>
      <c r="AP25" s="178"/>
      <c r="AQ25" s="188" t="s">
        <v>1710</v>
      </c>
    </row>
    <row r="26" spans="1:43" ht="36.6" x14ac:dyDescent="0.3">
      <c r="A26" s="193" t="s">
        <v>900</v>
      </c>
      <c r="B26" s="129">
        <v>23</v>
      </c>
      <c r="C26" s="144" t="s">
        <v>942</v>
      </c>
      <c r="D26" s="238">
        <v>6295</v>
      </c>
      <c r="E26" s="245" t="s">
        <v>1659</v>
      </c>
      <c r="F26" s="280" t="s">
        <v>2529</v>
      </c>
      <c r="G26" s="175" t="s">
        <v>1132</v>
      </c>
      <c r="H26" s="186">
        <v>2003</v>
      </c>
      <c r="I26" s="203">
        <v>37846</v>
      </c>
      <c r="J26" s="186">
        <v>2003</v>
      </c>
      <c r="K26" s="187" t="s">
        <v>1552</v>
      </c>
      <c r="L26" s="187" t="s">
        <v>1100</v>
      </c>
      <c r="M26" s="131">
        <v>90</v>
      </c>
      <c r="N26" s="128" t="s">
        <v>698</v>
      </c>
      <c r="O26" s="136" t="s">
        <v>698</v>
      </c>
      <c r="P26" s="136">
        <v>42844</v>
      </c>
      <c r="Q26" s="128" t="s">
        <v>698</v>
      </c>
      <c r="R26" s="128" t="s">
        <v>698</v>
      </c>
      <c r="S26" s="128" t="s">
        <v>698</v>
      </c>
      <c r="T26" s="128" t="s">
        <v>698</v>
      </c>
      <c r="U26" s="128" t="s">
        <v>698</v>
      </c>
      <c r="V26" s="145" t="s">
        <v>689</v>
      </c>
      <c r="W26" s="145" t="s">
        <v>689</v>
      </c>
      <c r="X26" s="128" t="s">
        <v>689</v>
      </c>
      <c r="Y26" s="206">
        <v>36693</v>
      </c>
      <c r="Z26" s="178">
        <v>0</v>
      </c>
      <c r="AA26" s="128">
        <v>0</v>
      </c>
      <c r="AB26" s="159">
        <v>0</v>
      </c>
      <c r="AC26" s="178">
        <v>0</v>
      </c>
      <c r="AD26" s="137">
        <f t="shared" si="0"/>
        <v>36693</v>
      </c>
      <c r="AE26" s="135">
        <f t="shared" si="1"/>
        <v>0</v>
      </c>
      <c r="AF26" s="135">
        <f t="shared" si="2"/>
        <v>0</v>
      </c>
      <c r="AG26" s="135" t="s">
        <v>2543</v>
      </c>
      <c r="AH26" s="178"/>
      <c r="AI26" s="178"/>
      <c r="AJ26" s="178"/>
      <c r="AK26" s="178"/>
      <c r="AL26" s="178"/>
      <c r="AM26" s="178"/>
      <c r="AN26" s="178"/>
      <c r="AO26" s="178"/>
      <c r="AP26" s="178"/>
      <c r="AQ26" s="188" t="s">
        <v>1711</v>
      </c>
    </row>
    <row r="27" spans="1:43" ht="36.6" x14ac:dyDescent="0.3">
      <c r="A27" s="193" t="s">
        <v>900</v>
      </c>
      <c r="B27" s="129">
        <v>24</v>
      </c>
      <c r="C27" s="144" t="s">
        <v>943</v>
      </c>
      <c r="D27" s="238">
        <v>5749</v>
      </c>
      <c r="E27" s="245" t="s">
        <v>1659</v>
      </c>
      <c r="F27" s="280" t="s">
        <v>2529</v>
      </c>
      <c r="G27" s="175" t="s">
        <v>1132</v>
      </c>
      <c r="H27" s="186">
        <v>2003</v>
      </c>
      <c r="I27" s="203">
        <v>37833</v>
      </c>
      <c r="J27" s="186">
        <v>2003</v>
      </c>
      <c r="K27" s="187" t="s">
        <v>1552</v>
      </c>
      <c r="L27" s="128" t="s">
        <v>1110</v>
      </c>
      <c r="M27" s="131">
        <v>90</v>
      </c>
      <c r="N27" s="128" t="s">
        <v>698</v>
      </c>
      <c r="O27" s="136" t="s">
        <v>698</v>
      </c>
      <c r="P27" s="136">
        <v>42844</v>
      </c>
      <c r="Q27" s="128" t="s">
        <v>698</v>
      </c>
      <c r="R27" s="128" t="s">
        <v>698</v>
      </c>
      <c r="S27" s="128" t="s">
        <v>698</v>
      </c>
      <c r="T27" s="128" t="s">
        <v>698</v>
      </c>
      <c r="U27" s="128" t="s">
        <v>698</v>
      </c>
      <c r="V27" s="145" t="s">
        <v>689</v>
      </c>
      <c r="W27" s="145" t="s">
        <v>689</v>
      </c>
      <c r="X27" s="128" t="s">
        <v>689</v>
      </c>
      <c r="Y27" s="206">
        <v>52610</v>
      </c>
      <c r="Z27" s="178">
        <v>0</v>
      </c>
      <c r="AA27" s="128">
        <v>0</v>
      </c>
      <c r="AB27" s="159">
        <v>0</v>
      </c>
      <c r="AC27" s="178">
        <v>0</v>
      </c>
      <c r="AD27" s="137">
        <f t="shared" si="0"/>
        <v>52610</v>
      </c>
      <c r="AE27" s="135">
        <f t="shared" si="1"/>
        <v>0</v>
      </c>
      <c r="AF27" s="135">
        <f t="shared" si="2"/>
        <v>0</v>
      </c>
      <c r="AG27" s="135" t="s">
        <v>2543</v>
      </c>
      <c r="AH27" s="178"/>
      <c r="AI27" s="178"/>
      <c r="AJ27" s="178"/>
      <c r="AK27" s="178"/>
      <c r="AL27" s="178"/>
      <c r="AM27" s="178"/>
      <c r="AN27" s="178"/>
      <c r="AO27" s="178"/>
      <c r="AP27" s="178"/>
      <c r="AQ27" s="188" t="s">
        <v>1712</v>
      </c>
    </row>
    <row r="28" spans="1:43" ht="24" x14ac:dyDescent="0.3">
      <c r="A28" s="128" t="s">
        <v>901</v>
      </c>
      <c r="B28" s="129">
        <v>25</v>
      </c>
      <c r="C28" s="144" t="s">
        <v>964</v>
      </c>
      <c r="D28" s="238">
        <v>4896</v>
      </c>
      <c r="E28" s="246" t="s">
        <v>2200</v>
      </c>
      <c r="F28" s="279" t="s">
        <v>2531</v>
      </c>
      <c r="G28" s="175" t="s">
        <v>1132</v>
      </c>
      <c r="H28" s="186">
        <v>2004</v>
      </c>
      <c r="I28" s="203">
        <v>37696</v>
      </c>
      <c r="J28" s="186">
        <v>2003</v>
      </c>
      <c r="K28" s="187" t="s">
        <v>916</v>
      </c>
      <c r="L28" s="187" t="s">
        <v>1100</v>
      </c>
      <c r="M28" s="131">
        <v>90</v>
      </c>
      <c r="N28" s="128" t="s">
        <v>698</v>
      </c>
      <c r="O28" s="136" t="s">
        <v>698</v>
      </c>
      <c r="P28" s="136">
        <v>42844</v>
      </c>
      <c r="Q28" s="128" t="s">
        <v>698</v>
      </c>
      <c r="R28" s="128" t="s">
        <v>698</v>
      </c>
      <c r="S28" s="128" t="s">
        <v>698</v>
      </c>
      <c r="T28" s="128" t="s">
        <v>698</v>
      </c>
      <c r="U28" s="128" t="s">
        <v>698</v>
      </c>
      <c r="V28" s="145" t="s">
        <v>689</v>
      </c>
      <c r="W28" s="145" t="s">
        <v>689</v>
      </c>
      <c r="X28" s="145" t="s">
        <v>689</v>
      </c>
      <c r="Y28" s="133">
        <v>210109</v>
      </c>
      <c r="Z28" s="187">
        <v>0</v>
      </c>
      <c r="AA28" s="128">
        <v>0</v>
      </c>
      <c r="AB28" s="128" t="s">
        <v>698</v>
      </c>
      <c r="AC28" s="128" t="s">
        <v>698</v>
      </c>
      <c r="AD28" s="128" t="s">
        <v>698</v>
      </c>
      <c r="AE28" s="128" t="s">
        <v>698</v>
      </c>
      <c r="AF28" s="128" t="s">
        <v>698</v>
      </c>
      <c r="AG28" s="128" t="s">
        <v>698</v>
      </c>
      <c r="AH28" s="138"/>
      <c r="AI28" s="138"/>
      <c r="AJ28" s="138"/>
      <c r="AK28" s="138"/>
      <c r="AL28" s="138"/>
      <c r="AM28" s="138"/>
      <c r="AN28" s="138"/>
      <c r="AO28" s="138"/>
      <c r="AP28" s="138"/>
      <c r="AQ28" s="204" t="s">
        <v>1173</v>
      </c>
    </row>
    <row r="29" spans="1:43" ht="24" x14ac:dyDescent="0.3">
      <c r="A29" s="128" t="s">
        <v>901</v>
      </c>
      <c r="B29" s="129">
        <v>26</v>
      </c>
      <c r="C29" s="144" t="s">
        <v>960</v>
      </c>
      <c r="D29" s="238">
        <v>4915</v>
      </c>
      <c r="E29" s="246" t="s">
        <v>2200</v>
      </c>
      <c r="F29" s="279" t="s">
        <v>2531</v>
      </c>
      <c r="G29" s="175" t="s">
        <v>1132</v>
      </c>
      <c r="H29" s="186">
        <v>2004</v>
      </c>
      <c r="I29" s="203">
        <v>37696</v>
      </c>
      <c r="J29" s="186">
        <v>2003</v>
      </c>
      <c r="K29" s="128" t="s">
        <v>1148</v>
      </c>
      <c r="L29" s="187" t="s">
        <v>1110</v>
      </c>
      <c r="M29" s="131">
        <v>90</v>
      </c>
      <c r="N29" s="128" t="s">
        <v>698</v>
      </c>
      <c r="O29" s="136" t="s">
        <v>698</v>
      </c>
      <c r="P29" s="136">
        <v>42844</v>
      </c>
      <c r="Q29" s="128" t="s">
        <v>698</v>
      </c>
      <c r="R29" s="128" t="s">
        <v>698</v>
      </c>
      <c r="S29" s="128" t="s">
        <v>698</v>
      </c>
      <c r="T29" s="128" t="s">
        <v>698</v>
      </c>
      <c r="U29" s="128" t="s">
        <v>698</v>
      </c>
      <c r="V29" s="145" t="s">
        <v>689</v>
      </c>
      <c r="W29" s="145" t="s">
        <v>689</v>
      </c>
      <c r="X29" s="145" t="s">
        <v>689</v>
      </c>
      <c r="Y29" s="133">
        <v>316290</v>
      </c>
      <c r="Z29" s="187">
        <v>0</v>
      </c>
      <c r="AA29" s="128">
        <v>0</v>
      </c>
      <c r="AB29" s="128" t="s">
        <v>698</v>
      </c>
      <c r="AC29" s="205" t="s">
        <v>698</v>
      </c>
      <c r="AD29" s="128" t="s">
        <v>698</v>
      </c>
      <c r="AE29" s="128" t="s">
        <v>698</v>
      </c>
      <c r="AF29" s="128" t="s">
        <v>698</v>
      </c>
      <c r="AG29" s="128" t="s">
        <v>698</v>
      </c>
      <c r="AH29" s="138"/>
      <c r="AI29" s="138"/>
      <c r="AJ29" s="138"/>
      <c r="AK29" s="138"/>
      <c r="AL29" s="138"/>
      <c r="AM29" s="138"/>
      <c r="AN29" s="138"/>
      <c r="AO29" s="138"/>
      <c r="AP29" s="138"/>
      <c r="AQ29" s="204" t="s">
        <v>1173</v>
      </c>
    </row>
    <row r="30" spans="1:43" ht="24" x14ac:dyDescent="0.3">
      <c r="A30" s="128" t="s">
        <v>901</v>
      </c>
      <c r="B30" s="129">
        <v>27</v>
      </c>
      <c r="C30" s="144" t="s">
        <v>969</v>
      </c>
      <c r="D30" s="238">
        <v>4950</v>
      </c>
      <c r="E30" s="246" t="s">
        <v>2200</v>
      </c>
      <c r="F30" s="279" t="s">
        <v>2531</v>
      </c>
      <c r="G30" s="175" t="s">
        <v>1132</v>
      </c>
      <c r="H30" s="186">
        <v>2004</v>
      </c>
      <c r="I30" s="203">
        <v>37864</v>
      </c>
      <c r="J30" s="186">
        <v>2003</v>
      </c>
      <c r="K30" s="187" t="s">
        <v>2252</v>
      </c>
      <c r="L30" s="187" t="s">
        <v>1104</v>
      </c>
      <c r="M30" s="131">
        <v>180</v>
      </c>
      <c r="N30" s="128" t="s">
        <v>698</v>
      </c>
      <c r="O30" s="136" t="s">
        <v>698</v>
      </c>
      <c r="P30" s="136">
        <v>42844</v>
      </c>
      <c r="Q30" s="128" t="s">
        <v>698</v>
      </c>
      <c r="R30" s="128" t="s">
        <v>698</v>
      </c>
      <c r="S30" s="128" t="s">
        <v>698</v>
      </c>
      <c r="T30" s="128" t="s">
        <v>698</v>
      </c>
      <c r="U30" s="128" t="s">
        <v>698</v>
      </c>
      <c r="V30" s="145" t="s">
        <v>689</v>
      </c>
      <c r="W30" s="145" t="s">
        <v>689</v>
      </c>
      <c r="X30" s="145" t="s">
        <v>689</v>
      </c>
      <c r="Y30" s="133">
        <v>1469930</v>
      </c>
      <c r="Z30" s="187">
        <v>0</v>
      </c>
      <c r="AA30" s="128">
        <v>0</v>
      </c>
      <c r="AB30" s="128" t="s">
        <v>698</v>
      </c>
      <c r="AC30" s="128" t="s">
        <v>698</v>
      </c>
      <c r="AD30" s="128" t="s">
        <v>698</v>
      </c>
      <c r="AE30" s="128" t="s">
        <v>698</v>
      </c>
      <c r="AF30" s="128" t="s">
        <v>698</v>
      </c>
      <c r="AG30" s="128" t="s">
        <v>698</v>
      </c>
      <c r="AH30" s="138"/>
      <c r="AI30" s="138"/>
      <c r="AJ30" s="138"/>
      <c r="AK30" s="138"/>
      <c r="AL30" s="138"/>
      <c r="AM30" s="138"/>
      <c r="AN30" s="138"/>
      <c r="AO30" s="138"/>
      <c r="AP30" s="138"/>
      <c r="AQ30" s="204" t="s">
        <v>1173</v>
      </c>
    </row>
    <row r="31" spans="1:43" ht="24" x14ac:dyDescent="0.3">
      <c r="A31" s="128" t="s">
        <v>901</v>
      </c>
      <c r="B31" s="129">
        <v>28</v>
      </c>
      <c r="C31" s="144" t="s">
        <v>965</v>
      </c>
      <c r="D31" s="238">
        <v>5216</v>
      </c>
      <c r="E31" s="246" t="s">
        <v>2200</v>
      </c>
      <c r="F31" s="279" t="s">
        <v>2531</v>
      </c>
      <c r="G31" s="175" t="s">
        <v>1132</v>
      </c>
      <c r="H31" s="186">
        <v>2004</v>
      </c>
      <c r="I31" s="203">
        <v>37753</v>
      </c>
      <c r="J31" s="186">
        <v>2003</v>
      </c>
      <c r="K31" s="187" t="s">
        <v>1158</v>
      </c>
      <c r="L31" s="187" t="s">
        <v>1104</v>
      </c>
      <c r="M31" s="131">
        <v>150</v>
      </c>
      <c r="N31" s="128" t="s">
        <v>698</v>
      </c>
      <c r="O31" s="136" t="s">
        <v>698</v>
      </c>
      <c r="P31" s="136">
        <v>42844</v>
      </c>
      <c r="Q31" s="128" t="s">
        <v>698</v>
      </c>
      <c r="R31" s="128" t="s">
        <v>698</v>
      </c>
      <c r="S31" s="128" t="s">
        <v>698</v>
      </c>
      <c r="T31" s="128" t="s">
        <v>698</v>
      </c>
      <c r="U31" s="128" t="s">
        <v>698</v>
      </c>
      <c r="V31" s="145" t="s">
        <v>689</v>
      </c>
      <c r="W31" s="145" t="s">
        <v>689</v>
      </c>
      <c r="X31" s="145" t="s">
        <v>689</v>
      </c>
      <c r="Y31" s="133">
        <v>1425530</v>
      </c>
      <c r="Z31" s="187">
        <v>0</v>
      </c>
      <c r="AA31" s="128">
        <v>0</v>
      </c>
      <c r="AB31" s="128" t="s">
        <v>698</v>
      </c>
      <c r="AC31" s="128" t="s">
        <v>698</v>
      </c>
      <c r="AD31" s="128" t="s">
        <v>698</v>
      </c>
      <c r="AE31" s="128" t="s">
        <v>698</v>
      </c>
      <c r="AF31" s="128" t="s">
        <v>698</v>
      </c>
      <c r="AG31" s="128" t="s">
        <v>698</v>
      </c>
      <c r="AH31" s="138"/>
      <c r="AI31" s="138"/>
      <c r="AJ31" s="138"/>
      <c r="AK31" s="138"/>
      <c r="AL31" s="138"/>
      <c r="AM31" s="138"/>
      <c r="AN31" s="138"/>
      <c r="AO31" s="138"/>
      <c r="AP31" s="138"/>
      <c r="AQ31" s="204" t="s">
        <v>1173</v>
      </c>
    </row>
    <row r="32" spans="1:43" ht="24" x14ac:dyDescent="0.3">
      <c r="A32" s="128" t="s">
        <v>901</v>
      </c>
      <c r="B32" s="129">
        <v>29</v>
      </c>
      <c r="C32" s="144" t="s">
        <v>989</v>
      </c>
      <c r="D32" s="238">
        <v>5291</v>
      </c>
      <c r="E32" s="246" t="s">
        <v>2200</v>
      </c>
      <c r="F32" s="279" t="s">
        <v>2531</v>
      </c>
      <c r="G32" s="175" t="s">
        <v>1132</v>
      </c>
      <c r="H32" s="186">
        <v>2004</v>
      </c>
      <c r="I32" s="203">
        <v>37668</v>
      </c>
      <c r="J32" s="186">
        <v>2003</v>
      </c>
      <c r="K32" s="187" t="s">
        <v>1155</v>
      </c>
      <c r="L32" s="187" t="s">
        <v>1109</v>
      </c>
      <c r="M32" s="131">
        <v>360</v>
      </c>
      <c r="N32" s="128" t="s">
        <v>698</v>
      </c>
      <c r="O32" s="136" t="s">
        <v>698</v>
      </c>
      <c r="P32" s="136">
        <v>42844</v>
      </c>
      <c r="Q32" s="128" t="s">
        <v>698</v>
      </c>
      <c r="R32" s="128" t="s">
        <v>698</v>
      </c>
      <c r="S32" s="128" t="s">
        <v>698</v>
      </c>
      <c r="T32" s="128" t="s">
        <v>698</v>
      </c>
      <c r="U32" s="128" t="s">
        <v>698</v>
      </c>
      <c r="V32" s="145" t="s">
        <v>689</v>
      </c>
      <c r="W32" s="145" t="s">
        <v>689</v>
      </c>
      <c r="X32" s="145" t="s">
        <v>689</v>
      </c>
      <c r="Y32" s="133">
        <v>466630</v>
      </c>
      <c r="Z32" s="128">
        <v>0</v>
      </c>
      <c r="AA32" s="128">
        <v>0</v>
      </c>
      <c r="AB32" s="150" t="s">
        <v>698</v>
      </c>
      <c r="AC32" s="150" t="s">
        <v>698</v>
      </c>
      <c r="AD32" s="128" t="s">
        <v>698</v>
      </c>
      <c r="AE32" s="128" t="s">
        <v>698</v>
      </c>
      <c r="AF32" s="128" t="s">
        <v>698</v>
      </c>
      <c r="AG32" s="128" t="s">
        <v>698</v>
      </c>
      <c r="AH32" s="138"/>
      <c r="AI32" s="138"/>
      <c r="AJ32" s="138"/>
      <c r="AK32" s="138"/>
      <c r="AL32" s="138"/>
      <c r="AM32" s="138"/>
      <c r="AN32" s="138"/>
      <c r="AO32" s="138"/>
      <c r="AP32" s="138"/>
      <c r="AQ32" s="204" t="s">
        <v>1173</v>
      </c>
    </row>
    <row r="33" spans="1:43" ht="24" x14ac:dyDescent="0.3">
      <c r="A33" s="128" t="s">
        <v>901</v>
      </c>
      <c r="B33" s="129">
        <v>30</v>
      </c>
      <c r="C33" s="144" t="s">
        <v>984</v>
      </c>
      <c r="D33" s="238">
        <v>5308</v>
      </c>
      <c r="E33" s="246" t="s">
        <v>2200</v>
      </c>
      <c r="F33" s="279" t="s">
        <v>2531</v>
      </c>
      <c r="G33" s="175" t="s">
        <v>1132</v>
      </c>
      <c r="H33" s="186">
        <v>2004</v>
      </c>
      <c r="I33" s="203">
        <v>37798</v>
      </c>
      <c r="J33" s="186">
        <v>2003</v>
      </c>
      <c r="K33" s="187" t="s">
        <v>1184</v>
      </c>
      <c r="L33" s="187" t="s">
        <v>1110</v>
      </c>
      <c r="M33" s="131">
        <v>120</v>
      </c>
      <c r="N33" s="128" t="s">
        <v>698</v>
      </c>
      <c r="O33" s="136" t="s">
        <v>698</v>
      </c>
      <c r="P33" s="136">
        <v>42844</v>
      </c>
      <c r="Q33" s="128" t="s">
        <v>698</v>
      </c>
      <c r="R33" s="128" t="s">
        <v>698</v>
      </c>
      <c r="S33" s="128" t="s">
        <v>698</v>
      </c>
      <c r="T33" s="128" t="s">
        <v>698</v>
      </c>
      <c r="U33" s="128" t="s">
        <v>698</v>
      </c>
      <c r="V33" s="145" t="s">
        <v>689</v>
      </c>
      <c r="W33" s="145" t="s">
        <v>689</v>
      </c>
      <c r="X33" s="145" t="s">
        <v>689</v>
      </c>
      <c r="Y33" s="133">
        <v>405950</v>
      </c>
      <c r="Z33" s="187">
        <v>0</v>
      </c>
      <c r="AA33" s="128">
        <v>0</v>
      </c>
      <c r="AB33" s="128" t="s">
        <v>698</v>
      </c>
      <c r="AC33" s="128" t="s">
        <v>698</v>
      </c>
      <c r="AD33" s="128" t="s">
        <v>698</v>
      </c>
      <c r="AE33" s="128" t="s">
        <v>698</v>
      </c>
      <c r="AF33" s="128" t="s">
        <v>698</v>
      </c>
      <c r="AG33" s="128" t="s">
        <v>698</v>
      </c>
      <c r="AH33" s="138"/>
      <c r="AI33" s="138"/>
      <c r="AJ33" s="138"/>
      <c r="AK33" s="138"/>
      <c r="AL33" s="138"/>
      <c r="AM33" s="138"/>
      <c r="AN33" s="138"/>
      <c r="AO33" s="138"/>
      <c r="AP33" s="138"/>
      <c r="AQ33" s="204" t="s">
        <v>1173</v>
      </c>
    </row>
    <row r="34" spans="1:43" ht="24" x14ac:dyDescent="0.3">
      <c r="A34" s="128" t="s">
        <v>901</v>
      </c>
      <c r="B34" s="129">
        <v>31</v>
      </c>
      <c r="C34" s="144" t="s">
        <v>985</v>
      </c>
      <c r="D34" s="238">
        <v>5354</v>
      </c>
      <c r="E34" s="246" t="s">
        <v>2200</v>
      </c>
      <c r="F34" s="279" t="s">
        <v>2531</v>
      </c>
      <c r="G34" s="175" t="s">
        <v>1132</v>
      </c>
      <c r="H34" s="186">
        <v>2004</v>
      </c>
      <c r="I34" s="203">
        <v>37798</v>
      </c>
      <c r="J34" s="186">
        <v>2003</v>
      </c>
      <c r="K34" s="187" t="s">
        <v>1184</v>
      </c>
      <c r="L34" s="187" t="s">
        <v>1110</v>
      </c>
      <c r="M34" s="131">
        <v>120</v>
      </c>
      <c r="N34" s="128" t="s">
        <v>698</v>
      </c>
      <c r="O34" s="136" t="s">
        <v>698</v>
      </c>
      <c r="P34" s="136">
        <v>42844</v>
      </c>
      <c r="Q34" s="128" t="s">
        <v>698</v>
      </c>
      <c r="R34" s="128" t="s">
        <v>698</v>
      </c>
      <c r="S34" s="128" t="s">
        <v>698</v>
      </c>
      <c r="T34" s="128" t="s">
        <v>698</v>
      </c>
      <c r="U34" s="128" t="s">
        <v>698</v>
      </c>
      <c r="V34" s="145" t="s">
        <v>689</v>
      </c>
      <c r="W34" s="145" t="s">
        <v>689</v>
      </c>
      <c r="X34" s="145" t="s">
        <v>689</v>
      </c>
      <c r="Y34" s="133">
        <v>321450</v>
      </c>
      <c r="Z34" s="187">
        <v>0</v>
      </c>
      <c r="AA34" s="128">
        <v>0</v>
      </c>
      <c r="AB34" s="128" t="s">
        <v>698</v>
      </c>
      <c r="AC34" s="128" t="s">
        <v>698</v>
      </c>
      <c r="AD34" s="128" t="s">
        <v>698</v>
      </c>
      <c r="AE34" s="128" t="s">
        <v>698</v>
      </c>
      <c r="AF34" s="128" t="s">
        <v>698</v>
      </c>
      <c r="AG34" s="128" t="s">
        <v>698</v>
      </c>
      <c r="AH34" s="138"/>
      <c r="AI34" s="138"/>
      <c r="AJ34" s="138"/>
      <c r="AK34" s="138"/>
      <c r="AL34" s="138"/>
      <c r="AM34" s="138"/>
      <c r="AN34" s="138"/>
      <c r="AO34" s="138"/>
      <c r="AP34" s="138"/>
      <c r="AQ34" s="204" t="s">
        <v>1173</v>
      </c>
    </row>
    <row r="35" spans="1:43" ht="24" x14ac:dyDescent="0.3">
      <c r="A35" s="128" t="s">
        <v>901</v>
      </c>
      <c r="B35" s="129">
        <v>32</v>
      </c>
      <c r="C35" s="144" t="s">
        <v>982</v>
      </c>
      <c r="D35" s="238">
        <v>5398</v>
      </c>
      <c r="E35" s="246" t="s">
        <v>2200</v>
      </c>
      <c r="F35" s="279" t="s">
        <v>2531</v>
      </c>
      <c r="G35" s="175" t="s">
        <v>1132</v>
      </c>
      <c r="H35" s="186">
        <v>2004</v>
      </c>
      <c r="I35" s="203">
        <v>37796</v>
      </c>
      <c r="J35" s="186">
        <v>2003</v>
      </c>
      <c r="K35" s="187" t="s">
        <v>1164</v>
      </c>
      <c r="L35" s="187" t="s">
        <v>1110</v>
      </c>
      <c r="M35" s="131">
        <v>60</v>
      </c>
      <c r="N35" s="128" t="s">
        <v>698</v>
      </c>
      <c r="O35" s="136" t="s">
        <v>698</v>
      </c>
      <c r="P35" s="136">
        <v>42844</v>
      </c>
      <c r="Q35" s="128" t="s">
        <v>698</v>
      </c>
      <c r="R35" s="128" t="s">
        <v>698</v>
      </c>
      <c r="S35" s="128" t="s">
        <v>698</v>
      </c>
      <c r="T35" s="128" t="s">
        <v>698</v>
      </c>
      <c r="U35" s="128" t="s">
        <v>698</v>
      </c>
      <c r="V35" s="145" t="s">
        <v>689</v>
      </c>
      <c r="W35" s="145" t="s">
        <v>689</v>
      </c>
      <c r="X35" s="145" t="s">
        <v>689</v>
      </c>
      <c r="Y35" s="133">
        <v>117500</v>
      </c>
      <c r="Z35" s="187">
        <v>0</v>
      </c>
      <c r="AA35" s="128">
        <v>0</v>
      </c>
      <c r="AB35" s="128" t="s">
        <v>698</v>
      </c>
      <c r="AC35" s="128" t="s">
        <v>698</v>
      </c>
      <c r="AD35" s="128" t="s">
        <v>698</v>
      </c>
      <c r="AE35" s="128" t="s">
        <v>698</v>
      </c>
      <c r="AF35" s="128" t="s">
        <v>698</v>
      </c>
      <c r="AG35" s="128" t="s">
        <v>698</v>
      </c>
      <c r="AH35" s="138"/>
      <c r="AI35" s="138"/>
      <c r="AJ35" s="138"/>
      <c r="AK35" s="138"/>
      <c r="AL35" s="138"/>
      <c r="AM35" s="138"/>
      <c r="AN35" s="138"/>
      <c r="AO35" s="138"/>
      <c r="AP35" s="138"/>
      <c r="AQ35" s="204" t="s">
        <v>1173</v>
      </c>
    </row>
    <row r="36" spans="1:43" ht="24" x14ac:dyDescent="0.3">
      <c r="A36" s="128" t="s">
        <v>901</v>
      </c>
      <c r="B36" s="129">
        <v>33</v>
      </c>
      <c r="C36" s="144" t="s">
        <v>962</v>
      </c>
      <c r="D36" s="238">
        <v>5458</v>
      </c>
      <c r="E36" s="246" t="s">
        <v>2200</v>
      </c>
      <c r="F36" s="279" t="s">
        <v>2531</v>
      </c>
      <c r="G36" s="175" t="s">
        <v>1132</v>
      </c>
      <c r="H36" s="186">
        <v>2004</v>
      </c>
      <c r="I36" s="203">
        <v>37799</v>
      </c>
      <c r="J36" s="186">
        <v>2003</v>
      </c>
      <c r="K36" s="128" t="s">
        <v>1159</v>
      </c>
      <c r="L36" s="187" t="s">
        <v>1100</v>
      </c>
      <c r="M36" s="131">
        <v>90</v>
      </c>
      <c r="N36" s="128" t="s">
        <v>698</v>
      </c>
      <c r="O36" s="136" t="s">
        <v>698</v>
      </c>
      <c r="P36" s="136">
        <v>42844</v>
      </c>
      <c r="Q36" s="128" t="s">
        <v>698</v>
      </c>
      <c r="R36" s="128" t="s">
        <v>698</v>
      </c>
      <c r="S36" s="128" t="s">
        <v>698</v>
      </c>
      <c r="T36" s="128" t="s">
        <v>698</v>
      </c>
      <c r="U36" s="128" t="s">
        <v>698</v>
      </c>
      <c r="V36" s="145" t="s">
        <v>689</v>
      </c>
      <c r="W36" s="145" t="s">
        <v>689</v>
      </c>
      <c r="X36" s="145" t="s">
        <v>689</v>
      </c>
      <c r="Y36" s="133">
        <v>357089</v>
      </c>
      <c r="Z36" s="187">
        <v>0</v>
      </c>
      <c r="AA36" s="128">
        <v>0</v>
      </c>
      <c r="AB36" s="128" t="s">
        <v>698</v>
      </c>
      <c r="AC36" s="128" t="s">
        <v>698</v>
      </c>
      <c r="AD36" s="128" t="s">
        <v>698</v>
      </c>
      <c r="AE36" s="128" t="s">
        <v>698</v>
      </c>
      <c r="AF36" s="128" t="s">
        <v>698</v>
      </c>
      <c r="AG36" s="128" t="s">
        <v>698</v>
      </c>
      <c r="AH36" s="138"/>
      <c r="AI36" s="138"/>
      <c r="AJ36" s="138"/>
      <c r="AK36" s="138"/>
      <c r="AL36" s="138"/>
      <c r="AM36" s="138"/>
      <c r="AN36" s="138"/>
      <c r="AO36" s="138"/>
      <c r="AP36" s="138"/>
      <c r="AQ36" s="204" t="s">
        <v>1173</v>
      </c>
    </row>
    <row r="37" spans="1:43" ht="24" x14ac:dyDescent="0.3">
      <c r="A37" s="128" t="s">
        <v>901</v>
      </c>
      <c r="B37" s="129">
        <v>34</v>
      </c>
      <c r="C37" s="144" t="s">
        <v>966</v>
      </c>
      <c r="D37" s="238">
        <v>5778</v>
      </c>
      <c r="E37" s="246" t="s">
        <v>2200</v>
      </c>
      <c r="F37" s="279" t="s">
        <v>2531</v>
      </c>
      <c r="G37" s="175" t="s">
        <v>1132</v>
      </c>
      <c r="H37" s="186">
        <v>2004</v>
      </c>
      <c r="I37" s="203">
        <v>37817</v>
      </c>
      <c r="J37" s="186">
        <v>2003</v>
      </c>
      <c r="K37" s="187" t="s">
        <v>1640</v>
      </c>
      <c r="L37" s="187" t="s">
        <v>1100</v>
      </c>
      <c r="M37" s="131">
        <v>90</v>
      </c>
      <c r="N37" s="128" t="s">
        <v>698</v>
      </c>
      <c r="O37" s="136" t="s">
        <v>698</v>
      </c>
      <c r="P37" s="136">
        <v>42844</v>
      </c>
      <c r="Q37" s="128" t="s">
        <v>698</v>
      </c>
      <c r="R37" s="128" t="s">
        <v>698</v>
      </c>
      <c r="S37" s="128" t="s">
        <v>698</v>
      </c>
      <c r="T37" s="128" t="s">
        <v>698</v>
      </c>
      <c r="U37" s="128" t="s">
        <v>698</v>
      </c>
      <c r="V37" s="145" t="s">
        <v>689</v>
      </c>
      <c r="W37" s="145" t="s">
        <v>691</v>
      </c>
      <c r="X37" s="145" t="s">
        <v>689</v>
      </c>
      <c r="Y37" s="149">
        <v>166268.04</v>
      </c>
      <c r="Z37" s="187">
        <v>0</v>
      </c>
      <c r="AA37" s="128">
        <v>0</v>
      </c>
      <c r="AB37" s="128" t="s">
        <v>698</v>
      </c>
      <c r="AC37" s="128" t="s">
        <v>698</v>
      </c>
      <c r="AD37" s="128" t="s">
        <v>698</v>
      </c>
      <c r="AE37" s="128" t="s">
        <v>698</v>
      </c>
      <c r="AF37" s="128" t="s">
        <v>698</v>
      </c>
      <c r="AG37" s="128" t="s">
        <v>698</v>
      </c>
      <c r="AH37" s="136" t="s">
        <v>925</v>
      </c>
      <c r="AI37" s="148" t="s">
        <v>1237</v>
      </c>
      <c r="AJ37" s="138">
        <v>2004</v>
      </c>
      <c r="AK37" s="148" t="s">
        <v>1237</v>
      </c>
      <c r="AL37" s="148" t="s">
        <v>1237</v>
      </c>
      <c r="AM37" s="148" t="s">
        <v>1237</v>
      </c>
      <c r="AN37" s="138"/>
      <c r="AO37" s="138"/>
      <c r="AP37" s="138"/>
      <c r="AQ37" s="204" t="s">
        <v>1173</v>
      </c>
    </row>
    <row r="38" spans="1:43" ht="24" x14ac:dyDescent="0.3">
      <c r="A38" s="128" t="s">
        <v>901</v>
      </c>
      <c r="B38" s="129">
        <v>35</v>
      </c>
      <c r="C38" s="144" t="s">
        <v>983</v>
      </c>
      <c r="D38" s="238">
        <v>6181</v>
      </c>
      <c r="E38" s="246" t="s">
        <v>2200</v>
      </c>
      <c r="F38" s="279" t="s">
        <v>2531</v>
      </c>
      <c r="G38" s="175" t="s">
        <v>1132</v>
      </c>
      <c r="H38" s="186">
        <v>2004</v>
      </c>
      <c r="I38" s="203">
        <v>37838</v>
      </c>
      <c r="J38" s="186">
        <v>2003</v>
      </c>
      <c r="K38" s="187" t="s">
        <v>1164</v>
      </c>
      <c r="L38" s="187" t="s">
        <v>1110</v>
      </c>
      <c r="M38" s="131">
        <v>180</v>
      </c>
      <c r="N38" s="128" t="s">
        <v>698</v>
      </c>
      <c r="O38" s="136" t="s">
        <v>698</v>
      </c>
      <c r="P38" s="136">
        <v>42844</v>
      </c>
      <c r="Q38" s="128" t="s">
        <v>698</v>
      </c>
      <c r="R38" s="128" t="s">
        <v>698</v>
      </c>
      <c r="S38" s="128" t="s">
        <v>698</v>
      </c>
      <c r="T38" s="128" t="s">
        <v>698</v>
      </c>
      <c r="U38" s="128" t="s">
        <v>698</v>
      </c>
      <c r="V38" s="145" t="s">
        <v>689</v>
      </c>
      <c r="W38" s="145" t="s">
        <v>689</v>
      </c>
      <c r="X38" s="145" t="s">
        <v>689</v>
      </c>
      <c r="Y38" s="133">
        <v>372625</v>
      </c>
      <c r="Z38" s="187">
        <v>0</v>
      </c>
      <c r="AA38" s="128">
        <v>0</v>
      </c>
      <c r="AB38" s="128" t="s">
        <v>698</v>
      </c>
      <c r="AC38" s="128" t="s">
        <v>698</v>
      </c>
      <c r="AD38" s="128" t="s">
        <v>698</v>
      </c>
      <c r="AE38" s="128" t="s">
        <v>698</v>
      </c>
      <c r="AF38" s="128" t="s">
        <v>698</v>
      </c>
      <c r="AG38" s="128" t="s">
        <v>698</v>
      </c>
      <c r="AH38" s="138"/>
      <c r="AI38" s="138"/>
      <c r="AJ38" s="138"/>
      <c r="AK38" s="138"/>
      <c r="AL38" s="138"/>
      <c r="AM38" s="138"/>
      <c r="AN38" s="138"/>
      <c r="AO38" s="138"/>
      <c r="AP38" s="138"/>
      <c r="AQ38" s="204" t="s">
        <v>1173</v>
      </c>
    </row>
    <row r="39" spans="1:43" ht="24" x14ac:dyDescent="0.3">
      <c r="A39" s="128" t="s">
        <v>901</v>
      </c>
      <c r="B39" s="129">
        <v>36</v>
      </c>
      <c r="C39" s="144" t="s">
        <v>973</v>
      </c>
      <c r="D39" s="238">
        <v>6208</v>
      </c>
      <c r="E39" s="246" t="s">
        <v>2203</v>
      </c>
      <c r="F39" s="279" t="s">
        <v>2531</v>
      </c>
      <c r="G39" s="175" t="s">
        <v>1132</v>
      </c>
      <c r="H39" s="186">
        <v>2004</v>
      </c>
      <c r="I39" s="203">
        <v>37833</v>
      </c>
      <c r="J39" s="186">
        <v>2003</v>
      </c>
      <c r="K39" s="187" t="s">
        <v>1178</v>
      </c>
      <c r="L39" s="187" t="s">
        <v>1096</v>
      </c>
      <c r="M39" s="131">
        <v>60</v>
      </c>
      <c r="N39" s="128" t="s">
        <v>698</v>
      </c>
      <c r="O39" s="136" t="s">
        <v>698</v>
      </c>
      <c r="P39" s="136">
        <v>42844</v>
      </c>
      <c r="Q39" s="128" t="s">
        <v>698</v>
      </c>
      <c r="R39" s="128" t="s">
        <v>698</v>
      </c>
      <c r="S39" s="128" t="s">
        <v>698</v>
      </c>
      <c r="T39" s="128" t="s">
        <v>698</v>
      </c>
      <c r="U39" s="128" t="s">
        <v>698</v>
      </c>
      <c r="V39" s="145" t="s">
        <v>689</v>
      </c>
      <c r="W39" s="145" t="s">
        <v>689</v>
      </c>
      <c r="X39" s="145" t="s">
        <v>689</v>
      </c>
      <c r="Y39" s="133">
        <v>142000</v>
      </c>
      <c r="Z39" s="187">
        <v>0</v>
      </c>
      <c r="AA39" s="128">
        <v>0</v>
      </c>
      <c r="AB39" s="128" t="s">
        <v>698</v>
      </c>
      <c r="AC39" s="128" t="s">
        <v>698</v>
      </c>
      <c r="AD39" s="128" t="s">
        <v>698</v>
      </c>
      <c r="AE39" s="128" t="s">
        <v>698</v>
      </c>
      <c r="AF39" s="128" t="s">
        <v>698</v>
      </c>
      <c r="AG39" s="128" t="s">
        <v>698</v>
      </c>
      <c r="AH39" s="138"/>
      <c r="AI39" s="138"/>
      <c r="AJ39" s="138"/>
      <c r="AK39" s="138"/>
      <c r="AL39" s="138"/>
      <c r="AM39" s="138"/>
      <c r="AN39" s="138"/>
      <c r="AO39" s="138"/>
      <c r="AP39" s="138"/>
      <c r="AQ39" s="204" t="s">
        <v>1173</v>
      </c>
    </row>
    <row r="40" spans="1:43" ht="24" x14ac:dyDescent="0.3">
      <c r="A40" s="128" t="s">
        <v>901</v>
      </c>
      <c r="B40" s="129">
        <v>37</v>
      </c>
      <c r="C40" s="144" t="s">
        <v>972</v>
      </c>
      <c r="D40" s="238">
        <v>6281</v>
      </c>
      <c r="E40" s="246" t="s">
        <v>2200</v>
      </c>
      <c r="F40" s="279" t="s">
        <v>2531</v>
      </c>
      <c r="G40" s="175" t="s">
        <v>1132</v>
      </c>
      <c r="H40" s="186">
        <v>2004</v>
      </c>
      <c r="I40" s="203">
        <v>37910</v>
      </c>
      <c r="J40" s="186">
        <v>2003</v>
      </c>
      <c r="K40" s="187" t="s">
        <v>1141</v>
      </c>
      <c r="L40" s="187" t="s">
        <v>1100</v>
      </c>
      <c r="M40" s="131">
        <v>90</v>
      </c>
      <c r="N40" s="128" t="s">
        <v>698</v>
      </c>
      <c r="O40" s="136" t="s">
        <v>698</v>
      </c>
      <c r="P40" s="136">
        <v>42844</v>
      </c>
      <c r="Q40" s="128" t="s">
        <v>698</v>
      </c>
      <c r="R40" s="128" t="s">
        <v>698</v>
      </c>
      <c r="S40" s="128" t="s">
        <v>698</v>
      </c>
      <c r="T40" s="128" t="s">
        <v>698</v>
      </c>
      <c r="U40" s="128" t="s">
        <v>698</v>
      </c>
      <c r="V40" s="145" t="s">
        <v>689</v>
      </c>
      <c r="W40" s="145" t="s">
        <v>689</v>
      </c>
      <c r="X40" s="145" t="s">
        <v>689</v>
      </c>
      <c r="Y40" s="133">
        <v>311533</v>
      </c>
      <c r="Z40" s="187">
        <v>0</v>
      </c>
      <c r="AA40" s="128">
        <v>0</v>
      </c>
      <c r="AB40" s="128" t="s">
        <v>698</v>
      </c>
      <c r="AC40" s="128" t="s">
        <v>698</v>
      </c>
      <c r="AD40" s="128" t="s">
        <v>698</v>
      </c>
      <c r="AE40" s="128" t="s">
        <v>698</v>
      </c>
      <c r="AF40" s="128" t="s">
        <v>698</v>
      </c>
      <c r="AG40" s="128" t="s">
        <v>698</v>
      </c>
      <c r="AH40" s="138"/>
      <c r="AI40" s="138"/>
      <c r="AJ40" s="138"/>
      <c r="AK40" s="138"/>
      <c r="AL40" s="138"/>
      <c r="AM40" s="138"/>
      <c r="AN40" s="138"/>
      <c r="AO40" s="138"/>
      <c r="AP40" s="138"/>
      <c r="AQ40" s="204" t="s">
        <v>1173</v>
      </c>
    </row>
    <row r="41" spans="1:43" ht="24" x14ac:dyDescent="0.3">
      <c r="A41" s="128" t="s">
        <v>901</v>
      </c>
      <c r="B41" s="129">
        <v>38</v>
      </c>
      <c r="C41" s="144" t="s">
        <v>979</v>
      </c>
      <c r="D41" s="238">
        <v>6376</v>
      </c>
      <c r="E41" s="246" t="s">
        <v>2207</v>
      </c>
      <c r="F41" s="279" t="s">
        <v>2531</v>
      </c>
      <c r="G41" s="175" t="s">
        <v>1132</v>
      </c>
      <c r="H41" s="186">
        <v>2004</v>
      </c>
      <c r="I41" s="203">
        <v>37840</v>
      </c>
      <c r="J41" s="186">
        <v>2003</v>
      </c>
      <c r="K41" s="187" t="s">
        <v>1164</v>
      </c>
      <c r="L41" s="187" t="s">
        <v>1096</v>
      </c>
      <c r="M41" s="131">
        <v>30</v>
      </c>
      <c r="N41" s="128" t="s">
        <v>698</v>
      </c>
      <c r="O41" s="136" t="s">
        <v>698</v>
      </c>
      <c r="P41" s="136">
        <v>42844</v>
      </c>
      <c r="Q41" s="128" t="s">
        <v>698</v>
      </c>
      <c r="R41" s="128" t="s">
        <v>698</v>
      </c>
      <c r="S41" s="128" t="s">
        <v>698</v>
      </c>
      <c r="T41" s="128" t="s">
        <v>698</v>
      </c>
      <c r="U41" s="128" t="s">
        <v>698</v>
      </c>
      <c r="V41" s="145" t="s">
        <v>689</v>
      </c>
      <c r="W41" s="145" t="s">
        <v>689</v>
      </c>
      <c r="X41" s="145" t="s">
        <v>689</v>
      </c>
      <c r="Y41" s="133">
        <v>150000</v>
      </c>
      <c r="Z41" s="187">
        <v>0</v>
      </c>
      <c r="AA41" s="128">
        <v>0</v>
      </c>
      <c r="AB41" s="128" t="s">
        <v>698</v>
      </c>
      <c r="AC41" s="128" t="s">
        <v>698</v>
      </c>
      <c r="AD41" s="128" t="s">
        <v>698</v>
      </c>
      <c r="AE41" s="128" t="s">
        <v>698</v>
      </c>
      <c r="AF41" s="128" t="s">
        <v>698</v>
      </c>
      <c r="AG41" s="128" t="s">
        <v>698</v>
      </c>
      <c r="AH41" s="138"/>
      <c r="AI41" s="138"/>
      <c r="AJ41" s="138"/>
      <c r="AK41" s="138"/>
      <c r="AL41" s="138"/>
      <c r="AM41" s="138"/>
      <c r="AN41" s="138"/>
      <c r="AO41" s="138"/>
      <c r="AP41" s="138"/>
      <c r="AQ41" s="204" t="s">
        <v>1173</v>
      </c>
    </row>
    <row r="42" spans="1:43" ht="24" x14ac:dyDescent="0.3">
      <c r="A42" s="128" t="s">
        <v>901</v>
      </c>
      <c r="B42" s="129">
        <v>39</v>
      </c>
      <c r="C42" s="144" t="s">
        <v>971</v>
      </c>
      <c r="D42" s="238">
        <v>6669</v>
      </c>
      <c r="E42" s="246" t="s">
        <v>2200</v>
      </c>
      <c r="F42" s="279" t="s">
        <v>2531</v>
      </c>
      <c r="G42" s="175" t="s">
        <v>1132</v>
      </c>
      <c r="H42" s="186">
        <v>2004</v>
      </c>
      <c r="I42" s="203">
        <v>37855</v>
      </c>
      <c r="J42" s="186">
        <v>2003</v>
      </c>
      <c r="K42" s="187" t="s">
        <v>1182</v>
      </c>
      <c r="L42" s="187" t="s">
        <v>1098</v>
      </c>
      <c r="M42" s="131">
        <v>90</v>
      </c>
      <c r="N42" s="128" t="s">
        <v>698</v>
      </c>
      <c r="O42" s="136" t="s">
        <v>698</v>
      </c>
      <c r="P42" s="136">
        <v>42844</v>
      </c>
      <c r="Q42" s="128" t="s">
        <v>698</v>
      </c>
      <c r="R42" s="128" t="s">
        <v>698</v>
      </c>
      <c r="S42" s="128" t="s">
        <v>698</v>
      </c>
      <c r="T42" s="128" t="s">
        <v>698</v>
      </c>
      <c r="U42" s="128" t="s">
        <v>698</v>
      </c>
      <c r="V42" s="145" t="s">
        <v>689</v>
      </c>
      <c r="W42" s="145" t="s">
        <v>689</v>
      </c>
      <c r="X42" s="145" t="s">
        <v>689</v>
      </c>
      <c r="Y42" s="133">
        <v>37090</v>
      </c>
      <c r="Z42" s="187">
        <v>0</v>
      </c>
      <c r="AA42" s="128">
        <v>0</v>
      </c>
      <c r="AB42" s="150" t="s">
        <v>698</v>
      </c>
      <c r="AC42" s="128" t="s">
        <v>698</v>
      </c>
      <c r="AD42" s="128" t="s">
        <v>698</v>
      </c>
      <c r="AE42" s="128" t="s">
        <v>698</v>
      </c>
      <c r="AF42" s="128" t="s">
        <v>698</v>
      </c>
      <c r="AG42" s="128" t="s">
        <v>698</v>
      </c>
      <c r="AH42" s="138"/>
      <c r="AI42" s="138"/>
      <c r="AJ42" s="138"/>
      <c r="AK42" s="138"/>
      <c r="AL42" s="138"/>
      <c r="AM42" s="138"/>
      <c r="AN42" s="138"/>
      <c r="AO42" s="138"/>
      <c r="AP42" s="138"/>
      <c r="AQ42" s="204" t="s">
        <v>1173</v>
      </c>
    </row>
    <row r="43" spans="1:43" ht="36" x14ac:dyDescent="0.3">
      <c r="A43" s="128" t="s">
        <v>901</v>
      </c>
      <c r="B43" s="129">
        <v>40</v>
      </c>
      <c r="C43" s="144" t="s">
        <v>968</v>
      </c>
      <c r="D43" s="238">
        <v>6770</v>
      </c>
      <c r="E43" s="246" t="s">
        <v>2200</v>
      </c>
      <c r="F43" s="279" t="s">
        <v>2531</v>
      </c>
      <c r="G43" s="175" t="s">
        <v>1132</v>
      </c>
      <c r="H43" s="186">
        <v>2004</v>
      </c>
      <c r="I43" s="203">
        <v>38065</v>
      </c>
      <c r="J43" s="186">
        <v>2004</v>
      </c>
      <c r="K43" s="187" t="s">
        <v>1181</v>
      </c>
      <c r="L43" s="187" t="s">
        <v>1104</v>
      </c>
      <c r="M43" s="131">
        <v>240</v>
      </c>
      <c r="N43" s="136">
        <v>38777</v>
      </c>
      <c r="O43" s="136">
        <v>38777</v>
      </c>
      <c r="P43" s="136">
        <v>42844</v>
      </c>
      <c r="Q43" s="145">
        <f>+(P43-N43)/365</f>
        <v>11.142465753424657</v>
      </c>
      <c r="R43" s="145" t="s">
        <v>2521</v>
      </c>
      <c r="S43" s="145">
        <f>+(P43-O43)/365</f>
        <v>11.142465753424657</v>
      </c>
      <c r="T43" s="145" t="s">
        <v>2521</v>
      </c>
      <c r="U43" s="145" t="s">
        <v>2540</v>
      </c>
      <c r="V43" s="145" t="s">
        <v>689</v>
      </c>
      <c r="W43" s="145" t="s">
        <v>689</v>
      </c>
      <c r="X43" s="145" t="s">
        <v>689</v>
      </c>
      <c r="Y43" s="133">
        <v>1565236.02</v>
      </c>
      <c r="Z43" s="140">
        <v>0</v>
      </c>
      <c r="AA43" s="128">
        <v>0</v>
      </c>
      <c r="AB43" s="133">
        <v>4083</v>
      </c>
      <c r="AC43" s="133">
        <v>4083</v>
      </c>
      <c r="AD43" s="137">
        <f>+Y43-AC43</f>
        <v>1561153.02</v>
      </c>
      <c r="AE43" s="135">
        <f>+AC43/Y43</f>
        <v>2.6085522872135282E-3</v>
      </c>
      <c r="AF43" s="135">
        <f>+AC43/Y43</f>
        <v>2.6085522872135282E-3</v>
      </c>
      <c r="AG43" s="135" t="s">
        <v>2543</v>
      </c>
      <c r="AH43" s="138"/>
      <c r="AI43" s="138"/>
      <c r="AJ43" s="138"/>
      <c r="AK43" s="138"/>
      <c r="AL43" s="138"/>
      <c r="AM43" s="138"/>
      <c r="AN43" s="138"/>
      <c r="AO43" s="138"/>
      <c r="AP43" s="138"/>
      <c r="AQ43" s="204"/>
    </row>
    <row r="44" spans="1:43" ht="24" x14ac:dyDescent="0.3">
      <c r="A44" s="128" t="s">
        <v>901</v>
      </c>
      <c r="B44" s="129">
        <v>41</v>
      </c>
      <c r="C44" s="144" t="s">
        <v>977</v>
      </c>
      <c r="D44" s="238">
        <v>6789</v>
      </c>
      <c r="E44" s="246" t="s">
        <v>2200</v>
      </c>
      <c r="F44" s="279" t="s">
        <v>2531</v>
      </c>
      <c r="G44" s="175" t="s">
        <v>1132</v>
      </c>
      <c r="H44" s="186">
        <v>2004</v>
      </c>
      <c r="I44" s="203">
        <v>37868</v>
      </c>
      <c r="J44" s="186">
        <v>2003</v>
      </c>
      <c r="K44" s="187" t="s">
        <v>1183</v>
      </c>
      <c r="L44" s="187" t="s">
        <v>1100</v>
      </c>
      <c r="M44" s="131">
        <v>90</v>
      </c>
      <c r="N44" s="128" t="s">
        <v>698</v>
      </c>
      <c r="O44" s="136" t="s">
        <v>698</v>
      </c>
      <c r="P44" s="136">
        <v>42844</v>
      </c>
      <c r="Q44" s="128" t="s">
        <v>698</v>
      </c>
      <c r="R44" s="128" t="s">
        <v>698</v>
      </c>
      <c r="S44" s="128" t="s">
        <v>698</v>
      </c>
      <c r="T44" s="128" t="s">
        <v>698</v>
      </c>
      <c r="U44" s="128" t="s">
        <v>698</v>
      </c>
      <c r="V44" s="145" t="s">
        <v>689</v>
      </c>
      <c r="W44" s="145" t="s">
        <v>689</v>
      </c>
      <c r="X44" s="145" t="s">
        <v>689</v>
      </c>
      <c r="Y44" s="133">
        <v>285271</v>
      </c>
      <c r="Z44" s="187">
        <v>0</v>
      </c>
      <c r="AA44" s="128">
        <v>0</v>
      </c>
      <c r="AB44" s="150" t="s">
        <v>698</v>
      </c>
      <c r="AC44" s="128" t="s">
        <v>698</v>
      </c>
      <c r="AD44" s="128" t="s">
        <v>698</v>
      </c>
      <c r="AE44" s="128" t="s">
        <v>698</v>
      </c>
      <c r="AF44" s="128" t="s">
        <v>698</v>
      </c>
      <c r="AG44" s="128" t="s">
        <v>698</v>
      </c>
      <c r="AH44" s="138"/>
      <c r="AI44" s="138"/>
      <c r="AJ44" s="138"/>
      <c r="AK44" s="138"/>
      <c r="AL44" s="138"/>
      <c r="AM44" s="138"/>
      <c r="AN44" s="138"/>
      <c r="AO44" s="138"/>
      <c r="AP44" s="138"/>
      <c r="AQ44" s="204" t="s">
        <v>1173</v>
      </c>
    </row>
    <row r="45" spans="1:43" ht="24" x14ac:dyDescent="0.3">
      <c r="A45" s="128" t="s">
        <v>901</v>
      </c>
      <c r="B45" s="129">
        <v>42</v>
      </c>
      <c r="C45" s="144" t="s">
        <v>976</v>
      </c>
      <c r="D45" s="238">
        <v>6895</v>
      </c>
      <c r="E45" s="246" t="s">
        <v>2200</v>
      </c>
      <c r="F45" s="279" t="s">
        <v>2531</v>
      </c>
      <c r="G45" s="175" t="s">
        <v>1132</v>
      </c>
      <c r="H45" s="186">
        <v>2004</v>
      </c>
      <c r="I45" s="203">
        <v>37907</v>
      </c>
      <c r="J45" s="186">
        <v>2003</v>
      </c>
      <c r="K45" s="187" t="s">
        <v>1094</v>
      </c>
      <c r="L45" s="187" t="s">
        <v>1095</v>
      </c>
      <c r="M45" s="131">
        <v>90</v>
      </c>
      <c r="N45" s="128" t="s">
        <v>698</v>
      </c>
      <c r="O45" s="136" t="s">
        <v>698</v>
      </c>
      <c r="P45" s="136">
        <v>42844</v>
      </c>
      <c r="Q45" s="128" t="s">
        <v>698</v>
      </c>
      <c r="R45" s="128" t="s">
        <v>698</v>
      </c>
      <c r="S45" s="128" t="s">
        <v>698</v>
      </c>
      <c r="T45" s="128" t="s">
        <v>698</v>
      </c>
      <c r="U45" s="128" t="s">
        <v>698</v>
      </c>
      <c r="V45" s="145" t="s">
        <v>689</v>
      </c>
      <c r="W45" s="145" t="s">
        <v>689</v>
      </c>
      <c r="X45" s="145" t="s">
        <v>689</v>
      </c>
      <c r="Y45" s="133">
        <v>129532</v>
      </c>
      <c r="Z45" s="187">
        <v>0</v>
      </c>
      <c r="AA45" s="128">
        <v>0</v>
      </c>
      <c r="AB45" s="150" t="s">
        <v>698</v>
      </c>
      <c r="AC45" s="128" t="s">
        <v>698</v>
      </c>
      <c r="AD45" s="128" t="s">
        <v>698</v>
      </c>
      <c r="AE45" s="128" t="s">
        <v>698</v>
      </c>
      <c r="AF45" s="128" t="s">
        <v>698</v>
      </c>
      <c r="AG45" s="128" t="s">
        <v>698</v>
      </c>
      <c r="AH45" s="138"/>
      <c r="AI45" s="138"/>
      <c r="AJ45" s="138"/>
      <c r="AK45" s="138"/>
      <c r="AL45" s="138"/>
      <c r="AM45" s="138"/>
      <c r="AN45" s="138"/>
      <c r="AO45" s="138"/>
      <c r="AP45" s="138"/>
      <c r="AQ45" s="204" t="s">
        <v>1173</v>
      </c>
    </row>
    <row r="46" spans="1:43" ht="36" x14ac:dyDescent="0.3">
      <c r="A46" s="128" t="s">
        <v>901</v>
      </c>
      <c r="B46" s="129">
        <v>43</v>
      </c>
      <c r="C46" s="144" t="s">
        <v>961</v>
      </c>
      <c r="D46" s="238">
        <v>6980</v>
      </c>
      <c r="E46" s="246" t="s">
        <v>2200</v>
      </c>
      <c r="F46" s="279" t="s">
        <v>2531</v>
      </c>
      <c r="G46" s="175" t="s">
        <v>1132</v>
      </c>
      <c r="H46" s="186">
        <v>2004</v>
      </c>
      <c r="I46" s="203">
        <v>37893</v>
      </c>
      <c r="J46" s="186">
        <v>2003</v>
      </c>
      <c r="K46" s="128" t="s">
        <v>1159</v>
      </c>
      <c r="L46" s="187" t="s">
        <v>1100</v>
      </c>
      <c r="M46" s="131">
        <v>90</v>
      </c>
      <c r="N46" s="136">
        <v>38838</v>
      </c>
      <c r="O46" s="136">
        <v>38838</v>
      </c>
      <c r="P46" s="136">
        <v>42844</v>
      </c>
      <c r="Q46" s="145">
        <f>+(P46-N46)/365</f>
        <v>10.975342465753425</v>
      </c>
      <c r="R46" s="145" t="s">
        <v>2521</v>
      </c>
      <c r="S46" s="145">
        <f>+(P46-O46)/365</f>
        <v>10.975342465753425</v>
      </c>
      <c r="T46" s="145" t="s">
        <v>2521</v>
      </c>
      <c r="U46" s="145" t="s">
        <v>2540</v>
      </c>
      <c r="V46" s="145" t="s">
        <v>689</v>
      </c>
      <c r="W46" s="145" t="s">
        <v>689</v>
      </c>
      <c r="X46" s="145" t="s">
        <v>689</v>
      </c>
      <c r="Y46" s="133">
        <v>1087272</v>
      </c>
      <c r="Z46" s="140">
        <v>0</v>
      </c>
      <c r="AA46" s="128">
        <v>0</v>
      </c>
      <c r="AB46" s="133">
        <v>15495</v>
      </c>
      <c r="AC46" s="138">
        <v>13172</v>
      </c>
      <c r="AD46" s="137">
        <f>+Y46-AC46</f>
        <v>1074100</v>
      </c>
      <c r="AE46" s="135">
        <f>+AC46/Y46</f>
        <v>1.2114723822557742E-2</v>
      </c>
      <c r="AF46" s="135">
        <f>+AC46/Y46</f>
        <v>1.2114723822557742E-2</v>
      </c>
      <c r="AG46" s="135" t="s">
        <v>2543</v>
      </c>
      <c r="AH46" s="138"/>
      <c r="AI46" s="138"/>
      <c r="AJ46" s="138"/>
      <c r="AK46" s="138"/>
      <c r="AL46" s="138"/>
      <c r="AM46" s="138"/>
      <c r="AN46" s="138"/>
      <c r="AO46" s="138"/>
      <c r="AP46" s="138"/>
      <c r="AQ46" s="204"/>
    </row>
    <row r="47" spans="1:43" ht="24" x14ac:dyDescent="0.3">
      <c r="A47" s="128" t="s">
        <v>901</v>
      </c>
      <c r="B47" s="129">
        <v>44</v>
      </c>
      <c r="C47" s="144" t="s">
        <v>967</v>
      </c>
      <c r="D47" s="238">
        <v>7230</v>
      </c>
      <c r="E47" s="246" t="s">
        <v>2200</v>
      </c>
      <c r="F47" s="279" t="s">
        <v>2531</v>
      </c>
      <c r="G47" s="175" t="s">
        <v>1132</v>
      </c>
      <c r="H47" s="186">
        <v>2004</v>
      </c>
      <c r="I47" s="203">
        <v>37946</v>
      </c>
      <c r="J47" s="186">
        <v>2003</v>
      </c>
      <c r="K47" s="187" t="s">
        <v>1162</v>
      </c>
      <c r="L47" s="187" t="s">
        <v>1110</v>
      </c>
      <c r="M47" s="131">
        <v>120</v>
      </c>
      <c r="N47" s="128" t="s">
        <v>698</v>
      </c>
      <c r="O47" s="136" t="s">
        <v>698</v>
      </c>
      <c r="P47" s="136">
        <v>42844</v>
      </c>
      <c r="Q47" s="128" t="s">
        <v>698</v>
      </c>
      <c r="R47" s="128" t="s">
        <v>698</v>
      </c>
      <c r="S47" s="128" t="s">
        <v>698</v>
      </c>
      <c r="T47" s="128" t="s">
        <v>698</v>
      </c>
      <c r="U47" s="128" t="s">
        <v>698</v>
      </c>
      <c r="V47" s="145" t="s">
        <v>689</v>
      </c>
      <c r="W47" s="145" t="s">
        <v>689</v>
      </c>
      <c r="X47" s="145" t="s">
        <v>689</v>
      </c>
      <c r="Y47" s="133">
        <v>384891</v>
      </c>
      <c r="Z47" s="187">
        <v>0</v>
      </c>
      <c r="AA47" s="128">
        <v>0</v>
      </c>
      <c r="AB47" s="150" t="s">
        <v>698</v>
      </c>
      <c r="AC47" s="128" t="s">
        <v>698</v>
      </c>
      <c r="AD47" s="128" t="s">
        <v>698</v>
      </c>
      <c r="AE47" s="128" t="s">
        <v>698</v>
      </c>
      <c r="AF47" s="128" t="s">
        <v>698</v>
      </c>
      <c r="AG47" s="128" t="s">
        <v>698</v>
      </c>
      <c r="AH47" s="138"/>
      <c r="AI47" s="138"/>
      <c r="AJ47" s="138"/>
      <c r="AK47" s="138"/>
      <c r="AL47" s="138"/>
      <c r="AM47" s="138"/>
      <c r="AN47" s="138"/>
      <c r="AO47" s="138"/>
      <c r="AP47" s="138"/>
      <c r="AQ47" s="204" t="s">
        <v>1173</v>
      </c>
    </row>
    <row r="48" spans="1:43" ht="24" x14ac:dyDescent="0.3">
      <c r="A48" s="128" t="s">
        <v>901</v>
      </c>
      <c r="B48" s="129">
        <v>45</v>
      </c>
      <c r="C48" s="144" t="s">
        <v>974</v>
      </c>
      <c r="D48" s="238">
        <v>7612</v>
      </c>
      <c r="E48" s="246" t="s">
        <v>2200</v>
      </c>
      <c r="F48" s="279" t="s">
        <v>2531</v>
      </c>
      <c r="G48" s="175" t="s">
        <v>1132</v>
      </c>
      <c r="H48" s="186">
        <v>2004</v>
      </c>
      <c r="I48" s="203">
        <v>38042</v>
      </c>
      <c r="J48" s="186">
        <v>2004</v>
      </c>
      <c r="K48" s="130" t="s">
        <v>905</v>
      </c>
      <c r="L48" s="187" t="s">
        <v>1107</v>
      </c>
      <c r="M48" s="131">
        <v>120</v>
      </c>
      <c r="N48" s="128" t="s">
        <v>698</v>
      </c>
      <c r="O48" s="136" t="s">
        <v>698</v>
      </c>
      <c r="P48" s="136">
        <v>42844</v>
      </c>
      <c r="Q48" s="128" t="s">
        <v>698</v>
      </c>
      <c r="R48" s="128" t="s">
        <v>698</v>
      </c>
      <c r="S48" s="128" t="s">
        <v>698</v>
      </c>
      <c r="T48" s="128" t="s">
        <v>698</v>
      </c>
      <c r="U48" s="128" t="s">
        <v>698</v>
      </c>
      <c r="V48" s="145" t="s">
        <v>689</v>
      </c>
      <c r="W48" s="145" t="s">
        <v>689</v>
      </c>
      <c r="X48" s="145" t="s">
        <v>689</v>
      </c>
      <c r="Y48" s="133">
        <v>222794</v>
      </c>
      <c r="Z48" s="187">
        <v>0</v>
      </c>
      <c r="AA48" s="128">
        <v>0</v>
      </c>
      <c r="AB48" s="150" t="s">
        <v>698</v>
      </c>
      <c r="AC48" s="128" t="s">
        <v>698</v>
      </c>
      <c r="AD48" s="128" t="s">
        <v>698</v>
      </c>
      <c r="AE48" s="128" t="s">
        <v>698</v>
      </c>
      <c r="AF48" s="128" t="s">
        <v>698</v>
      </c>
      <c r="AG48" s="128" t="s">
        <v>698</v>
      </c>
      <c r="AH48" s="138"/>
      <c r="AI48" s="138"/>
      <c r="AJ48" s="138"/>
      <c r="AK48" s="138"/>
      <c r="AL48" s="138"/>
      <c r="AM48" s="138"/>
      <c r="AN48" s="138"/>
      <c r="AO48" s="138"/>
      <c r="AP48" s="138"/>
      <c r="AQ48" s="204" t="s">
        <v>1173</v>
      </c>
    </row>
    <row r="49" spans="1:43" ht="24" x14ac:dyDescent="0.3">
      <c r="A49" s="128" t="s">
        <v>901</v>
      </c>
      <c r="B49" s="129">
        <v>46</v>
      </c>
      <c r="C49" s="144" t="s">
        <v>990</v>
      </c>
      <c r="D49" s="238">
        <v>7776</v>
      </c>
      <c r="E49" s="246" t="s">
        <v>2200</v>
      </c>
      <c r="F49" s="279" t="s">
        <v>2531</v>
      </c>
      <c r="G49" s="175" t="s">
        <v>1132</v>
      </c>
      <c r="H49" s="186">
        <v>2004</v>
      </c>
      <c r="I49" s="203">
        <v>38041</v>
      </c>
      <c r="J49" s="186">
        <v>2004</v>
      </c>
      <c r="K49" s="187" t="s">
        <v>1186</v>
      </c>
      <c r="L49" s="187" t="s">
        <v>1107</v>
      </c>
      <c r="M49" s="131">
        <v>90</v>
      </c>
      <c r="N49" s="128" t="s">
        <v>698</v>
      </c>
      <c r="O49" s="136" t="s">
        <v>698</v>
      </c>
      <c r="P49" s="136">
        <v>42844</v>
      </c>
      <c r="Q49" s="128" t="s">
        <v>698</v>
      </c>
      <c r="R49" s="128" t="s">
        <v>698</v>
      </c>
      <c r="S49" s="128" t="s">
        <v>698</v>
      </c>
      <c r="T49" s="128" t="s">
        <v>698</v>
      </c>
      <c r="U49" s="128" t="s">
        <v>698</v>
      </c>
      <c r="V49" s="145" t="s">
        <v>689</v>
      </c>
      <c r="W49" s="145" t="s">
        <v>689</v>
      </c>
      <c r="X49" s="145" t="s">
        <v>689</v>
      </c>
      <c r="Y49" s="133">
        <v>449589.84</v>
      </c>
      <c r="Z49" s="128">
        <v>0</v>
      </c>
      <c r="AA49" s="128">
        <v>0</v>
      </c>
      <c r="AB49" s="150" t="s">
        <v>698</v>
      </c>
      <c r="AC49" s="150" t="s">
        <v>698</v>
      </c>
      <c r="AD49" s="128" t="s">
        <v>698</v>
      </c>
      <c r="AE49" s="128" t="s">
        <v>698</v>
      </c>
      <c r="AF49" s="128" t="s">
        <v>698</v>
      </c>
      <c r="AG49" s="128" t="s">
        <v>698</v>
      </c>
      <c r="AH49" s="138"/>
      <c r="AI49" s="138"/>
      <c r="AJ49" s="138"/>
      <c r="AK49" s="138"/>
      <c r="AL49" s="138"/>
      <c r="AM49" s="138"/>
      <c r="AN49" s="138"/>
      <c r="AO49" s="138"/>
      <c r="AP49" s="138"/>
      <c r="AQ49" s="204" t="s">
        <v>1173</v>
      </c>
    </row>
    <row r="50" spans="1:43" ht="36" x14ac:dyDescent="0.3">
      <c r="A50" s="128" t="s">
        <v>901</v>
      </c>
      <c r="B50" s="129">
        <v>47</v>
      </c>
      <c r="C50" s="144" t="s">
        <v>963</v>
      </c>
      <c r="D50" s="238">
        <v>8614</v>
      </c>
      <c r="E50" s="246" t="s">
        <v>2200</v>
      </c>
      <c r="F50" s="279" t="s">
        <v>2531</v>
      </c>
      <c r="G50" s="175" t="s">
        <v>1132</v>
      </c>
      <c r="H50" s="186">
        <v>2004</v>
      </c>
      <c r="I50" s="203">
        <v>38034</v>
      </c>
      <c r="J50" s="186">
        <v>2004</v>
      </c>
      <c r="K50" s="187" t="s">
        <v>1180</v>
      </c>
      <c r="L50" s="187" t="s">
        <v>1110</v>
      </c>
      <c r="M50" s="131">
        <v>150</v>
      </c>
      <c r="N50" s="136">
        <v>38777</v>
      </c>
      <c r="O50" s="136">
        <v>39052</v>
      </c>
      <c r="P50" s="136">
        <v>42844</v>
      </c>
      <c r="Q50" s="145">
        <f>+(P50-N50)/365</f>
        <v>11.142465753424657</v>
      </c>
      <c r="R50" s="145" t="s">
        <v>2521</v>
      </c>
      <c r="S50" s="145">
        <f>+(P50-O50)/365</f>
        <v>10.389041095890411</v>
      </c>
      <c r="T50" s="145" t="s">
        <v>2525</v>
      </c>
      <c r="U50" s="145" t="s">
        <v>2540</v>
      </c>
      <c r="V50" s="145" t="s">
        <v>689</v>
      </c>
      <c r="W50" s="145" t="s">
        <v>689</v>
      </c>
      <c r="X50" s="145" t="s">
        <v>689</v>
      </c>
      <c r="Y50" s="133">
        <v>641814</v>
      </c>
      <c r="Z50" s="140">
        <v>0</v>
      </c>
      <c r="AA50" s="128">
        <v>0</v>
      </c>
      <c r="AB50" s="133">
        <v>170170</v>
      </c>
      <c r="AC50" s="138">
        <v>170169.15</v>
      </c>
      <c r="AD50" s="137">
        <f>+Y50-AC50</f>
        <v>471644.85</v>
      </c>
      <c r="AE50" s="135">
        <f>+AC50/Y50</f>
        <v>0.26513779693182138</v>
      </c>
      <c r="AF50" s="135">
        <f>+AC50/Y50</f>
        <v>0.26513779693182138</v>
      </c>
      <c r="AG50" s="135" t="s">
        <v>2542</v>
      </c>
      <c r="AH50" s="138"/>
      <c r="AI50" s="138"/>
      <c r="AJ50" s="138"/>
      <c r="AK50" s="138"/>
      <c r="AL50" s="138"/>
      <c r="AM50" s="138"/>
      <c r="AN50" s="138"/>
      <c r="AO50" s="138"/>
      <c r="AP50" s="138"/>
      <c r="AQ50" s="204"/>
    </row>
    <row r="51" spans="1:43" ht="24" x14ac:dyDescent="0.3">
      <c r="A51" s="128" t="s">
        <v>901</v>
      </c>
      <c r="B51" s="129">
        <v>48</v>
      </c>
      <c r="C51" s="144" t="s">
        <v>986</v>
      </c>
      <c r="D51" s="238">
        <v>8742</v>
      </c>
      <c r="E51" s="246" t="s">
        <v>2200</v>
      </c>
      <c r="F51" s="279" t="s">
        <v>2531</v>
      </c>
      <c r="G51" s="175" t="s">
        <v>1132</v>
      </c>
      <c r="H51" s="186">
        <v>2004</v>
      </c>
      <c r="I51" s="203">
        <v>38068</v>
      </c>
      <c r="J51" s="186">
        <v>2004</v>
      </c>
      <c r="K51" s="187" t="s">
        <v>918</v>
      </c>
      <c r="L51" s="187" t="s">
        <v>1100</v>
      </c>
      <c r="M51" s="131">
        <v>120</v>
      </c>
      <c r="N51" s="128" t="s">
        <v>698</v>
      </c>
      <c r="O51" s="136" t="s">
        <v>698</v>
      </c>
      <c r="P51" s="136">
        <v>42844</v>
      </c>
      <c r="Q51" s="128" t="s">
        <v>698</v>
      </c>
      <c r="R51" s="128" t="s">
        <v>698</v>
      </c>
      <c r="S51" s="128" t="s">
        <v>698</v>
      </c>
      <c r="T51" s="128" t="s">
        <v>698</v>
      </c>
      <c r="U51" s="128" t="s">
        <v>698</v>
      </c>
      <c r="V51" s="145" t="s">
        <v>689</v>
      </c>
      <c r="W51" s="145" t="s">
        <v>689</v>
      </c>
      <c r="X51" s="145" t="s">
        <v>689</v>
      </c>
      <c r="Y51" s="133">
        <v>203628</v>
      </c>
      <c r="Z51" s="187">
        <v>0</v>
      </c>
      <c r="AA51" s="128">
        <v>0</v>
      </c>
      <c r="AB51" s="150" t="s">
        <v>698</v>
      </c>
      <c r="AC51" s="128" t="s">
        <v>698</v>
      </c>
      <c r="AD51" s="128" t="s">
        <v>698</v>
      </c>
      <c r="AE51" s="128" t="s">
        <v>698</v>
      </c>
      <c r="AF51" s="128" t="s">
        <v>698</v>
      </c>
      <c r="AG51" s="128" t="s">
        <v>698</v>
      </c>
      <c r="AH51" s="138"/>
      <c r="AI51" s="138"/>
      <c r="AJ51" s="138"/>
      <c r="AK51" s="138"/>
      <c r="AL51" s="138"/>
      <c r="AM51" s="138"/>
      <c r="AN51" s="138"/>
      <c r="AO51" s="138"/>
      <c r="AP51" s="138"/>
      <c r="AQ51" s="204" t="s">
        <v>1173</v>
      </c>
    </row>
    <row r="52" spans="1:43" ht="24" x14ac:dyDescent="0.3">
      <c r="A52" s="128" t="s">
        <v>901</v>
      </c>
      <c r="B52" s="129">
        <v>49</v>
      </c>
      <c r="C52" s="144" t="s">
        <v>987</v>
      </c>
      <c r="D52" s="238">
        <v>8851</v>
      </c>
      <c r="E52" s="246" t="s">
        <v>2200</v>
      </c>
      <c r="F52" s="279" t="s">
        <v>2531</v>
      </c>
      <c r="G52" s="175" t="s">
        <v>1132</v>
      </c>
      <c r="H52" s="186">
        <v>2004</v>
      </c>
      <c r="I52" s="203">
        <v>38057</v>
      </c>
      <c r="J52" s="186">
        <v>2004</v>
      </c>
      <c r="K52" s="187" t="s">
        <v>1185</v>
      </c>
      <c r="L52" s="187" t="s">
        <v>1110</v>
      </c>
      <c r="M52" s="131">
        <v>210</v>
      </c>
      <c r="N52" s="128" t="s">
        <v>698</v>
      </c>
      <c r="O52" s="136" t="s">
        <v>698</v>
      </c>
      <c r="P52" s="136">
        <v>42844</v>
      </c>
      <c r="Q52" s="128" t="s">
        <v>698</v>
      </c>
      <c r="R52" s="128" t="s">
        <v>698</v>
      </c>
      <c r="S52" s="128" t="s">
        <v>698</v>
      </c>
      <c r="T52" s="128" t="s">
        <v>698</v>
      </c>
      <c r="U52" s="128" t="s">
        <v>698</v>
      </c>
      <c r="V52" s="145" t="s">
        <v>689</v>
      </c>
      <c r="W52" s="145" t="s">
        <v>689</v>
      </c>
      <c r="X52" s="145" t="s">
        <v>689</v>
      </c>
      <c r="Y52" s="133">
        <v>647511</v>
      </c>
      <c r="Z52" s="140">
        <v>0</v>
      </c>
      <c r="AA52" s="128">
        <v>0</v>
      </c>
      <c r="AB52" s="133">
        <v>6000</v>
      </c>
      <c r="AC52" s="133">
        <v>0</v>
      </c>
      <c r="AD52" s="137">
        <f>+Y52-AC52</f>
        <v>647511</v>
      </c>
      <c r="AE52" s="135">
        <f>+AC52/Y52</f>
        <v>0</v>
      </c>
      <c r="AF52" s="135">
        <f>+AC52/Y52</f>
        <v>0</v>
      </c>
      <c r="AG52" s="135" t="s">
        <v>2543</v>
      </c>
      <c r="AH52" s="138"/>
      <c r="AI52" s="138"/>
      <c r="AJ52" s="138"/>
      <c r="AK52" s="138"/>
      <c r="AL52" s="138"/>
      <c r="AM52" s="138"/>
      <c r="AN52" s="138"/>
      <c r="AO52" s="138"/>
      <c r="AP52" s="138"/>
      <c r="AQ52" s="204" t="s">
        <v>1173</v>
      </c>
    </row>
    <row r="53" spans="1:43" ht="36" x14ac:dyDescent="0.3">
      <c r="A53" s="128" t="s">
        <v>901</v>
      </c>
      <c r="B53" s="129">
        <v>50</v>
      </c>
      <c r="C53" s="144" t="s">
        <v>988</v>
      </c>
      <c r="D53" s="238">
        <v>8974</v>
      </c>
      <c r="E53" s="246" t="s">
        <v>2200</v>
      </c>
      <c r="F53" s="279" t="s">
        <v>2531</v>
      </c>
      <c r="G53" s="175" t="s">
        <v>1132</v>
      </c>
      <c r="H53" s="186">
        <v>2004</v>
      </c>
      <c r="I53" s="203">
        <v>38193</v>
      </c>
      <c r="J53" s="186">
        <v>2004</v>
      </c>
      <c r="K53" s="187" t="s">
        <v>1155</v>
      </c>
      <c r="L53" s="187" t="s">
        <v>1110</v>
      </c>
      <c r="M53" s="131">
        <v>180</v>
      </c>
      <c r="N53" s="136">
        <v>38991</v>
      </c>
      <c r="O53" s="136">
        <v>39295</v>
      </c>
      <c r="P53" s="136">
        <v>42844</v>
      </c>
      <c r="Q53" s="145">
        <f>+(P53-N53)/365</f>
        <v>10.556164383561644</v>
      </c>
      <c r="R53" s="145" t="s">
        <v>2520</v>
      </c>
      <c r="S53" s="145">
        <f>+(P53-O53)/365</f>
        <v>9.7232876712328764</v>
      </c>
      <c r="T53" s="145" t="s">
        <v>2519</v>
      </c>
      <c r="U53" s="145" t="s">
        <v>2540</v>
      </c>
      <c r="V53" s="145" t="s">
        <v>689</v>
      </c>
      <c r="W53" s="145" t="s">
        <v>689</v>
      </c>
      <c r="X53" s="145" t="s">
        <v>689</v>
      </c>
      <c r="Y53" s="133">
        <v>635092.81999999995</v>
      </c>
      <c r="Z53" s="138">
        <v>0</v>
      </c>
      <c r="AA53" s="128">
        <v>0</v>
      </c>
      <c r="AB53" s="133">
        <v>199800</v>
      </c>
      <c r="AC53" s="133">
        <v>88913.62</v>
      </c>
      <c r="AD53" s="137">
        <f>+Y53-AC53</f>
        <v>546179.19999999995</v>
      </c>
      <c r="AE53" s="135">
        <f>+AC53/Y53</f>
        <v>0.14000098442303285</v>
      </c>
      <c r="AF53" s="135">
        <f>+AC53/Y53</f>
        <v>0.14000098442303285</v>
      </c>
      <c r="AG53" s="135" t="s">
        <v>2543</v>
      </c>
      <c r="AH53" s="138"/>
      <c r="AI53" s="138"/>
      <c r="AJ53" s="138"/>
      <c r="AK53" s="138"/>
      <c r="AL53" s="138"/>
      <c r="AM53" s="138"/>
      <c r="AN53" s="138"/>
      <c r="AO53" s="138"/>
      <c r="AP53" s="138"/>
      <c r="AQ53" s="139"/>
    </row>
    <row r="54" spans="1:43" ht="24" x14ac:dyDescent="0.3">
      <c r="A54" s="128" t="s">
        <v>901</v>
      </c>
      <c r="B54" s="129">
        <v>51</v>
      </c>
      <c r="C54" s="144" t="s">
        <v>978</v>
      </c>
      <c r="D54" s="238">
        <v>9352</v>
      </c>
      <c r="E54" s="246" t="s">
        <v>2200</v>
      </c>
      <c r="F54" s="279" t="s">
        <v>2531</v>
      </c>
      <c r="G54" s="175" t="s">
        <v>1132</v>
      </c>
      <c r="H54" s="186">
        <v>2004</v>
      </c>
      <c r="I54" s="203">
        <v>38169</v>
      </c>
      <c r="J54" s="186">
        <v>2004</v>
      </c>
      <c r="K54" s="187" t="s">
        <v>1161</v>
      </c>
      <c r="L54" s="187" t="s">
        <v>1100</v>
      </c>
      <c r="M54" s="131">
        <v>150</v>
      </c>
      <c r="N54" s="128" t="s">
        <v>698</v>
      </c>
      <c r="O54" s="136" t="s">
        <v>698</v>
      </c>
      <c r="P54" s="136">
        <v>42844</v>
      </c>
      <c r="Q54" s="128" t="s">
        <v>698</v>
      </c>
      <c r="R54" s="128" t="s">
        <v>698</v>
      </c>
      <c r="S54" s="128" t="s">
        <v>698</v>
      </c>
      <c r="T54" s="128" t="s">
        <v>698</v>
      </c>
      <c r="U54" s="128" t="s">
        <v>698</v>
      </c>
      <c r="V54" s="145" t="s">
        <v>689</v>
      </c>
      <c r="W54" s="145" t="s">
        <v>689</v>
      </c>
      <c r="X54" s="145" t="s">
        <v>689</v>
      </c>
      <c r="Y54" s="133">
        <v>338767</v>
      </c>
      <c r="Z54" s="187">
        <v>0</v>
      </c>
      <c r="AA54" s="128">
        <v>0</v>
      </c>
      <c r="AB54" s="150" t="s">
        <v>698</v>
      </c>
      <c r="AC54" s="128" t="s">
        <v>698</v>
      </c>
      <c r="AD54" s="128" t="s">
        <v>698</v>
      </c>
      <c r="AE54" s="128" t="s">
        <v>698</v>
      </c>
      <c r="AF54" s="128" t="s">
        <v>698</v>
      </c>
      <c r="AG54" s="128" t="s">
        <v>698</v>
      </c>
      <c r="AH54" s="138"/>
      <c r="AI54" s="138"/>
      <c r="AJ54" s="138"/>
      <c r="AK54" s="138"/>
      <c r="AL54" s="138"/>
      <c r="AM54" s="138"/>
      <c r="AN54" s="138"/>
      <c r="AO54" s="138"/>
      <c r="AP54" s="138"/>
      <c r="AQ54" s="204" t="s">
        <v>1173</v>
      </c>
    </row>
    <row r="55" spans="1:43" ht="36" x14ac:dyDescent="0.3">
      <c r="A55" s="128" t="s">
        <v>901</v>
      </c>
      <c r="B55" s="129">
        <v>52</v>
      </c>
      <c r="C55" s="144" t="s">
        <v>980</v>
      </c>
      <c r="D55" s="238">
        <v>9449</v>
      </c>
      <c r="E55" s="246" t="s">
        <v>2200</v>
      </c>
      <c r="F55" s="279" t="s">
        <v>2531</v>
      </c>
      <c r="G55" s="175" t="s">
        <v>1132</v>
      </c>
      <c r="H55" s="186">
        <v>2004</v>
      </c>
      <c r="I55" s="203">
        <v>38104</v>
      </c>
      <c r="J55" s="186">
        <v>2004</v>
      </c>
      <c r="K55" s="187" t="s">
        <v>1164</v>
      </c>
      <c r="L55" s="187" t="s">
        <v>1100</v>
      </c>
      <c r="M55" s="131">
        <v>180</v>
      </c>
      <c r="N55" s="136">
        <v>38869</v>
      </c>
      <c r="O55" s="136">
        <v>38869</v>
      </c>
      <c r="P55" s="136">
        <v>42844</v>
      </c>
      <c r="Q55" s="145">
        <f>+(P55-N55)/365</f>
        <v>10.890410958904109</v>
      </c>
      <c r="R55" s="145" t="s">
        <v>2520</v>
      </c>
      <c r="S55" s="145">
        <f>+(P55-O55)/365</f>
        <v>10.890410958904109</v>
      </c>
      <c r="T55" s="145" t="s">
        <v>2525</v>
      </c>
      <c r="U55" s="145" t="s">
        <v>2540</v>
      </c>
      <c r="V55" s="145" t="s">
        <v>689</v>
      </c>
      <c r="W55" s="145" t="s">
        <v>689</v>
      </c>
      <c r="X55" s="145" t="s">
        <v>689</v>
      </c>
      <c r="Y55" s="133">
        <v>316865</v>
      </c>
      <c r="Z55" s="140">
        <v>0</v>
      </c>
      <c r="AA55" s="128">
        <v>0</v>
      </c>
      <c r="AB55" s="133">
        <v>19765</v>
      </c>
      <c r="AC55" s="133">
        <v>19764.330000000002</v>
      </c>
      <c r="AD55" s="137">
        <f>+Y55-AC55</f>
        <v>297100.67</v>
      </c>
      <c r="AE55" s="135">
        <f>+AC55/Y55</f>
        <v>6.2374607482681907E-2</v>
      </c>
      <c r="AF55" s="135">
        <f>+AC55/Y55</f>
        <v>6.2374607482681907E-2</v>
      </c>
      <c r="AG55" s="135" t="s">
        <v>2543</v>
      </c>
      <c r="AH55" s="138"/>
      <c r="AI55" s="138"/>
      <c r="AJ55" s="138"/>
      <c r="AK55" s="138"/>
      <c r="AL55" s="138"/>
      <c r="AM55" s="138"/>
      <c r="AN55" s="138"/>
      <c r="AO55" s="138"/>
      <c r="AP55" s="138"/>
      <c r="AQ55" s="139"/>
    </row>
    <row r="56" spans="1:43" ht="24" x14ac:dyDescent="0.3">
      <c r="A56" s="128" t="s">
        <v>901</v>
      </c>
      <c r="B56" s="129">
        <v>53</v>
      </c>
      <c r="C56" s="144" t="s">
        <v>981</v>
      </c>
      <c r="D56" s="238">
        <v>9516</v>
      </c>
      <c r="E56" s="246" t="s">
        <v>2200</v>
      </c>
      <c r="F56" s="279" t="s">
        <v>2531</v>
      </c>
      <c r="G56" s="175" t="s">
        <v>1132</v>
      </c>
      <c r="H56" s="186">
        <v>2004</v>
      </c>
      <c r="I56" s="203">
        <v>38124</v>
      </c>
      <c r="J56" s="186">
        <v>2004</v>
      </c>
      <c r="K56" s="187" t="s">
        <v>1164</v>
      </c>
      <c r="L56" s="187" t="s">
        <v>1110</v>
      </c>
      <c r="M56" s="131">
        <v>90</v>
      </c>
      <c r="N56" s="128" t="s">
        <v>698</v>
      </c>
      <c r="O56" s="136" t="s">
        <v>698</v>
      </c>
      <c r="P56" s="136">
        <v>42844</v>
      </c>
      <c r="Q56" s="128" t="s">
        <v>698</v>
      </c>
      <c r="R56" s="128" t="s">
        <v>698</v>
      </c>
      <c r="S56" s="128" t="s">
        <v>698</v>
      </c>
      <c r="T56" s="128" t="s">
        <v>698</v>
      </c>
      <c r="U56" s="128" t="s">
        <v>698</v>
      </c>
      <c r="V56" s="145" t="s">
        <v>689</v>
      </c>
      <c r="W56" s="145" t="s">
        <v>689</v>
      </c>
      <c r="X56" s="145" t="s">
        <v>689</v>
      </c>
      <c r="Y56" s="133">
        <v>392423</v>
      </c>
      <c r="Z56" s="187">
        <v>0</v>
      </c>
      <c r="AA56" s="128">
        <v>0</v>
      </c>
      <c r="AB56" s="150" t="s">
        <v>698</v>
      </c>
      <c r="AC56" s="128" t="s">
        <v>698</v>
      </c>
      <c r="AD56" s="128" t="s">
        <v>698</v>
      </c>
      <c r="AE56" s="128" t="s">
        <v>698</v>
      </c>
      <c r="AF56" s="128" t="s">
        <v>698</v>
      </c>
      <c r="AG56" s="128" t="s">
        <v>698</v>
      </c>
      <c r="AH56" s="138"/>
      <c r="AI56" s="138"/>
      <c r="AJ56" s="138"/>
      <c r="AK56" s="138"/>
      <c r="AL56" s="138"/>
      <c r="AM56" s="138"/>
      <c r="AN56" s="138"/>
      <c r="AO56" s="138"/>
      <c r="AP56" s="138"/>
      <c r="AQ56" s="204" t="s">
        <v>1173</v>
      </c>
    </row>
    <row r="57" spans="1:43" ht="36" x14ac:dyDescent="0.3">
      <c r="A57" s="128" t="s">
        <v>901</v>
      </c>
      <c r="B57" s="129">
        <v>54</v>
      </c>
      <c r="C57" s="144" t="s">
        <v>975</v>
      </c>
      <c r="D57" s="238">
        <v>10986</v>
      </c>
      <c r="E57" s="247" t="s">
        <v>2210</v>
      </c>
      <c r="F57" s="279" t="s">
        <v>2531</v>
      </c>
      <c r="G57" s="175" t="s">
        <v>1132</v>
      </c>
      <c r="H57" s="186">
        <v>2004</v>
      </c>
      <c r="I57" s="203">
        <v>38201</v>
      </c>
      <c r="J57" s="186">
        <v>2004</v>
      </c>
      <c r="K57" s="187" t="s">
        <v>1094</v>
      </c>
      <c r="L57" s="187" t="s">
        <v>1095</v>
      </c>
      <c r="M57" s="131">
        <v>90</v>
      </c>
      <c r="N57" s="136">
        <v>38838</v>
      </c>
      <c r="O57" s="136">
        <v>39052</v>
      </c>
      <c r="P57" s="136">
        <v>42844</v>
      </c>
      <c r="Q57" s="145">
        <f>+(P57-N57)/365</f>
        <v>10.975342465753425</v>
      </c>
      <c r="R57" s="145" t="s">
        <v>2521</v>
      </c>
      <c r="S57" s="145">
        <f>+(P57-O57)/365</f>
        <v>10.389041095890411</v>
      </c>
      <c r="T57" s="145" t="s">
        <v>2525</v>
      </c>
      <c r="U57" s="145" t="s">
        <v>2540</v>
      </c>
      <c r="V57" s="145" t="s">
        <v>689</v>
      </c>
      <c r="W57" s="145" t="s">
        <v>689</v>
      </c>
      <c r="X57" s="145" t="s">
        <v>689</v>
      </c>
      <c r="Y57" s="133">
        <v>586556</v>
      </c>
      <c r="Z57" s="140">
        <v>0</v>
      </c>
      <c r="AA57" s="128">
        <v>0</v>
      </c>
      <c r="AB57" s="133">
        <v>100550</v>
      </c>
      <c r="AC57" s="133">
        <v>99483</v>
      </c>
      <c r="AD57" s="137">
        <f>+Y57-AC57</f>
        <v>487073</v>
      </c>
      <c r="AE57" s="135">
        <f>+AC57/Y57</f>
        <v>0.16960528917954978</v>
      </c>
      <c r="AF57" s="135">
        <f>+AC57/Y57</f>
        <v>0.16960528917954978</v>
      </c>
      <c r="AG57" s="135" t="s">
        <v>2543</v>
      </c>
      <c r="AH57" s="138"/>
      <c r="AI57" s="138"/>
      <c r="AJ57" s="138"/>
      <c r="AK57" s="138"/>
      <c r="AL57" s="138"/>
      <c r="AM57" s="138"/>
      <c r="AN57" s="138"/>
      <c r="AO57" s="138"/>
      <c r="AP57" s="138"/>
      <c r="AQ57" s="139"/>
    </row>
    <row r="58" spans="1:43" ht="72.599999999999994" x14ac:dyDescent="0.3">
      <c r="A58" s="193" t="s">
        <v>897</v>
      </c>
      <c r="B58" s="129">
        <v>55</v>
      </c>
      <c r="C58" s="144" t="s">
        <v>1011</v>
      </c>
      <c r="D58" s="238">
        <v>5934</v>
      </c>
      <c r="E58" s="245" t="s">
        <v>1166</v>
      </c>
      <c r="F58" s="280" t="s">
        <v>2530</v>
      </c>
      <c r="G58" s="175" t="s">
        <v>1132</v>
      </c>
      <c r="H58" s="186">
        <v>2004</v>
      </c>
      <c r="I58" s="203">
        <v>37833</v>
      </c>
      <c r="J58" s="186">
        <v>2003</v>
      </c>
      <c r="K58" s="128" t="s">
        <v>1166</v>
      </c>
      <c r="L58" s="128" t="s">
        <v>1110</v>
      </c>
      <c r="M58" s="248">
        <v>180</v>
      </c>
      <c r="N58" s="136" t="s">
        <v>698</v>
      </c>
      <c r="O58" s="136" t="s">
        <v>698</v>
      </c>
      <c r="P58" s="136">
        <v>42844</v>
      </c>
      <c r="Q58" s="128" t="s">
        <v>698</v>
      </c>
      <c r="R58" s="128" t="s">
        <v>698</v>
      </c>
      <c r="S58" s="128" t="s">
        <v>698</v>
      </c>
      <c r="T58" s="128" t="s">
        <v>698</v>
      </c>
      <c r="U58" s="128" t="s">
        <v>698</v>
      </c>
      <c r="V58" s="145" t="s">
        <v>689</v>
      </c>
      <c r="W58" s="145" t="s">
        <v>689</v>
      </c>
      <c r="X58" s="128" t="s">
        <v>689</v>
      </c>
      <c r="Y58" s="180">
        <v>12480</v>
      </c>
      <c r="Z58" s="178">
        <v>0</v>
      </c>
      <c r="AA58" s="128">
        <v>0</v>
      </c>
      <c r="AB58" s="150" t="s">
        <v>698</v>
      </c>
      <c r="AC58" s="193" t="s">
        <v>698</v>
      </c>
      <c r="AD58" s="128" t="s">
        <v>698</v>
      </c>
      <c r="AE58" s="128" t="s">
        <v>698</v>
      </c>
      <c r="AF58" s="128" t="s">
        <v>698</v>
      </c>
      <c r="AG58" s="128" t="s">
        <v>698</v>
      </c>
      <c r="AH58" s="178"/>
      <c r="AI58" s="178"/>
      <c r="AJ58" s="178"/>
      <c r="AK58" s="178"/>
      <c r="AL58" s="178"/>
      <c r="AM58" s="178"/>
      <c r="AN58" s="178"/>
      <c r="AO58" s="178"/>
      <c r="AP58" s="178"/>
      <c r="AQ58" s="188" t="s">
        <v>1262</v>
      </c>
    </row>
    <row r="59" spans="1:43" ht="72.599999999999994" x14ac:dyDescent="0.3">
      <c r="A59" s="193" t="s">
        <v>897</v>
      </c>
      <c r="B59" s="129">
        <v>56</v>
      </c>
      <c r="C59" s="144" t="s">
        <v>1012</v>
      </c>
      <c r="D59" s="238">
        <v>6793</v>
      </c>
      <c r="E59" s="245" t="s">
        <v>1166</v>
      </c>
      <c r="F59" s="280" t="s">
        <v>2530</v>
      </c>
      <c r="G59" s="175" t="s">
        <v>1132</v>
      </c>
      <c r="H59" s="186">
        <v>2004</v>
      </c>
      <c r="I59" s="203">
        <v>37901</v>
      </c>
      <c r="J59" s="186">
        <v>2003</v>
      </c>
      <c r="K59" s="128" t="s">
        <v>1166</v>
      </c>
      <c r="L59" s="128" t="s">
        <v>1100</v>
      </c>
      <c r="M59" s="248">
        <v>90</v>
      </c>
      <c r="N59" s="136" t="s">
        <v>698</v>
      </c>
      <c r="O59" s="136" t="s">
        <v>698</v>
      </c>
      <c r="P59" s="136">
        <v>42844</v>
      </c>
      <c r="Q59" s="128" t="s">
        <v>698</v>
      </c>
      <c r="R59" s="128" t="s">
        <v>698</v>
      </c>
      <c r="S59" s="128" t="s">
        <v>698</v>
      </c>
      <c r="T59" s="128" t="s">
        <v>698</v>
      </c>
      <c r="U59" s="128" t="s">
        <v>698</v>
      </c>
      <c r="V59" s="145" t="s">
        <v>689</v>
      </c>
      <c r="W59" s="145" t="s">
        <v>689</v>
      </c>
      <c r="X59" s="128" t="s">
        <v>689</v>
      </c>
      <c r="Y59" s="180">
        <v>164093</v>
      </c>
      <c r="Z59" s="178">
        <v>0</v>
      </c>
      <c r="AA59" s="128">
        <v>0</v>
      </c>
      <c r="AB59" s="150" t="s">
        <v>698</v>
      </c>
      <c r="AC59" s="193" t="s">
        <v>698</v>
      </c>
      <c r="AD59" s="128" t="s">
        <v>698</v>
      </c>
      <c r="AE59" s="128" t="s">
        <v>698</v>
      </c>
      <c r="AF59" s="128" t="s">
        <v>698</v>
      </c>
      <c r="AG59" s="128" t="s">
        <v>698</v>
      </c>
      <c r="AH59" s="178"/>
      <c r="AI59" s="178"/>
      <c r="AJ59" s="178"/>
      <c r="AK59" s="178"/>
      <c r="AL59" s="178"/>
      <c r="AM59" s="178"/>
      <c r="AN59" s="178"/>
      <c r="AO59" s="178"/>
      <c r="AP59" s="178"/>
      <c r="AQ59" s="188" t="s">
        <v>1263</v>
      </c>
    </row>
    <row r="60" spans="1:43" ht="36" x14ac:dyDescent="0.3">
      <c r="A60" s="193" t="s">
        <v>896</v>
      </c>
      <c r="B60" s="129">
        <v>57</v>
      </c>
      <c r="C60" s="144" t="s">
        <v>1801</v>
      </c>
      <c r="D60" s="238">
        <v>9474</v>
      </c>
      <c r="E60" s="246" t="s">
        <v>906</v>
      </c>
      <c r="F60" s="279" t="s">
        <v>2532</v>
      </c>
      <c r="G60" s="175" t="s">
        <v>1132</v>
      </c>
      <c r="H60" s="186">
        <v>2004</v>
      </c>
      <c r="I60" s="203">
        <v>38132</v>
      </c>
      <c r="J60" s="186">
        <v>2004</v>
      </c>
      <c r="K60" s="128" t="s">
        <v>1647</v>
      </c>
      <c r="L60" s="128" t="s">
        <v>1102</v>
      </c>
      <c r="M60" s="131">
        <v>150</v>
      </c>
      <c r="N60" s="252">
        <v>38777</v>
      </c>
      <c r="O60" s="136">
        <v>38899</v>
      </c>
      <c r="P60" s="136">
        <v>42844</v>
      </c>
      <c r="Q60" s="145">
        <f>+(P60-N60)/365</f>
        <v>11.142465753424657</v>
      </c>
      <c r="R60" s="145" t="s">
        <v>2521</v>
      </c>
      <c r="S60" s="145">
        <f>+(P60-O60)/365</f>
        <v>10.808219178082192</v>
      </c>
      <c r="T60" s="145" t="s">
        <v>2525</v>
      </c>
      <c r="U60" s="145" t="s">
        <v>2540</v>
      </c>
      <c r="V60" s="145" t="s">
        <v>689</v>
      </c>
      <c r="W60" s="145" t="s">
        <v>689</v>
      </c>
      <c r="X60" s="128" t="s">
        <v>689</v>
      </c>
      <c r="Y60" s="218">
        <v>1185908</v>
      </c>
      <c r="Z60" s="178">
        <v>0</v>
      </c>
      <c r="AA60" s="128">
        <v>0</v>
      </c>
      <c r="AB60" s="206">
        <v>910840</v>
      </c>
      <c r="AC60" s="189">
        <v>673654.98</v>
      </c>
      <c r="AD60" s="137">
        <f t="shared" ref="AD60:AD94" si="3">+Y60-AC60</f>
        <v>512253.02</v>
      </c>
      <c r="AE60" s="135">
        <f t="shared" ref="AE60:AE94" si="4">+AC60/Y60</f>
        <v>0.56804994991179758</v>
      </c>
      <c r="AF60" s="135">
        <f t="shared" ref="AF60:AF94" si="5">+AC60/Y60</f>
        <v>0.56804994991179758</v>
      </c>
      <c r="AG60" s="135" t="s">
        <v>2542</v>
      </c>
      <c r="AH60" s="178"/>
      <c r="AI60" s="178"/>
      <c r="AJ60" s="178"/>
      <c r="AK60" s="178"/>
      <c r="AL60" s="178"/>
      <c r="AM60" s="178"/>
      <c r="AN60" s="178"/>
      <c r="AO60" s="178"/>
      <c r="AP60" s="178"/>
      <c r="AQ60" s="188"/>
    </row>
    <row r="61" spans="1:43" x14ac:dyDescent="0.3">
      <c r="A61" s="193" t="s">
        <v>896</v>
      </c>
      <c r="B61" s="129">
        <v>58</v>
      </c>
      <c r="C61" s="144" t="s">
        <v>1013</v>
      </c>
      <c r="D61" s="238">
        <v>1265</v>
      </c>
      <c r="E61" s="246" t="s">
        <v>906</v>
      </c>
      <c r="F61" s="279" t="s">
        <v>2532</v>
      </c>
      <c r="G61" s="175" t="s">
        <v>1138</v>
      </c>
      <c r="H61" s="186">
        <v>2004</v>
      </c>
      <c r="I61" s="203">
        <v>37824</v>
      </c>
      <c r="J61" s="186">
        <v>2003</v>
      </c>
      <c r="K61" s="128" t="s">
        <v>1188</v>
      </c>
      <c r="L61" s="128" t="s">
        <v>1100</v>
      </c>
      <c r="M61" s="131">
        <v>60</v>
      </c>
      <c r="N61" s="128" t="s">
        <v>698</v>
      </c>
      <c r="O61" s="136" t="s">
        <v>698</v>
      </c>
      <c r="P61" s="136">
        <v>42844</v>
      </c>
      <c r="Q61" s="128" t="s">
        <v>698</v>
      </c>
      <c r="R61" s="128" t="s">
        <v>698</v>
      </c>
      <c r="S61" s="128" t="s">
        <v>698</v>
      </c>
      <c r="T61" s="128" t="s">
        <v>698</v>
      </c>
      <c r="U61" s="128" t="s">
        <v>698</v>
      </c>
      <c r="V61" s="145" t="s">
        <v>689</v>
      </c>
      <c r="W61" s="145" t="s">
        <v>689</v>
      </c>
      <c r="X61" s="128" t="s">
        <v>689</v>
      </c>
      <c r="Y61" s="206">
        <v>469870</v>
      </c>
      <c r="Z61" s="178">
        <v>0</v>
      </c>
      <c r="AA61" s="128">
        <v>0</v>
      </c>
      <c r="AB61" s="159">
        <v>0</v>
      </c>
      <c r="AC61" s="178">
        <v>0</v>
      </c>
      <c r="AD61" s="137">
        <f t="shared" si="3"/>
        <v>469870</v>
      </c>
      <c r="AE61" s="135">
        <f t="shared" si="4"/>
        <v>0</v>
      </c>
      <c r="AF61" s="135">
        <f t="shared" si="5"/>
        <v>0</v>
      </c>
      <c r="AG61" s="135" t="s">
        <v>2543</v>
      </c>
      <c r="AH61" s="178"/>
      <c r="AI61" s="178"/>
      <c r="AJ61" s="178"/>
      <c r="AK61" s="178"/>
      <c r="AL61" s="178"/>
      <c r="AM61" s="178"/>
      <c r="AN61" s="178"/>
      <c r="AO61" s="178"/>
      <c r="AP61" s="178"/>
      <c r="AQ61" s="188" t="s">
        <v>1800</v>
      </c>
    </row>
    <row r="62" spans="1:43" ht="24" x14ac:dyDescent="0.3">
      <c r="A62" s="193" t="s">
        <v>896</v>
      </c>
      <c r="B62" s="129">
        <v>59</v>
      </c>
      <c r="C62" s="144" t="s">
        <v>1802</v>
      </c>
      <c r="D62" s="238">
        <v>9655</v>
      </c>
      <c r="E62" s="246" t="s">
        <v>906</v>
      </c>
      <c r="F62" s="279" t="s">
        <v>2532</v>
      </c>
      <c r="G62" s="175" t="s">
        <v>1132</v>
      </c>
      <c r="H62" s="186">
        <v>2004</v>
      </c>
      <c r="I62" s="203">
        <v>38152</v>
      </c>
      <c r="J62" s="186">
        <v>2004</v>
      </c>
      <c r="K62" s="128" t="s">
        <v>1803</v>
      </c>
      <c r="L62" s="128" t="s">
        <v>1110</v>
      </c>
      <c r="M62" s="131">
        <v>120</v>
      </c>
      <c r="N62" s="128" t="s">
        <v>698</v>
      </c>
      <c r="O62" s="136" t="s">
        <v>698</v>
      </c>
      <c r="P62" s="136">
        <v>42844</v>
      </c>
      <c r="Q62" s="128" t="s">
        <v>698</v>
      </c>
      <c r="R62" s="128" t="s">
        <v>698</v>
      </c>
      <c r="S62" s="128" t="s">
        <v>698</v>
      </c>
      <c r="T62" s="128" t="s">
        <v>698</v>
      </c>
      <c r="U62" s="128" t="s">
        <v>698</v>
      </c>
      <c r="V62" s="145" t="s">
        <v>689</v>
      </c>
      <c r="W62" s="145" t="s">
        <v>689</v>
      </c>
      <c r="X62" s="128" t="s">
        <v>689</v>
      </c>
      <c r="Y62" s="189">
        <v>124380.82</v>
      </c>
      <c r="Z62" s="178">
        <v>0</v>
      </c>
      <c r="AA62" s="128">
        <v>0</v>
      </c>
      <c r="AB62" s="159">
        <v>0</v>
      </c>
      <c r="AC62" s="178">
        <v>0</v>
      </c>
      <c r="AD62" s="137">
        <f t="shared" si="3"/>
        <v>124380.82</v>
      </c>
      <c r="AE62" s="135">
        <f t="shared" si="4"/>
        <v>0</v>
      </c>
      <c r="AF62" s="135">
        <f t="shared" si="5"/>
        <v>0</v>
      </c>
      <c r="AG62" s="135" t="s">
        <v>2543</v>
      </c>
      <c r="AH62" s="178"/>
      <c r="AI62" s="178"/>
      <c r="AJ62" s="178"/>
      <c r="AK62" s="178"/>
      <c r="AL62" s="178"/>
      <c r="AM62" s="178"/>
      <c r="AN62" s="178"/>
      <c r="AO62" s="178"/>
      <c r="AP62" s="178"/>
      <c r="AQ62" s="188" t="s">
        <v>1800</v>
      </c>
    </row>
    <row r="63" spans="1:43" ht="24" x14ac:dyDescent="0.3">
      <c r="A63" s="193" t="s">
        <v>896</v>
      </c>
      <c r="B63" s="129">
        <v>60</v>
      </c>
      <c r="C63" s="144" t="s">
        <v>1014</v>
      </c>
      <c r="D63" s="238">
        <v>1773</v>
      </c>
      <c r="E63" s="246" t="s">
        <v>906</v>
      </c>
      <c r="F63" s="279" t="s">
        <v>2532</v>
      </c>
      <c r="G63" s="175" t="s">
        <v>1132</v>
      </c>
      <c r="H63" s="186">
        <v>2004</v>
      </c>
      <c r="I63" s="203">
        <v>37901</v>
      </c>
      <c r="J63" s="186">
        <v>2003</v>
      </c>
      <c r="K63" s="130" t="s">
        <v>906</v>
      </c>
      <c r="L63" s="128" t="s">
        <v>1110</v>
      </c>
      <c r="M63" s="131">
        <v>240</v>
      </c>
      <c r="N63" s="128" t="s">
        <v>698</v>
      </c>
      <c r="O63" s="136" t="s">
        <v>698</v>
      </c>
      <c r="P63" s="136">
        <v>42844</v>
      </c>
      <c r="Q63" s="128" t="s">
        <v>698</v>
      </c>
      <c r="R63" s="128" t="s">
        <v>698</v>
      </c>
      <c r="S63" s="128" t="s">
        <v>698</v>
      </c>
      <c r="T63" s="128" t="s">
        <v>698</v>
      </c>
      <c r="U63" s="128" t="s">
        <v>698</v>
      </c>
      <c r="V63" s="145" t="s">
        <v>689</v>
      </c>
      <c r="W63" s="145" t="s">
        <v>689</v>
      </c>
      <c r="X63" s="128" t="s">
        <v>689</v>
      </c>
      <c r="Y63" s="206">
        <v>144289</v>
      </c>
      <c r="Z63" s="178">
        <v>0</v>
      </c>
      <c r="AA63" s="128">
        <v>0</v>
      </c>
      <c r="AB63" s="159">
        <v>0</v>
      </c>
      <c r="AC63" s="178">
        <v>0</v>
      </c>
      <c r="AD63" s="137">
        <f t="shared" si="3"/>
        <v>144289</v>
      </c>
      <c r="AE63" s="135">
        <f t="shared" si="4"/>
        <v>0</v>
      </c>
      <c r="AF63" s="135">
        <f t="shared" si="5"/>
        <v>0</v>
      </c>
      <c r="AG63" s="135" t="s">
        <v>2543</v>
      </c>
      <c r="AH63" s="178"/>
      <c r="AI63" s="178"/>
      <c r="AJ63" s="178"/>
      <c r="AK63" s="178"/>
      <c r="AL63" s="178"/>
      <c r="AM63" s="178"/>
      <c r="AN63" s="178"/>
      <c r="AO63" s="178"/>
      <c r="AP63" s="178"/>
      <c r="AQ63" s="188" t="s">
        <v>1800</v>
      </c>
    </row>
    <row r="64" spans="1:43" ht="24" x14ac:dyDescent="0.3">
      <c r="A64" s="193" t="s">
        <v>896</v>
      </c>
      <c r="B64" s="129">
        <v>61</v>
      </c>
      <c r="C64" s="144" t="s">
        <v>1015</v>
      </c>
      <c r="D64" s="238">
        <v>7739</v>
      </c>
      <c r="E64" s="246" t="s">
        <v>906</v>
      </c>
      <c r="F64" s="279" t="s">
        <v>2532</v>
      </c>
      <c r="G64" s="175" t="s">
        <v>1132</v>
      </c>
      <c r="H64" s="186">
        <v>2004</v>
      </c>
      <c r="I64" s="203">
        <v>37944</v>
      </c>
      <c r="J64" s="186">
        <v>2003</v>
      </c>
      <c r="K64" s="130" t="s">
        <v>906</v>
      </c>
      <c r="L64" s="128" t="s">
        <v>1110</v>
      </c>
      <c r="M64" s="131">
        <v>120</v>
      </c>
      <c r="N64" s="128" t="s">
        <v>698</v>
      </c>
      <c r="O64" s="136" t="s">
        <v>698</v>
      </c>
      <c r="P64" s="136">
        <v>42844</v>
      </c>
      <c r="Q64" s="128" t="s">
        <v>698</v>
      </c>
      <c r="R64" s="128" t="s">
        <v>698</v>
      </c>
      <c r="S64" s="128" t="s">
        <v>698</v>
      </c>
      <c r="T64" s="128" t="s">
        <v>698</v>
      </c>
      <c r="U64" s="128" t="s">
        <v>698</v>
      </c>
      <c r="V64" s="145" t="s">
        <v>689</v>
      </c>
      <c r="W64" s="145" t="s">
        <v>689</v>
      </c>
      <c r="X64" s="128" t="s">
        <v>689</v>
      </c>
      <c r="Y64" s="189">
        <v>199967.4</v>
      </c>
      <c r="Z64" s="178">
        <v>0</v>
      </c>
      <c r="AA64" s="128">
        <v>0</v>
      </c>
      <c r="AB64" s="159">
        <v>0</v>
      </c>
      <c r="AC64" s="178">
        <v>0</v>
      </c>
      <c r="AD64" s="137">
        <f t="shared" si="3"/>
        <v>199967.4</v>
      </c>
      <c r="AE64" s="135">
        <f t="shared" si="4"/>
        <v>0</v>
      </c>
      <c r="AF64" s="135">
        <f t="shared" si="5"/>
        <v>0</v>
      </c>
      <c r="AG64" s="135" t="s">
        <v>2543</v>
      </c>
      <c r="AH64" s="178"/>
      <c r="AI64" s="178"/>
      <c r="AJ64" s="178"/>
      <c r="AK64" s="178"/>
      <c r="AL64" s="178"/>
      <c r="AM64" s="178"/>
      <c r="AN64" s="178"/>
      <c r="AO64" s="178"/>
      <c r="AP64" s="178"/>
      <c r="AQ64" s="188" t="s">
        <v>1800</v>
      </c>
    </row>
    <row r="65" spans="1:43" ht="24" x14ac:dyDescent="0.3">
      <c r="A65" s="193" t="s">
        <v>896</v>
      </c>
      <c r="B65" s="129">
        <v>62</v>
      </c>
      <c r="C65" s="144" t="s">
        <v>1016</v>
      </c>
      <c r="D65" s="238">
        <v>6635</v>
      </c>
      <c r="E65" s="246" t="s">
        <v>906</v>
      </c>
      <c r="F65" s="279" t="s">
        <v>2532</v>
      </c>
      <c r="G65" s="175" t="s">
        <v>1132</v>
      </c>
      <c r="H65" s="186">
        <v>2004</v>
      </c>
      <c r="I65" s="203">
        <v>37853</v>
      </c>
      <c r="J65" s="186">
        <v>2003</v>
      </c>
      <c r="K65" s="187" t="s">
        <v>1094</v>
      </c>
      <c r="L65" s="128" t="s">
        <v>1109</v>
      </c>
      <c r="M65" s="131">
        <v>180</v>
      </c>
      <c r="N65" s="128" t="s">
        <v>698</v>
      </c>
      <c r="O65" s="136" t="s">
        <v>698</v>
      </c>
      <c r="P65" s="136">
        <v>42844</v>
      </c>
      <c r="Q65" s="128" t="s">
        <v>698</v>
      </c>
      <c r="R65" s="128" t="s">
        <v>698</v>
      </c>
      <c r="S65" s="128" t="s">
        <v>698</v>
      </c>
      <c r="T65" s="128" t="s">
        <v>698</v>
      </c>
      <c r="U65" s="128" t="s">
        <v>698</v>
      </c>
      <c r="V65" s="145" t="s">
        <v>689</v>
      </c>
      <c r="W65" s="145" t="s">
        <v>689</v>
      </c>
      <c r="X65" s="128" t="s">
        <v>689</v>
      </c>
      <c r="Y65" s="206">
        <v>489525</v>
      </c>
      <c r="Z65" s="178">
        <v>0</v>
      </c>
      <c r="AA65" s="128">
        <v>0</v>
      </c>
      <c r="AB65" s="159">
        <v>0</v>
      </c>
      <c r="AC65" s="178">
        <v>0</v>
      </c>
      <c r="AD65" s="137">
        <f t="shared" si="3"/>
        <v>489525</v>
      </c>
      <c r="AE65" s="135">
        <f t="shared" si="4"/>
        <v>0</v>
      </c>
      <c r="AF65" s="135">
        <f t="shared" si="5"/>
        <v>0</v>
      </c>
      <c r="AG65" s="135" t="s">
        <v>2543</v>
      </c>
      <c r="AH65" s="178"/>
      <c r="AI65" s="178"/>
      <c r="AJ65" s="178"/>
      <c r="AK65" s="178"/>
      <c r="AL65" s="178"/>
      <c r="AM65" s="178"/>
      <c r="AN65" s="178"/>
      <c r="AO65" s="178"/>
      <c r="AP65" s="178"/>
      <c r="AQ65" s="188" t="s">
        <v>1800</v>
      </c>
    </row>
    <row r="66" spans="1:43" ht="24" x14ac:dyDescent="0.3">
      <c r="A66" s="193" t="s">
        <v>896</v>
      </c>
      <c r="B66" s="129">
        <v>63</v>
      </c>
      <c r="C66" s="144" t="s">
        <v>1017</v>
      </c>
      <c r="D66" s="238">
        <v>5691</v>
      </c>
      <c r="E66" s="246" t="s">
        <v>906</v>
      </c>
      <c r="F66" s="279" t="s">
        <v>2532</v>
      </c>
      <c r="G66" s="175" t="s">
        <v>1132</v>
      </c>
      <c r="H66" s="186">
        <v>2004</v>
      </c>
      <c r="I66" s="203">
        <v>37942</v>
      </c>
      <c r="J66" s="186">
        <v>2003</v>
      </c>
      <c r="K66" s="187" t="s">
        <v>1094</v>
      </c>
      <c r="L66" s="128" t="s">
        <v>1100</v>
      </c>
      <c r="M66" s="131">
        <v>180</v>
      </c>
      <c r="N66" s="128" t="s">
        <v>698</v>
      </c>
      <c r="O66" s="136" t="s">
        <v>698</v>
      </c>
      <c r="P66" s="136">
        <v>42844</v>
      </c>
      <c r="Q66" s="128" t="s">
        <v>698</v>
      </c>
      <c r="R66" s="128" t="s">
        <v>698</v>
      </c>
      <c r="S66" s="128" t="s">
        <v>698</v>
      </c>
      <c r="T66" s="128" t="s">
        <v>698</v>
      </c>
      <c r="U66" s="128" t="s">
        <v>698</v>
      </c>
      <c r="V66" s="145" t="s">
        <v>689</v>
      </c>
      <c r="W66" s="145" t="s">
        <v>689</v>
      </c>
      <c r="X66" s="128" t="s">
        <v>689</v>
      </c>
      <c r="Y66" s="189">
        <v>49473.09</v>
      </c>
      <c r="Z66" s="178">
        <v>0</v>
      </c>
      <c r="AA66" s="128">
        <v>0</v>
      </c>
      <c r="AB66" s="159">
        <v>0</v>
      </c>
      <c r="AC66" s="178">
        <v>0</v>
      </c>
      <c r="AD66" s="137">
        <f t="shared" si="3"/>
        <v>49473.09</v>
      </c>
      <c r="AE66" s="135">
        <f t="shared" si="4"/>
        <v>0</v>
      </c>
      <c r="AF66" s="135">
        <f t="shared" si="5"/>
        <v>0</v>
      </c>
      <c r="AG66" s="135" t="s">
        <v>2543</v>
      </c>
      <c r="AH66" s="178"/>
      <c r="AI66" s="178"/>
      <c r="AJ66" s="178"/>
      <c r="AK66" s="178"/>
      <c r="AL66" s="178"/>
      <c r="AM66" s="178"/>
      <c r="AN66" s="178"/>
      <c r="AO66" s="178"/>
      <c r="AP66" s="178"/>
      <c r="AQ66" s="188" t="s">
        <v>1800</v>
      </c>
    </row>
    <row r="67" spans="1:43" ht="24" x14ac:dyDescent="0.3">
      <c r="A67" s="193" t="s">
        <v>896</v>
      </c>
      <c r="B67" s="129">
        <v>64</v>
      </c>
      <c r="C67" s="144" t="s">
        <v>1018</v>
      </c>
      <c r="D67" s="238">
        <v>7386</v>
      </c>
      <c r="E67" s="246" t="s">
        <v>906</v>
      </c>
      <c r="F67" s="279" t="s">
        <v>2532</v>
      </c>
      <c r="G67" s="175" t="s">
        <v>1132</v>
      </c>
      <c r="H67" s="186">
        <v>2004</v>
      </c>
      <c r="I67" s="203">
        <v>37917</v>
      </c>
      <c r="J67" s="186">
        <v>2003</v>
      </c>
      <c r="K67" s="130" t="s">
        <v>906</v>
      </c>
      <c r="L67" s="128" t="s">
        <v>1109</v>
      </c>
      <c r="M67" s="131">
        <v>150</v>
      </c>
      <c r="N67" s="128" t="s">
        <v>698</v>
      </c>
      <c r="O67" s="136" t="s">
        <v>698</v>
      </c>
      <c r="P67" s="136">
        <v>42844</v>
      </c>
      <c r="Q67" s="128" t="s">
        <v>698</v>
      </c>
      <c r="R67" s="128" t="s">
        <v>698</v>
      </c>
      <c r="S67" s="128" t="s">
        <v>698</v>
      </c>
      <c r="T67" s="128" t="s">
        <v>698</v>
      </c>
      <c r="U67" s="128" t="s">
        <v>698</v>
      </c>
      <c r="V67" s="145" t="s">
        <v>689</v>
      </c>
      <c r="W67" s="128" t="s">
        <v>691</v>
      </c>
      <c r="X67" s="128" t="s">
        <v>689</v>
      </c>
      <c r="Y67" s="189">
        <v>123483</v>
      </c>
      <c r="Z67" s="178">
        <v>0</v>
      </c>
      <c r="AA67" s="128">
        <v>0</v>
      </c>
      <c r="AB67" s="159">
        <v>0</v>
      </c>
      <c r="AC67" s="178">
        <v>0</v>
      </c>
      <c r="AD67" s="137">
        <f t="shared" si="3"/>
        <v>123483</v>
      </c>
      <c r="AE67" s="135">
        <f t="shared" si="4"/>
        <v>0</v>
      </c>
      <c r="AF67" s="135">
        <f t="shared" si="5"/>
        <v>0</v>
      </c>
      <c r="AG67" s="135" t="s">
        <v>2543</v>
      </c>
      <c r="AH67" s="136" t="s">
        <v>925</v>
      </c>
      <c r="AI67" s="178"/>
      <c r="AJ67" s="178"/>
      <c r="AK67" s="178"/>
      <c r="AL67" s="178"/>
      <c r="AM67" s="178"/>
      <c r="AN67" s="178"/>
      <c r="AO67" s="178"/>
      <c r="AP67" s="178"/>
      <c r="AQ67" s="188"/>
    </row>
    <row r="68" spans="1:43" ht="24" x14ac:dyDescent="0.3">
      <c r="A68" s="193" t="s">
        <v>896</v>
      </c>
      <c r="B68" s="129">
        <v>65</v>
      </c>
      <c r="C68" s="144" t="s">
        <v>1804</v>
      </c>
      <c r="D68" s="238">
        <v>6795</v>
      </c>
      <c r="E68" s="246" t="s">
        <v>906</v>
      </c>
      <c r="F68" s="279" t="s">
        <v>2532</v>
      </c>
      <c r="G68" s="175" t="s">
        <v>1132</v>
      </c>
      <c r="H68" s="186">
        <v>2004</v>
      </c>
      <c r="I68" s="203">
        <v>37978</v>
      </c>
      <c r="J68" s="186">
        <v>2003</v>
      </c>
      <c r="K68" s="128" t="s">
        <v>1188</v>
      </c>
      <c r="L68" s="128" t="s">
        <v>1104</v>
      </c>
      <c r="M68" s="131">
        <v>180</v>
      </c>
      <c r="N68" s="128" t="s">
        <v>698</v>
      </c>
      <c r="O68" s="136" t="s">
        <v>698</v>
      </c>
      <c r="P68" s="136">
        <v>42844</v>
      </c>
      <c r="Q68" s="128" t="s">
        <v>698</v>
      </c>
      <c r="R68" s="128" t="s">
        <v>698</v>
      </c>
      <c r="S68" s="128" t="s">
        <v>698</v>
      </c>
      <c r="T68" s="128" t="s">
        <v>698</v>
      </c>
      <c r="U68" s="128" t="s">
        <v>698</v>
      </c>
      <c r="V68" s="145" t="s">
        <v>689</v>
      </c>
      <c r="W68" s="145" t="s">
        <v>689</v>
      </c>
      <c r="X68" s="128" t="s">
        <v>689</v>
      </c>
      <c r="Y68" s="219">
        <v>329917.25</v>
      </c>
      <c r="Z68" s="178">
        <v>0</v>
      </c>
      <c r="AA68" s="128">
        <v>0</v>
      </c>
      <c r="AB68" s="159">
        <v>0</v>
      </c>
      <c r="AC68" s="178">
        <v>0</v>
      </c>
      <c r="AD68" s="137">
        <f t="shared" si="3"/>
        <v>329917.25</v>
      </c>
      <c r="AE68" s="135">
        <f t="shared" si="4"/>
        <v>0</v>
      </c>
      <c r="AF68" s="135">
        <f t="shared" si="5"/>
        <v>0</v>
      </c>
      <c r="AG68" s="135" t="s">
        <v>2543</v>
      </c>
      <c r="AH68" s="178"/>
      <c r="AI68" s="178"/>
      <c r="AJ68" s="178"/>
      <c r="AK68" s="178"/>
      <c r="AL68" s="178"/>
      <c r="AM68" s="178"/>
      <c r="AN68" s="178"/>
      <c r="AO68" s="178"/>
      <c r="AP68" s="178"/>
      <c r="AQ68" s="188" t="s">
        <v>1800</v>
      </c>
    </row>
    <row r="69" spans="1:43" ht="24" x14ac:dyDescent="0.3">
      <c r="A69" s="193" t="s">
        <v>896</v>
      </c>
      <c r="B69" s="129">
        <v>66</v>
      </c>
      <c r="C69" s="144" t="s">
        <v>1019</v>
      </c>
      <c r="D69" s="238">
        <v>2289</v>
      </c>
      <c r="E69" s="246" t="s">
        <v>906</v>
      </c>
      <c r="F69" s="279" t="s">
        <v>2532</v>
      </c>
      <c r="G69" s="175" t="s">
        <v>1132</v>
      </c>
      <c r="H69" s="186">
        <v>2004</v>
      </c>
      <c r="I69" s="203">
        <v>37695</v>
      </c>
      <c r="J69" s="186">
        <v>2003</v>
      </c>
      <c r="K69" s="128" t="s">
        <v>1647</v>
      </c>
      <c r="L69" s="128" t="s">
        <v>1109</v>
      </c>
      <c r="M69" s="131">
        <v>180</v>
      </c>
      <c r="N69" s="128" t="s">
        <v>698</v>
      </c>
      <c r="O69" s="136" t="s">
        <v>698</v>
      </c>
      <c r="P69" s="136">
        <v>42844</v>
      </c>
      <c r="Q69" s="128" t="s">
        <v>698</v>
      </c>
      <c r="R69" s="128" t="s">
        <v>698</v>
      </c>
      <c r="S69" s="128" t="s">
        <v>698</v>
      </c>
      <c r="T69" s="128" t="s">
        <v>698</v>
      </c>
      <c r="U69" s="128" t="s">
        <v>698</v>
      </c>
      <c r="V69" s="145" t="s">
        <v>689</v>
      </c>
      <c r="W69" s="128" t="s">
        <v>691</v>
      </c>
      <c r="X69" s="128" t="s">
        <v>689</v>
      </c>
      <c r="Y69" s="189">
        <v>149119.17000000001</v>
      </c>
      <c r="Z69" s="178">
        <v>0</v>
      </c>
      <c r="AA69" s="128">
        <v>0</v>
      </c>
      <c r="AB69" s="159">
        <v>0</v>
      </c>
      <c r="AC69" s="178">
        <v>0</v>
      </c>
      <c r="AD69" s="137">
        <f t="shared" si="3"/>
        <v>149119.17000000001</v>
      </c>
      <c r="AE69" s="135">
        <f t="shared" si="4"/>
        <v>0</v>
      </c>
      <c r="AF69" s="135">
        <f t="shared" si="5"/>
        <v>0</v>
      </c>
      <c r="AG69" s="135" t="s">
        <v>2543</v>
      </c>
      <c r="AH69" s="136" t="s">
        <v>925</v>
      </c>
      <c r="AI69" s="178"/>
      <c r="AJ69" s="178"/>
      <c r="AK69" s="178"/>
      <c r="AL69" s="178"/>
      <c r="AM69" s="178"/>
      <c r="AN69" s="178"/>
      <c r="AO69" s="178"/>
      <c r="AP69" s="178"/>
      <c r="AQ69" s="188"/>
    </row>
    <row r="70" spans="1:43" ht="24" x14ac:dyDescent="0.3">
      <c r="A70" s="193" t="s">
        <v>896</v>
      </c>
      <c r="B70" s="129">
        <v>67</v>
      </c>
      <c r="C70" s="144" t="s">
        <v>1020</v>
      </c>
      <c r="D70" s="238">
        <v>4944</v>
      </c>
      <c r="E70" s="246" t="s">
        <v>906</v>
      </c>
      <c r="F70" s="279" t="s">
        <v>2532</v>
      </c>
      <c r="G70" s="175" t="s">
        <v>1138</v>
      </c>
      <c r="H70" s="186">
        <v>2004</v>
      </c>
      <c r="I70" s="203">
        <v>37825</v>
      </c>
      <c r="J70" s="186">
        <v>2003</v>
      </c>
      <c r="K70" s="128" t="s">
        <v>1581</v>
      </c>
      <c r="L70" s="128" t="s">
        <v>1100</v>
      </c>
      <c r="M70" s="131">
        <v>30</v>
      </c>
      <c r="N70" s="128" t="s">
        <v>698</v>
      </c>
      <c r="O70" s="136" t="s">
        <v>698</v>
      </c>
      <c r="P70" s="136">
        <v>42844</v>
      </c>
      <c r="Q70" s="128" t="s">
        <v>698</v>
      </c>
      <c r="R70" s="128" t="s">
        <v>698</v>
      </c>
      <c r="S70" s="128" t="s">
        <v>698</v>
      </c>
      <c r="T70" s="128" t="s">
        <v>698</v>
      </c>
      <c r="U70" s="128" t="s">
        <v>698</v>
      </c>
      <c r="V70" s="145" t="s">
        <v>689</v>
      </c>
      <c r="W70" s="145" t="s">
        <v>689</v>
      </c>
      <c r="X70" s="128" t="s">
        <v>689</v>
      </c>
      <c r="Y70" s="206">
        <v>1051160</v>
      </c>
      <c r="Z70" s="178">
        <v>0</v>
      </c>
      <c r="AA70" s="128">
        <v>0</v>
      </c>
      <c r="AB70" s="159">
        <v>0</v>
      </c>
      <c r="AC70" s="178">
        <v>0</v>
      </c>
      <c r="AD70" s="137">
        <f t="shared" si="3"/>
        <v>1051160</v>
      </c>
      <c r="AE70" s="135">
        <f t="shared" si="4"/>
        <v>0</v>
      </c>
      <c r="AF70" s="135">
        <f t="shared" si="5"/>
        <v>0</v>
      </c>
      <c r="AG70" s="135" t="s">
        <v>2543</v>
      </c>
      <c r="AH70" s="178"/>
      <c r="AI70" s="178"/>
      <c r="AJ70" s="178"/>
      <c r="AK70" s="178"/>
      <c r="AL70" s="178"/>
      <c r="AM70" s="178"/>
      <c r="AN70" s="178"/>
      <c r="AO70" s="178"/>
      <c r="AP70" s="178"/>
      <c r="AQ70" s="188" t="s">
        <v>1800</v>
      </c>
    </row>
    <row r="71" spans="1:43" ht="24" x14ac:dyDescent="0.3">
      <c r="A71" s="193" t="s">
        <v>896</v>
      </c>
      <c r="B71" s="129">
        <v>68</v>
      </c>
      <c r="C71" s="144" t="s">
        <v>1021</v>
      </c>
      <c r="D71" s="238">
        <v>1784</v>
      </c>
      <c r="E71" s="246" t="s">
        <v>906</v>
      </c>
      <c r="F71" s="279" t="s">
        <v>2532</v>
      </c>
      <c r="G71" s="175" t="s">
        <v>1132</v>
      </c>
      <c r="H71" s="186">
        <v>2004</v>
      </c>
      <c r="I71" s="203">
        <v>37901</v>
      </c>
      <c r="J71" s="186">
        <v>2003</v>
      </c>
      <c r="K71" s="128" t="s">
        <v>1581</v>
      </c>
      <c r="L71" s="128" t="s">
        <v>1109</v>
      </c>
      <c r="M71" s="131">
        <v>150</v>
      </c>
      <c r="N71" s="128" t="s">
        <v>698</v>
      </c>
      <c r="O71" s="136" t="s">
        <v>698</v>
      </c>
      <c r="P71" s="136">
        <v>42844</v>
      </c>
      <c r="Q71" s="128" t="s">
        <v>698</v>
      </c>
      <c r="R71" s="128" t="s">
        <v>698</v>
      </c>
      <c r="S71" s="128" t="s">
        <v>698</v>
      </c>
      <c r="T71" s="128" t="s">
        <v>698</v>
      </c>
      <c r="U71" s="128" t="s">
        <v>698</v>
      </c>
      <c r="V71" s="145" t="s">
        <v>689</v>
      </c>
      <c r="W71" s="145" t="s">
        <v>689</v>
      </c>
      <c r="X71" s="128" t="s">
        <v>689</v>
      </c>
      <c r="Y71" s="189">
        <v>232674.8</v>
      </c>
      <c r="Z71" s="178">
        <v>0</v>
      </c>
      <c r="AA71" s="128">
        <v>0</v>
      </c>
      <c r="AB71" s="159">
        <v>0</v>
      </c>
      <c r="AC71" s="178">
        <v>0</v>
      </c>
      <c r="AD71" s="137">
        <f t="shared" si="3"/>
        <v>232674.8</v>
      </c>
      <c r="AE71" s="135">
        <f t="shared" si="4"/>
        <v>0</v>
      </c>
      <c r="AF71" s="135">
        <f t="shared" si="5"/>
        <v>0</v>
      </c>
      <c r="AG71" s="135" t="s">
        <v>2543</v>
      </c>
      <c r="AH71" s="178"/>
      <c r="AI71" s="178"/>
      <c r="AJ71" s="178"/>
      <c r="AK71" s="178"/>
      <c r="AL71" s="178"/>
      <c r="AM71" s="178"/>
      <c r="AN71" s="178"/>
      <c r="AO71" s="178"/>
      <c r="AP71" s="178"/>
      <c r="AQ71" s="188" t="s">
        <v>1800</v>
      </c>
    </row>
    <row r="72" spans="1:43" x14ac:dyDescent="0.3">
      <c r="A72" s="193" t="s">
        <v>896</v>
      </c>
      <c r="B72" s="129">
        <v>69</v>
      </c>
      <c r="C72" s="144" t="s">
        <v>1022</v>
      </c>
      <c r="D72" s="238">
        <v>8213</v>
      </c>
      <c r="E72" s="246" t="s">
        <v>906</v>
      </c>
      <c r="F72" s="279" t="s">
        <v>2532</v>
      </c>
      <c r="G72" s="175" t="s">
        <v>1132</v>
      </c>
      <c r="H72" s="186">
        <v>2004</v>
      </c>
      <c r="I72" s="203">
        <v>38036</v>
      </c>
      <c r="J72" s="186">
        <v>2004</v>
      </c>
      <c r="K72" s="128" t="s">
        <v>1519</v>
      </c>
      <c r="L72" s="128" t="s">
        <v>1109</v>
      </c>
      <c r="M72" s="131">
        <v>150</v>
      </c>
      <c r="N72" s="128" t="s">
        <v>698</v>
      </c>
      <c r="O72" s="136" t="s">
        <v>698</v>
      </c>
      <c r="P72" s="136">
        <v>42844</v>
      </c>
      <c r="Q72" s="128" t="s">
        <v>698</v>
      </c>
      <c r="R72" s="128" t="s">
        <v>698</v>
      </c>
      <c r="S72" s="128" t="s">
        <v>698</v>
      </c>
      <c r="T72" s="128" t="s">
        <v>698</v>
      </c>
      <c r="U72" s="128" t="s">
        <v>698</v>
      </c>
      <c r="V72" s="145" t="s">
        <v>689</v>
      </c>
      <c r="W72" s="145" t="s">
        <v>689</v>
      </c>
      <c r="X72" s="128" t="s">
        <v>689</v>
      </c>
      <c r="Y72" s="189">
        <v>125960.33</v>
      </c>
      <c r="Z72" s="178">
        <v>0</v>
      </c>
      <c r="AA72" s="128">
        <v>0</v>
      </c>
      <c r="AB72" s="159">
        <v>0</v>
      </c>
      <c r="AC72" s="178">
        <v>0</v>
      </c>
      <c r="AD72" s="137">
        <f t="shared" si="3"/>
        <v>125960.33</v>
      </c>
      <c r="AE72" s="135">
        <f t="shared" si="4"/>
        <v>0</v>
      </c>
      <c r="AF72" s="135">
        <f t="shared" si="5"/>
        <v>0</v>
      </c>
      <c r="AG72" s="135" t="s">
        <v>2543</v>
      </c>
      <c r="AH72" s="178"/>
      <c r="AI72" s="178"/>
      <c r="AJ72" s="178"/>
      <c r="AK72" s="178"/>
      <c r="AL72" s="178"/>
      <c r="AM72" s="178"/>
      <c r="AN72" s="178"/>
      <c r="AO72" s="178"/>
      <c r="AP72" s="178"/>
      <c r="AQ72" s="188" t="s">
        <v>1800</v>
      </c>
    </row>
    <row r="73" spans="1:43" ht="24" x14ac:dyDescent="0.3">
      <c r="A73" s="193" t="s">
        <v>896</v>
      </c>
      <c r="B73" s="129">
        <v>70</v>
      </c>
      <c r="C73" s="144" t="s">
        <v>1023</v>
      </c>
      <c r="D73" s="238">
        <v>6829</v>
      </c>
      <c r="E73" s="246" t="s">
        <v>906</v>
      </c>
      <c r="F73" s="279" t="s">
        <v>2532</v>
      </c>
      <c r="G73" s="175" t="s">
        <v>1132</v>
      </c>
      <c r="H73" s="186">
        <v>2004</v>
      </c>
      <c r="I73" s="203">
        <v>37917</v>
      </c>
      <c r="J73" s="186">
        <v>2003</v>
      </c>
      <c r="K73" s="130" t="s">
        <v>1170</v>
      </c>
      <c r="L73" s="128" t="s">
        <v>1109</v>
      </c>
      <c r="M73" s="131">
        <v>150</v>
      </c>
      <c r="N73" s="128" t="s">
        <v>698</v>
      </c>
      <c r="O73" s="136" t="s">
        <v>698</v>
      </c>
      <c r="P73" s="136">
        <v>42844</v>
      </c>
      <c r="Q73" s="128" t="s">
        <v>698</v>
      </c>
      <c r="R73" s="128" t="s">
        <v>698</v>
      </c>
      <c r="S73" s="128" t="s">
        <v>698</v>
      </c>
      <c r="T73" s="128" t="s">
        <v>698</v>
      </c>
      <c r="U73" s="128" t="s">
        <v>698</v>
      </c>
      <c r="V73" s="145" t="s">
        <v>689</v>
      </c>
      <c r="W73" s="145" t="s">
        <v>689</v>
      </c>
      <c r="X73" s="128" t="s">
        <v>689</v>
      </c>
      <c r="Y73" s="189">
        <v>145501.17000000001</v>
      </c>
      <c r="Z73" s="178">
        <v>0</v>
      </c>
      <c r="AA73" s="128">
        <v>0</v>
      </c>
      <c r="AB73" s="159">
        <v>0</v>
      </c>
      <c r="AC73" s="178">
        <v>0</v>
      </c>
      <c r="AD73" s="137">
        <f t="shared" si="3"/>
        <v>145501.17000000001</v>
      </c>
      <c r="AE73" s="135">
        <f t="shared" si="4"/>
        <v>0</v>
      </c>
      <c r="AF73" s="135">
        <f t="shared" si="5"/>
        <v>0</v>
      </c>
      <c r="AG73" s="135" t="s">
        <v>2543</v>
      </c>
      <c r="AH73" s="178"/>
      <c r="AI73" s="178"/>
      <c r="AJ73" s="178"/>
      <c r="AK73" s="178"/>
      <c r="AL73" s="178"/>
      <c r="AM73" s="178"/>
      <c r="AN73" s="178"/>
      <c r="AO73" s="178"/>
      <c r="AP73" s="178"/>
      <c r="AQ73" s="188" t="s">
        <v>1800</v>
      </c>
    </row>
    <row r="74" spans="1:43" ht="24" x14ac:dyDescent="0.3">
      <c r="A74" s="193" t="s">
        <v>896</v>
      </c>
      <c r="B74" s="129">
        <v>71</v>
      </c>
      <c r="C74" s="144" t="s">
        <v>1024</v>
      </c>
      <c r="D74" s="238">
        <v>6667</v>
      </c>
      <c r="E74" s="246" t="s">
        <v>906</v>
      </c>
      <c r="F74" s="279" t="s">
        <v>2532</v>
      </c>
      <c r="G74" s="175" t="s">
        <v>1132</v>
      </c>
      <c r="H74" s="186">
        <v>2004</v>
      </c>
      <c r="I74" s="203">
        <v>37910</v>
      </c>
      <c r="J74" s="186">
        <v>2003</v>
      </c>
      <c r="K74" s="128" t="s">
        <v>1805</v>
      </c>
      <c r="L74" s="128" t="s">
        <v>1104</v>
      </c>
      <c r="M74" s="131">
        <v>30</v>
      </c>
      <c r="N74" s="128" t="s">
        <v>698</v>
      </c>
      <c r="O74" s="136" t="s">
        <v>698</v>
      </c>
      <c r="P74" s="136">
        <v>42844</v>
      </c>
      <c r="Q74" s="128" t="s">
        <v>698</v>
      </c>
      <c r="R74" s="128" t="s">
        <v>698</v>
      </c>
      <c r="S74" s="128" t="s">
        <v>698</v>
      </c>
      <c r="T74" s="128" t="s">
        <v>698</v>
      </c>
      <c r="U74" s="128" t="s">
        <v>698</v>
      </c>
      <c r="V74" s="145" t="s">
        <v>689</v>
      </c>
      <c r="W74" s="145" t="s">
        <v>689</v>
      </c>
      <c r="X74" s="128" t="s">
        <v>689</v>
      </c>
      <c r="Y74" s="219">
        <v>1014996</v>
      </c>
      <c r="Z74" s="178">
        <v>0</v>
      </c>
      <c r="AA74" s="128">
        <v>0</v>
      </c>
      <c r="AB74" s="159">
        <v>0</v>
      </c>
      <c r="AC74" s="178">
        <v>0</v>
      </c>
      <c r="AD74" s="137">
        <f t="shared" si="3"/>
        <v>1014996</v>
      </c>
      <c r="AE74" s="135">
        <f t="shared" si="4"/>
        <v>0</v>
      </c>
      <c r="AF74" s="135">
        <f t="shared" si="5"/>
        <v>0</v>
      </c>
      <c r="AG74" s="135" t="s">
        <v>2543</v>
      </c>
      <c r="AH74" s="178"/>
      <c r="AI74" s="178"/>
      <c r="AJ74" s="178"/>
      <c r="AK74" s="178"/>
      <c r="AL74" s="178"/>
      <c r="AM74" s="178"/>
      <c r="AN74" s="178"/>
      <c r="AO74" s="178"/>
      <c r="AP74" s="178"/>
      <c r="AQ74" s="188" t="s">
        <v>1800</v>
      </c>
    </row>
    <row r="75" spans="1:43" ht="36.6" x14ac:dyDescent="0.3">
      <c r="A75" s="193" t="s">
        <v>900</v>
      </c>
      <c r="B75" s="129">
        <v>72</v>
      </c>
      <c r="C75" s="144" t="s">
        <v>991</v>
      </c>
      <c r="D75" s="238">
        <v>4790</v>
      </c>
      <c r="E75" s="245" t="s">
        <v>1659</v>
      </c>
      <c r="F75" s="280" t="s">
        <v>2529</v>
      </c>
      <c r="G75" s="175" t="s">
        <v>1132</v>
      </c>
      <c r="H75" s="186">
        <v>2004</v>
      </c>
      <c r="I75" s="203">
        <v>37712</v>
      </c>
      <c r="J75" s="186">
        <v>2003</v>
      </c>
      <c r="K75" s="187" t="s">
        <v>1964</v>
      </c>
      <c r="L75" s="128" t="s">
        <v>1110</v>
      </c>
      <c r="M75" s="131">
        <v>90</v>
      </c>
      <c r="N75" s="128" t="s">
        <v>698</v>
      </c>
      <c r="O75" s="136" t="s">
        <v>698</v>
      </c>
      <c r="P75" s="136">
        <v>42844</v>
      </c>
      <c r="Q75" s="128" t="s">
        <v>698</v>
      </c>
      <c r="R75" s="128" t="s">
        <v>698</v>
      </c>
      <c r="S75" s="128" t="s">
        <v>698</v>
      </c>
      <c r="T75" s="128" t="s">
        <v>698</v>
      </c>
      <c r="U75" s="128" t="s">
        <v>698</v>
      </c>
      <c r="V75" s="145" t="s">
        <v>689</v>
      </c>
      <c r="W75" s="128" t="s">
        <v>691</v>
      </c>
      <c r="X75" s="128" t="s">
        <v>689</v>
      </c>
      <c r="Y75" s="206">
        <v>167437</v>
      </c>
      <c r="Z75" s="178">
        <v>0</v>
      </c>
      <c r="AA75" s="128">
        <v>0</v>
      </c>
      <c r="AB75" s="159">
        <v>0</v>
      </c>
      <c r="AC75" s="178">
        <v>0</v>
      </c>
      <c r="AD75" s="137">
        <f t="shared" si="3"/>
        <v>167437</v>
      </c>
      <c r="AE75" s="135">
        <f t="shared" si="4"/>
        <v>0</v>
      </c>
      <c r="AF75" s="135">
        <f t="shared" si="5"/>
        <v>0</v>
      </c>
      <c r="AG75" s="135" t="s">
        <v>2543</v>
      </c>
      <c r="AH75" s="136" t="s">
        <v>925</v>
      </c>
      <c r="AI75" s="178"/>
      <c r="AJ75" s="178"/>
      <c r="AK75" s="178"/>
      <c r="AL75" s="178"/>
      <c r="AM75" s="178"/>
      <c r="AN75" s="178"/>
      <c r="AO75" s="178"/>
      <c r="AP75" s="178"/>
      <c r="AQ75" s="188" t="s">
        <v>1713</v>
      </c>
    </row>
    <row r="76" spans="1:43" ht="24" x14ac:dyDescent="0.3">
      <c r="A76" s="193" t="s">
        <v>900</v>
      </c>
      <c r="B76" s="129">
        <v>73</v>
      </c>
      <c r="C76" s="144" t="s">
        <v>992</v>
      </c>
      <c r="D76" s="238">
        <v>6930</v>
      </c>
      <c r="E76" s="245" t="s">
        <v>1659</v>
      </c>
      <c r="F76" s="280" t="s">
        <v>2529</v>
      </c>
      <c r="G76" s="175" t="s">
        <v>1132</v>
      </c>
      <c r="H76" s="186">
        <v>2004</v>
      </c>
      <c r="I76" s="203">
        <v>37894</v>
      </c>
      <c r="J76" s="186">
        <v>2003</v>
      </c>
      <c r="K76" s="130" t="s">
        <v>1659</v>
      </c>
      <c r="L76" s="128" t="s">
        <v>1110</v>
      </c>
      <c r="M76" s="131">
        <v>90</v>
      </c>
      <c r="N76" s="128" t="s">
        <v>698</v>
      </c>
      <c r="O76" s="136" t="s">
        <v>698</v>
      </c>
      <c r="P76" s="136">
        <v>42844</v>
      </c>
      <c r="Q76" s="128" t="s">
        <v>698</v>
      </c>
      <c r="R76" s="128" t="s">
        <v>698</v>
      </c>
      <c r="S76" s="128" t="s">
        <v>698</v>
      </c>
      <c r="T76" s="128" t="s">
        <v>698</v>
      </c>
      <c r="U76" s="128" t="s">
        <v>698</v>
      </c>
      <c r="V76" s="145" t="s">
        <v>689</v>
      </c>
      <c r="W76" s="145" t="s">
        <v>689</v>
      </c>
      <c r="X76" s="128" t="s">
        <v>689</v>
      </c>
      <c r="Y76" s="206">
        <v>116709</v>
      </c>
      <c r="Z76" s="178">
        <v>0</v>
      </c>
      <c r="AA76" s="128">
        <v>0</v>
      </c>
      <c r="AB76" s="159">
        <v>0</v>
      </c>
      <c r="AC76" s="178">
        <v>0</v>
      </c>
      <c r="AD76" s="137">
        <f t="shared" si="3"/>
        <v>116709</v>
      </c>
      <c r="AE76" s="135">
        <f t="shared" si="4"/>
        <v>0</v>
      </c>
      <c r="AF76" s="135">
        <f t="shared" si="5"/>
        <v>0</v>
      </c>
      <c r="AG76" s="135" t="s">
        <v>2543</v>
      </c>
      <c r="AH76" s="178"/>
      <c r="AI76" s="178"/>
      <c r="AJ76" s="178"/>
      <c r="AK76" s="178"/>
      <c r="AL76" s="178"/>
      <c r="AM76" s="178"/>
      <c r="AN76" s="178"/>
      <c r="AO76" s="178"/>
      <c r="AP76" s="178"/>
      <c r="AQ76" s="188" t="s">
        <v>1714</v>
      </c>
    </row>
    <row r="77" spans="1:43" x14ac:dyDescent="0.3">
      <c r="A77" s="193" t="s">
        <v>900</v>
      </c>
      <c r="B77" s="129">
        <v>74</v>
      </c>
      <c r="C77" s="144" t="s">
        <v>993</v>
      </c>
      <c r="D77" s="238">
        <v>6920</v>
      </c>
      <c r="E77" s="245" t="s">
        <v>1659</v>
      </c>
      <c r="F77" s="280" t="s">
        <v>2529</v>
      </c>
      <c r="G77" s="175" t="s">
        <v>1132</v>
      </c>
      <c r="H77" s="186">
        <v>2004</v>
      </c>
      <c r="I77" s="203">
        <v>37893</v>
      </c>
      <c r="J77" s="186">
        <v>2003</v>
      </c>
      <c r="K77" s="128" t="s">
        <v>2245</v>
      </c>
      <c r="L77" s="128" t="s">
        <v>1102</v>
      </c>
      <c r="M77" s="131">
        <v>90</v>
      </c>
      <c r="N77" s="128" t="s">
        <v>698</v>
      </c>
      <c r="O77" s="136" t="s">
        <v>698</v>
      </c>
      <c r="P77" s="136">
        <v>42844</v>
      </c>
      <c r="Q77" s="128" t="s">
        <v>698</v>
      </c>
      <c r="R77" s="128" t="s">
        <v>698</v>
      </c>
      <c r="S77" s="128" t="s">
        <v>698</v>
      </c>
      <c r="T77" s="128" t="s">
        <v>698</v>
      </c>
      <c r="U77" s="128" t="s">
        <v>698</v>
      </c>
      <c r="V77" s="145" t="s">
        <v>689</v>
      </c>
      <c r="W77" s="145" t="s">
        <v>689</v>
      </c>
      <c r="X77" s="128" t="s">
        <v>689</v>
      </c>
      <c r="Y77" s="206">
        <v>292000</v>
      </c>
      <c r="Z77" s="178">
        <v>0</v>
      </c>
      <c r="AA77" s="128">
        <v>0</v>
      </c>
      <c r="AB77" s="159">
        <v>0</v>
      </c>
      <c r="AC77" s="178">
        <v>0</v>
      </c>
      <c r="AD77" s="137">
        <f t="shared" si="3"/>
        <v>292000</v>
      </c>
      <c r="AE77" s="135">
        <f t="shared" si="4"/>
        <v>0</v>
      </c>
      <c r="AF77" s="135">
        <f t="shared" si="5"/>
        <v>0</v>
      </c>
      <c r="AG77" s="135" t="s">
        <v>2543</v>
      </c>
      <c r="AH77" s="178"/>
      <c r="AI77" s="178"/>
      <c r="AJ77" s="178"/>
      <c r="AK77" s="178"/>
      <c r="AL77" s="178"/>
      <c r="AM77" s="178"/>
      <c r="AN77" s="178"/>
      <c r="AO77" s="178"/>
      <c r="AP77" s="178"/>
      <c r="AQ77" s="188" t="s">
        <v>1715</v>
      </c>
    </row>
    <row r="78" spans="1:43" ht="36.6" x14ac:dyDescent="0.3">
      <c r="A78" s="193" t="s">
        <v>900</v>
      </c>
      <c r="B78" s="129">
        <v>75</v>
      </c>
      <c r="C78" s="144" t="s">
        <v>994</v>
      </c>
      <c r="D78" s="238">
        <v>9583</v>
      </c>
      <c r="E78" s="245" t="s">
        <v>1659</v>
      </c>
      <c r="F78" s="280" t="s">
        <v>2529</v>
      </c>
      <c r="G78" s="175" t="s">
        <v>1132</v>
      </c>
      <c r="H78" s="186">
        <v>2004</v>
      </c>
      <c r="I78" s="203">
        <v>38147</v>
      </c>
      <c r="J78" s="186">
        <v>2004</v>
      </c>
      <c r="K78" s="128" t="s">
        <v>1671</v>
      </c>
      <c r="L78" s="128" t="s">
        <v>1110</v>
      </c>
      <c r="M78" s="131">
        <v>120</v>
      </c>
      <c r="N78" s="128" t="s">
        <v>698</v>
      </c>
      <c r="O78" s="136" t="s">
        <v>698</v>
      </c>
      <c r="P78" s="136">
        <v>42844</v>
      </c>
      <c r="Q78" s="128" t="s">
        <v>698</v>
      </c>
      <c r="R78" s="128" t="s">
        <v>698</v>
      </c>
      <c r="S78" s="128" t="s">
        <v>698</v>
      </c>
      <c r="T78" s="128" t="s">
        <v>698</v>
      </c>
      <c r="U78" s="128" t="s">
        <v>698</v>
      </c>
      <c r="V78" s="145" t="s">
        <v>689</v>
      </c>
      <c r="W78" s="128" t="s">
        <v>691</v>
      </c>
      <c r="X78" s="128" t="s">
        <v>689</v>
      </c>
      <c r="Y78" s="206">
        <v>223268</v>
      </c>
      <c r="Z78" s="178">
        <v>0</v>
      </c>
      <c r="AA78" s="128">
        <v>0</v>
      </c>
      <c r="AB78" s="159">
        <v>0</v>
      </c>
      <c r="AC78" s="178">
        <v>0</v>
      </c>
      <c r="AD78" s="137">
        <f t="shared" si="3"/>
        <v>223268</v>
      </c>
      <c r="AE78" s="135">
        <f t="shared" si="4"/>
        <v>0</v>
      </c>
      <c r="AF78" s="135">
        <f t="shared" si="5"/>
        <v>0</v>
      </c>
      <c r="AG78" s="135" t="s">
        <v>2543</v>
      </c>
      <c r="AH78" s="136" t="s">
        <v>925</v>
      </c>
      <c r="AI78" s="178"/>
      <c r="AJ78" s="178"/>
      <c r="AK78" s="178"/>
      <c r="AL78" s="178"/>
      <c r="AM78" s="178"/>
      <c r="AN78" s="178"/>
      <c r="AO78" s="178"/>
      <c r="AP78" s="178"/>
      <c r="AQ78" s="188" t="s">
        <v>1716</v>
      </c>
    </row>
    <row r="79" spans="1:43" x14ac:dyDescent="0.3">
      <c r="A79" s="193" t="s">
        <v>900</v>
      </c>
      <c r="B79" s="129">
        <v>76</v>
      </c>
      <c r="C79" s="144" t="s">
        <v>995</v>
      </c>
      <c r="D79" s="238">
        <v>6975</v>
      </c>
      <c r="E79" s="245" t="s">
        <v>1659</v>
      </c>
      <c r="F79" s="280" t="s">
        <v>2529</v>
      </c>
      <c r="G79" s="175" t="s">
        <v>1132</v>
      </c>
      <c r="H79" s="186">
        <v>2004</v>
      </c>
      <c r="I79" s="203">
        <v>37893</v>
      </c>
      <c r="J79" s="186">
        <v>2003</v>
      </c>
      <c r="K79" s="130" t="s">
        <v>1659</v>
      </c>
      <c r="L79" s="128" t="s">
        <v>1102</v>
      </c>
      <c r="M79" s="131">
        <v>90</v>
      </c>
      <c r="N79" s="128" t="s">
        <v>698</v>
      </c>
      <c r="O79" s="136" t="s">
        <v>698</v>
      </c>
      <c r="P79" s="136">
        <v>42844</v>
      </c>
      <c r="Q79" s="128" t="s">
        <v>698</v>
      </c>
      <c r="R79" s="128" t="s">
        <v>698</v>
      </c>
      <c r="S79" s="128" t="s">
        <v>698</v>
      </c>
      <c r="T79" s="128" t="s">
        <v>698</v>
      </c>
      <c r="U79" s="128" t="s">
        <v>698</v>
      </c>
      <c r="V79" s="145" t="s">
        <v>689</v>
      </c>
      <c r="W79" s="145" t="s">
        <v>689</v>
      </c>
      <c r="X79" s="128" t="s">
        <v>689</v>
      </c>
      <c r="Y79" s="206">
        <v>230000</v>
      </c>
      <c r="Z79" s="178">
        <v>0</v>
      </c>
      <c r="AA79" s="128">
        <v>0</v>
      </c>
      <c r="AB79" s="206">
        <v>46000</v>
      </c>
      <c r="AC79" s="178">
        <v>0</v>
      </c>
      <c r="AD79" s="137">
        <f t="shared" si="3"/>
        <v>230000</v>
      </c>
      <c r="AE79" s="135">
        <f t="shared" si="4"/>
        <v>0</v>
      </c>
      <c r="AF79" s="135">
        <f t="shared" si="5"/>
        <v>0</v>
      </c>
      <c r="AG79" s="135" t="s">
        <v>2543</v>
      </c>
      <c r="AH79" s="178"/>
      <c r="AI79" s="178"/>
      <c r="AJ79" s="178"/>
      <c r="AK79" s="178"/>
      <c r="AL79" s="178"/>
      <c r="AM79" s="178"/>
      <c r="AN79" s="178"/>
      <c r="AO79" s="178"/>
      <c r="AP79" s="178"/>
      <c r="AQ79" s="188" t="s">
        <v>1717</v>
      </c>
    </row>
    <row r="80" spans="1:43" x14ac:dyDescent="0.3">
      <c r="A80" s="193" t="s">
        <v>900</v>
      </c>
      <c r="B80" s="129">
        <v>77</v>
      </c>
      <c r="C80" s="144" t="s">
        <v>996</v>
      </c>
      <c r="D80" s="238">
        <v>5396</v>
      </c>
      <c r="E80" s="245" t="s">
        <v>1659</v>
      </c>
      <c r="F80" s="280" t="s">
        <v>2529</v>
      </c>
      <c r="G80" s="175" t="s">
        <v>1132</v>
      </c>
      <c r="H80" s="186">
        <v>2004</v>
      </c>
      <c r="I80" s="203">
        <v>37770</v>
      </c>
      <c r="J80" s="186">
        <v>2003</v>
      </c>
      <c r="K80" s="128" t="s">
        <v>1671</v>
      </c>
      <c r="L80" s="128" t="s">
        <v>1102</v>
      </c>
      <c r="M80" s="131">
        <v>120</v>
      </c>
      <c r="N80" s="128" t="s">
        <v>698</v>
      </c>
      <c r="O80" s="136" t="s">
        <v>698</v>
      </c>
      <c r="P80" s="136">
        <v>42844</v>
      </c>
      <c r="Q80" s="128" t="s">
        <v>698</v>
      </c>
      <c r="R80" s="128" t="s">
        <v>698</v>
      </c>
      <c r="S80" s="128" t="s">
        <v>698</v>
      </c>
      <c r="T80" s="128" t="s">
        <v>698</v>
      </c>
      <c r="U80" s="128" t="s">
        <v>698</v>
      </c>
      <c r="V80" s="145" t="s">
        <v>689</v>
      </c>
      <c r="W80" s="145" t="s">
        <v>689</v>
      </c>
      <c r="X80" s="128" t="s">
        <v>689</v>
      </c>
      <c r="Y80" s="206">
        <v>308570</v>
      </c>
      <c r="Z80" s="178">
        <v>0</v>
      </c>
      <c r="AA80" s="128">
        <v>0</v>
      </c>
      <c r="AB80" s="206">
        <v>61714</v>
      </c>
      <c r="AC80" s="178">
        <v>0</v>
      </c>
      <c r="AD80" s="137">
        <f t="shared" si="3"/>
        <v>308570</v>
      </c>
      <c r="AE80" s="135">
        <f t="shared" si="4"/>
        <v>0</v>
      </c>
      <c r="AF80" s="135">
        <f t="shared" si="5"/>
        <v>0</v>
      </c>
      <c r="AG80" s="135" t="s">
        <v>2543</v>
      </c>
      <c r="AH80" s="178"/>
      <c r="AI80" s="178"/>
      <c r="AJ80" s="178"/>
      <c r="AK80" s="178"/>
      <c r="AL80" s="178"/>
      <c r="AM80" s="178"/>
      <c r="AN80" s="178"/>
      <c r="AO80" s="178"/>
      <c r="AP80" s="178"/>
      <c r="AQ80" s="188" t="s">
        <v>1717</v>
      </c>
    </row>
    <row r="81" spans="1:43" ht="24" x14ac:dyDescent="0.3">
      <c r="A81" s="193" t="s">
        <v>900</v>
      </c>
      <c r="B81" s="129">
        <v>78</v>
      </c>
      <c r="C81" s="144" t="s">
        <v>997</v>
      </c>
      <c r="D81" s="238">
        <v>5575</v>
      </c>
      <c r="E81" s="245" t="s">
        <v>1659</v>
      </c>
      <c r="F81" s="280" t="s">
        <v>2529</v>
      </c>
      <c r="G81" s="175" t="s">
        <v>1132</v>
      </c>
      <c r="H81" s="186">
        <v>2004</v>
      </c>
      <c r="I81" s="203">
        <v>38042</v>
      </c>
      <c r="J81" s="186">
        <v>2004</v>
      </c>
      <c r="K81" s="130" t="s">
        <v>1706</v>
      </c>
      <c r="L81" s="128" t="s">
        <v>1104</v>
      </c>
      <c r="M81" s="131">
        <v>180</v>
      </c>
      <c r="N81" s="128" t="s">
        <v>698</v>
      </c>
      <c r="O81" s="136" t="s">
        <v>698</v>
      </c>
      <c r="P81" s="136">
        <v>42844</v>
      </c>
      <c r="Q81" s="128" t="s">
        <v>698</v>
      </c>
      <c r="R81" s="128" t="s">
        <v>698</v>
      </c>
      <c r="S81" s="128" t="s">
        <v>698</v>
      </c>
      <c r="T81" s="128" t="s">
        <v>698</v>
      </c>
      <c r="U81" s="128" t="s">
        <v>698</v>
      </c>
      <c r="V81" s="145" t="s">
        <v>689</v>
      </c>
      <c r="W81" s="145" t="s">
        <v>689</v>
      </c>
      <c r="X81" s="128" t="s">
        <v>689</v>
      </c>
      <c r="Y81" s="206">
        <v>783115</v>
      </c>
      <c r="Z81" s="178">
        <v>0</v>
      </c>
      <c r="AA81" s="128">
        <v>0</v>
      </c>
      <c r="AB81" s="159">
        <v>0</v>
      </c>
      <c r="AC81" s="178">
        <v>0</v>
      </c>
      <c r="AD81" s="137">
        <f t="shared" si="3"/>
        <v>783115</v>
      </c>
      <c r="AE81" s="135">
        <f t="shared" si="4"/>
        <v>0</v>
      </c>
      <c r="AF81" s="135">
        <f t="shared" si="5"/>
        <v>0</v>
      </c>
      <c r="AG81" s="135" t="s">
        <v>2543</v>
      </c>
      <c r="AH81" s="178"/>
      <c r="AI81" s="178"/>
      <c r="AJ81" s="178"/>
      <c r="AK81" s="178"/>
      <c r="AL81" s="178"/>
      <c r="AM81" s="178"/>
      <c r="AN81" s="178"/>
      <c r="AO81" s="178"/>
      <c r="AP81" s="178"/>
      <c r="AQ81" s="188" t="s">
        <v>1715</v>
      </c>
    </row>
    <row r="82" spans="1:43" ht="24" x14ac:dyDescent="0.3">
      <c r="A82" s="193" t="s">
        <v>900</v>
      </c>
      <c r="B82" s="129">
        <v>79</v>
      </c>
      <c r="C82" s="144" t="s">
        <v>998</v>
      </c>
      <c r="D82" s="238">
        <v>4668</v>
      </c>
      <c r="E82" s="245" t="s">
        <v>1659</v>
      </c>
      <c r="F82" s="280" t="s">
        <v>2529</v>
      </c>
      <c r="G82" s="175" t="s">
        <v>1132</v>
      </c>
      <c r="H82" s="186">
        <v>2004</v>
      </c>
      <c r="I82" s="203">
        <v>37833</v>
      </c>
      <c r="J82" s="186">
        <v>2003</v>
      </c>
      <c r="K82" s="187" t="s">
        <v>1552</v>
      </c>
      <c r="L82" s="128" t="s">
        <v>1110</v>
      </c>
      <c r="M82" s="131">
        <v>90</v>
      </c>
      <c r="N82" s="128" t="s">
        <v>698</v>
      </c>
      <c r="O82" s="136" t="s">
        <v>698</v>
      </c>
      <c r="P82" s="136">
        <v>42844</v>
      </c>
      <c r="Q82" s="128" t="s">
        <v>698</v>
      </c>
      <c r="R82" s="128" t="s">
        <v>698</v>
      </c>
      <c r="S82" s="128" t="s">
        <v>698</v>
      </c>
      <c r="T82" s="128" t="s">
        <v>698</v>
      </c>
      <c r="U82" s="128" t="s">
        <v>698</v>
      </c>
      <c r="V82" s="145" t="s">
        <v>689</v>
      </c>
      <c r="W82" s="145" t="s">
        <v>689</v>
      </c>
      <c r="X82" s="128" t="s">
        <v>689</v>
      </c>
      <c r="Y82" s="206">
        <v>163530</v>
      </c>
      <c r="Z82" s="178">
        <v>0</v>
      </c>
      <c r="AA82" s="128">
        <v>0</v>
      </c>
      <c r="AB82" s="159">
        <v>0</v>
      </c>
      <c r="AC82" s="178">
        <v>0</v>
      </c>
      <c r="AD82" s="137">
        <f t="shared" si="3"/>
        <v>163530</v>
      </c>
      <c r="AE82" s="135">
        <f t="shared" si="4"/>
        <v>0</v>
      </c>
      <c r="AF82" s="135">
        <f t="shared" si="5"/>
        <v>0</v>
      </c>
      <c r="AG82" s="135" t="s">
        <v>2543</v>
      </c>
      <c r="AH82" s="178"/>
      <c r="AI82" s="178"/>
      <c r="AJ82" s="178"/>
      <c r="AK82" s="178"/>
      <c r="AL82" s="178"/>
      <c r="AM82" s="178"/>
      <c r="AN82" s="178"/>
      <c r="AO82" s="178"/>
      <c r="AP82" s="178"/>
      <c r="AQ82" s="188" t="s">
        <v>1715</v>
      </c>
    </row>
    <row r="83" spans="1:43" ht="24.6" x14ac:dyDescent="0.3">
      <c r="A83" s="193" t="s">
        <v>900</v>
      </c>
      <c r="B83" s="129">
        <v>80</v>
      </c>
      <c r="C83" s="144" t="s">
        <v>999</v>
      </c>
      <c r="D83" s="238">
        <v>7003</v>
      </c>
      <c r="E83" s="245" t="s">
        <v>1659</v>
      </c>
      <c r="F83" s="280" t="s">
        <v>2529</v>
      </c>
      <c r="G83" s="175" t="s">
        <v>1132</v>
      </c>
      <c r="H83" s="186">
        <v>2004</v>
      </c>
      <c r="I83" s="203">
        <v>38072</v>
      </c>
      <c r="J83" s="186">
        <v>2004</v>
      </c>
      <c r="K83" s="187" t="s">
        <v>1552</v>
      </c>
      <c r="L83" s="128" t="s">
        <v>1110</v>
      </c>
      <c r="M83" s="131">
        <v>120</v>
      </c>
      <c r="N83" s="128" t="s">
        <v>698</v>
      </c>
      <c r="O83" s="136" t="s">
        <v>698</v>
      </c>
      <c r="P83" s="136">
        <v>42844</v>
      </c>
      <c r="Q83" s="128" t="s">
        <v>698</v>
      </c>
      <c r="R83" s="128" t="s">
        <v>698</v>
      </c>
      <c r="S83" s="128" t="s">
        <v>698</v>
      </c>
      <c r="T83" s="128" t="s">
        <v>698</v>
      </c>
      <c r="U83" s="128" t="s">
        <v>698</v>
      </c>
      <c r="V83" s="145" t="s">
        <v>689</v>
      </c>
      <c r="W83" s="128" t="s">
        <v>691</v>
      </c>
      <c r="X83" s="128" t="s">
        <v>689</v>
      </c>
      <c r="Y83" s="206">
        <v>175650</v>
      </c>
      <c r="Z83" s="178">
        <v>0</v>
      </c>
      <c r="AA83" s="128">
        <v>0</v>
      </c>
      <c r="AB83" s="159">
        <v>0</v>
      </c>
      <c r="AC83" s="178">
        <v>0</v>
      </c>
      <c r="AD83" s="137">
        <f t="shared" si="3"/>
        <v>175650</v>
      </c>
      <c r="AE83" s="135">
        <f t="shared" si="4"/>
        <v>0</v>
      </c>
      <c r="AF83" s="135">
        <f t="shared" si="5"/>
        <v>0</v>
      </c>
      <c r="AG83" s="135" t="s">
        <v>2543</v>
      </c>
      <c r="AH83" s="136" t="s">
        <v>925</v>
      </c>
      <c r="AI83" s="178"/>
      <c r="AJ83" s="178"/>
      <c r="AK83" s="178"/>
      <c r="AL83" s="178"/>
      <c r="AM83" s="178"/>
      <c r="AN83" s="178"/>
      <c r="AO83" s="178"/>
      <c r="AP83" s="178"/>
      <c r="AQ83" s="188" t="s">
        <v>1718</v>
      </c>
    </row>
    <row r="84" spans="1:43" ht="24" x14ac:dyDescent="0.3">
      <c r="A84" s="193" t="s">
        <v>900</v>
      </c>
      <c r="B84" s="129">
        <v>81</v>
      </c>
      <c r="C84" s="144" t="s">
        <v>1000</v>
      </c>
      <c r="D84" s="238">
        <v>10283</v>
      </c>
      <c r="E84" s="245" t="s">
        <v>1659</v>
      </c>
      <c r="F84" s="280" t="s">
        <v>2529</v>
      </c>
      <c r="G84" s="175" t="s">
        <v>1132</v>
      </c>
      <c r="H84" s="186">
        <v>2004</v>
      </c>
      <c r="I84" s="203">
        <v>38289</v>
      </c>
      <c r="J84" s="186">
        <v>2004</v>
      </c>
      <c r="K84" s="187" t="s">
        <v>1552</v>
      </c>
      <c r="L84" s="128" t="s">
        <v>1102</v>
      </c>
      <c r="M84" s="131">
        <v>90</v>
      </c>
      <c r="N84" s="128" t="s">
        <v>698</v>
      </c>
      <c r="O84" s="136" t="s">
        <v>698</v>
      </c>
      <c r="P84" s="136">
        <v>42844</v>
      </c>
      <c r="Q84" s="128" t="s">
        <v>698</v>
      </c>
      <c r="R84" s="128" t="s">
        <v>698</v>
      </c>
      <c r="S84" s="128" t="s">
        <v>698</v>
      </c>
      <c r="T84" s="128" t="s">
        <v>698</v>
      </c>
      <c r="U84" s="128" t="s">
        <v>698</v>
      </c>
      <c r="V84" s="145" t="s">
        <v>689</v>
      </c>
      <c r="W84" s="145" t="s">
        <v>689</v>
      </c>
      <c r="X84" s="128" t="s">
        <v>689</v>
      </c>
      <c r="Y84" s="206">
        <v>67917</v>
      </c>
      <c r="Z84" s="178">
        <v>0</v>
      </c>
      <c r="AA84" s="128">
        <v>0</v>
      </c>
      <c r="AB84" s="206">
        <v>67917</v>
      </c>
      <c r="AC84" s="178">
        <v>0</v>
      </c>
      <c r="AD84" s="137">
        <f t="shared" si="3"/>
        <v>67917</v>
      </c>
      <c r="AE84" s="135">
        <f t="shared" si="4"/>
        <v>0</v>
      </c>
      <c r="AF84" s="135">
        <f t="shared" si="5"/>
        <v>0</v>
      </c>
      <c r="AG84" s="135" t="s">
        <v>2543</v>
      </c>
      <c r="AH84" s="178"/>
      <c r="AI84" s="178"/>
      <c r="AJ84" s="178"/>
      <c r="AK84" s="178"/>
      <c r="AL84" s="178"/>
      <c r="AM84" s="178"/>
      <c r="AN84" s="178"/>
      <c r="AO84" s="178"/>
      <c r="AP84" s="178"/>
      <c r="AQ84" s="188" t="s">
        <v>1717</v>
      </c>
    </row>
    <row r="85" spans="1:43" ht="24.6" x14ac:dyDescent="0.3">
      <c r="A85" s="193" t="s">
        <v>900</v>
      </c>
      <c r="B85" s="129">
        <v>82</v>
      </c>
      <c r="C85" s="144" t="s">
        <v>1001</v>
      </c>
      <c r="D85" s="238">
        <v>7193</v>
      </c>
      <c r="E85" s="245" t="s">
        <v>1659</v>
      </c>
      <c r="F85" s="280" t="s">
        <v>2529</v>
      </c>
      <c r="G85" s="175" t="s">
        <v>1132</v>
      </c>
      <c r="H85" s="186">
        <v>2004</v>
      </c>
      <c r="I85" s="203">
        <v>38202</v>
      </c>
      <c r="J85" s="186">
        <v>2004</v>
      </c>
      <c r="K85" s="187" t="s">
        <v>1552</v>
      </c>
      <c r="L85" s="128" t="s">
        <v>1109</v>
      </c>
      <c r="M85" s="131">
        <v>330</v>
      </c>
      <c r="N85" s="128" t="s">
        <v>698</v>
      </c>
      <c r="O85" s="136" t="s">
        <v>698</v>
      </c>
      <c r="P85" s="136">
        <v>42844</v>
      </c>
      <c r="Q85" s="128" t="s">
        <v>698</v>
      </c>
      <c r="R85" s="128" t="s">
        <v>698</v>
      </c>
      <c r="S85" s="128" t="s">
        <v>698</v>
      </c>
      <c r="T85" s="128" t="s">
        <v>698</v>
      </c>
      <c r="U85" s="128" t="s">
        <v>698</v>
      </c>
      <c r="V85" s="145" t="s">
        <v>689</v>
      </c>
      <c r="W85" s="128" t="s">
        <v>691</v>
      </c>
      <c r="X85" s="128" t="s">
        <v>689</v>
      </c>
      <c r="Y85" s="206">
        <v>163188</v>
      </c>
      <c r="Z85" s="178">
        <v>0</v>
      </c>
      <c r="AA85" s="128">
        <v>0</v>
      </c>
      <c r="AB85" s="159">
        <v>0</v>
      </c>
      <c r="AC85" s="178">
        <v>0</v>
      </c>
      <c r="AD85" s="137">
        <f t="shared" si="3"/>
        <v>163188</v>
      </c>
      <c r="AE85" s="135">
        <f t="shared" si="4"/>
        <v>0</v>
      </c>
      <c r="AF85" s="135">
        <f t="shared" si="5"/>
        <v>0</v>
      </c>
      <c r="AG85" s="135" t="s">
        <v>2543</v>
      </c>
      <c r="AH85" s="136" t="s">
        <v>925</v>
      </c>
      <c r="AI85" s="178"/>
      <c r="AJ85" s="178"/>
      <c r="AK85" s="178"/>
      <c r="AL85" s="178"/>
      <c r="AM85" s="178"/>
      <c r="AN85" s="178"/>
      <c r="AO85" s="178"/>
      <c r="AP85" s="178"/>
      <c r="AQ85" s="188" t="s">
        <v>1719</v>
      </c>
    </row>
    <row r="86" spans="1:43" ht="24.6" x14ac:dyDescent="0.3">
      <c r="A86" s="193" t="s">
        <v>900</v>
      </c>
      <c r="B86" s="129">
        <v>83</v>
      </c>
      <c r="C86" s="144" t="s">
        <v>1002</v>
      </c>
      <c r="D86" s="238">
        <v>7005</v>
      </c>
      <c r="E86" s="245" t="s">
        <v>1659</v>
      </c>
      <c r="F86" s="280" t="s">
        <v>2529</v>
      </c>
      <c r="G86" s="175" t="s">
        <v>1132</v>
      </c>
      <c r="H86" s="186">
        <v>2004</v>
      </c>
      <c r="I86" s="203">
        <v>38072</v>
      </c>
      <c r="J86" s="186">
        <v>2004</v>
      </c>
      <c r="K86" s="187" t="s">
        <v>1552</v>
      </c>
      <c r="L86" s="128" t="s">
        <v>1110</v>
      </c>
      <c r="M86" s="131">
        <v>120</v>
      </c>
      <c r="N86" s="128" t="s">
        <v>698</v>
      </c>
      <c r="O86" s="136" t="s">
        <v>698</v>
      </c>
      <c r="P86" s="136">
        <v>42844</v>
      </c>
      <c r="Q86" s="128" t="s">
        <v>698</v>
      </c>
      <c r="R86" s="128" t="s">
        <v>698</v>
      </c>
      <c r="S86" s="128" t="s">
        <v>698</v>
      </c>
      <c r="T86" s="128" t="s">
        <v>698</v>
      </c>
      <c r="U86" s="128" t="s">
        <v>698</v>
      </c>
      <c r="V86" s="145" t="s">
        <v>689</v>
      </c>
      <c r="W86" s="128" t="s">
        <v>691</v>
      </c>
      <c r="X86" s="128" t="s">
        <v>689</v>
      </c>
      <c r="Y86" s="206">
        <v>264315</v>
      </c>
      <c r="Z86" s="178">
        <v>0</v>
      </c>
      <c r="AA86" s="128">
        <v>0</v>
      </c>
      <c r="AB86" s="159">
        <v>0</v>
      </c>
      <c r="AC86" s="178">
        <v>0</v>
      </c>
      <c r="AD86" s="137">
        <f t="shared" si="3"/>
        <v>264315</v>
      </c>
      <c r="AE86" s="135">
        <f t="shared" si="4"/>
        <v>0</v>
      </c>
      <c r="AF86" s="135">
        <f t="shared" si="5"/>
        <v>0</v>
      </c>
      <c r="AG86" s="135" t="s">
        <v>2543</v>
      </c>
      <c r="AH86" s="136" t="s">
        <v>925</v>
      </c>
      <c r="AI86" s="178"/>
      <c r="AJ86" s="178"/>
      <c r="AK86" s="178"/>
      <c r="AL86" s="178"/>
      <c r="AM86" s="178"/>
      <c r="AN86" s="178"/>
      <c r="AO86" s="178"/>
      <c r="AP86" s="178"/>
      <c r="AQ86" s="188" t="s">
        <v>1719</v>
      </c>
    </row>
    <row r="87" spans="1:43" x14ac:dyDescent="0.3">
      <c r="A87" s="193" t="s">
        <v>900</v>
      </c>
      <c r="B87" s="129">
        <v>84</v>
      </c>
      <c r="C87" s="144" t="s">
        <v>1003</v>
      </c>
      <c r="D87" s="238">
        <v>7012</v>
      </c>
      <c r="E87" s="245" t="s">
        <v>1659</v>
      </c>
      <c r="F87" s="280" t="s">
        <v>2529</v>
      </c>
      <c r="G87" s="175" t="s">
        <v>1132</v>
      </c>
      <c r="H87" s="186">
        <v>2004</v>
      </c>
      <c r="I87" s="203">
        <v>37914</v>
      </c>
      <c r="J87" s="186">
        <v>2003</v>
      </c>
      <c r="K87" s="187" t="s">
        <v>2248</v>
      </c>
      <c r="L87" s="128" t="s">
        <v>1109</v>
      </c>
      <c r="M87" s="131">
        <v>180</v>
      </c>
      <c r="N87" s="128" t="s">
        <v>698</v>
      </c>
      <c r="O87" s="136" t="s">
        <v>698</v>
      </c>
      <c r="P87" s="136">
        <v>42844</v>
      </c>
      <c r="Q87" s="128" t="s">
        <v>698</v>
      </c>
      <c r="R87" s="128" t="s">
        <v>698</v>
      </c>
      <c r="S87" s="128" t="s">
        <v>698</v>
      </c>
      <c r="T87" s="128" t="s">
        <v>698</v>
      </c>
      <c r="U87" s="128" t="s">
        <v>698</v>
      </c>
      <c r="V87" s="145" t="s">
        <v>689</v>
      </c>
      <c r="W87" s="145" t="s">
        <v>689</v>
      </c>
      <c r="X87" s="128" t="s">
        <v>689</v>
      </c>
      <c r="Y87" s="206">
        <v>272786</v>
      </c>
      <c r="Z87" s="178">
        <v>0</v>
      </c>
      <c r="AA87" s="128">
        <v>0</v>
      </c>
      <c r="AB87" s="159">
        <v>0</v>
      </c>
      <c r="AC87" s="178">
        <v>0</v>
      </c>
      <c r="AD87" s="137">
        <f t="shared" si="3"/>
        <v>272786</v>
      </c>
      <c r="AE87" s="135">
        <f t="shared" si="4"/>
        <v>0</v>
      </c>
      <c r="AF87" s="135">
        <f t="shared" si="5"/>
        <v>0</v>
      </c>
      <c r="AG87" s="135" t="s">
        <v>2543</v>
      </c>
      <c r="AH87" s="178"/>
      <c r="AI87" s="178"/>
      <c r="AJ87" s="178"/>
      <c r="AK87" s="178"/>
      <c r="AL87" s="178"/>
      <c r="AM87" s="178"/>
      <c r="AN87" s="178"/>
      <c r="AO87" s="178"/>
      <c r="AP87" s="178"/>
      <c r="AQ87" s="188" t="s">
        <v>1720</v>
      </c>
    </row>
    <row r="88" spans="1:43" x14ac:dyDescent="0.3">
      <c r="A88" s="193" t="s">
        <v>900</v>
      </c>
      <c r="B88" s="129">
        <v>85</v>
      </c>
      <c r="C88" s="144" t="s">
        <v>1004</v>
      </c>
      <c r="D88" s="238">
        <v>6297</v>
      </c>
      <c r="E88" s="245" t="s">
        <v>1659</v>
      </c>
      <c r="F88" s="280" t="s">
        <v>2529</v>
      </c>
      <c r="G88" s="175" t="s">
        <v>1132</v>
      </c>
      <c r="H88" s="186">
        <v>2004</v>
      </c>
      <c r="I88" s="203">
        <v>37872</v>
      </c>
      <c r="J88" s="186">
        <v>2003</v>
      </c>
      <c r="K88" s="187" t="s">
        <v>1552</v>
      </c>
      <c r="L88" s="128" t="s">
        <v>1110</v>
      </c>
      <c r="M88" s="131">
        <v>180</v>
      </c>
      <c r="N88" s="128" t="s">
        <v>698</v>
      </c>
      <c r="O88" s="136" t="s">
        <v>698</v>
      </c>
      <c r="P88" s="136">
        <v>42844</v>
      </c>
      <c r="Q88" s="128" t="s">
        <v>698</v>
      </c>
      <c r="R88" s="128" t="s">
        <v>698</v>
      </c>
      <c r="S88" s="128" t="s">
        <v>698</v>
      </c>
      <c r="T88" s="128" t="s">
        <v>698</v>
      </c>
      <c r="U88" s="128" t="s">
        <v>698</v>
      </c>
      <c r="V88" s="145" t="s">
        <v>689</v>
      </c>
      <c r="W88" s="145" t="s">
        <v>689</v>
      </c>
      <c r="X88" s="128" t="s">
        <v>689</v>
      </c>
      <c r="Y88" s="206">
        <v>217752</v>
      </c>
      <c r="Z88" s="178">
        <v>0</v>
      </c>
      <c r="AA88" s="128">
        <v>0</v>
      </c>
      <c r="AB88" s="159">
        <v>0</v>
      </c>
      <c r="AC88" s="178">
        <v>0</v>
      </c>
      <c r="AD88" s="137">
        <f t="shared" si="3"/>
        <v>217752</v>
      </c>
      <c r="AE88" s="135">
        <f t="shared" si="4"/>
        <v>0</v>
      </c>
      <c r="AF88" s="135">
        <f t="shared" si="5"/>
        <v>0</v>
      </c>
      <c r="AG88" s="135" t="s">
        <v>2543</v>
      </c>
      <c r="AH88" s="178"/>
      <c r="AI88" s="178"/>
      <c r="AJ88" s="178"/>
      <c r="AK88" s="178"/>
      <c r="AL88" s="178"/>
      <c r="AM88" s="178"/>
      <c r="AN88" s="178"/>
      <c r="AO88" s="178"/>
      <c r="AP88" s="178"/>
      <c r="AQ88" s="188" t="s">
        <v>1720</v>
      </c>
    </row>
    <row r="89" spans="1:43" x14ac:dyDescent="0.3">
      <c r="A89" s="193" t="s">
        <v>900</v>
      </c>
      <c r="B89" s="129">
        <v>86</v>
      </c>
      <c r="C89" s="144" t="s">
        <v>1005</v>
      </c>
      <c r="D89" s="238">
        <v>9496</v>
      </c>
      <c r="E89" s="245" t="s">
        <v>1659</v>
      </c>
      <c r="F89" s="280" t="s">
        <v>2529</v>
      </c>
      <c r="G89" s="175" t="s">
        <v>1132</v>
      </c>
      <c r="H89" s="186">
        <v>2004</v>
      </c>
      <c r="I89" s="203">
        <v>38281</v>
      </c>
      <c r="J89" s="186">
        <v>2004</v>
      </c>
      <c r="K89" s="187" t="s">
        <v>2249</v>
      </c>
      <c r="L89" s="128" t="s">
        <v>1102</v>
      </c>
      <c r="M89" s="131">
        <v>150</v>
      </c>
      <c r="N89" s="128" t="s">
        <v>698</v>
      </c>
      <c r="O89" s="136" t="s">
        <v>698</v>
      </c>
      <c r="P89" s="136">
        <v>42844</v>
      </c>
      <c r="Q89" s="128" t="s">
        <v>698</v>
      </c>
      <c r="R89" s="128" t="s">
        <v>698</v>
      </c>
      <c r="S89" s="128" t="s">
        <v>698</v>
      </c>
      <c r="T89" s="128" t="s">
        <v>698</v>
      </c>
      <c r="U89" s="128" t="s">
        <v>698</v>
      </c>
      <c r="V89" s="145" t="s">
        <v>689</v>
      </c>
      <c r="W89" s="145" t="s">
        <v>689</v>
      </c>
      <c r="X89" s="128" t="s">
        <v>689</v>
      </c>
      <c r="Y89" s="206">
        <v>469304</v>
      </c>
      <c r="Z89" s="178">
        <v>0</v>
      </c>
      <c r="AA89" s="128">
        <v>0</v>
      </c>
      <c r="AB89" s="206">
        <v>93861</v>
      </c>
      <c r="AC89" s="178">
        <v>0</v>
      </c>
      <c r="AD89" s="137">
        <f t="shared" si="3"/>
        <v>469304</v>
      </c>
      <c r="AE89" s="135">
        <f t="shared" si="4"/>
        <v>0</v>
      </c>
      <c r="AF89" s="135">
        <f t="shared" si="5"/>
        <v>0</v>
      </c>
      <c r="AG89" s="135" t="s">
        <v>2543</v>
      </c>
      <c r="AH89" s="178"/>
      <c r="AI89" s="178"/>
      <c r="AJ89" s="178"/>
      <c r="AK89" s="178"/>
      <c r="AL89" s="178"/>
      <c r="AM89" s="178"/>
      <c r="AN89" s="178"/>
      <c r="AO89" s="178"/>
      <c r="AP89" s="178"/>
      <c r="AQ89" s="188" t="s">
        <v>1717</v>
      </c>
    </row>
    <row r="90" spans="1:43" ht="36" x14ac:dyDescent="0.3">
      <c r="A90" s="193" t="s">
        <v>900</v>
      </c>
      <c r="B90" s="129">
        <v>87</v>
      </c>
      <c r="C90" s="144" t="s">
        <v>1006</v>
      </c>
      <c r="D90" s="238">
        <v>11923</v>
      </c>
      <c r="E90" s="245" t="s">
        <v>1659</v>
      </c>
      <c r="F90" s="280" t="s">
        <v>2529</v>
      </c>
      <c r="G90" s="175" t="s">
        <v>1132</v>
      </c>
      <c r="H90" s="186">
        <v>2004</v>
      </c>
      <c r="I90" s="203">
        <v>38273</v>
      </c>
      <c r="J90" s="186">
        <v>2004</v>
      </c>
      <c r="K90" s="187" t="s">
        <v>2248</v>
      </c>
      <c r="L90" s="128" t="s">
        <v>1110</v>
      </c>
      <c r="M90" s="131">
        <v>120</v>
      </c>
      <c r="N90" s="252">
        <v>38869</v>
      </c>
      <c r="O90" s="136">
        <v>39326</v>
      </c>
      <c r="P90" s="136">
        <v>42844</v>
      </c>
      <c r="Q90" s="145">
        <f>+(P90-N90)/365</f>
        <v>10.890410958904109</v>
      </c>
      <c r="R90" s="145" t="s">
        <v>2520</v>
      </c>
      <c r="S90" s="145">
        <f>+(P90-O90)/365</f>
        <v>9.6383561643835609</v>
      </c>
      <c r="T90" s="145" t="s">
        <v>2519</v>
      </c>
      <c r="U90" s="145" t="s">
        <v>2540</v>
      </c>
      <c r="V90" s="145" t="s">
        <v>689</v>
      </c>
      <c r="W90" s="128" t="s">
        <v>691</v>
      </c>
      <c r="X90" s="128" t="s">
        <v>689</v>
      </c>
      <c r="Y90" s="206">
        <v>187983</v>
      </c>
      <c r="Z90" s="178">
        <v>0</v>
      </c>
      <c r="AA90" s="128">
        <v>0</v>
      </c>
      <c r="AB90" s="206">
        <v>21080</v>
      </c>
      <c r="AC90" s="206">
        <v>21080</v>
      </c>
      <c r="AD90" s="137">
        <f t="shared" si="3"/>
        <v>166903</v>
      </c>
      <c r="AE90" s="135">
        <f t="shared" si="4"/>
        <v>0.11213779969465323</v>
      </c>
      <c r="AF90" s="135">
        <f t="shared" si="5"/>
        <v>0.11213779969465323</v>
      </c>
      <c r="AG90" s="135" t="s">
        <v>2543</v>
      </c>
      <c r="AH90" s="136" t="s">
        <v>925</v>
      </c>
      <c r="AI90" s="178"/>
      <c r="AJ90" s="178"/>
      <c r="AK90" s="178"/>
      <c r="AL90" s="178"/>
      <c r="AM90" s="178"/>
      <c r="AN90" s="178"/>
      <c r="AO90" s="178"/>
      <c r="AP90" s="178"/>
      <c r="AQ90" s="188" t="s">
        <v>1721</v>
      </c>
    </row>
    <row r="91" spans="1:43" ht="24" x14ac:dyDescent="0.3">
      <c r="A91" s="193" t="s">
        <v>900</v>
      </c>
      <c r="B91" s="129">
        <v>88</v>
      </c>
      <c r="C91" s="144" t="s">
        <v>1007</v>
      </c>
      <c r="D91" s="238">
        <v>4791</v>
      </c>
      <c r="E91" s="245" t="s">
        <v>1659</v>
      </c>
      <c r="F91" s="280" t="s">
        <v>2529</v>
      </c>
      <c r="G91" s="175" t="s">
        <v>1132</v>
      </c>
      <c r="H91" s="186">
        <v>2004</v>
      </c>
      <c r="I91" s="203">
        <v>37718</v>
      </c>
      <c r="J91" s="186">
        <v>2003</v>
      </c>
      <c r="K91" s="187" t="s">
        <v>1572</v>
      </c>
      <c r="L91" s="128" t="s">
        <v>1110</v>
      </c>
      <c r="M91" s="131">
        <v>90</v>
      </c>
      <c r="N91" s="128" t="s">
        <v>698</v>
      </c>
      <c r="O91" s="136" t="s">
        <v>698</v>
      </c>
      <c r="P91" s="136">
        <v>42844</v>
      </c>
      <c r="Q91" s="128" t="s">
        <v>698</v>
      </c>
      <c r="R91" s="128" t="s">
        <v>698</v>
      </c>
      <c r="S91" s="128" t="s">
        <v>698</v>
      </c>
      <c r="T91" s="128" t="s">
        <v>698</v>
      </c>
      <c r="U91" s="128" t="s">
        <v>698</v>
      </c>
      <c r="V91" s="145" t="s">
        <v>689</v>
      </c>
      <c r="W91" s="145" t="s">
        <v>689</v>
      </c>
      <c r="X91" s="128" t="s">
        <v>689</v>
      </c>
      <c r="Y91" s="206">
        <v>119817</v>
      </c>
      <c r="Z91" s="178">
        <v>0</v>
      </c>
      <c r="AA91" s="128">
        <v>0</v>
      </c>
      <c r="AB91" s="159">
        <v>0</v>
      </c>
      <c r="AC91" s="178">
        <v>0</v>
      </c>
      <c r="AD91" s="137">
        <f t="shared" si="3"/>
        <v>119817</v>
      </c>
      <c r="AE91" s="135">
        <f t="shared" si="4"/>
        <v>0</v>
      </c>
      <c r="AF91" s="135">
        <f t="shared" si="5"/>
        <v>0</v>
      </c>
      <c r="AG91" s="135" t="s">
        <v>2543</v>
      </c>
      <c r="AH91" s="178"/>
      <c r="AI91" s="178"/>
      <c r="AJ91" s="178"/>
      <c r="AK91" s="178"/>
      <c r="AL91" s="178"/>
      <c r="AM91" s="178"/>
      <c r="AN91" s="178"/>
      <c r="AO91" s="178"/>
      <c r="AP91" s="178"/>
      <c r="AQ91" s="188" t="s">
        <v>1722</v>
      </c>
    </row>
    <row r="92" spans="1:43" ht="24" x14ac:dyDescent="0.3">
      <c r="A92" s="193" t="s">
        <v>900</v>
      </c>
      <c r="B92" s="129">
        <v>89</v>
      </c>
      <c r="C92" s="144" t="s">
        <v>1008</v>
      </c>
      <c r="D92" s="238">
        <v>10293</v>
      </c>
      <c r="E92" s="245" t="s">
        <v>1659</v>
      </c>
      <c r="F92" s="280" t="s">
        <v>2529</v>
      </c>
      <c r="G92" s="175" t="s">
        <v>1132</v>
      </c>
      <c r="H92" s="186">
        <v>2004</v>
      </c>
      <c r="I92" s="203">
        <v>38176</v>
      </c>
      <c r="J92" s="186">
        <v>2004</v>
      </c>
      <c r="K92" s="128" t="s">
        <v>1888</v>
      </c>
      <c r="L92" s="128" t="s">
        <v>1104</v>
      </c>
      <c r="M92" s="131">
        <v>180</v>
      </c>
      <c r="N92" s="128" t="s">
        <v>698</v>
      </c>
      <c r="O92" s="136" t="s">
        <v>698</v>
      </c>
      <c r="P92" s="136">
        <v>42844</v>
      </c>
      <c r="Q92" s="128" t="s">
        <v>698</v>
      </c>
      <c r="R92" s="128" t="s">
        <v>698</v>
      </c>
      <c r="S92" s="128" t="s">
        <v>698</v>
      </c>
      <c r="T92" s="128" t="s">
        <v>698</v>
      </c>
      <c r="U92" s="128" t="s">
        <v>698</v>
      </c>
      <c r="V92" s="145" t="s">
        <v>689</v>
      </c>
      <c r="W92" s="145" t="s">
        <v>689</v>
      </c>
      <c r="X92" s="128" t="s">
        <v>689</v>
      </c>
      <c r="Y92" s="206">
        <v>899961</v>
      </c>
      <c r="Z92" s="178">
        <v>0</v>
      </c>
      <c r="AA92" s="128">
        <v>0</v>
      </c>
      <c r="AB92" s="159">
        <v>0</v>
      </c>
      <c r="AC92" s="178">
        <v>0</v>
      </c>
      <c r="AD92" s="137">
        <f t="shared" si="3"/>
        <v>899961</v>
      </c>
      <c r="AE92" s="135">
        <f t="shared" si="4"/>
        <v>0</v>
      </c>
      <c r="AF92" s="135">
        <f t="shared" si="5"/>
        <v>0</v>
      </c>
      <c r="AG92" s="135" t="s">
        <v>2543</v>
      </c>
      <c r="AH92" s="178"/>
      <c r="AI92" s="178"/>
      <c r="AJ92" s="178"/>
      <c r="AK92" s="178"/>
      <c r="AL92" s="178"/>
      <c r="AM92" s="178"/>
      <c r="AN92" s="178"/>
      <c r="AO92" s="178"/>
      <c r="AP92" s="178"/>
      <c r="AQ92" s="188" t="s">
        <v>1722</v>
      </c>
    </row>
    <row r="93" spans="1:43" ht="24" x14ac:dyDescent="0.3">
      <c r="A93" s="193" t="s">
        <v>900</v>
      </c>
      <c r="B93" s="129">
        <v>90</v>
      </c>
      <c r="C93" s="144" t="s">
        <v>1009</v>
      </c>
      <c r="D93" s="238">
        <v>5739</v>
      </c>
      <c r="E93" s="245" t="s">
        <v>1659</v>
      </c>
      <c r="F93" s="280" t="s">
        <v>2529</v>
      </c>
      <c r="G93" s="175" t="s">
        <v>1132</v>
      </c>
      <c r="H93" s="186">
        <v>2004</v>
      </c>
      <c r="I93" s="203">
        <v>37882</v>
      </c>
      <c r="J93" s="186">
        <v>2003</v>
      </c>
      <c r="K93" s="187" t="s">
        <v>915</v>
      </c>
      <c r="L93" s="128" t="s">
        <v>1110</v>
      </c>
      <c r="M93" s="131">
        <v>90</v>
      </c>
      <c r="N93" s="128" t="s">
        <v>698</v>
      </c>
      <c r="O93" s="136" t="s">
        <v>698</v>
      </c>
      <c r="P93" s="136">
        <v>42844</v>
      </c>
      <c r="Q93" s="128" t="s">
        <v>698</v>
      </c>
      <c r="R93" s="128" t="s">
        <v>698</v>
      </c>
      <c r="S93" s="128" t="s">
        <v>698</v>
      </c>
      <c r="T93" s="128" t="s">
        <v>698</v>
      </c>
      <c r="U93" s="128" t="s">
        <v>698</v>
      </c>
      <c r="V93" s="145" t="s">
        <v>689</v>
      </c>
      <c r="W93" s="128" t="s">
        <v>691</v>
      </c>
      <c r="X93" s="128" t="s">
        <v>689</v>
      </c>
      <c r="Y93" s="206">
        <v>371969</v>
      </c>
      <c r="Z93" s="178">
        <v>0</v>
      </c>
      <c r="AA93" s="128">
        <v>0</v>
      </c>
      <c r="AB93" s="159">
        <v>0</v>
      </c>
      <c r="AC93" s="178">
        <v>0</v>
      </c>
      <c r="AD93" s="137">
        <f t="shared" si="3"/>
        <v>371969</v>
      </c>
      <c r="AE93" s="135">
        <f t="shared" si="4"/>
        <v>0</v>
      </c>
      <c r="AF93" s="135">
        <f t="shared" si="5"/>
        <v>0</v>
      </c>
      <c r="AG93" s="135" t="s">
        <v>2543</v>
      </c>
      <c r="AH93" s="136" t="s">
        <v>925</v>
      </c>
      <c r="AI93" s="178"/>
      <c r="AJ93" s="178"/>
      <c r="AK93" s="178"/>
      <c r="AL93" s="178"/>
      <c r="AM93" s="178"/>
      <c r="AN93" s="178"/>
      <c r="AO93" s="178"/>
      <c r="AP93" s="178"/>
      <c r="AQ93" s="188" t="s">
        <v>1723</v>
      </c>
    </row>
    <row r="94" spans="1:43" ht="36" x14ac:dyDescent="0.3">
      <c r="A94" s="193" t="s">
        <v>900</v>
      </c>
      <c r="B94" s="129">
        <v>91</v>
      </c>
      <c r="C94" s="144" t="s">
        <v>1010</v>
      </c>
      <c r="D94" s="238">
        <v>5469</v>
      </c>
      <c r="E94" s="245" t="s">
        <v>1659</v>
      </c>
      <c r="F94" s="280" t="s">
        <v>2529</v>
      </c>
      <c r="G94" s="175" t="s">
        <v>1132</v>
      </c>
      <c r="H94" s="186">
        <v>2004</v>
      </c>
      <c r="I94" s="203">
        <v>38265</v>
      </c>
      <c r="J94" s="186">
        <v>2004</v>
      </c>
      <c r="K94" s="187" t="s">
        <v>915</v>
      </c>
      <c r="L94" s="128" t="s">
        <v>1110</v>
      </c>
      <c r="M94" s="131">
        <v>120</v>
      </c>
      <c r="N94" s="252">
        <v>38869</v>
      </c>
      <c r="O94" s="136">
        <v>38869</v>
      </c>
      <c r="P94" s="136">
        <v>42844</v>
      </c>
      <c r="Q94" s="145">
        <f>+(P94-N94)/365</f>
        <v>10.890410958904109</v>
      </c>
      <c r="R94" s="145" t="s">
        <v>2520</v>
      </c>
      <c r="S94" s="145">
        <f>+(P94-O94)/365</f>
        <v>10.890410958904109</v>
      </c>
      <c r="T94" s="145" t="s">
        <v>2525</v>
      </c>
      <c r="U94" s="145" t="s">
        <v>2540</v>
      </c>
      <c r="V94" s="145" t="s">
        <v>689</v>
      </c>
      <c r="W94" s="145" t="s">
        <v>689</v>
      </c>
      <c r="X94" s="128" t="s">
        <v>689</v>
      </c>
      <c r="Y94" s="206">
        <v>154042</v>
      </c>
      <c r="Z94" s="178">
        <v>0</v>
      </c>
      <c r="AA94" s="128">
        <v>0</v>
      </c>
      <c r="AB94" s="206">
        <v>18500</v>
      </c>
      <c r="AC94" s="189">
        <v>18499.740000000002</v>
      </c>
      <c r="AD94" s="137">
        <f t="shared" si="3"/>
        <v>135542.26</v>
      </c>
      <c r="AE94" s="135">
        <f t="shared" si="4"/>
        <v>0.12009542851949469</v>
      </c>
      <c r="AF94" s="135">
        <f t="shared" si="5"/>
        <v>0.12009542851949469</v>
      </c>
      <c r="AG94" s="135" t="s">
        <v>2543</v>
      </c>
      <c r="AH94" s="178"/>
      <c r="AI94" s="178"/>
      <c r="AJ94" s="178"/>
      <c r="AK94" s="178"/>
      <c r="AL94" s="178"/>
      <c r="AM94" s="178"/>
      <c r="AN94" s="178"/>
      <c r="AO94" s="178"/>
      <c r="AP94" s="178"/>
      <c r="AQ94" s="188" t="s">
        <v>1724</v>
      </c>
    </row>
    <row r="95" spans="1:43" ht="24" x14ac:dyDescent="0.3">
      <c r="A95" s="128" t="s">
        <v>901</v>
      </c>
      <c r="B95" s="129">
        <v>92</v>
      </c>
      <c r="C95" s="144" t="s">
        <v>1033</v>
      </c>
      <c r="D95" s="238">
        <v>5471</v>
      </c>
      <c r="E95" s="246" t="s">
        <v>2205</v>
      </c>
      <c r="F95" s="279" t="s">
        <v>2531</v>
      </c>
      <c r="G95" s="175" t="s">
        <v>1132</v>
      </c>
      <c r="H95" s="186">
        <v>2005</v>
      </c>
      <c r="I95" s="203">
        <v>38152</v>
      </c>
      <c r="J95" s="186">
        <v>2004</v>
      </c>
      <c r="K95" s="187" t="s">
        <v>1094</v>
      </c>
      <c r="L95" s="187" t="s">
        <v>1100</v>
      </c>
      <c r="M95" s="131">
        <v>60</v>
      </c>
      <c r="N95" s="128" t="s">
        <v>698</v>
      </c>
      <c r="O95" s="136" t="s">
        <v>698</v>
      </c>
      <c r="P95" s="136">
        <v>42844</v>
      </c>
      <c r="Q95" s="128" t="s">
        <v>698</v>
      </c>
      <c r="R95" s="128" t="s">
        <v>698</v>
      </c>
      <c r="S95" s="128" t="s">
        <v>698</v>
      </c>
      <c r="T95" s="128" t="s">
        <v>698</v>
      </c>
      <c r="U95" s="128" t="s">
        <v>698</v>
      </c>
      <c r="V95" s="145" t="s">
        <v>689</v>
      </c>
      <c r="W95" s="145" t="s">
        <v>689</v>
      </c>
      <c r="X95" s="145" t="s">
        <v>689</v>
      </c>
      <c r="Y95" s="133">
        <v>543593</v>
      </c>
      <c r="Z95" s="128">
        <v>0</v>
      </c>
      <c r="AA95" s="128">
        <v>0</v>
      </c>
      <c r="AB95" s="150" t="s">
        <v>698</v>
      </c>
      <c r="AC95" s="150" t="s">
        <v>698</v>
      </c>
      <c r="AD95" s="128" t="s">
        <v>698</v>
      </c>
      <c r="AE95" s="128" t="s">
        <v>698</v>
      </c>
      <c r="AF95" s="128" t="s">
        <v>698</v>
      </c>
      <c r="AG95" s="128" t="s">
        <v>698</v>
      </c>
      <c r="AH95" s="138"/>
      <c r="AI95" s="138"/>
      <c r="AJ95" s="138"/>
      <c r="AK95" s="138"/>
      <c r="AL95" s="138"/>
      <c r="AM95" s="138"/>
      <c r="AN95" s="138"/>
      <c r="AO95" s="138"/>
      <c r="AP95" s="138"/>
      <c r="AQ95" s="204" t="s">
        <v>1173</v>
      </c>
    </row>
    <row r="96" spans="1:43" ht="24" x14ac:dyDescent="0.3">
      <c r="A96" s="128" t="s">
        <v>901</v>
      </c>
      <c r="B96" s="129">
        <v>93</v>
      </c>
      <c r="C96" s="144" t="s">
        <v>1034</v>
      </c>
      <c r="D96" s="238">
        <v>5473</v>
      </c>
      <c r="E96" s="246" t="s">
        <v>2205</v>
      </c>
      <c r="F96" s="279" t="s">
        <v>2531</v>
      </c>
      <c r="G96" s="175" t="s">
        <v>1132</v>
      </c>
      <c r="H96" s="186">
        <v>2005</v>
      </c>
      <c r="I96" s="203">
        <v>37797</v>
      </c>
      <c r="J96" s="186">
        <v>2003</v>
      </c>
      <c r="K96" s="187" t="s">
        <v>1189</v>
      </c>
      <c r="L96" s="187" t="s">
        <v>1100</v>
      </c>
      <c r="M96" s="131">
        <v>90</v>
      </c>
      <c r="N96" s="128" t="s">
        <v>698</v>
      </c>
      <c r="O96" s="136" t="s">
        <v>698</v>
      </c>
      <c r="P96" s="136">
        <v>42844</v>
      </c>
      <c r="Q96" s="128" t="s">
        <v>698</v>
      </c>
      <c r="R96" s="128" t="s">
        <v>698</v>
      </c>
      <c r="S96" s="128" t="s">
        <v>698</v>
      </c>
      <c r="T96" s="128" t="s">
        <v>698</v>
      </c>
      <c r="U96" s="128" t="s">
        <v>698</v>
      </c>
      <c r="V96" s="145" t="s">
        <v>689</v>
      </c>
      <c r="W96" s="145" t="s">
        <v>689</v>
      </c>
      <c r="X96" s="145" t="s">
        <v>689</v>
      </c>
      <c r="Y96" s="133">
        <v>70000</v>
      </c>
      <c r="Z96" s="138">
        <v>0</v>
      </c>
      <c r="AA96" s="128">
        <v>0</v>
      </c>
      <c r="AB96" s="133">
        <v>11449</v>
      </c>
      <c r="AC96" s="133">
        <v>0</v>
      </c>
      <c r="AD96" s="137">
        <f>+Y96-AC96</f>
        <v>70000</v>
      </c>
      <c r="AE96" s="128" t="s">
        <v>698</v>
      </c>
      <c r="AF96" s="128" t="s">
        <v>698</v>
      </c>
      <c r="AG96" s="128" t="s">
        <v>698</v>
      </c>
      <c r="AH96" s="138"/>
      <c r="AI96" s="138"/>
      <c r="AJ96" s="138"/>
      <c r="AK96" s="138"/>
      <c r="AL96" s="138"/>
      <c r="AM96" s="138"/>
      <c r="AN96" s="138"/>
      <c r="AO96" s="138"/>
      <c r="AP96" s="138"/>
      <c r="AQ96" s="204" t="s">
        <v>1173</v>
      </c>
    </row>
    <row r="97" spans="1:43" ht="24" x14ac:dyDescent="0.3">
      <c r="A97" s="128" t="s">
        <v>901</v>
      </c>
      <c r="B97" s="129">
        <v>94</v>
      </c>
      <c r="C97" s="144" t="s">
        <v>1030</v>
      </c>
      <c r="D97" s="238">
        <v>5476</v>
      </c>
      <c r="E97" s="246" t="s">
        <v>2205</v>
      </c>
      <c r="F97" s="279" t="s">
        <v>2531</v>
      </c>
      <c r="G97" s="175" t="s">
        <v>1132</v>
      </c>
      <c r="H97" s="186">
        <v>2005</v>
      </c>
      <c r="I97" s="203">
        <v>37799</v>
      </c>
      <c r="J97" s="186">
        <v>2003</v>
      </c>
      <c r="K97" s="187" t="s">
        <v>1094</v>
      </c>
      <c r="L97" s="187" t="s">
        <v>1100</v>
      </c>
      <c r="M97" s="131">
        <v>60</v>
      </c>
      <c r="N97" s="128" t="s">
        <v>698</v>
      </c>
      <c r="O97" s="136" t="s">
        <v>698</v>
      </c>
      <c r="P97" s="136">
        <v>42844</v>
      </c>
      <c r="Q97" s="128" t="s">
        <v>698</v>
      </c>
      <c r="R97" s="128" t="s">
        <v>698</v>
      </c>
      <c r="S97" s="128" t="s">
        <v>698</v>
      </c>
      <c r="T97" s="128" t="s">
        <v>698</v>
      </c>
      <c r="U97" s="128" t="s">
        <v>698</v>
      </c>
      <c r="V97" s="145" t="s">
        <v>689</v>
      </c>
      <c r="W97" s="145" t="s">
        <v>689</v>
      </c>
      <c r="X97" s="145" t="s">
        <v>689</v>
      </c>
      <c r="Y97" s="133">
        <v>382000</v>
      </c>
      <c r="Z97" s="128">
        <v>0</v>
      </c>
      <c r="AA97" s="128">
        <v>0</v>
      </c>
      <c r="AB97" s="150" t="s">
        <v>698</v>
      </c>
      <c r="AC97" s="150" t="s">
        <v>698</v>
      </c>
      <c r="AD97" s="128" t="s">
        <v>698</v>
      </c>
      <c r="AE97" s="128" t="s">
        <v>698</v>
      </c>
      <c r="AF97" s="128" t="s">
        <v>698</v>
      </c>
      <c r="AG97" s="128" t="s">
        <v>698</v>
      </c>
      <c r="AH97" s="138"/>
      <c r="AI97" s="138"/>
      <c r="AJ97" s="138"/>
      <c r="AK97" s="138"/>
      <c r="AL97" s="138"/>
      <c r="AM97" s="138"/>
      <c r="AN97" s="138"/>
      <c r="AO97" s="138"/>
      <c r="AP97" s="138"/>
      <c r="AQ97" s="204" t="s">
        <v>1173</v>
      </c>
    </row>
    <row r="98" spans="1:43" ht="24" x14ac:dyDescent="0.3">
      <c r="A98" s="128" t="s">
        <v>901</v>
      </c>
      <c r="B98" s="129">
        <v>95</v>
      </c>
      <c r="C98" s="144" t="s">
        <v>1035</v>
      </c>
      <c r="D98" s="238">
        <v>7774</v>
      </c>
      <c r="E98" s="246" t="s">
        <v>2200</v>
      </c>
      <c r="F98" s="279" t="s">
        <v>2531</v>
      </c>
      <c r="G98" s="175" t="s">
        <v>1132</v>
      </c>
      <c r="H98" s="186">
        <v>2005</v>
      </c>
      <c r="I98" s="203">
        <v>38005</v>
      </c>
      <c r="J98" s="186">
        <v>2004</v>
      </c>
      <c r="K98" s="187" t="s">
        <v>1190</v>
      </c>
      <c r="L98" s="187" t="s">
        <v>1109</v>
      </c>
      <c r="M98" s="131">
        <v>210</v>
      </c>
      <c r="N98" s="128" t="s">
        <v>698</v>
      </c>
      <c r="O98" s="136" t="s">
        <v>698</v>
      </c>
      <c r="P98" s="136">
        <v>42844</v>
      </c>
      <c r="Q98" s="128" t="s">
        <v>698</v>
      </c>
      <c r="R98" s="128" t="s">
        <v>698</v>
      </c>
      <c r="S98" s="128" t="s">
        <v>698</v>
      </c>
      <c r="T98" s="128" t="s">
        <v>698</v>
      </c>
      <c r="U98" s="128" t="s">
        <v>698</v>
      </c>
      <c r="V98" s="145" t="s">
        <v>689</v>
      </c>
      <c r="W98" s="145" t="s">
        <v>691</v>
      </c>
      <c r="X98" s="145" t="s">
        <v>689</v>
      </c>
      <c r="Y98" s="149">
        <v>613972.47</v>
      </c>
      <c r="Z98" s="128">
        <v>0</v>
      </c>
      <c r="AA98" s="128">
        <v>0</v>
      </c>
      <c r="AB98" s="150" t="s">
        <v>698</v>
      </c>
      <c r="AC98" s="150" t="s">
        <v>698</v>
      </c>
      <c r="AD98" s="128" t="s">
        <v>698</v>
      </c>
      <c r="AE98" s="128" t="s">
        <v>698</v>
      </c>
      <c r="AF98" s="128" t="s">
        <v>698</v>
      </c>
      <c r="AG98" s="128" t="s">
        <v>698</v>
      </c>
      <c r="AH98" s="136" t="s">
        <v>925</v>
      </c>
      <c r="AI98" s="148" t="s">
        <v>1237</v>
      </c>
      <c r="AJ98" s="138">
        <v>2005</v>
      </c>
      <c r="AK98" s="148" t="s">
        <v>1237</v>
      </c>
      <c r="AL98" s="148" t="s">
        <v>1237</v>
      </c>
      <c r="AM98" s="148" t="s">
        <v>1237</v>
      </c>
      <c r="AN98" s="138"/>
      <c r="AO98" s="138"/>
      <c r="AP98" s="138"/>
      <c r="AQ98" s="204" t="s">
        <v>1173</v>
      </c>
    </row>
    <row r="99" spans="1:43" ht="36" x14ac:dyDescent="0.3">
      <c r="A99" s="128" t="s">
        <v>901</v>
      </c>
      <c r="B99" s="129">
        <v>96</v>
      </c>
      <c r="C99" s="144" t="s">
        <v>1032</v>
      </c>
      <c r="D99" s="238">
        <v>8555</v>
      </c>
      <c r="E99" s="246" t="s">
        <v>2208</v>
      </c>
      <c r="F99" s="279" t="s">
        <v>2531</v>
      </c>
      <c r="G99" s="175" t="s">
        <v>1132</v>
      </c>
      <c r="H99" s="186">
        <v>2005</v>
      </c>
      <c r="I99" s="203">
        <v>38131</v>
      </c>
      <c r="J99" s="186">
        <v>2004</v>
      </c>
      <c r="K99" s="187" t="s">
        <v>1094</v>
      </c>
      <c r="L99" s="187" t="s">
        <v>1106</v>
      </c>
      <c r="M99" s="146">
        <v>90</v>
      </c>
      <c r="N99" s="136">
        <v>38777</v>
      </c>
      <c r="O99" s="136">
        <v>39052</v>
      </c>
      <c r="P99" s="136">
        <v>42844</v>
      </c>
      <c r="Q99" s="145">
        <f>+(P99-N99)/365</f>
        <v>11.142465753424657</v>
      </c>
      <c r="R99" s="145" t="s">
        <v>2521</v>
      </c>
      <c r="S99" s="145">
        <f>+(P99-O99)/365</f>
        <v>10.389041095890411</v>
      </c>
      <c r="T99" s="145" t="s">
        <v>2525</v>
      </c>
      <c r="U99" s="145" t="s">
        <v>2540</v>
      </c>
      <c r="V99" s="145" t="s">
        <v>689</v>
      </c>
      <c r="W99" s="145" t="s">
        <v>689</v>
      </c>
      <c r="X99" s="145" t="s">
        <v>689</v>
      </c>
      <c r="Y99" s="133">
        <v>818133</v>
      </c>
      <c r="Z99" s="138">
        <v>0</v>
      </c>
      <c r="AA99" s="128">
        <v>0</v>
      </c>
      <c r="AB99" s="133">
        <v>196451</v>
      </c>
      <c r="AC99" s="133">
        <v>156314.91</v>
      </c>
      <c r="AD99" s="137">
        <f t="shared" ref="AD99:AD106" si="6">+Y99-AC99</f>
        <v>661818.09</v>
      </c>
      <c r="AE99" s="135">
        <f t="shared" ref="AE99:AE106" si="7">+AC99/Y99</f>
        <v>0.19106295675641979</v>
      </c>
      <c r="AF99" s="135">
        <f t="shared" ref="AF99:AF106" si="8">+AC99/Y99</f>
        <v>0.19106295675641979</v>
      </c>
      <c r="AG99" s="135" t="s">
        <v>2543</v>
      </c>
      <c r="AH99" s="138"/>
      <c r="AI99" s="138"/>
      <c r="AJ99" s="138"/>
      <c r="AK99" s="138"/>
      <c r="AL99" s="138"/>
      <c r="AM99" s="138"/>
      <c r="AN99" s="138"/>
      <c r="AO99" s="138"/>
      <c r="AP99" s="138"/>
      <c r="AQ99" s="139"/>
    </row>
    <row r="100" spans="1:43" ht="36" x14ac:dyDescent="0.3">
      <c r="A100" s="128" t="s">
        <v>901</v>
      </c>
      <c r="B100" s="129">
        <v>97</v>
      </c>
      <c r="C100" s="144" t="s">
        <v>1031</v>
      </c>
      <c r="D100" s="238">
        <v>9441</v>
      </c>
      <c r="E100" s="246" t="s">
        <v>2205</v>
      </c>
      <c r="F100" s="279" t="s">
        <v>2531</v>
      </c>
      <c r="G100" s="175" t="s">
        <v>1132</v>
      </c>
      <c r="H100" s="186">
        <v>2005</v>
      </c>
      <c r="I100" s="203">
        <v>38159</v>
      </c>
      <c r="J100" s="186">
        <v>2004</v>
      </c>
      <c r="K100" s="187" t="s">
        <v>1094</v>
      </c>
      <c r="L100" s="187" t="s">
        <v>1098</v>
      </c>
      <c r="M100" s="131">
        <v>180</v>
      </c>
      <c r="N100" s="136">
        <v>38838</v>
      </c>
      <c r="O100" s="136">
        <v>39052</v>
      </c>
      <c r="P100" s="136">
        <v>42844</v>
      </c>
      <c r="Q100" s="145">
        <f>+(P100-N100)/365</f>
        <v>10.975342465753425</v>
      </c>
      <c r="R100" s="145" t="s">
        <v>2521</v>
      </c>
      <c r="S100" s="145">
        <f>+(P100-O100)/365</f>
        <v>10.389041095890411</v>
      </c>
      <c r="T100" s="145" t="s">
        <v>2525</v>
      </c>
      <c r="U100" s="145" t="s">
        <v>2540</v>
      </c>
      <c r="V100" s="145" t="s">
        <v>689</v>
      </c>
      <c r="W100" s="145" t="s">
        <v>689</v>
      </c>
      <c r="X100" s="145" t="s">
        <v>689</v>
      </c>
      <c r="Y100" s="133">
        <v>323418</v>
      </c>
      <c r="Z100" s="138">
        <v>0</v>
      </c>
      <c r="AA100" s="128">
        <v>0</v>
      </c>
      <c r="AB100" s="133">
        <v>99450</v>
      </c>
      <c r="AC100" s="133">
        <v>98750</v>
      </c>
      <c r="AD100" s="137">
        <f t="shared" si="6"/>
        <v>224668</v>
      </c>
      <c r="AE100" s="135">
        <f t="shared" si="7"/>
        <v>0.30533241810907247</v>
      </c>
      <c r="AF100" s="135">
        <f t="shared" si="8"/>
        <v>0.30533241810907247</v>
      </c>
      <c r="AG100" s="135" t="s">
        <v>2542</v>
      </c>
      <c r="AH100" s="138"/>
      <c r="AI100" s="138"/>
      <c r="AJ100" s="138"/>
      <c r="AK100" s="138"/>
      <c r="AL100" s="138"/>
      <c r="AM100" s="138"/>
      <c r="AN100" s="138"/>
      <c r="AO100" s="138"/>
      <c r="AP100" s="138"/>
      <c r="AQ100" s="139"/>
    </row>
    <row r="101" spans="1:43" ht="36" x14ac:dyDescent="0.3">
      <c r="A101" s="128" t="s">
        <v>901</v>
      </c>
      <c r="B101" s="129">
        <v>98</v>
      </c>
      <c r="C101" s="144" t="s">
        <v>1036</v>
      </c>
      <c r="D101" s="238">
        <v>14239</v>
      </c>
      <c r="E101" s="246" t="s">
        <v>2200</v>
      </c>
      <c r="F101" s="279" t="s">
        <v>2531</v>
      </c>
      <c r="G101" s="175" t="s">
        <v>1132</v>
      </c>
      <c r="H101" s="186">
        <v>2005</v>
      </c>
      <c r="I101" s="203">
        <v>38370</v>
      </c>
      <c r="J101" s="186">
        <v>2005</v>
      </c>
      <c r="K101" s="187" t="s">
        <v>1155</v>
      </c>
      <c r="L101" s="187" t="s">
        <v>1110</v>
      </c>
      <c r="M101" s="131">
        <v>180</v>
      </c>
      <c r="N101" s="136">
        <v>38777</v>
      </c>
      <c r="O101" s="136">
        <v>38991</v>
      </c>
      <c r="P101" s="136">
        <v>42844</v>
      </c>
      <c r="Q101" s="145">
        <f>+(P101-N101)/365</f>
        <v>11.142465753424657</v>
      </c>
      <c r="R101" s="145" t="s">
        <v>2521</v>
      </c>
      <c r="S101" s="145">
        <f>+(P101-O101)/365</f>
        <v>10.556164383561644</v>
      </c>
      <c r="T101" s="145" t="s">
        <v>2525</v>
      </c>
      <c r="U101" s="145" t="s">
        <v>2540</v>
      </c>
      <c r="V101" s="145" t="s">
        <v>689</v>
      </c>
      <c r="W101" s="145" t="s">
        <v>691</v>
      </c>
      <c r="X101" s="145" t="s">
        <v>689</v>
      </c>
      <c r="Y101" s="149">
        <v>287658.03999999998</v>
      </c>
      <c r="Z101" s="138">
        <v>0</v>
      </c>
      <c r="AA101" s="128">
        <v>0</v>
      </c>
      <c r="AB101" s="133">
        <v>114136</v>
      </c>
      <c r="AC101" s="133">
        <v>90693.38</v>
      </c>
      <c r="AD101" s="137">
        <f t="shared" si="6"/>
        <v>196964.65999999997</v>
      </c>
      <c r="AE101" s="135">
        <f t="shared" si="7"/>
        <v>0.31528192293877833</v>
      </c>
      <c r="AF101" s="135">
        <f t="shared" si="8"/>
        <v>0.31528192293877833</v>
      </c>
      <c r="AG101" s="135" t="s">
        <v>2542</v>
      </c>
      <c r="AH101" s="136" t="s">
        <v>925</v>
      </c>
      <c r="AI101" s="148" t="s">
        <v>1237</v>
      </c>
      <c r="AJ101" s="138">
        <v>2006</v>
      </c>
      <c r="AK101" s="148" t="s">
        <v>1237</v>
      </c>
      <c r="AL101" s="148" t="s">
        <v>1237</v>
      </c>
      <c r="AM101" s="148" t="s">
        <v>1237</v>
      </c>
      <c r="AN101" s="138"/>
      <c r="AO101" s="138"/>
      <c r="AP101" s="138"/>
      <c r="AQ101" s="139" t="s">
        <v>1249</v>
      </c>
    </row>
    <row r="102" spans="1:43" ht="36" x14ac:dyDescent="0.3">
      <c r="A102" s="128" t="s">
        <v>901</v>
      </c>
      <c r="B102" s="129">
        <v>99</v>
      </c>
      <c r="C102" s="144" t="s">
        <v>1028</v>
      </c>
      <c r="D102" s="238">
        <v>16334</v>
      </c>
      <c r="E102" s="246" t="s">
        <v>2200</v>
      </c>
      <c r="F102" s="279" t="s">
        <v>2531</v>
      </c>
      <c r="G102" s="175" t="s">
        <v>1132</v>
      </c>
      <c r="H102" s="186">
        <v>2005</v>
      </c>
      <c r="I102" s="203">
        <v>38415</v>
      </c>
      <c r="J102" s="186">
        <v>2005</v>
      </c>
      <c r="K102" s="187" t="s">
        <v>1176</v>
      </c>
      <c r="L102" s="187" t="s">
        <v>1109</v>
      </c>
      <c r="M102" s="131">
        <v>210</v>
      </c>
      <c r="N102" s="136">
        <v>38777</v>
      </c>
      <c r="O102" s="136">
        <v>39173</v>
      </c>
      <c r="P102" s="136">
        <v>42844</v>
      </c>
      <c r="Q102" s="145">
        <f>+(P102-N102)/365</f>
        <v>11.142465753424657</v>
      </c>
      <c r="R102" s="145" t="s">
        <v>2521</v>
      </c>
      <c r="S102" s="145">
        <f>+(P102-O102)/365</f>
        <v>10.057534246575342</v>
      </c>
      <c r="T102" s="145" t="s">
        <v>2525</v>
      </c>
      <c r="U102" s="145" t="s">
        <v>2540</v>
      </c>
      <c r="V102" s="145" t="s">
        <v>689</v>
      </c>
      <c r="W102" s="128" t="s">
        <v>691</v>
      </c>
      <c r="X102" s="145" t="s">
        <v>689</v>
      </c>
      <c r="Y102" s="149">
        <v>511012.66</v>
      </c>
      <c r="Z102" s="138">
        <v>0</v>
      </c>
      <c r="AA102" s="128">
        <v>0</v>
      </c>
      <c r="AB102" s="133">
        <v>561836</v>
      </c>
      <c r="AC102" s="133">
        <v>510766.13</v>
      </c>
      <c r="AD102" s="137">
        <f t="shared" si="6"/>
        <v>246.52999999996973</v>
      </c>
      <c r="AE102" s="135">
        <f t="shared" si="7"/>
        <v>0.99951756576833151</v>
      </c>
      <c r="AF102" s="135">
        <f t="shared" si="8"/>
        <v>0.99951756576833151</v>
      </c>
      <c r="AG102" s="135" t="s">
        <v>2544</v>
      </c>
      <c r="AH102" s="136" t="s">
        <v>925</v>
      </c>
      <c r="AI102" s="148" t="s">
        <v>1237</v>
      </c>
      <c r="AJ102" s="138">
        <v>2006</v>
      </c>
      <c r="AK102" s="148" t="s">
        <v>1237</v>
      </c>
      <c r="AL102" s="148" t="s">
        <v>1237</v>
      </c>
      <c r="AM102" s="148" t="s">
        <v>1237</v>
      </c>
      <c r="AN102" s="138"/>
      <c r="AO102" s="138"/>
      <c r="AP102" s="138"/>
      <c r="AQ102" s="139"/>
    </row>
    <row r="103" spans="1:43" ht="36" x14ac:dyDescent="0.3">
      <c r="A103" s="128" t="s">
        <v>901</v>
      </c>
      <c r="B103" s="129">
        <v>100</v>
      </c>
      <c r="C103" s="144" t="s">
        <v>1029</v>
      </c>
      <c r="D103" s="238">
        <v>16527</v>
      </c>
      <c r="E103" s="246" t="s">
        <v>906</v>
      </c>
      <c r="F103" s="279" t="s">
        <v>2532</v>
      </c>
      <c r="G103" s="175" t="s">
        <v>1132</v>
      </c>
      <c r="H103" s="186">
        <v>2005</v>
      </c>
      <c r="I103" s="203">
        <v>38432</v>
      </c>
      <c r="J103" s="186">
        <v>2005</v>
      </c>
      <c r="K103" s="187" t="s">
        <v>1188</v>
      </c>
      <c r="L103" s="187" t="s">
        <v>1102</v>
      </c>
      <c r="M103" s="131">
        <v>120</v>
      </c>
      <c r="N103" s="136">
        <v>38930</v>
      </c>
      <c r="O103" s="136">
        <v>39203</v>
      </c>
      <c r="P103" s="136">
        <v>42844</v>
      </c>
      <c r="Q103" s="145">
        <f>+(P103-N103)/365</f>
        <v>10.723287671232876</v>
      </c>
      <c r="R103" s="145" t="s">
        <v>2520</v>
      </c>
      <c r="S103" s="145">
        <f>+(P103-O103)/365</f>
        <v>9.9753424657534246</v>
      </c>
      <c r="T103" s="145" t="s">
        <v>2525</v>
      </c>
      <c r="U103" s="145" t="s">
        <v>2540</v>
      </c>
      <c r="V103" s="145" t="s">
        <v>689</v>
      </c>
      <c r="W103" s="145" t="s">
        <v>689</v>
      </c>
      <c r="X103" s="145" t="s">
        <v>689</v>
      </c>
      <c r="Y103" s="133">
        <v>409223</v>
      </c>
      <c r="Z103" s="138">
        <v>0</v>
      </c>
      <c r="AA103" s="128">
        <v>0</v>
      </c>
      <c r="AB103" s="133">
        <v>447973</v>
      </c>
      <c r="AC103" s="133">
        <v>408328.54</v>
      </c>
      <c r="AD103" s="137">
        <f t="shared" si="6"/>
        <v>894.46000000002095</v>
      </c>
      <c r="AE103" s="135">
        <f t="shared" si="7"/>
        <v>0.99781424797726415</v>
      </c>
      <c r="AF103" s="135">
        <f t="shared" si="8"/>
        <v>0.99781424797726415</v>
      </c>
      <c r="AG103" s="135" t="s">
        <v>2544</v>
      </c>
      <c r="AH103" s="138"/>
      <c r="AI103" s="138"/>
      <c r="AJ103" s="138"/>
      <c r="AK103" s="138"/>
      <c r="AL103" s="138"/>
      <c r="AM103" s="138"/>
      <c r="AN103" s="138"/>
      <c r="AO103" s="138"/>
      <c r="AP103" s="138"/>
      <c r="AQ103" s="139"/>
    </row>
    <row r="104" spans="1:43" ht="24" x14ac:dyDescent="0.3">
      <c r="A104" s="128" t="s">
        <v>901</v>
      </c>
      <c r="B104" s="129">
        <v>101</v>
      </c>
      <c r="C104" s="144" t="s">
        <v>1026</v>
      </c>
      <c r="D104" s="238">
        <v>17732</v>
      </c>
      <c r="E104" s="246" t="s">
        <v>2212</v>
      </c>
      <c r="F104" s="279" t="s">
        <v>2531</v>
      </c>
      <c r="G104" s="175" t="s">
        <v>1132</v>
      </c>
      <c r="H104" s="186">
        <v>2005</v>
      </c>
      <c r="I104" s="203">
        <v>38469</v>
      </c>
      <c r="J104" s="186">
        <v>2005</v>
      </c>
      <c r="K104" s="187" t="s">
        <v>1149</v>
      </c>
      <c r="L104" s="187" t="s">
        <v>1107</v>
      </c>
      <c r="M104" s="131">
        <v>120</v>
      </c>
      <c r="N104" s="136" t="s">
        <v>698</v>
      </c>
      <c r="O104" s="136" t="s">
        <v>698</v>
      </c>
      <c r="P104" s="136">
        <v>42844</v>
      </c>
      <c r="Q104" s="128" t="s">
        <v>698</v>
      </c>
      <c r="R104" s="128" t="s">
        <v>698</v>
      </c>
      <c r="S104" s="128" t="s">
        <v>698</v>
      </c>
      <c r="T104" s="128" t="s">
        <v>698</v>
      </c>
      <c r="U104" s="128" t="s">
        <v>698</v>
      </c>
      <c r="V104" s="145" t="s">
        <v>689</v>
      </c>
      <c r="W104" s="145" t="s">
        <v>689</v>
      </c>
      <c r="X104" s="145" t="s">
        <v>689</v>
      </c>
      <c r="Y104" s="133">
        <v>87664</v>
      </c>
      <c r="Z104" s="138">
        <v>0</v>
      </c>
      <c r="AA104" s="128">
        <v>0</v>
      </c>
      <c r="AB104" s="133">
        <v>2850</v>
      </c>
      <c r="AC104" s="133">
        <v>0</v>
      </c>
      <c r="AD104" s="137">
        <f t="shared" si="6"/>
        <v>87664</v>
      </c>
      <c r="AE104" s="135">
        <f t="shared" si="7"/>
        <v>0</v>
      </c>
      <c r="AF104" s="135">
        <f t="shared" si="8"/>
        <v>0</v>
      </c>
      <c r="AG104" s="135" t="s">
        <v>2543</v>
      </c>
      <c r="AH104" s="138"/>
      <c r="AI104" s="138"/>
      <c r="AJ104" s="138"/>
      <c r="AK104" s="138"/>
      <c r="AL104" s="138"/>
      <c r="AM104" s="138"/>
      <c r="AN104" s="138"/>
      <c r="AO104" s="138"/>
      <c r="AP104" s="138"/>
      <c r="AQ104" s="139"/>
    </row>
    <row r="105" spans="1:43" ht="36" x14ac:dyDescent="0.3">
      <c r="A105" s="128" t="s">
        <v>901</v>
      </c>
      <c r="B105" s="129">
        <v>102</v>
      </c>
      <c r="C105" s="144" t="s">
        <v>1027</v>
      </c>
      <c r="D105" s="238">
        <v>19136</v>
      </c>
      <c r="E105" s="246" t="s">
        <v>2200</v>
      </c>
      <c r="F105" s="279" t="s">
        <v>2531</v>
      </c>
      <c r="G105" s="175" t="s">
        <v>1132</v>
      </c>
      <c r="H105" s="186">
        <v>2005</v>
      </c>
      <c r="I105" s="203">
        <v>38554</v>
      </c>
      <c r="J105" s="186">
        <v>2005</v>
      </c>
      <c r="K105" s="187" t="s">
        <v>1162</v>
      </c>
      <c r="L105" s="187" t="s">
        <v>1111</v>
      </c>
      <c r="M105" s="131">
        <v>120</v>
      </c>
      <c r="N105" s="136">
        <v>38777</v>
      </c>
      <c r="O105" s="136">
        <v>38777</v>
      </c>
      <c r="P105" s="136">
        <v>42844</v>
      </c>
      <c r="Q105" s="145">
        <f>+(P105-N105)/365</f>
        <v>11.142465753424657</v>
      </c>
      <c r="R105" s="145" t="s">
        <v>2521</v>
      </c>
      <c r="S105" s="145">
        <f>+(P105-O105)/365</f>
        <v>11.142465753424657</v>
      </c>
      <c r="T105" s="145" t="s">
        <v>2521</v>
      </c>
      <c r="U105" s="145" t="s">
        <v>2540</v>
      </c>
      <c r="V105" s="145" t="s">
        <v>689</v>
      </c>
      <c r="W105" s="145" t="s">
        <v>689</v>
      </c>
      <c r="X105" s="145" t="s">
        <v>689</v>
      </c>
      <c r="Y105" s="133">
        <v>284147</v>
      </c>
      <c r="Z105" s="138">
        <v>0</v>
      </c>
      <c r="AA105" s="128">
        <v>0</v>
      </c>
      <c r="AB105" s="133">
        <v>50000</v>
      </c>
      <c r="AC105" s="133">
        <v>50000</v>
      </c>
      <c r="AD105" s="137">
        <f t="shared" si="6"/>
        <v>234147</v>
      </c>
      <c r="AE105" s="135">
        <f t="shared" si="7"/>
        <v>0.17596525741957508</v>
      </c>
      <c r="AF105" s="135">
        <f t="shared" si="8"/>
        <v>0.17596525741957508</v>
      </c>
      <c r="AG105" s="135" t="s">
        <v>2543</v>
      </c>
      <c r="AH105" s="138"/>
      <c r="AI105" s="138"/>
      <c r="AJ105" s="138"/>
      <c r="AK105" s="138"/>
      <c r="AL105" s="138"/>
      <c r="AM105" s="138"/>
      <c r="AN105" s="138"/>
      <c r="AO105" s="138"/>
      <c r="AP105" s="138"/>
      <c r="AQ105" s="139"/>
    </row>
    <row r="106" spans="1:43" ht="36" x14ac:dyDescent="0.3">
      <c r="A106" s="193" t="s">
        <v>897</v>
      </c>
      <c r="B106" s="129">
        <v>103</v>
      </c>
      <c r="C106" s="144" t="s">
        <v>1264</v>
      </c>
      <c r="D106" s="238">
        <v>18864</v>
      </c>
      <c r="E106" s="245" t="s">
        <v>1166</v>
      </c>
      <c r="F106" s="280" t="s">
        <v>2530</v>
      </c>
      <c r="G106" s="175" t="s">
        <v>1132</v>
      </c>
      <c r="H106" s="186">
        <v>2005</v>
      </c>
      <c r="I106" s="203">
        <v>38629</v>
      </c>
      <c r="J106" s="186">
        <v>2005</v>
      </c>
      <c r="K106" s="128" t="s">
        <v>1166</v>
      </c>
      <c r="L106" s="128" t="s">
        <v>1109</v>
      </c>
      <c r="M106" s="248">
        <v>150</v>
      </c>
      <c r="N106" s="136">
        <v>38899</v>
      </c>
      <c r="O106" s="136">
        <v>39234</v>
      </c>
      <c r="P106" s="136">
        <v>42844</v>
      </c>
      <c r="Q106" s="145">
        <f>+(P106-N106)/365</f>
        <v>10.808219178082192</v>
      </c>
      <c r="R106" s="145" t="s">
        <v>2520</v>
      </c>
      <c r="S106" s="145">
        <f>+(P106-O106)/365</f>
        <v>9.8904109589041092</v>
      </c>
      <c r="T106" s="145" t="s">
        <v>2519</v>
      </c>
      <c r="U106" s="145" t="s">
        <v>2540</v>
      </c>
      <c r="V106" s="145" t="s">
        <v>689</v>
      </c>
      <c r="W106" s="145" t="s">
        <v>689</v>
      </c>
      <c r="X106" s="128" t="s">
        <v>689</v>
      </c>
      <c r="Y106" s="180">
        <v>206161</v>
      </c>
      <c r="Z106" s="178">
        <v>0</v>
      </c>
      <c r="AA106" s="128">
        <v>0</v>
      </c>
      <c r="AB106" s="133">
        <v>155479</v>
      </c>
      <c r="AC106" s="180">
        <v>155474</v>
      </c>
      <c r="AD106" s="137">
        <f t="shared" si="6"/>
        <v>50687</v>
      </c>
      <c r="AE106" s="135">
        <f t="shared" si="7"/>
        <v>0.75413875563273369</v>
      </c>
      <c r="AF106" s="135">
        <f t="shared" si="8"/>
        <v>0.75413875563273369</v>
      </c>
      <c r="AG106" s="135" t="s">
        <v>2544</v>
      </c>
      <c r="AH106" s="178"/>
      <c r="AI106" s="178"/>
      <c r="AJ106" s="178"/>
      <c r="AK106" s="178"/>
      <c r="AL106" s="178"/>
      <c r="AM106" s="178"/>
      <c r="AN106" s="178"/>
      <c r="AO106" s="178"/>
      <c r="AP106" s="178"/>
      <c r="AQ106" s="188" t="s">
        <v>1261</v>
      </c>
    </row>
    <row r="107" spans="1:43" ht="72.599999999999994" x14ac:dyDescent="0.3">
      <c r="A107" s="193" t="s">
        <v>897</v>
      </c>
      <c r="B107" s="129">
        <v>104</v>
      </c>
      <c r="C107" s="144" t="s">
        <v>1305</v>
      </c>
      <c r="D107" s="238">
        <v>47855</v>
      </c>
      <c r="E107" s="245" t="s">
        <v>2200</v>
      </c>
      <c r="F107" s="280" t="s">
        <v>2531</v>
      </c>
      <c r="G107" s="175" t="s">
        <v>1132</v>
      </c>
      <c r="H107" s="186">
        <v>2005</v>
      </c>
      <c r="I107" s="203">
        <v>39255</v>
      </c>
      <c r="J107" s="186">
        <v>2007</v>
      </c>
      <c r="K107" s="187" t="s">
        <v>2253</v>
      </c>
      <c r="L107" s="128" t="s">
        <v>1109</v>
      </c>
      <c r="M107" s="248">
        <v>180</v>
      </c>
      <c r="N107" s="136" t="s">
        <v>698</v>
      </c>
      <c r="O107" s="136" t="s">
        <v>698</v>
      </c>
      <c r="P107" s="136">
        <v>42844</v>
      </c>
      <c r="Q107" s="128" t="s">
        <v>698</v>
      </c>
      <c r="R107" s="128" t="s">
        <v>698</v>
      </c>
      <c r="S107" s="128" t="s">
        <v>698</v>
      </c>
      <c r="T107" s="128" t="s">
        <v>698</v>
      </c>
      <c r="U107" s="128" t="s">
        <v>698</v>
      </c>
      <c r="V107" s="145" t="s">
        <v>689</v>
      </c>
      <c r="W107" s="145" t="s">
        <v>689</v>
      </c>
      <c r="X107" s="128" t="s">
        <v>689</v>
      </c>
      <c r="Y107" s="180">
        <v>1336932</v>
      </c>
      <c r="Z107" s="178">
        <v>0</v>
      </c>
      <c r="AA107" s="128">
        <v>0</v>
      </c>
      <c r="AB107" s="150" t="s">
        <v>698</v>
      </c>
      <c r="AC107" s="194" t="s">
        <v>698</v>
      </c>
      <c r="AD107" s="128" t="s">
        <v>698</v>
      </c>
      <c r="AE107" s="128" t="s">
        <v>698</v>
      </c>
      <c r="AF107" s="128" t="s">
        <v>698</v>
      </c>
      <c r="AG107" s="128" t="s">
        <v>698</v>
      </c>
      <c r="AH107" s="178"/>
      <c r="AI107" s="178"/>
      <c r="AJ107" s="178"/>
      <c r="AK107" s="178"/>
      <c r="AL107" s="178"/>
      <c r="AM107" s="178"/>
      <c r="AN107" s="178"/>
      <c r="AO107" s="178"/>
      <c r="AP107" s="178"/>
      <c r="AQ107" s="188" t="s">
        <v>1306</v>
      </c>
    </row>
    <row r="108" spans="1:43" ht="60.6" x14ac:dyDescent="0.3">
      <c r="A108" s="193" t="s">
        <v>897</v>
      </c>
      <c r="B108" s="129">
        <v>105</v>
      </c>
      <c r="C108" s="144" t="s">
        <v>1908</v>
      </c>
      <c r="D108" s="238">
        <v>138792</v>
      </c>
      <c r="E108" s="246" t="s">
        <v>2226</v>
      </c>
      <c r="F108" s="279" t="s">
        <v>2533</v>
      </c>
      <c r="G108" s="175" t="s">
        <v>1132</v>
      </c>
      <c r="H108" s="186">
        <v>2005</v>
      </c>
      <c r="I108" s="203">
        <v>40417</v>
      </c>
      <c r="J108" s="186">
        <v>2010</v>
      </c>
      <c r="K108" s="130" t="s">
        <v>905</v>
      </c>
      <c r="L108" s="187" t="s">
        <v>1107</v>
      </c>
      <c r="M108" s="131">
        <v>300</v>
      </c>
      <c r="N108" s="136">
        <v>40756</v>
      </c>
      <c r="O108" s="136">
        <v>41974</v>
      </c>
      <c r="P108" s="136">
        <v>42844</v>
      </c>
      <c r="Q108" s="145">
        <f>+(P108-N108)/365</f>
        <v>5.720547945205479</v>
      </c>
      <c r="R108" s="145" t="s">
        <v>2515</v>
      </c>
      <c r="S108" s="145">
        <f>+(P108-O108)/365</f>
        <v>2.3835616438356166</v>
      </c>
      <c r="T108" s="145" t="s">
        <v>2512</v>
      </c>
      <c r="U108" s="145" t="s">
        <v>2540</v>
      </c>
      <c r="V108" s="145" t="s">
        <v>691</v>
      </c>
      <c r="W108" s="145" t="s">
        <v>689</v>
      </c>
      <c r="X108" s="128" t="s">
        <v>689</v>
      </c>
      <c r="Y108" s="134">
        <v>9648143.4600000009</v>
      </c>
      <c r="Z108" s="138">
        <v>0</v>
      </c>
      <c r="AA108" s="128">
        <v>0</v>
      </c>
      <c r="AB108" s="133">
        <v>11681540</v>
      </c>
      <c r="AC108" s="133">
        <v>9646604.0299999993</v>
      </c>
      <c r="AD108" s="137">
        <f t="shared" ref="AD108:AD135" si="9">+Y108-AC108</f>
        <v>1539.4300000015646</v>
      </c>
      <c r="AE108" s="135">
        <f t="shared" ref="AE108:AE135" si="10">+AC108/Y108</f>
        <v>0.9998404428783233</v>
      </c>
      <c r="AF108" s="135">
        <f t="shared" ref="AF108:AF135" si="11">+AC108/Y108</f>
        <v>0.9998404428783233</v>
      </c>
      <c r="AG108" s="135" t="s">
        <v>2544</v>
      </c>
      <c r="AH108" s="138"/>
      <c r="AI108" s="178"/>
      <c r="AJ108" s="178"/>
      <c r="AK108" s="178"/>
      <c r="AL108" s="178"/>
      <c r="AM108" s="178"/>
      <c r="AN108" s="178"/>
      <c r="AO108" s="178"/>
      <c r="AP108" s="178"/>
      <c r="AQ108" s="188" t="s">
        <v>1909</v>
      </c>
    </row>
    <row r="109" spans="1:43" ht="24" x14ac:dyDescent="0.3">
      <c r="A109" s="193" t="s">
        <v>896</v>
      </c>
      <c r="B109" s="129">
        <v>106</v>
      </c>
      <c r="C109" s="144" t="s">
        <v>1052</v>
      </c>
      <c r="D109" s="238">
        <v>7743</v>
      </c>
      <c r="E109" s="246" t="s">
        <v>906</v>
      </c>
      <c r="F109" s="279" t="s">
        <v>2532</v>
      </c>
      <c r="G109" s="175" t="s">
        <v>1132</v>
      </c>
      <c r="H109" s="186">
        <v>2005</v>
      </c>
      <c r="I109" s="203">
        <v>38027</v>
      </c>
      <c r="J109" s="186">
        <v>2004</v>
      </c>
      <c r="K109" s="128" t="s">
        <v>1188</v>
      </c>
      <c r="L109" s="128" t="s">
        <v>1110</v>
      </c>
      <c r="M109" s="131">
        <v>30</v>
      </c>
      <c r="N109" s="128" t="s">
        <v>698</v>
      </c>
      <c r="O109" s="136" t="s">
        <v>698</v>
      </c>
      <c r="P109" s="136">
        <v>42844</v>
      </c>
      <c r="Q109" s="128" t="s">
        <v>698</v>
      </c>
      <c r="R109" s="128" t="s">
        <v>698</v>
      </c>
      <c r="S109" s="128" t="s">
        <v>698</v>
      </c>
      <c r="T109" s="128" t="s">
        <v>698</v>
      </c>
      <c r="U109" s="128" t="s">
        <v>698</v>
      </c>
      <c r="V109" s="145" t="s">
        <v>689</v>
      </c>
      <c r="W109" s="145" t="s">
        <v>689</v>
      </c>
      <c r="X109" s="128" t="s">
        <v>689</v>
      </c>
      <c r="Y109" s="189">
        <v>156414.59</v>
      </c>
      <c r="Z109" s="178">
        <v>0</v>
      </c>
      <c r="AA109" s="128">
        <v>0</v>
      </c>
      <c r="AB109" s="159">
        <v>0</v>
      </c>
      <c r="AC109" s="178">
        <v>0</v>
      </c>
      <c r="AD109" s="137">
        <f t="shared" si="9"/>
        <v>156414.59</v>
      </c>
      <c r="AE109" s="135">
        <f t="shared" si="10"/>
        <v>0</v>
      </c>
      <c r="AF109" s="135">
        <f t="shared" si="11"/>
        <v>0</v>
      </c>
      <c r="AG109" s="135" t="s">
        <v>2543</v>
      </c>
      <c r="AH109" s="178"/>
      <c r="AI109" s="178"/>
      <c r="AJ109" s="178"/>
      <c r="AK109" s="178"/>
      <c r="AL109" s="178"/>
      <c r="AM109" s="178"/>
      <c r="AN109" s="178"/>
      <c r="AO109" s="178"/>
      <c r="AP109" s="178"/>
      <c r="AQ109" s="188" t="s">
        <v>1800</v>
      </c>
    </row>
    <row r="110" spans="1:43" ht="36" x14ac:dyDescent="0.3">
      <c r="A110" s="193" t="s">
        <v>896</v>
      </c>
      <c r="B110" s="129">
        <v>107</v>
      </c>
      <c r="C110" s="144" t="s">
        <v>1053</v>
      </c>
      <c r="D110" s="238">
        <v>7972</v>
      </c>
      <c r="E110" s="246" t="s">
        <v>906</v>
      </c>
      <c r="F110" s="279" t="s">
        <v>2532</v>
      </c>
      <c r="G110" s="175" t="s">
        <v>1132</v>
      </c>
      <c r="H110" s="186">
        <v>2005</v>
      </c>
      <c r="I110" s="203">
        <v>38034</v>
      </c>
      <c r="J110" s="186">
        <v>2004</v>
      </c>
      <c r="K110" s="128" t="s">
        <v>1188</v>
      </c>
      <c r="L110" s="128" t="s">
        <v>1110</v>
      </c>
      <c r="M110" s="131">
        <v>180</v>
      </c>
      <c r="N110" s="252">
        <v>39873</v>
      </c>
      <c r="O110" s="136">
        <v>40148</v>
      </c>
      <c r="P110" s="136">
        <v>42844</v>
      </c>
      <c r="Q110" s="145">
        <f>+(P110-N110)/365</f>
        <v>8.1397260273972609</v>
      </c>
      <c r="R110" s="145" t="s">
        <v>2518</v>
      </c>
      <c r="S110" s="145">
        <f>+(P110-O110)/365</f>
        <v>7.3863013698630136</v>
      </c>
      <c r="T110" s="145" t="s">
        <v>2517</v>
      </c>
      <c r="U110" s="145" t="s">
        <v>2540</v>
      </c>
      <c r="V110" s="145" t="s">
        <v>689</v>
      </c>
      <c r="W110" s="128" t="s">
        <v>691</v>
      </c>
      <c r="X110" s="128" t="s">
        <v>689</v>
      </c>
      <c r="Y110" s="219">
        <v>351324.3</v>
      </c>
      <c r="Z110" s="178">
        <v>0</v>
      </c>
      <c r="AA110" s="128">
        <v>0</v>
      </c>
      <c r="AB110" s="219">
        <v>199306</v>
      </c>
      <c r="AC110" s="219">
        <v>150629</v>
      </c>
      <c r="AD110" s="137">
        <f t="shared" si="9"/>
        <v>200695.3</v>
      </c>
      <c r="AE110" s="135">
        <f t="shared" si="10"/>
        <v>0.42874631786073436</v>
      </c>
      <c r="AF110" s="135">
        <f t="shared" si="11"/>
        <v>0.42874631786073436</v>
      </c>
      <c r="AG110" s="135" t="s">
        <v>2542</v>
      </c>
      <c r="AH110" s="136" t="s">
        <v>925</v>
      </c>
      <c r="AI110" s="178"/>
      <c r="AJ110" s="178"/>
      <c r="AK110" s="178"/>
      <c r="AL110" s="178"/>
      <c r="AM110" s="178"/>
      <c r="AN110" s="178"/>
      <c r="AO110" s="178"/>
      <c r="AP110" s="178"/>
      <c r="AQ110" s="188"/>
    </row>
    <row r="111" spans="1:43" ht="36" x14ac:dyDescent="0.3">
      <c r="A111" s="193" t="s">
        <v>896</v>
      </c>
      <c r="B111" s="129">
        <v>108</v>
      </c>
      <c r="C111" s="144" t="s">
        <v>1806</v>
      </c>
      <c r="D111" s="238">
        <v>10917</v>
      </c>
      <c r="E111" s="246" t="s">
        <v>906</v>
      </c>
      <c r="F111" s="279" t="s">
        <v>2532</v>
      </c>
      <c r="G111" s="175" t="s">
        <v>1132</v>
      </c>
      <c r="H111" s="186">
        <v>2005</v>
      </c>
      <c r="I111" s="203">
        <v>38322</v>
      </c>
      <c r="J111" s="186">
        <v>2004</v>
      </c>
      <c r="K111" s="128" t="s">
        <v>1188</v>
      </c>
      <c r="L111" s="128" t="s">
        <v>1110</v>
      </c>
      <c r="M111" s="131">
        <v>180</v>
      </c>
      <c r="N111" s="252">
        <v>38899</v>
      </c>
      <c r="O111" s="136">
        <v>39052</v>
      </c>
      <c r="P111" s="136">
        <v>42844</v>
      </c>
      <c r="Q111" s="145">
        <f>+(P111-N111)/365</f>
        <v>10.808219178082192</v>
      </c>
      <c r="R111" s="145" t="s">
        <v>2520</v>
      </c>
      <c r="S111" s="145">
        <f>+(P111-O111)/365</f>
        <v>10.389041095890411</v>
      </c>
      <c r="T111" s="145" t="s">
        <v>2525</v>
      </c>
      <c r="U111" s="145" t="s">
        <v>2540</v>
      </c>
      <c r="V111" s="145" t="s">
        <v>689</v>
      </c>
      <c r="W111" s="145" t="s">
        <v>689</v>
      </c>
      <c r="X111" s="128" t="s">
        <v>689</v>
      </c>
      <c r="Y111" s="206">
        <v>467446</v>
      </c>
      <c r="Z111" s="178">
        <v>0</v>
      </c>
      <c r="AA111" s="128">
        <v>0</v>
      </c>
      <c r="AB111" s="219">
        <v>151277</v>
      </c>
      <c r="AC111" s="219">
        <v>138771.26999999999</v>
      </c>
      <c r="AD111" s="137">
        <f t="shared" si="9"/>
        <v>328674.73</v>
      </c>
      <c r="AE111" s="135">
        <f t="shared" si="10"/>
        <v>0.29687123218510797</v>
      </c>
      <c r="AF111" s="135">
        <f t="shared" si="11"/>
        <v>0.29687123218510797</v>
      </c>
      <c r="AG111" s="135" t="s">
        <v>2542</v>
      </c>
      <c r="AH111" s="178"/>
      <c r="AI111" s="178"/>
      <c r="AJ111" s="178"/>
      <c r="AK111" s="178"/>
      <c r="AL111" s="178"/>
      <c r="AM111" s="178"/>
      <c r="AN111" s="178"/>
      <c r="AO111" s="178"/>
      <c r="AP111" s="178"/>
      <c r="AQ111" s="188"/>
    </row>
    <row r="112" spans="1:43" ht="36" x14ac:dyDescent="0.3">
      <c r="A112" s="193" t="s">
        <v>896</v>
      </c>
      <c r="B112" s="129">
        <v>109</v>
      </c>
      <c r="C112" s="144" t="s">
        <v>1807</v>
      </c>
      <c r="D112" s="238">
        <v>1615</v>
      </c>
      <c r="E112" s="246" t="s">
        <v>906</v>
      </c>
      <c r="F112" s="279" t="s">
        <v>2532</v>
      </c>
      <c r="G112" s="175" t="s">
        <v>1132</v>
      </c>
      <c r="H112" s="186">
        <v>2005</v>
      </c>
      <c r="I112" s="203">
        <v>38391</v>
      </c>
      <c r="J112" s="186">
        <v>2005</v>
      </c>
      <c r="K112" s="128" t="s">
        <v>1694</v>
      </c>
      <c r="L112" s="128" t="s">
        <v>1110</v>
      </c>
      <c r="M112" s="131">
        <v>150</v>
      </c>
      <c r="N112" s="252">
        <v>38899</v>
      </c>
      <c r="O112" s="136">
        <v>38899</v>
      </c>
      <c r="P112" s="136">
        <v>42844</v>
      </c>
      <c r="Q112" s="145">
        <f>+(P112-N112)/365</f>
        <v>10.808219178082192</v>
      </c>
      <c r="R112" s="145" t="s">
        <v>2520</v>
      </c>
      <c r="S112" s="145">
        <f>+(P112-O112)/365</f>
        <v>10.808219178082192</v>
      </c>
      <c r="T112" s="145" t="s">
        <v>2525</v>
      </c>
      <c r="U112" s="145" t="s">
        <v>2540</v>
      </c>
      <c r="V112" s="145" t="s">
        <v>689</v>
      </c>
      <c r="W112" s="128" t="s">
        <v>691</v>
      </c>
      <c r="X112" s="128" t="s">
        <v>689</v>
      </c>
      <c r="Y112" s="219">
        <v>175117</v>
      </c>
      <c r="Z112" s="178">
        <v>0</v>
      </c>
      <c r="AA112" s="128">
        <v>0</v>
      </c>
      <c r="AB112" s="219">
        <v>5501</v>
      </c>
      <c r="AC112" s="219">
        <v>5500</v>
      </c>
      <c r="AD112" s="137">
        <f t="shared" si="9"/>
        <v>169617</v>
      </c>
      <c r="AE112" s="135">
        <f t="shared" si="10"/>
        <v>3.1407573222474117E-2</v>
      </c>
      <c r="AF112" s="135">
        <f t="shared" si="11"/>
        <v>3.1407573222474117E-2</v>
      </c>
      <c r="AG112" s="135" t="s">
        <v>2543</v>
      </c>
      <c r="AH112" s="136" t="s">
        <v>925</v>
      </c>
      <c r="AI112" s="178"/>
      <c r="AJ112" s="178"/>
      <c r="AK112" s="178"/>
      <c r="AL112" s="178"/>
      <c r="AM112" s="178"/>
      <c r="AN112" s="178"/>
      <c r="AO112" s="178"/>
      <c r="AP112" s="178"/>
      <c r="AQ112" s="188"/>
    </row>
    <row r="113" spans="1:43" ht="24" x14ac:dyDescent="0.3">
      <c r="A113" s="193" t="s">
        <v>896</v>
      </c>
      <c r="B113" s="129">
        <v>110</v>
      </c>
      <c r="C113" s="144" t="s">
        <v>1054</v>
      </c>
      <c r="D113" s="238">
        <v>7750</v>
      </c>
      <c r="E113" s="246" t="s">
        <v>906</v>
      </c>
      <c r="F113" s="279" t="s">
        <v>2532</v>
      </c>
      <c r="G113" s="175" t="s">
        <v>1132</v>
      </c>
      <c r="H113" s="186">
        <v>2005</v>
      </c>
      <c r="I113" s="203">
        <v>38079</v>
      </c>
      <c r="J113" s="186">
        <v>2004</v>
      </c>
      <c r="K113" s="128" t="s">
        <v>1647</v>
      </c>
      <c r="L113" s="128" t="s">
        <v>1104</v>
      </c>
      <c r="M113" s="131">
        <v>180</v>
      </c>
      <c r="N113" s="128" t="s">
        <v>698</v>
      </c>
      <c r="O113" s="136" t="s">
        <v>698</v>
      </c>
      <c r="P113" s="136">
        <v>42844</v>
      </c>
      <c r="Q113" s="128" t="s">
        <v>698</v>
      </c>
      <c r="R113" s="128" t="s">
        <v>698</v>
      </c>
      <c r="S113" s="128" t="s">
        <v>698</v>
      </c>
      <c r="T113" s="128" t="s">
        <v>698</v>
      </c>
      <c r="U113" s="128" t="s">
        <v>698</v>
      </c>
      <c r="V113" s="145" t="s">
        <v>689</v>
      </c>
      <c r="W113" s="145" t="s">
        <v>689</v>
      </c>
      <c r="X113" s="128" t="s">
        <v>689</v>
      </c>
      <c r="Y113" s="219">
        <v>466203.07</v>
      </c>
      <c r="Z113" s="178">
        <v>0</v>
      </c>
      <c r="AA113" s="128">
        <v>0</v>
      </c>
      <c r="AB113" s="159">
        <v>0</v>
      </c>
      <c r="AC113" s="178">
        <v>0</v>
      </c>
      <c r="AD113" s="137">
        <f t="shared" si="9"/>
        <v>466203.07</v>
      </c>
      <c r="AE113" s="135">
        <f t="shared" si="10"/>
        <v>0</v>
      </c>
      <c r="AF113" s="135">
        <f t="shared" si="11"/>
        <v>0</v>
      </c>
      <c r="AG113" s="135" t="s">
        <v>2543</v>
      </c>
      <c r="AH113" s="178"/>
      <c r="AI113" s="178"/>
      <c r="AJ113" s="178"/>
      <c r="AK113" s="178"/>
      <c r="AL113" s="178"/>
      <c r="AM113" s="178"/>
      <c r="AN113" s="178"/>
      <c r="AO113" s="178"/>
      <c r="AP113" s="178"/>
      <c r="AQ113" s="188" t="s">
        <v>1800</v>
      </c>
    </row>
    <row r="114" spans="1:43" ht="24" x14ac:dyDescent="0.3">
      <c r="A114" s="193" t="s">
        <v>896</v>
      </c>
      <c r="B114" s="129">
        <v>111</v>
      </c>
      <c r="C114" s="144" t="s">
        <v>1055</v>
      </c>
      <c r="D114" s="238">
        <v>11892</v>
      </c>
      <c r="E114" s="246" t="s">
        <v>906</v>
      </c>
      <c r="F114" s="279" t="s">
        <v>2532</v>
      </c>
      <c r="G114" s="175" t="s">
        <v>1132</v>
      </c>
      <c r="H114" s="186">
        <v>2005</v>
      </c>
      <c r="I114" s="203">
        <v>38387</v>
      </c>
      <c r="J114" s="186">
        <v>2005</v>
      </c>
      <c r="K114" s="128" t="s">
        <v>1797</v>
      </c>
      <c r="L114" s="128" t="s">
        <v>1110</v>
      </c>
      <c r="M114" s="131">
        <v>180</v>
      </c>
      <c r="N114" s="128" t="s">
        <v>698</v>
      </c>
      <c r="O114" s="136" t="s">
        <v>698</v>
      </c>
      <c r="P114" s="136">
        <v>42844</v>
      </c>
      <c r="Q114" s="128" t="s">
        <v>698</v>
      </c>
      <c r="R114" s="128" t="s">
        <v>698</v>
      </c>
      <c r="S114" s="128" t="s">
        <v>698</v>
      </c>
      <c r="T114" s="128" t="s">
        <v>698</v>
      </c>
      <c r="U114" s="128" t="s">
        <v>698</v>
      </c>
      <c r="V114" s="145" t="s">
        <v>689</v>
      </c>
      <c r="W114" s="145" t="s">
        <v>689</v>
      </c>
      <c r="X114" s="128" t="s">
        <v>689</v>
      </c>
      <c r="Y114" s="206">
        <v>722215</v>
      </c>
      <c r="Z114" s="178">
        <v>0</v>
      </c>
      <c r="AA114" s="128">
        <v>0</v>
      </c>
      <c r="AB114" s="159">
        <v>0</v>
      </c>
      <c r="AC114" s="178">
        <v>0</v>
      </c>
      <c r="AD114" s="137">
        <f t="shared" si="9"/>
        <v>722215</v>
      </c>
      <c r="AE114" s="135">
        <f t="shared" si="10"/>
        <v>0</v>
      </c>
      <c r="AF114" s="135">
        <f t="shared" si="11"/>
        <v>0</v>
      </c>
      <c r="AG114" s="135" t="s">
        <v>2543</v>
      </c>
      <c r="AH114" s="178"/>
      <c r="AI114" s="178"/>
      <c r="AJ114" s="178"/>
      <c r="AK114" s="178"/>
      <c r="AL114" s="178"/>
      <c r="AM114" s="178"/>
      <c r="AN114" s="178"/>
      <c r="AO114" s="178"/>
      <c r="AP114" s="178"/>
      <c r="AQ114" s="188" t="s">
        <v>1800</v>
      </c>
    </row>
    <row r="115" spans="1:43" ht="36" x14ac:dyDescent="0.3">
      <c r="A115" s="193" t="s">
        <v>896</v>
      </c>
      <c r="B115" s="129">
        <v>112</v>
      </c>
      <c r="C115" s="144" t="s">
        <v>1057</v>
      </c>
      <c r="D115" s="238">
        <v>9620</v>
      </c>
      <c r="E115" s="246" t="s">
        <v>906</v>
      </c>
      <c r="F115" s="279" t="s">
        <v>2532</v>
      </c>
      <c r="G115" s="175" t="s">
        <v>1132</v>
      </c>
      <c r="H115" s="186">
        <v>2005</v>
      </c>
      <c r="I115" s="203">
        <v>38208</v>
      </c>
      <c r="J115" s="186">
        <v>2004</v>
      </c>
      <c r="K115" s="128" t="s">
        <v>1798</v>
      </c>
      <c r="L115" s="128" t="s">
        <v>1100</v>
      </c>
      <c r="M115" s="131">
        <v>60</v>
      </c>
      <c r="N115" s="252">
        <v>38899</v>
      </c>
      <c r="O115" s="136">
        <v>38899</v>
      </c>
      <c r="P115" s="136">
        <v>42844</v>
      </c>
      <c r="Q115" s="145">
        <f>+(P115-N115)/365</f>
        <v>10.808219178082192</v>
      </c>
      <c r="R115" s="145" t="s">
        <v>2520</v>
      </c>
      <c r="S115" s="145">
        <f>+(P115-O115)/365</f>
        <v>10.808219178082192</v>
      </c>
      <c r="T115" s="145" t="s">
        <v>2525</v>
      </c>
      <c r="U115" s="145" t="s">
        <v>2540</v>
      </c>
      <c r="V115" s="145" t="s">
        <v>689</v>
      </c>
      <c r="W115" s="145" t="s">
        <v>689</v>
      </c>
      <c r="X115" s="128" t="s">
        <v>689</v>
      </c>
      <c r="Y115" s="219">
        <v>1269286</v>
      </c>
      <c r="Z115" s="178">
        <v>0</v>
      </c>
      <c r="AA115" s="128">
        <v>0</v>
      </c>
      <c r="AB115" s="219">
        <v>25502</v>
      </c>
      <c r="AC115" s="219">
        <v>25500</v>
      </c>
      <c r="AD115" s="137">
        <f t="shared" si="9"/>
        <v>1243786</v>
      </c>
      <c r="AE115" s="135">
        <f t="shared" si="10"/>
        <v>2.0090034869997778E-2</v>
      </c>
      <c r="AF115" s="135">
        <f t="shared" si="11"/>
        <v>2.0090034869997778E-2</v>
      </c>
      <c r="AG115" s="135" t="s">
        <v>2543</v>
      </c>
      <c r="AH115" s="178"/>
      <c r="AI115" s="178"/>
      <c r="AJ115" s="178"/>
      <c r="AK115" s="178"/>
      <c r="AL115" s="178"/>
      <c r="AM115" s="178"/>
      <c r="AN115" s="178"/>
      <c r="AO115" s="178"/>
      <c r="AP115" s="178"/>
      <c r="AQ115" s="188"/>
    </row>
    <row r="116" spans="1:43" ht="36" x14ac:dyDescent="0.3">
      <c r="A116" s="193" t="s">
        <v>896</v>
      </c>
      <c r="B116" s="129">
        <v>113</v>
      </c>
      <c r="C116" s="144" t="s">
        <v>1808</v>
      </c>
      <c r="D116" s="238">
        <v>8571</v>
      </c>
      <c r="E116" s="246" t="s">
        <v>906</v>
      </c>
      <c r="F116" s="279" t="s">
        <v>2532</v>
      </c>
      <c r="G116" s="175" t="s">
        <v>1132</v>
      </c>
      <c r="H116" s="186">
        <v>2005</v>
      </c>
      <c r="I116" s="203">
        <v>38091</v>
      </c>
      <c r="J116" s="186">
        <v>2004</v>
      </c>
      <c r="K116" s="130" t="s">
        <v>1170</v>
      </c>
      <c r="L116" s="128" t="s">
        <v>1104</v>
      </c>
      <c r="M116" s="131">
        <v>150</v>
      </c>
      <c r="N116" s="252">
        <v>38991</v>
      </c>
      <c r="O116" s="136">
        <v>39356</v>
      </c>
      <c r="P116" s="136">
        <v>42844</v>
      </c>
      <c r="Q116" s="145">
        <f>+(P116-N116)/365</f>
        <v>10.556164383561644</v>
      </c>
      <c r="R116" s="145" t="s">
        <v>2520</v>
      </c>
      <c r="S116" s="145">
        <f>+(P116-O116)/365</f>
        <v>9.5561643835616437</v>
      </c>
      <c r="T116" s="145" t="s">
        <v>2519</v>
      </c>
      <c r="U116" s="145" t="s">
        <v>2540</v>
      </c>
      <c r="V116" s="145" t="s">
        <v>689</v>
      </c>
      <c r="W116" s="145" t="s">
        <v>689</v>
      </c>
      <c r="X116" s="128" t="s">
        <v>689</v>
      </c>
      <c r="Y116" s="219">
        <v>1292291.93</v>
      </c>
      <c r="Z116" s="178">
        <v>0</v>
      </c>
      <c r="AA116" s="128">
        <v>0</v>
      </c>
      <c r="AB116" s="219">
        <v>501512</v>
      </c>
      <c r="AC116" s="219">
        <v>200278.1</v>
      </c>
      <c r="AD116" s="137">
        <f t="shared" si="9"/>
        <v>1092013.8299999998</v>
      </c>
      <c r="AE116" s="135">
        <f t="shared" si="10"/>
        <v>0.15497899147292518</v>
      </c>
      <c r="AF116" s="135">
        <f t="shared" si="11"/>
        <v>0.15497899147292518</v>
      </c>
      <c r="AG116" s="135" t="s">
        <v>2543</v>
      </c>
      <c r="AH116" s="178"/>
      <c r="AI116" s="178"/>
      <c r="AJ116" s="178"/>
      <c r="AK116" s="178"/>
      <c r="AL116" s="178"/>
      <c r="AM116" s="178"/>
      <c r="AN116" s="178"/>
      <c r="AO116" s="178"/>
      <c r="AP116" s="178"/>
      <c r="AQ116" s="188" t="s">
        <v>1809</v>
      </c>
    </row>
    <row r="117" spans="1:43" ht="24" x14ac:dyDescent="0.3">
      <c r="A117" s="193" t="s">
        <v>896</v>
      </c>
      <c r="B117" s="129">
        <v>114</v>
      </c>
      <c r="C117" s="144" t="s">
        <v>1058</v>
      </c>
      <c r="D117" s="238">
        <v>16873</v>
      </c>
      <c r="E117" s="246" t="s">
        <v>906</v>
      </c>
      <c r="F117" s="279" t="s">
        <v>2532</v>
      </c>
      <c r="G117" s="175" t="s">
        <v>1132</v>
      </c>
      <c r="H117" s="186">
        <v>2005</v>
      </c>
      <c r="I117" s="203">
        <v>38517</v>
      </c>
      <c r="J117" s="186">
        <v>2005</v>
      </c>
      <c r="K117" s="128" t="s">
        <v>1454</v>
      </c>
      <c r="L117" s="128" t="s">
        <v>1109</v>
      </c>
      <c r="M117" s="131">
        <v>120</v>
      </c>
      <c r="N117" s="128" t="s">
        <v>698</v>
      </c>
      <c r="O117" s="136" t="s">
        <v>698</v>
      </c>
      <c r="P117" s="136">
        <v>42844</v>
      </c>
      <c r="Q117" s="128" t="s">
        <v>698</v>
      </c>
      <c r="R117" s="128" t="s">
        <v>698</v>
      </c>
      <c r="S117" s="128" t="s">
        <v>698</v>
      </c>
      <c r="T117" s="128" t="s">
        <v>698</v>
      </c>
      <c r="U117" s="128" t="s">
        <v>698</v>
      </c>
      <c r="V117" s="145" t="s">
        <v>689</v>
      </c>
      <c r="W117" s="145" t="s">
        <v>689</v>
      </c>
      <c r="X117" s="128" t="s">
        <v>689</v>
      </c>
      <c r="Y117" s="219">
        <v>196027</v>
      </c>
      <c r="Z117" s="178">
        <v>0</v>
      </c>
      <c r="AA117" s="128">
        <v>0</v>
      </c>
      <c r="AB117" s="159">
        <v>0</v>
      </c>
      <c r="AC117" s="178">
        <v>0</v>
      </c>
      <c r="AD117" s="137">
        <f t="shared" si="9"/>
        <v>196027</v>
      </c>
      <c r="AE117" s="135">
        <f t="shared" si="10"/>
        <v>0</v>
      </c>
      <c r="AF117" s="135">
        <f t="shared" si="11"/>
        <v>0</v>
      </c>
      <c r="AG117" s="135" t="s">
        <v>2543</v>
      </c>
      <c r="AH117" s="178"/>
      <c r="AI117" s="178"/>
      <c r="AJ117" s="178"/>
      <c r="AK117" s="178"/>
      <c r="AL117" s="178"/>
      <c r="AM117" s="178"/>
      <c r="AN117" s="178"/>
      <c r="AO117" s="178"/>
      <c r="AP117" s="178"/>
      <c r="AQ117" s="188" t="s">
        <v>1800</v>
      </c>
    </row>
    <row r="118" spans="1:43" ht="36" x14ac:dyDescent="0.3">
      <c r="A118" s="193" t="s">
        <v>896</v>
      </c>
      <c r="B118" s="129">
        <v>115</v>
      </c>
      <c r="C118" s="144" t="s">
        <v>1810</v>
      </c>
      <c r="D118" s="238">
        <v>16117</v>
      </c>
      <c r="E118" s="246" t="s">
        <v>906</v>
      </c>
      <c r="F118" s="279" t="s">
        <v>2532</v>
      </c>
      <c r="G118" s="175" t="s">
        <v>1132</v>
      </c>
      <c r="H118" s="186">
        <v>2005</v>
      </c>
      <c r="I118" s="203">
        <v>38432</v>
      </c>
      <c r="J118" s="186">
        <v>2005</v>
      </c>
      <c r="K118" s="128" t="s">
        <v>1745</v>
      </c>
      <c r="L118" s="128" t="s">
        <v>1110</v>
      </c>
      <c r="M118" s="131">
        <v>60</v>
      </c>
      <c r="N118" s="252">
        <v>38777</v>
      </c>
      <c r="O118" s="136">
        <v>39052</v>
      </c>
      <c r="P118" s="136">
        <v>42844</v>
      </c>
      <c r="Q118" s="145">
        <f>+(P118-N118)/365</f>
        <v>11.142465753424657</v>
      </c>
      <c r="R118" s="145" t="s">
        <v>2521</v>
      </c>
      <c r="S118" s="145">
        <f>+(P118-O118)/365</f>
        <v>10.389041095890411</v>
      </c>
      <c r="T118" s="145" t="s">
        <v>2525</v>
      </c>
      <c r="U118" s="145" t="s">
        <v>2540</v>
      </c>
      <c r="V118" s="145" t="s">
        <v>689</v>
      </c>
      <c r="W118" s="145" t="s">
        <v>689</v>
      </c>
      <c r="X118" s="128" t="s">
        <v>689</v>
      </c>
      <c r="Y118" s="219">
        <v>1034329</v>
      </c>
      <c r="Z118" s="178">
        <v>0</v>
      </c>
      <c r="AA118" s="128">
        <v>0</v>
      </c>
      <c r="AB118" s="219">
        <v>681888</v>
      </c>
      <c r="AC118" s="219">
        <v>602828.26</v>
      </c>
      <c r="AD118" s="137">
        <f t="shared" si="9"/>
        <v>431500.74</v>
      </c>
      <c r="AE118" s="135">
        <f t="shared" si="10"/>
        <v>0.58282061123685014</v>
      </c>
      <c r="AF118" s="135">
        <f t="shared" si="11"/>
        <v>0.58282061123685014</v>
      </c>
      <c r="AG118" s="135" t="s">
        <v>2542</v>
      </c>
      <c r="AH118" s="178"/>
      <c r="AI118" s="178"/>
      <c r="AJ118" s="178"/>
      <c r="AK118" s="178"/>
      <c r="AL118" s="178"/>
      <c r="AM118" s="178"/>
      <c r="AN118" s="178"/>
      <c r="AO118" s="178"/>
      <c r="AP118" s="178"/>
      <c r="AQ118" s="188"/>
    </row>
    <row r="119" spans="1:43" ht="24" x14ac:dyDescent="0.3">
      <c r="A119" s="193" t="s">
        <v>896</v>
      </c>
      <c r="B119" s="129">
        <v>116</v>
      </c>
      <c r="C119" s="144" t="s">
        <v>1059</v>
      </c>
      <c r="D119" s="238">
        <v>8836</v>
      </c>
      <c r="E119" s="246" t="s">
        <v>906</v>
      </c>
      <c r="F119" s="279" t="s">
        <v>2532</v>
      </c>
      <c r="G119" s="175" t="s">
        <v>1132</v>
      </c>
      <c r="H119" s="186">
        <v>2005</v>
      </c>
      <c r="I119" s="203">
        <v>38421</v>
      </c>
      <c r="J119" s="186">
        <v>2005</v>
      </c>
      <c r="K119" s="130" t="s">
        <v>1146</v>
      </c>
      <c r="L119" s="128" t="s">
        <v>1110</v>
      </c>
      <c r="M119" s="131">
        <v>150</v>
      </c>
      <c r="N119" s="128" t="s">
        <v>698</v>
      </c>
      <c r="O119" s="136" t="s">
        <v>698</v>
      </c>
      <c r="P119" s="136">
        <v>42844</v>
      </c>
      <c r="Q119" s="128" t="s">
        <v>698</v>
      </c>
      <c r="R119" s="128" t="s">
        <v>698</v>
      </c>
      <c r="S119" s="128" t="s">
        <v>698</v>
      </c>
      <c r="T119" s="128" t="s">
        <v>698</v>
      </c>
      <c r="U119" s="128" t="s">
        <v>698</v>
      </c>
      <c r="V119" s="145" t="s">
        <v>689</v>
      </c>
      <c r="W119" s="128" t="s">
        <v>691</v>
      </c>
      <c r="X119" s="128" t="s">
        <v>689</v>
      </c>
      <c r="Y119" s="219">
        <v>220000</v>
      </c>
      <c r="Z119" s="178">
        <v>0</v>
      </c>
      <c r="AA119" s="128">
        <v>0</v>
      </c>
      <c r="AB119" s="159">
        <v>0</v>
      </c>
      <c r="AC119" s="178">
        <v>0</v>
      </c>
      <c r="AD119" s="137">
        <f t="shared" si="9"/>
        <v>220000</v>
      </c>
      <c r="AE119" s="135">
        <f t="shared" si="10"/>
        <v>0</v>
      </c>
      <c r="AF119" s="135">
        <f t="shared" si="11"/>
        <v>0</v>
      </c>
      <c r="AG119" s="135" t="s">
        <v>2543</v>
      </c>
      <c r="AH119" s="136" t="s">
        <v>925</v>
      </c>
      <c r="AI119" s="178"/>
      <c r="AJ119" s="178"/>
      <c r="AK119" s="178"/>
      <c r="AL119" s="178"/>
      <c r="AM119" s="178"/>
      <c r="AN119" s="178"/>
      <c r="AO119" s="178"/>
      <c r="AP119" s="178"/>
      <c r="AQ119" s="188"/>
    </row>
    <row r="120" spans="1:43" ht="36" x14ac:dyDescent="0.3">
      <c r="A120" s="193" t="s">
        <v>900</v>
      </c>
      <c r="B120" s="129">
        <v>117</v>
      </c>
      <c r="C120" s="144" t="s">
        <v>1037</v>
      </c>
      <c r="D120" s="238">
        <v>16979</v>
      </c>
      <c r="E120" s="245" t="s">
        <v>1659</v>
      </c>
      <c r="F120" s="280" t="s">
        <v>2529</v>
      </c>
      <c r="G120" s="175" t="s">
        <v>1132</v>
      </c>
      <c r="H120" s="186">
        <v>2005</v>
      </c>
      <c r="I120" s="203">
        <v>38580</v>
      </c>
      <c r="J120" s="186">
        <v>2005</v>
      </c>
      <c r="K120" s="130" t="s">
        <v>1659</v>
      </c>
      <c r="L120" s="128" t="s">
        <v>1110</v>
      </c>
      <c r="M120" s="131">
        <v>120</v>
      </c>
      <c r="N120" s="252">
        <v>38777</v>
      </c>
      <c r="O120" s="136">
        <v>38930</v>
      </c>
      <c r="P120" s="136">
        <v>42844</v>
      </c>
      <c r="Q120" s="145">
        <f>+(P120-N120)/365</f>
        <v>11.142465753424657</v>
      </c>
      <c r="R120" s="145" t="s">
        <v>2521</v>
      </c>
      <c r="S120" s="145">
        <f>+(P120-O120)/365</f>
        <v>10.723287671232876</v>
      </c>
      <c r="T120" s="145" t="s">
        <v>2525</v>
      </c>
      <c r="U120" s="145" t="s">
        <v>2540</v>
      </c>
      <c r="V120" s="145" t="s">
        <v>689</v>
      </c>
      <c r="W120" s="128" t="s">
        <v>691</v>
      </c>
      <c r="X120" s="128" t="s">
        <v>689</v>
      </c>
      <c r="Y120" s="206">
        <v>409885</v>
      </c>
      <c r="Z120" s="178">
        <v>0</v>
      </c>
      <c r="AA120" s="128">
        <v>0</v>
      </c>
      <c r="AB120" s="206">
        <v>552000</v>
      </c>
      <c r="AC120" s="189">
        <v>552000</v>
      </c>
      <c r="AD120" s="137">
        <f t="shared" si="9"/>
        <v>-142115</v>
      </c>
      <c r="AE120" s="135">
        <f t="shared" si="10"/>
        <v>1.3467192017273137</v>
      </c>
      <c r="AF120" s="135">
        <f t="shared" si="11"/>
        <v>1.3467192017273137</v>
      </c>
      <c r="AG120" s="135" t="s">
        <v>2544</v>
      </c>
      <c r="AH120" s="136" t="s">
        <v>925</v>
      </c>
      <c r="AI120" s="178"/>
      <c r="AJ120" s="178"/>
      <c r="AK120" s="178"/>
      <c r="AL120" s="178"/>
      <c r="AM120" s="178"/>
      <c r="AN120" s="178"/>
      <c r="AO120" s="178"/>
      <c r="AP120" s="178"/>
      <c r="AQ120" s="188" t="s">
        <v>1723</v>
      </c>
    </row>
    <row r="121" spans="1:43" ht="36.6" x14ac:dyDescent="0.3">
      <c r="A121" s="193" t="s">
        <v>900</v>
      </c>
      <c r="B121" s="129">
        <v>118</v>
      </c>
      <c r="C121" s="144" t="s">
        <v>1038</v>
      </c>
      <c r="D121" s="238">
        <v>14989</v>
      </c>
      <c r="E121" s="245" t="s">
        <v>1659</v>
      </c>
      <c r="F121" s="280" t="s">
        <v>2529</v>
      </c>
      <c r="G121" s="175" t="s">
        <v>1132</v>
      </c>
      <c r="H121" s="186">
        <v>2005</v>
      </c>
      <c r="I121" s="203">
        <v>38415</v>
      </c>
      <c r="J121" s="186">
        <v>2005</v>
      </c>
      <c r="K121" s="130" t="s">
        <v>1659</v>
      </c>
      <c r="L121" s="128" t="s">
        <v>1110</v>
      </c>
      <c r="M121" s="131">
        <v>120</v>
      </c>
      <c r="N121" s="128" t="s">
        <v>698</v>
      </c>
      <c r="O121" s="136" t="s">
        <v>698</v>
      </c>
      <c r="P121" s="136">
        <v>42844</v>
      </c>
      <c r="Q121" s="128" t="s">
        <v>698</v>
      </c>
      <c r="R121" s="128" t="s">
        <v>698</v>
      </c>
      <c r="S121" s="128" t="s">
        <v>698</v>
      </c>
      <c r="T121" s="128" t="s">
        <v>698</v>
      </c>
      <c r="U121" s="128" t="s">
        <v>698</v>
      </c>
      <c r="V121" s="145" t="s">
        <v>689</v>
      </c>
      <c r="W121" s="145" t="s">
        <v>689</v>
      </c>
      <c r="X121" s="128" t="s">
        <v>689</v>
      </c>
      <c r="Y121" s="206">
        <v>286618</v>
      </c>
      <c r="Z121" s="178">
        <v>0</v>
      </c>
      <c r="AA121" s="128">
        <v>0</v>
      </c>
      <c r="AB121" s="159">
        <v>0</v>
      </c>
      <c r="AC121" s="178">
        <v>0</v>
      </c>
      <c r="AD121" s="137">
        <f t="shared" si="9"/>
        <v>286618</v>
      </c>
      <c r="AE121" s="135">
        <f t="shared" si="10"/>
        <v>0</v>
      </c>
      <c r="AF121" s="135">
        <f t="shared" si="11"/>
        <v>0</v>
      </c>
      <c r="AG121" s="135" t="s">
        <v>2543</v>
      </c>
      <c r="AH121" s="178"/>
      <c r="AI121" s="178"/>
      <c r="AJ121" s="178"/>
      <c r="AK121" s="178"/>
      <c r="AL121" s="178"/>
      <c r="AM121" s="178"/>
      <c r="AN121" s="178"/>
      <c r="AO121" s="178"/>
      <c r="AP121" s="178"/>
      <c r="AQ121" s="188" t="s">
        <v>1725</v>
      </c>
    </row>
    <row r="122" spans="1:43" ht="36" x14ac:dyDescent="0.3">
      <c r="A122" s="193" t="s">
        <v>900</v>
      </c>
      <c r="B122" s="129">
        <v>119</v>
      </c>
      <c r="C122" s="144" t="s">
        <v>1039</v>
      </c>
      <c r="D122" s="238">
        <v>15600</v>
      </c>
      <c r="E122" s="245" t="s">
        <v>1659</v>
      </c>
      <c r="F122" s="280" t="s">
        <v>2529</v>
      </c>
      <c r="G122" s="175" t="s">
        <v>1132</v>
      </c>
      <c r="H122" s="186">
        <v>2005</v>
      </c>
      <c r="I122" s="203">
        <v>38408</v>
      </c>
      <c r="J122" s="186">
        <v>2005</v>
      </c>
      <c r="K122" s="187" t="s">
        <v>2244</v>
      </c>
      <c r="L122" s="128" t="s">
        <v>1110</v>
      </c>
      <c r="M122" s="131">
        <v>120</v>
      </c>
      <c r="N122" s="128" t="s">
        <v>698</v>
      </c>
      <c r="O122" s="136" t="s">
        <v>698</v>
      </c>
      <c r="P122" s="136">
        <v>42844</v>
      </c>
      <c r="Q122" s="128" t="s">
        <v>698</v>
      </c>
      <c r="R122" s="128" t="s">
        <v>698</v>
      </c>
      <c r="S122" s="128" t="s">
        <v>698</v>
      </c>
      <c r="T122" s="128" t="s">
        <v>698</v>
      </c>
      <c r="U122" s="128" t="s">
        <v>698</v>
      </c>
      <c r="V122" s="145" t="s">
        <v>689</v>
      </c>
      <c r="W122" s="128" t="s">
        <v>691</v>
      </c>
      <c r="X122" s="128" t="s">
        <v>689</v>
      </c>
      <c r="Y122" s="206">
        <v>331794</v>
      </c>
      <c r="Z122" s="178">
        <v>0</v>
      </c>
      <c r="AA122" s="128">
        <v>0</v>
      </c>
      <c r="AB122" s="159">
        <v>0</v>
      </c>
      <c r="AC122" s="178">
        <v>0</v>
      </c>
      <c r="AD122" s="137">
        <f t="shared" si="9"/>
        <v>331794</v>
      </c>
      <c r="AE122" s="135">
        <f t="shared" si="10"/>
        <v>0</v>
      </c>
      <c r="AF122" s="135">
        <f t="shared" si="11"/>
        <v>0</v>
      </c>
      <c r="AG122" s="135" t="s">
        <v>2543</v>
      </c>
      <c r="AH122" s="136" t="s">
        <v>925</v>
      </c>
      <c r="AI122" s="178"/>
      <c r="AJ122" s="178"/>
      <c r="AK122" s="178"/>
      <c r="AL122" s="178"/>
      <c r="AM122" s="178"/>
      <c r="AN122" s="178"/>
      <c r="AO122" s="178"/>
      <c r="AP122" s="178"/>
      <c r="AQ122" s="188" t="s">
        <v>1726</v>
      </c>
    </row>
    <row r="123" spans="1:43" ht="24" x14ac:dyDescent="0.3">
      <c r="A123" s="193" t="s">
        <v>900</v>
      </c>
      <c r="B123" s="129">
        <v>120</v>
      </c>
      <c r="C123" s="144" t="s">
        <v>1040</v>
      </c>
      <c r="D123" s="238">
        <v>16628</v>
      </c>
      <c r="E123" s="245" t="s">
        <v>1659</v>
      </c>
      <c r="F123" s="280" t="s">
        <v>2529</v>
      </c>
      <c r="G123" s="175" t="s">
        <v>1132</v>
      </c>
      <c r="H123" s="186">
        <v>2005</v>
      </c>
      <c r="I123" s="203">
        <v>38468</v>
      </c>
      <c r="J123" s="186">
        <v>2005</v>
      </c>
      <c r="K123" s="128" t="s">
        <v>1671</v>
      </c>
      <c r="L123" s="128" t="s">
        <v>1102</v>
      </c>
      <c r="M123" s="131">
        <v>180</v>
      </c>
      <c r="N123" s="128" t="s">
        <v>698</v>
      </c>
      <c r="O123" s="136" t="s">
        <v>698</v>
      </c>
      <c r="P123" s="136">
        <v>42844</v>
      </c>
      <c r="Q123" s="128" t="s">
        <v>698</v>
      </c>
      <c r="R123" s="128" t="s">
        <v>698</v>
      </c>
      <c r="S123" s="128" t="s">
        <v>698</v>
      </c>
      <c r="T123" s="128" t="s">
        <v>698</v>
      </c>
      <c r="U123" s="128" t="s">
        <v>698</v>
      </c>
      <c r="V123" s="145" t="s">
        <v>689</v>
      </c>
      <c r="W123" s="145" t="s">
        <v>689</v>
      </c>
      <c r="X123" s="128" t="s">
        <v>689</v>
      </c>
      <c r="Y123" s="206">
        <v>658524</v>
      </c>
      <c r="Z123" s="178">
        <v>0</v>
      </c>
      <c r="AA123" s="128">
        <v>0</v>
      </c>
      <c r="AB123" s="206">
        <v>131705</v>
      </c>
      <c r="AC123" s="178">
        <v>0</v>
      </c>
      <c r="AD123" s="137">
        <f t="shared" si="9"/>
        <v>658524</v>
      </c>
      <c r="AE123" s="135">
        <f t="shared" si="10"/>
        <v>0</v>
      </c>
      <c r="AF123" s="135">
        <f t="shared" si="11"/>
        <v>0</v>
      </c>
      <c r="AG123" s="135" t="s">
        <v>2543</v>
      </c>
      <c r="AH123" s="178"/>
      <c r="AI123" s="178"/>
      <c r="AJ123" s="178"/>
      <c r="AK123" s="178"/>
      <c r="AL123" s="178"/>
      <c r="AM123" s="178"/>
      <c r="AN123" s="178"/>
      <c r="AO123" s="178"/>
      <c r="AP123" s="178"/>
      <c r="AQ123" s="188" t="s">
        <v>1727</v>
      </c>
    </row>
    <row r="124" spans="1:43" ht="36.6" x14ac:dyDescent="0.3">
      <c r="A124" s="193" t="s">
        <v>900</v>
      </c>
      <c r="B124" s="129">
        <v>121</v>
      </c>
      <c r="C124" s="144" t="s">
        <v>1041</v>
      </c>
      <c r="D124" s="238">
        <v>18810</v>
      </c>
      <c r="E124" s="245" t="s">
        <v>1659</v>
      </c>
      <c r="F124" s="280" t="s">
        <v>2529</v>
      </c>
      <c r="G124" s="175" t="s">
        <v>1132</v>
      </c>
      <c r="H124" s="186">
        <v>2005</v>
      </c>
      <c r="I124" s="203">
        <v>38566</v>
      </c>
      <c r="J124" s="186">
        <v>2005</v>
      </c>
      <c r="K124" s="187" t="s">
        <v>2020</v>
      </c>
      <c r="L124" s="128" t="s">
        <v>1102</v>
      </c>
      <c r="M124" s="131">
        <v>120</v>
      </c>
      <c r="N124" s="128" t="s">
        <v>698</v>
      </c>
      <c r="O124" s="136" t="s">
        <v>698</v>
      </c>
      <c r="P124" s="136">
        <v>42844</v>
      </c>
      <c r="Q124" s="128" t="s">
        <v>698</v>
      </c>
      <c r="R124" s="128" t="s">
        <v>698</v>
      </c>
      <c r="S124" s="128" t="s">
        <v>698</v>
      </c>
      <c r="T124" s="128" t="s">
        <v>698</v>
      </c>
      <c r="U124" s="128" t="s">
        <v>698</v>
      </c>
      <c r="V124" s="145" t="s">
        <v>689</v>
      </c>
      <c r="W124" s="145" t="s">
        <v>689</v>
      </c>
      <c r="X124" s="128" t="s">
        <v>689</v>
      </c>
      <c r="Y124" s="206">
        <v>953397</v>
      </c>
      <c r="Z124" s="178">
        <v>0</v>
      </c>
      <c r="AA124" s="128">
        <v>0</v>
      </c>
      <c r="AB124" s="159">
        <v>0</v>
      </c>
      <c r="AC124" s="178">
        <v>0</v>
      </c>
      <c r="AD124" s="137">
        <f t="shared" si="9"/>
        <v>953397</v>
      </c>
      <c r="AE124" s="135">
        <f t="shared" si="10"/>
        <v>0</v>
      </c>
      <c r="AF124" s="135">
        <f t="shared" si="11"/>
        <v>0</v>
      </c>
      <c r="AG124" s="135" t="s">
        <v>2543</v>
      </c>
      <c r="AH124" s="178"/>
      <c r="AI124" s="178"/>
      <c r="AJ124" s="178"/>
      <c r="AK124" s="178"/>
      <c r="AL124" s="178"/>
      <c r="AM124" s="178"/>
      <c r="AN124" s="178"/>
      <c r="AO124" s="178"/>
      <c r="AP124" s="178"/>
      <c r="AQ124" s="188" t="s">
        <v>1725</v>
      </c>
    </row>
    <row r="125" spans="1:43" ht="36.6" x14ac:dyDescent="0.3">
      <c r="A125" s="193" t="s">
        <v>900</v>
      </c>
      <c r="B125" s="129">
        <v>122</v>
      </c>
      <c r="C125" s="144" t="s">
        <v>1042</v>
      </c>
      <c r="D125" s="238">
        <v>15680</v>
      </c>
      <c r="E125" s="245" t="s">
        <v>1659</v>
      </c>
      <c r="F125" s="280" t="s">
        <v>2529</v>
      </c>
      <c r="G125" s="175" t="s">
        <v>1132</v>
      </c>
      <c r="H125" s="186">
        <v>2005</v>
      </c>
      <c r="I125" s="203">
        <v>38415</v>
      </c>
      <c r="J125" s="186">
        <v>2005</v>
      </c>
      <c r="K125" s="187" t="s">
        <v>2247</v>
      </c>
      <c r="L125" s="128" t="s">
        <v>1102</v>
      </c>
      <c r="M125" s="131">
        <v>120</v>
      </c>
      <c r="N125" s="128" t="s">
        <v>698</v>
      </c>
      <c r="O125" s="136" t="s">
        <v>698</v>
      </c>
      <c r="P125" s="136">
        <v>42844</v>
      </c>
      <c r="Q125" s="128" t="s">
        <v>698</v>
      </c>
      <c r="R125" s="128" t="s">
        <v>698</v>
      </c>
      <c r="S125" s="128" t="s">
        <v>698</v>
      </c>
      <c r="T125" s="128" t="s">
        <v>698</v>
      </c>
      <c r="U125" s="128" t="s">
        <v>698</v>
      </c>
      <c r="V125" s="145" t="s">
        <v>689</v>
      </c>
      <c r="W125" s="145" t="s">
        <v>689</v>
      </c>
      <c r="X125" s="128" t="s">
        <v>689</v>
      </c>
      <c r="Y125" s="206">
        <v>603078</v>
      </c>
      <c r="Z125" s="178">
        <v>0</v>
      </c>
      <c r="AA125" s="128">
        <v>0</v>
      </c>
      <c r="AB125" s="159">
        <v>0</v>
      </c>
      <c r="AC125" s="178">
        <v>0</v>
      </c>
      <c r="AD125" s="137">
        <f t="shared" si="9"/>
        <v>603078</v>
      </c>
      <c r="AE125" s="135">
        <f t="shared" si="10"/>
        <v>0</v>
      </c>
      <c r="AF125" s="135">
        <f t="shared" si="11"/>
        <v>0</v>
      </c>
      <c r="AG125" s="135" t="s">
        <v>2543</v>
      </c>
      <c r="AH125" s="178"/>
      <c r="AI125" s="178"/>
      <c r="AJ125" s="178"/>
      <c r="AK125" s="178"/>
      <c r="AL125" s="178"/>
      <c r="AM125" s="178"/>
      <c r="AN125" s="178"/>
      <c r="AO125" s="178"/>
      <c r="AP125" s="178"/>
      <c r="AQ125" s="188" t="s">
        <v>1725</v>
      </c>
    </row>
    <row r="126" spans="1:43" ht="36" x14ac:dyDescent="0.3">
      <c r="A126" s="193" t="s">
        <v>900</v>
      </c>
      <c r="B126" s="129">
        <v>123</v>
      </c>
      <c r="C126" s="144" t="s">
        <v>1043</v>
      </c>
      <c r="D126" s="238">
        <v>16221</v>
      </c>
      <c r="E126" s="245" t="s">
        <v>1659</v>
      </c>
      <c r="F126" s="280" t="s">
        <v>2529</v>
      </c>
      <c r="G126" s="175" t="s">
        <v>1132</v>
      </c>
      <c r="H126" s="186">
        <v>2005</v>
      </c>
      <c r="I126" s="203">
        <v>38432</v>
      </c>
      <c r="J126" s="186">
        <v>2005</v>
      </c>
      <c r="K126" s="187" t="s">
        <v>1552</v>
      </c>
      <c r="L126" s="128" t="s">
        <v>1110</v>
      </c>
      <c r="M126" s="131">
        <v>120</v>
      </c>
      <c r="N126" s="128" t="s">
        <v>698</v>
      </c>
      <c r="O126" s="136" t="s">
        <v>698</v>
      </c>
      <c r="P126" s="136">
        <v>42844</v>
      </c>
      <c r="Q126" s="128" t="s">
        <v>698</v>
      </c>
      <c r="R126" s="128" t="s">
        <v>698</v>
      </c>
      <c r="S126" s="128" t="s">
        <v>698</v>
      </c>
      <c r="T126" s="128" t="s">
        <v>698</v>
      </c>
      <c r="U126" s="128" t="s">
        <v>698</v>
      </c>
      <c r="V126" s="145" t="s">
        <v>689</v>
      </c>
      <c r="W126" s="145" t="s">
        <v>689</v>
      </c>
      <c r="X126" s="128" t="s">
        <v>689</v>
      </c>
      <c r="Y126" s="206">
        <v>402464</v>
      </c>
      <c r="Z126" s="178">
        <v>0</v>
      </c>
      <c r="AA126" s="128">
        <v>0</v>
      </c>
      <c r="AB126" s="159">
        <v>0</v>
      </c>
      <c r="AC126" s="178">
        <v>0</v>
      </c>
      <c r="AD126" s="137">
        <f t="shared" si="9"/>
        <v>402464</v>
      </c>
      <c r="AE126" s="135">
        <f t="shared" si="10"/>
        <v>0</v>
      </c>
      <c r="AF126" s="135">
        <f t="shared" si="11"/>
        <v>0</v>
      </c>
      <c r="AG126" s="135" t="s">
        <v>2543</v>
      </c>
      <c r="AH126" s="178"/>
      <c r="AI126" s="178"/>
      <c r="AJ126" s="178"/>
      <c r="AK126" s="178"/>
      <c r="AL126" s="178"/>
      <c r="AM126" s="178"/>
      <c r="AN126" s="178"/>
      <c r="AO126" s="178"/>
      <c r="AP126" s="178"/>
      <c r="AQ126" s="188" t="s">
        <v>1728</v>
      </c>
    </row>
    <row r="127" spans="1:43" ht="24" x14ac:dyDescent="0.3">
      <c r="A127" s="193" t="s">
        <v>900</v>
      </c>
      <c r="B127" s="129">
        <v>124</v>
      </c>
      <c r="C127" s="144" t="s">
        <v>1044</v>
      </c>
      <c r="D127" s="238">
        <v>16596</v>
      </c>
      <c r="E127" s="245" t="s">
        <v>1659</v>
      </c>
      <c r="F127" s="280" t="s">
        <v>2529</v>
      </c>
      <c r="G127" s="175" t="s">
        <v>1132</v>
      </c>
      <c r="H127" s="186">
        <v>2005</v>
      </c>
      <c r="I127" s="203">
        <v>38604</v>
      </c>
      <c r="J127" s="186">
        <v>2005</v>
      </c>
      <c r="K127" s="187" t="s">
        <v>1552</v>
      </c>
      <c r="L127" s="128" t="s">
        <v>1102</v>
      </c>
      <c r="M127" s="131">
        <v>180</v>
      </c>
      <c r="N127" s="128" t="s">
        <v>698</v>
      </c>
      <c r="O127" s="136" t="s">
        <v>698</v>
      </c>
      <c r="P127" s="136">
        <v>42844</v>
      </c>
      <c r="Q127" s="128" t="s">
        <v>698</v>
      </c>
      <c r="R127" s="128" t="s">
        <v>698</v>
      </c>
      <c r="S127" s="128" t="s">
        <v>698</v>
      </c>
      <c r="T127" s="128" t="s">
        <v>698</v>
      </c>
      <c r="U127" s="128" t="s">
        <v>698</v>
      </c>
      <c r="V127" s="145" t="s">
        <v>689</v>
      </c>
      <c r="W127" s="145" t="s">
        <v>689</v>
      </c>
      <c r="X127" s="128" t="s">
        <v>689</v>
      </c>
      <c r="Y127" s="206">
        <v>246345</v>
      </c>
      <c r="Z127" s="178">
        <v>0</v>
      </c>
      <c r="AA127" s="128">
        <v>0</v>
      </c>
      <c r="AB127" s="159">
        <v>0</v>
      </c>
      <c r="AC127" s="178">
        <v>0</v>
      </c>
      <c r="AD127" s="137">
        <f t="shared" si="9"/>
        <v>246345</v>
      </c>
      <c r="AE127" s="135">
        <f t="shared" si="10"/>
        <v>0</v>
      </c>
      <c r="AF127" s="135">
        <f t="shared" si="11"/>
        <v>0</v>
      </c>
      <c r="AG127" s="135" t="s">
        <v>2543</v>
      </c>
      <c r="AH127" s="178"/>
      <c r="AI127" s="178"/>
      <c r="AJ127" s="178"/>
      <c r="AK127" s="178"/>
      <c r="AL127" s="178"/>
      <c r="AM127" s="178"/>
      <c r="AN127" s="178"/>
      <c r="AO127" s="178"/>
      <c r="AP127" s="178"/>
      <c r="AQ127" s="188" t="s">
        <v>1728</v>
      </c>
    </row>
    <row r="128" spans="1:43" ht="36.6" x14ac:dyDescent="0.3">
      <c r="A128" s="193" t="s">
        <v>900</v>
      </c>
      <c r="B128" s="129">
        <v>125</v>
      </c>
      <c r="C128" s="144" t="s">
        <v>1045</v>
      </c>
      <c r="D128" s="238">
        <v>17428</v>
      </c>
      <c r="E128" s="245" t="s">
        <v>1659</v>
      </c>
      <c r="F128" s="280" t="s">
        <v>2529</v>
      </c>
      <c r="G128" s="175" t="s">
        <v>1132</v>
      </c>
      <c r="H128" s="186">
        <v>2005</v>
      </c>
      <c r="I128" s="203">
        <v>38531</v>
      </c>
      <c r="J128" s="186">
        <v>2005</v>
      </c>
      <c r="K128" s="187" t="s">
        <v>1552</v>
      </c>
      <c r="L128" s="128" t="s">
        <v>1109</v>
      </c>
      <c r="M128" s="131">
        <v>300</v>
      </c>
      <c r="N128" s="128" t="s">
        <v>698</v>
      </c>
      <c r="O128" s="136" t="s">
        <v>698</v>
      </c>
      <c r="P128" s="136">
        <v>42844</v>
      </c>
      <c r="Q128" s="128" t="s">
        <v>698</v>
      </c>
      <c r="R128" s="128" t="s">
        <v>698</v>
      </c>
      <c r="S128" s="128" t="s">
        <v>698</v>
      </c>
      <c r="T128" s="128" t="s">
        <v>698</v>
      </c>
      <c r="U128" s="128" t="s">
        <v>698</v>
      </c>
      <c r="V128" s="145" t="s">
        <v>689</v>
      </c>
      <c r="W128" s="128" t="s">
        <v>691</v>
      </c>
      <c r="X128" s="128" t="s">
        <v>689</v>
      </c>
      <c r="Y128" s="206">
        <v>193895</v>
      </c>
      <c r="Z128" s="178">
        <v>0</v>
      </c>
      <c r="AA128" s="128">
        <v>0</v>
      </c>
      <c r="AB128" s="159">
        <v>0</v>
      </c>
      <c r="AC128" s="178">
        <v>0</v>
      </c>
      <c r="AD128" s="137">
        <f t="shared" si="9"/>
        <v>193895</v>
      </c>
      <c r="AE128" s="135">
        <f t="shared" si="10"/>
        <v>0</v>
      </c>
      <c r="AF128" s="135">
        <f t="shared" si="11"/>
        <v>0</v>
      </c>
      <c r="AG128" s="135" t="s">
        <v>2543</v>
      </c>
      <c r="AH128" s="136" t="s">
        <v>925</v>
      </c>
      <c r="AI128" s="178"/>
      <c r="AJ128" s="178"/>
      <c r="AK128" s="178"/>
      <c r="AL128" s="178"/>
      <c r="AM128" s="178"/>
      <c r="AN128" s="178"/>
      <c r="AO128" s="178"/>
      <c r="AP128" s="178"/>
      <c r="AQ128" s="188" t="s">
        <v>1729</v>
      </c>
    </row>
    <row r="129" spans="1:43" ht="24.6" x14ac:dyDescent="0.3">
      <c r="A129" s="193" t="s">
        <v>900</v>
      </c>
      <c r="B129" s="129">
        <v>126</v>
      </c>
      <c r="C129" s="144" t="s">
        <v>1046</v>
      </c>
      <c r="D129" s="238">
        <v>14691</v>
      </c>
      <c r="E129" s="245" t="s">
        <v>1659</v>
      </c>
      <c r="F129" s="280" t="s">
        <v>2529</v>
      </c>
      <c r="G129" s="175" t="s">
        <v>1132</v>
      </c>
      <c r="H129" s="186">
        <v>2005</v>
      </c>
      <c r="I129" s="203">
        <v>38377</v>
      </c>
      <c r="J129" s="186">
        <v>2005</v>
      </c>
      <c r="K129" s="187" t="s">
        <v>1552</v>
      </c>
      <c r="L129" s="128" t="s">
        <v>1109</v>
      </c>
      <c r="M129" s="131">
        <v>365</v>
      </c>
      <c r="N129" s="128" t="s">
        <v>698</v>
      </c>
      <c r="O129" s="136" t="s">
        <v>698</v>
      </c>
      <c r="P129" s="136">
        <v>42844</v>
      </c>
      <c r="Q129" s="128" t="s">
        <v>698</v>
      </c>
      <c r="R129" s="128" t="s">
        <v>698</v>
      </c>
      <c r="S129" s="128" t="s">
        <v>698</v>
      </c>
      <c r="T129" s="128" t="s">
        <v>698</v>
      </c>
      <c r="U129" s="128" t="s">
        <v>698</v>
      </c>
      <c r="V129" s="145" t="s">
        <v>689</v>
      </c>
      <c r="W129" s="128" t="s">
        <v>691</v>
      </c>
      <c r="X129" s="128" t="s">
        <v>689</v>
      </c>
      <c r="Y129" s="206">
        <v>406061</v>
      </c>
      <c r="Z129" s="178">
        <v>0</v>
      </c>
      <c r="AA129" s="128">
        <v>0</v>
      </c>
      <c r="AB129" s="159">
        <v>0</v>
      </c>
      <c r="AC129" s="178">
        <v>0</v>
      </c>
      <c r="AD129" s="137">
        <f t="shared" si="9"/>
        <v>406061</v>
      </c>
      <c r="AE129" s="135">
        <f t="shared" si="10"/>
        <v>0</v>
      </c>
      <c r="AF129" s="135">
        <f t="shared" si="11"/>
        <v>0</v>
      </c>
      <c r="AG129" s="135" t="s">
        <v>2543</v>
      </c>
      <c r="AH129" s="136" t="s">
        <v>925</v>
      </c>
      <c r="AI129" s="178"/>
      <c r="AJ129" s="178"/>
      <c r="AK129" s="178"/>
      <c r="AL129" s="178"/>
      <c r="AM129" s="178"/>
      <c r="AN129" s="178"/>
      <c r="AO129" s="178"/>
      <c r="AP129" s="178"/>
      <c r="AQ129" s="188" t="s">
        <v>1726</v>
      </c>
    </row>
    <row r="130" spans="1:43" ht="36" x14ac:dyDescent="0.3">
      <c r="A130" s="193" t="s">
        <v>900</v>
      </c>
      <c r="B130" s="129">
        <v>127</v>
      </c>
      <c r="C130" s="144" t="s">
        <v>1047</v>
      </c>
      <c r="D130" s="238">
        <v>14837</v>
      </c>
      <c r="E130" s="245" t="s">
        <v>1659</v>
      </c>
      <c r="F130" s="280" t="s">
        <v>2529</v>
      </c>
      <c r="G130" s="175" t="s">
        <v>1132</v>
      </c>
      <c r="H130" s="186">
        <v>2005</v>
      </c>
      <c r="I130" s="203">
        <v>38421</v>
      </c>
      <c r="J130" s="186">
        <v>2005</v>
      </c>
      <c r="K130" s="187" t="s">
        <v>1552</v>
      </c>
      <c r="L130" s="128" t="s">
        <v>1110</v>
      </c>
      <c r="M130" s="131">
        <v>120</v>
      </c>
      <c r="N130" s="128" t="s">
        <v>698</v>
      </c>
      <c r="O130" s="136" t="s">
        <v>698</v>
      </c>
      <c r="P130" s="136">
        <v>42844</v>
      </c>
      <c r="Q130" s="128" t="s">
        <v>698</v>
      </c>
      <c r="R130" s="128" t="s">
        <v>698</v>
      </c>
      <c r="S130" s="128" t="s">
        <v>698</v>
      </c>
      <c r="T130" s="128" t="s">
        <v>698</v>
      </c>
      <c r="U130" s="128" t="s">
        <v>698</v>
      </c>
      <c r="V130" s="145" t="s">
        <v>689</v>
      </c>
      <c r="W130" s="128" t="s">
        <v>691</v>
      </c>
      <c r="X130" s="128" t="s">
        <v>689</v>
      </c>
      <c r="Y130" s="206">
        <v>740667</v>
      </c>
      <c r="Z130" s="178">
        <v>0</v>
      </c>
      <c r="AA130" s="128">
        <v>0</v>
      </c>
      <c r="AB130" s="159">
        <v>0</v>
      </c>
      <c r="AC130" s="178">
        <v>0</v>
      </c>
      <c r="AD130" s="137">
        <f t="shared" si="9"/>
        <v>740667</v>
      </c>
      <c r="AE130" s="135">
        <f t="shared" si="10"/>
        <v>0</v>
      </c>
      <c r="AF130" s="135">
        <f t="shared" si="11"/>
        <v>0</v>
      </c>
      <c r="AG130" s="135" t="s">
        <v>2543</v>
      </c>
      <c r="AH130" s="136" t="s">
        <v>925</v>
      </c>
      <c r="AI130" s="178"/>
      <c r="AJ130" s="178"/>
      <c r="AK130" s="178"/>
      <c r="AL130" s="178"/>
      <c r="AM130" s="178"/>
      <c r="AN130" s="178"/>
      <c r="AO130" s="178"/>
      <c r="AP130" s="178"/>
      <c r="AQ130" s="188" t="s">
        <v>1726</v>
      </c>
    </row>
    <row r="131" spans="1:43" ht="36" x14ac:dyDescent="0.3">
      <c r="A131" s="193" t="s">
        <v>900</v>
      </c>
      <c r="B131" s="129">
        <v>128</v>
      </c>
      <c r="C131" s="144" t="s">
        <v>1048</v>
      </c>
      <c r="D131" s="238">
        <v>6937</v>
      </c>
      <c r="E131" s="245" t="s">
        <v>1659</v>
      </c>
      <c r="F131" s="280" t="s">
        <v>2529</v>
      </c>
      <c r="G131" s="175" t="s">
        <v>1132</v>
      </c>
      <c r="H131" s="186">
        <v>2005</v>
      </c>
      <c r="I131" s="203">
        <v>37893</v>
      </c>
      <c r="J131" s="186">
        <v>2003</v>
      </c>
      <c r="K131" s="187" t="s">
        <v>1552</v>
      </c>
      <c r="L131" s="128" t="s">
        <v>1102</v>
      </c>
      <c r="M131" s="131">
        <v>180</v>
      </c>
      <c r="N131" s="128" t="s">
        <v>698</v>
      </c>
      <c r="O131" s="136" t="s">
        <v>698</v>
      </c>
      <c r="P131" s="136">
        <v>42844</v>
      </c>
      <c r="Q131" s="128" t="s">
        <v>698</v>
      </c>
      <c r="R131" s="128" t="s">
        <v>698</v>
      </c>
      <c r="S131" s="128" t="s">
        <v>698</v>
      </c>
      <c r="T131" s="128" t="s">
        <v>698</v>
      </c>
      <c r="U131" s="128" t="s">
        <v>698</v>
      </c>
      <c r="V131" s="145" t="s">
        <v>689</v>
      </c>
      <c r="W131" s="145" t="s">
        <v>689</v>
      </c>
      <c r="X131" s="128" t="s">
        <v>689</v>
      </c>
      <c r="Y131" s="206">
        <v>397000</v>
      </c>
      <c r="Z131" s="178">
        <v>0</v>
      </c>
      <c r="AA131" s="128">
        <v>0</v>
      </c>
      <c r="AB131" s="159">
        <v>0</v>
      </c>
      <c r="AC131" s="178">
        <v>0</v>
      </c>
      <c r="AD131" s="137">
        <f t="shared" si="9"/>
        <v>397000</v>
      </c>
      <c r="AE131" s="135">
        <f t="shared" si="10"/>
        <v>0</v>
      </c>
      <c r="AF131" s="135">
        <f t="shared" si="11"/>
        <v>0</v>
      </c>
      <c r="AG131" s="135" t="s">
        <v>2543</v>
      </c>
      <c r="AH131" s="178"/>
      <c r="AI131" s="178"/>
      <c r="AJ131" s="178"/>
      <c r="AK131" s="178"/>
      <c r="AL131" s="178"/>
      <c r="AM131" s="178"/>
      <c r="AN131" s="178"/>
      <c r="AO131" s="178"/>
      <c r="AP131" s="178"/>
      <c r="AQ131" s="188" t="s">
        <v>1730</v>
      </c>
    </row>
    <row r="132" spans="1:43" ht="24.6" x14ac:dyDescent="0.3">
      <c r="A132" s="193" t="s">
        <v>900</v>
      </c>
      <c r="B132" s="129">
        <v>129</v>
      </c>
      <c r="C132" s="144" t="s">
        <v>1049</v>
      </c>
      <c r="D132" s="238">
        <v>19606</v>
      </c>
      <c r="E132" s="245" t="s">
        <v>1659</v>
      </c>
      <c r="F132" s="280" t="s">
        <v>2529</v>
      </c>
      <c r="G132" s="175" t="s">
        <v>1132</v>
      </c>
      <c r="H132" s="186">
        <v>2005</v>
      </c>
      <c r="I132" s="203">
        <v>38554</v>
      </c>
      <c r="J132" s="186">
        <v>2005</v>
      </c>
      <c r="K132" s="187" t="s">
        <v>2249</v>
      </c>
      <c r="L132" s="128" t="s">
        <v>1110</v>
      </c>
      <c r="M132" s="131">
        <v>120</v>
      </c>
      <c r="N132" s="128" t="s">
        <v>698</v>
      </c>
      <c r="O132" s="136" t="s">
        <v>698</v>
      </c>
      <c r="P132" s="136">
        <v>42844</v>
      </c>
      <c r="Q132" s="128" t="s">
        <v>698</v>
      </c>
      <c r="R132" s="128" t="s">
        <v>698</v>
      </c>
      <c r="S132" s="128" t="s">
        <v>698</v>
      </c>
      <c r="T132" s="128" t="s">
        <v>698</v>
      </c>
      <c r="U132" s="128" t="s">
        <v>698</v>
      </c>
      <c r="V132" s="145" t="s">
        <v>689</v>
      </c>
      <c r="W132" s="128" t="s">
        <v>691</v>
      </c>
      <c r="X132" s="128" t="s">
        <v>689</v>
      </c>
      <c r="Y132" s="206">
        <v>309801</v>
      </c>
      <c r="Z132" s="178">
        <v>0</v>
      </c>
      <c r="AA132" s="128">
        <v>0</v>
      </c>
      <c r="AB132" s="159">
        <v>0</v>
      </c>
      <c r="AC132" s="178">
        <v>0</v>
      </c>
      <c r="AD132" s="137">
        <f t="shared" si="9"/>
        <v>309801</v>
      </c>
      <c r="AE132" s="135">
        <f t="shared" si="10"/>
        <v>0</v>
      </c>
      <c r="AF132" s="135">
        <f t="shared" si="11"/>
        <v>0</v>
      </c>
      <c r="AG132" s="135" t="s">
        <v>2543</v>
      </c>
      <c r="AH132" s="136" t="s">
        <v>925</v>
      </c>
      <c r="AI132" s="178"/>
      <c r="AJ132" s="178"/>
      <c r="AK132" s="178"/>
      <c r="AL132" s="178"/>
      <c r="AM132" s="178"/>
      <c r="AN132" s="178"/>
      <c r="AO132" s="178"/>
      <c r="AP132" s="178"/>
      <c r="AQ132" s="188" t="s">
        <v>1726</v>
      </c>
    </row>
    <row r="133" spans="1:43" ht="24" x14ac:dyDescent="0.3">
      <c r="A133" s="193" t="s">
        <v>900</v>
      </c>
      <c r="B133" s="129">
        <v>130</v>
      </c>
      <c r="C133" s="144" t="s">
        <v>1050</v>
      </c>
      <c r="D133" s="238">
        <v>16517</v>
      </c>
      <c r="E133" s="245" t="s">
        <v>1659</v>
      </c>
      <c r="F133" s="280" t="s">
        <v>2529</v>
      </c>
      <c r="G133" s="175" t="s">
        <v>1132</v>
      </c>
      <c r="H133" s="186">
        <v>2005</v>
      </c>
      <c r="I133" s="203">
        <v>38453</v>
      </c>
      <c r="J133" s="186">
        <v>2005</v>
      </c>
      <c r="K133" s="187" t="s">
        <v>2249</v>
      </c>
      <c r="L133" s="128" t="s">
        <v>1102</v>
      </c>
      <c r="M133" s="131">
        <v>180</v>
      </c>
      <c r="N133" s="128" t="s">
        <v>698</v>
      </c>
      <c r="O133" s="136" t="s">
        <v>698</v>
      </c>
      <c r="P133" s="136">
        <v>42844</v>
      </c>
      <c r="Q133" s="128" t="s">
        <v>698</v>
      </c>
      <c r="R133" s="128" t="s">
        <v>698</v>
      </c>
      <c r="S133" s="128" t="s">
        <v>698</v>
      </c>
      <c r="T133" s="128" t="s">
        <v>698</v>
      </c>
      <c r="U133" s="128" t="s">
        <v>698</v>
      </c>
      <c r="V133" s="145" t="s">
        <v>689</v>
      </c>
      <c r="W133" s="145" t="s">
        <v>689</v>
      </c>
      <c r="X133" s="128" t="s">
        <v>689</v>
      </c>
      <c r="Y133" s="206">
        <v>379362</v>
      </c>
      <c r="Z133" s="178">
        <v>0</v>
      </c>
      <c r="AA133" s="128">
        <v>0</v>
      </c>
      <c r="AB133" s="159">
        <v>0</v>
      </c>
      <c r="AC133" s="178">
        <v>0</v>
      </c>
      <c r="AD133" s="137">
        <f t="shared" si="9"/>
        <v>379362</v>
      </c>
      <c r="AE133" s="135">
        <f t="shared" si="10"/>
        <v>0</v>
      </c>
      <c r="AF133" s="135">
        <f t="shared" si="11"/>
        <v>0</v>
      </c>
      <c r="AG133" s="135" t="s">
        <v>2543</v>
      </c>
      <c r="AH133" s="178"/>
      <c r="AI133" s="178"/>
      <c r="AJ133" s="178"/>
      <c r="AK133" s="178"/>
      <c r="AL133" s="178"/>
      <c r="AM133" s="178"/>
      <c r="AN133" s="178"/>
      <c r="AO133" s="178"/>
      <c r="AP133" s="178"/>
      <c r="AQ133" s="188" t="s">
        <v>1730</v>
      </c>
    </row>
    <row r="134" spans="1:43" x14ac:dyDescent="0.3">
      <c r="A134" s="193" t="s">
        <v>900</v>
      </c>
      <c r="B134" s="129">
        <v>131</v>
      </c>
      <c r="C134" s="144" t="s">
        <v>1051</v>
      </c>
      <c r="D134" s="238">
        <v>17859</v>
      </c>
      <c r="E134" s="245" t="s">
        <v>1659</v>
      </c>
      <c r="F134" s="280" t="s">
        <v>2529</v>
      </c>
      <c r="G134" s="175" t="s">
        <v>1132</v>
      </c>
      <c r="H134" s="186">
        <v>2005</v>
      </c>
      <c r="I134" s="203">
        <v>38505</v>
      </c>
      <c r="J134" s="186">
        <v>2005</v>
      </c>
      <c r="K134" s="187" t="s">
        <v>1543</v>
      </c>
      <c r="L134" s="128" t="s">
        <v>1110</v>
      </c>
      <c r="M134" s="131">
        <v>150</v>
      </c>
      <c r="N134" s="128" t="s">
        <v>698</v>
      </c>
      <c r="O134" s="136" t="s">
        <v>698</v>
      </c>
      <c r="P134" s="136">
        <v>42844</v>
      </c>
      <c r="Q134" s="128" t="s">
        <v>698</v>
      </c>
      <c r="R134" s="128" t="s">
        <v>698</v>
      </c>
      <c r="S134" s="128" t="s">
        <v>698</v>
      </c>
      <c r="T134" s="128" t="s">
        <v>698</v>
      </c>
      <c r="U134" s="128" t="s">
        <v>698</v>
      </c>
      <c r="V134" s="145" t="s">
        <v>689</v>
      </c>
      <c r="W134" s="145" t="s">
        <v>689</v>
      </c>
      <c r="X134" s="128" t="s">
        <v>689</v>
      </c>
      <c r="Y134" s="206">
        <v>425402</v>
      </c>
      <c r="Z134" s="178">
        <v>0</v>
      </c>
      <c r="AA134" s="128">
        <v>0</v>
      </c>
      <c r="AB134" s="159">
        <v>0</v>
      </c>
      <c r="AC134" s="178">
        <v>0</v>
      </c>
      <c r="AD134" s="137">
        <f t="shared" si="9"/>
        <v>425402</v>
      </c>
      <c r="AE134" s="135">
        <f t="shared" si="10"/>
        <v>0</v>
      </c>
      <c r="AF134" s="135">
        <f t="shared" si="11"/>
        <v>0</v>
      </c>
      <c r="AG134" s="135" t="s">
        <v>2543</v>
      </c>
      <c r="AH134" s="178"/>
      <c r="AI134" s="178"/>
      <c r="AJ134" s="178"/>
      <c r="AK134" s="178"/>
      <c r="AL134" s="178"/>
      <c r="AM134" s="178"/>
      <c r="AN134" s="178"/>
      <c r="AO134" s="178"/>
      <c r="AP134" s="178"/>
      <c r="AQ134" s="188" t="s">
        <v>1730</v>
      </c>
    </row>
    <row r="135" spans="1:43" ht="36" x14ac:dyDescent="0.3">
      <c r="A135" s="193" t="s">
        <v>900</v>
      </c>
      <c r="B135" s="129">
        <v>132</v>
      </c>
      <c r="C135" s="144" t="s">
        <v>1087</v>
      </c>
      <c r="D135" s="238">
        <v>32280</v>
      </c>
      <c r="E135" s="245" t="s">
        <v>1659</v>
      </c>
      <c r="F135" s="280" t="s">
        <v>2529</v>
      </c>
      <c r="G135" s="175" t="s">
        <v>1132</v>
      </c>
      <c r="H135" s="186">
        <v>2005</v>
      </c>
      <c r="I135" s="203">
        <v>38854</v>
      </c>
      <c r="J135" s="186">
        <v>2006</v>
      </c>
      <c r="K135" s="187" t="s">
        <v>1552</v>
      </c>
      <c r="L135" s="128" t="s">
        <v>1110</v>
      </c>
      <c r="M135" s="131">
        <v>60</v>
      </c>
      <c r="N135" s="128" t="s">
        <v>698</v>
      </c>
      <c r="O135" s="136" t="s">
        <v>698</v>
      </c>
      <c r="P135" s="136">
        <v>42844</v>
      </c>
      <c r="Q135" s="128" t="s">
        <v>698</v>
      </c>
      <c r="R135" s="128" t="s">
        <v>698</v>
      </c>
      <c r="S135" s="128" t="s">
        <v>698</v>
      </c>
      <c r="T135" s="128" t="s">
        <v>698</v>
      </c>
      <c r="U135" s="128" t="s">
        <v>698</v>
      </c>
      <c r="V135" s="145" t="s">
        <v>689</v>
      </c>
      <c r="W135" s="145" t="s">
        <v>689</v>
      </c>
      <c r="X135" s="128" t="s">
        <v>689</v>
      </c>
      <c r="Y135" s="206">
        <v>44202</v>
      </c>
      <c r="Z135" s="178">
        <v>0</v>
      </c>
      <c r="AA135" s="128">
        <v>0</v>
      </c>
      <c r="AB135" s="159">
        <v>0</v>
      </c>
      <c r="AC135" s="178">
        <v>0</v>
      </c>
      <c r="AD135" s="137">
        <f t="shared" si="9"/>
        <v>44202</v>
      </c>
      <c r="AE135" s="135">
        <f t="shared" si="10"/>
        <v>0</v>
      </c>
      <c r="AF135" s="135">
        <f t="shared" si="11"/>
        <v>0</v>
      </c>
      <c r="AG135" s="135" t="s">
        <v>2543</v>
      </c>
      <c r="AH135" s="178"/>
      <c r="AI135" s="178"/>
      <c r="AJ135" s="178"/>
      <c r="AK135" s="178"/>
      <c r="AL135" s="178"/>
      <c r="AM135" s="178"/>
      <c r="AN135" s="178"/>
      <c r="AO135" s="178"/>
      <c r="AP135" s="178"/>
      <c r="AQ135" s="188" t="s">
        <v>1730</v>
      </c>
    </row>
    <row r="136" spans="1:43" ht="24" x14ac:dyDescent="0.3">
      <c r="A136" s="128" t="s">
        <v>901</v>
      </c>
      <c r="B136" s="129">
        <v>133</v>
      </c>
      <c r="C136" s="144" t="s">
        <v>1066</v>
      </c>
      <c r="D136" s="238">
        <v>6792</v>
      </c>
      <c r="E136" s="246" t="s">
        <v>2200</v>
      </c>
      <c r="F136" s="279" t="s">
        <v>2531</v>
      </c>
      <c r="G136" s="175" t="s">
        <v>1132</v>
      </c>
      <c r="H136" s="186">
        <v>2006</v>
      </c>
      <c r="I136" s="203">
        <v>37931</v>
      </c>
      <c r="J136" s="186">
        <v>2003</v>
      </c>
      <c r="K136" s="187" t="s">
        <v>1192</v>
      </c>
      <c r="L136" s="187" t="s">
        <v>1102</v>
      </c>
      <c r="M136" s="131">
        <v>90</v>
      </c>
      <c r="N136" s="128" t="s">
        <v>698</v>
      </c>
      <c r="O136" s="136" t="s">
        <v>698</v>
      </c>
      <c r="P136" s="136">
        <v>42844</v>
      </c>
      <c r="Q136" s="128" t="s">
        <v>698</v>
      </c>
      <c r="R136" s="128" t="s">
        <v>698</v>
      </c>
      <c r="S136" s="128" t="s">
        <v>698</v>
      </c>
      <c r="T136" s="128" t="s">
        <v>698</v>
      </c>
      <c r="U136" s="128" t="s">
        <v>698</v>
      </c>
      <c r="V136" s="145" t="s">
        <v>689</v>
      </c>
      <c r="W136" s="145" t="s">
        <v>689</v>
      </c>
      <c r="X136" s="128" t="s">
        <v>689</v>
      </c>
      <c r="Y136" s="133">
        <v>353644</v>
      </c>
      <c r="Z136" s="128">
        <v>0</v>
      </c>
      <c r="AA136" s="128">
        <v>0</v>
      </c>
      <c r="AB136" s="150" t="s">
        <v>698</v>
      </c>
      <c r="AC136" s="150" t="s">
        <v>698</v>
      </c>
      <c r="AD136" s="128" t="s">
        <v>698</v>
      </c>
      <c r="AE136" s="128" t="s">
        <v>698</v>
      </c>
      <c r="AF136" s="128" t="s">
        <v>698</v>
      </c>
      <c r="AG136" s="128" t="s">
        <v>698</v>
      </c>
      <c r="AH136" s="138"/>
      <c r="AI136" s="138"/>
      <c r="AJ136" s="138"/>
      <c r="AK136" s="138"/>
      <c r="AL136" s="138"/>
      <c r="AM136" s="138"/>
      <c r="AN136" s="138"/>
      <c r="AO136" s="138"/>
      <c r="AP136" s="138"/>
      <c r="AQ136" s="204" t="s">
        <v>1173</v>
      </c>
    </row>
    <row r="137" spans="1:43" ht="48" x14ac:dyDescent="0.3">
      <c r="A137" s="128" t="s">
        <v>901</v>
      </c>
      <c r="B137" s="129">
        <v>134</v>
      </c>
      <c r="C137" s="144" t="s">
        <v>1060</v>
      </c>
      <c r="D137" s="238">
        <v>9954</v>
      </c>
      <c r="E137" s="246" t="s">
        <v>2205</v>
      </c>
      <c r="F137" s="279" t="s">
        <v>2531</v>
      </c>
      <c r="G137" s="175" t="s">
        <v>1132</v>
      </c>
      <c r="H137" s="186">
        <v>2006</v>
      </c>
      <c r="I137" s="203">
        <v>38240</v>
      </c>
      <c r="J137" s="186">
        <v>2004</v>
      </c>
      <c r="K137" s="187" t="s">
        <v>1094</v>
      </c>
      <c r="L137" s="187" t="s">
        <v>1100</v>
      </c>
      <c r="M137" s="131">
        <v>90</v>
      </c>
      <c r="N137" s="136">
        <v>38749</v>
      </c>
      <c r="O137" s="136">
        <v>39052</v>
      </c>
      <c r="P137" s="136">
        <v>42844</v>
      </c>
      <c r="Q137" s="145">
        <f t="shared" ref="Q137:Q145" si="12">+(P137-N137)/365</f>
        <v>11.219178082191782</v>
      </c>
      <c r="R137" s="145" t="s">
        <v>2521</v>
      </c>
      <c r="S137" s="145">
        <f t="shared" ref="S137:S145" si="13">+(P137-O137)/365</f>
        <v>10.389041095890411</v>
      </c>
      <c r="T137" s="145" t="s">
        <v>2525</v>
      </c>
      <c r="U137" s="145" t="s">
        <v>2540</v>
      </c>
      <c r="V137" s="145" t="s">
        <v>689</v>
      </c>
      <c r="W137" s="145" t="s">
        <v>689</v>
      </c>
      <c r="X137" s="145" t="s">
        <v>689</v>
      </c>
      <c r="Y137" s="133">
        <v>1823638</v>
      </c>
      <c r="Z137" s="138">
        <v>0</v>
      </c>
      <c r="AA137" s="128">
        <v>0</v>
      </c>
      <c r="AB137" s="133">
        <v>327760</v>
      </c>
      <c r="AC137" s="133">
        <v>269558.44</v>
      </c>
      <c r="AD137" s="137">
        <f t="shared" ref="AD137:AD145" si="14">+Y137-AC137</f>
        <v>1554079.56</v>
      </c>
      <c r="AE137" s="135">
        <f t="shared" ref="AE137:AE145" si="15">+AC137/Y137</f>
        <v>0.14781356826299957</v>
      </c>
      <c r="AF137" s="135">
        <f t="shared" ref="AF137:AF145" si="16">+AC137/Y137</f>
        <v>0.14781356826299957</v>
      </c>
      <c r="AG137" s="135" t="s">
        <v>2543</v>
      </c>
      <c r="AH137" s="138"/>
      <c r="AI137" s="138"/>
      <c r="AJ137" s="138"/>
      <c r="AK137" s="138"/>
      <c r="AL137" s="138"/>
      <c r="AM137" s="138"/>
      <c r="AN137" s="138"/>
      <c r="AO137" s="138"/>
      <c r="AP137" s="138"/>
      <c r="AQ137" s="139"/>
    </row>
    <row r="138" spans="1:43" ht="36" x14ac:dyDescent="0.3">
      <c r="A138" s="128" t="s">
        <v>901</v>
      </c>
      <c r="B138" s="129">
        <v>135</v>
      </c>
      <c r="C138" s="144" t="s">
        <v>1062</v>
      </c>
      <c r="D138" s="238">
        <v>13032</v>
      </c>
      <c r="E138" s="246" t="s">
        <v>2211</v>
      </c>
      <c r="F138" s="246" t="s">
        <v>2211</v>
      </c>
      <c r="G138" s="175" t="s">
        <v>1132</v>
      </c>
      <c r="H138" s="186">
        <v>2006</v>
      </c>
      <c r="I138" s="203">
        <v>38421</v>
      </c>
      <c r="J138" s="186">
        <v>2005</v>
      </c>
      <c r="K138" s="187" t="s">
        <v>1094</v>
      </c>
      <c r="L138" s="187" t="s">
        <v>1110</v>
      </c>
      <c r="M138" s="131">
        <v>60</v>
      </c>
      <c r="N138" s="136">
        <v>38749</v>
      </c>
      <c r="O138" s="136">
        <v>38838</v>
      </c>
      <c r="P138" s="136">
        <v>42844</v>
      </c>
      <c r="Q138" s="145">
        <f t="shared" si="12"/>
        <v>11.219178082191782</v>
      </c>
      <c r="R138" s="145" t="s">
        <v>2521</v>
      </c>
      <c r="S138" s="145">
        <f t="shared" si="13"/>
        <v>10.975342465753425</v>
      </c>
      <c r="T138" s="145" t="s">
        <v>2521</v>
      </c>
      <c r="U138" s="145" t="s">
        <v>2540</v>
      </c>
      <c r="V138" s="145" t="s">
        <v>689</v>
      </c>
      <c r="W138" s="145" t="s">
        <v>689</v>
      </c>
      <c r="X138" s="145" t="s">
        <v>689</v>
      </c>
      <c r="Y138" s="133">
        <v>974632</v>
      </c>
      <c r="Z138" s="138">
        <v>0</v>
      </c>
      <c r="AA138" s="128">
        <v>0</v>
      </c>
      <c r="AB138" s="133">
        <v>15821</v>
      </c>
      <c r="AC138" s="133">
        <v>15580</v>
      </c>
      <c r="AD138" s="137">
        <f t="shared" si="14"/>
        <v>959052</v>
      </c>
      <c r="AE138" s="135">
        <f t="shared" si="15"/>
        <v>1.598552068883435E-2</v>
      </c>
      <c r="AF138" s="135">
        <f t="shared" si="16"/>
        <v>1.598552068883435E-2</v>
      </c>
      <c r="AG138" s="135" t="s">
        <v>2543</v>
      </c>
      <c r="AH138" s="138"/>
      <c r="AI138" s="138"/>
      <c r="AJ138" s="138"/>
      <c r="AK138" s="138"/>
      <c r="AL138" s="138"/>
      <c r="AM138" s="138"/>
      <c r="AN138" s="138"/>
      <c r="AO138" s="138"/>
      <c r="AP138" s="138"/>
      <c r="AQ138" s="139"/>
    </row>
    <row r="139" spans="1:43" ht="36" x14ac:dyDescent="0.3">
      <c r="A139" s="128" t="s">
        <v>901</v>
      </c>
      <c r="B139" s="129">
        <v>136</v>
      </c>
      <c r="C139" s="144" t="s">
        <v>1250</v>
      </c>
      <c r="D139" s="238">
        <v>14665</v>
      </c>
      <c r="E139" s="246" t="s">
        <v>2200</v>
      </c>
      <c r="F139" s="279" t="s">
        <v>2531</v>
      </c>
      <c r="G139" s="175" t="s">
        <v>1132</v>
      </c>
      <c r="H139" s="186">
        <v>2006</v>
      </c>
      <c r="I139" s="203">
        <v>38366</v>
      </c>
      <c r="J139" s="186">
        <v>2005</v>
      </c>
      <c r="K139" s="187" t="s">
        <v>1164</v>
      </c>
      <c r="L139" s="187" t="s">
        <v>1110</v>
      </c>
      <c r="M139" s="131">
        <v>180</v>
      </c>
      <c r="N139" s="136">
        <v>38869</v>
      </c>
      <c r="O139" s="136">
        <v>39387</v>
      </c>
      <c r="P139" s="136">
        <v>42844</v>
      </c>
      <c r="Q139" s="145">
        <f t="shared" si="12"/>
        <v>10.890410958904109</v>
      </c>
      <c r="R139" s="145" t="s">
        <v>2520</v>
      </c>
      <c r="S139" s="145">
        <f t="shared" si="13"/>
        <v>9.4712328767123282</v>
      </c>
      <c r="T139" s="145" t="s">
        <v>2519</v>
      </c>
      <c r="U139" s="145" t="s">
        <v>2540</v>
      </c>
      <c r="V139" s="145" t="s">
        <v>689</v>
      </c>
      <c r="W139" s="145" t="s">
        <v>691</v>
      </c>
      <c r="X139" s="145" t="s">
        <v>689</v>
      </c>
      <c r="Y139" s="149">
        <v>916017.97</v>
      </c>
      <c r="Z139" s="138">
        <v>0</v>
      </c>
      <c r="AA139" s="128">
        <v>0</v>
      </c>
      <c r="AB139" s="133">
        <v>1184225</v>
      </c>
      <c r="AC139" s="133">
        <v>924291.45</v>
      </c>
      <c r="AD139" s="137">
        <f t="shared" si="14"/>
        <v>-8273.4799999999814</v>
      </c>
      <c r="AE139" s="135">
        <f t="shared" si="15"/>
        <v>1.0090320062170832</v>
      </c>
      <c r="AF139" s="135">
        <f t="shared" si="16"/>
        <v>1.0090320062170832</v>
      </c>
      <c r="AG139" s="135" t="s">
        <v>2544</v>
      </c>
      <c r="AH139" s="136" t="s">
        <v>925</v>
      </c>
      <c r="AI139" s="148" t="s">
        <v>1237</v>
      </c>
      <c r="AJ139" s="138">
        <v>2007</v>
      </c>
      <c r="AK139" s="148" t="s">
        <v>1237</v>
      </c>
      <c r="AL139" s="148" t="s">
        <v>1237</v>
      </c>
      <c r="AM139" s="148" t="s">
        <v>1237</v>
      </c>
      <c r="AN139" s="138"/>
      <c r="AO139" s="138"/>
      <c r="AP139" s="138"/>
      <c r="AQ139" s="139"/>
    </row>
    <row r="140" spans="1:43" ht="48" x14ac:dyDescent="0.3">
      <c r="A140" s="128" t="s">
        <v>901</v>
      </c>
      <c r="B140" s="129">
        <v>137</v>
      </c>
      <c r="C140" s="144" t="s">
        <v>1242</v>
      </c>
      <c r="D140" s="238">
        <v>15083</v>
      </c>
      <c r="E140" s="246" t="s">
        <v>2200</v>
      </c>
      <c r="F140" s="279" t="s">
        <v>2531</v>
      </c>
      <c r="G140" s="175" t="s">
        <v>1132</v>
      </c>
      <c r="H140" s="186">
        <v>2006</v>
      </c>
      <c r="I140" s="203">
        <v>38362</v>
      </c>
      <c r="J140" s="186">
        <v>2005</v>
      </c>
      <c r="K140" s="187" t="s">
        <v>1187</v>
      </c>
      <c r="L140" s="187" t="s">
        <v>1100</v>
      </c>
      <c r="M140" s="131">
        <v>90</v>
      </c>
      <c r="N140" s="136">
        <v>38777</v>
      </c>
      <c r="O140" s="136">
        <v>38838</v>
      </c>
      <c r="P140" s="136">
        <v>42844</v>
      </c>
      <c r="Q140" s="145">
        <f t="shared" si="12"/>
        <v>11.142465753424657</v>
      </c>
      <c r="R140" s="145" t="s">
        <v>2521</v>
      </c>
      <c r="S140" s="145">
        <f t="shared" si="13"/>
        <v>10.975342465753425</v>
      </c>
      <c r="T140" s="145" t="s">
        <v>2521</v>
      </c>
      <c r="U140" s="145" t="s">
        <v>2540</v>
      </c>
      <c r="V140" s="145" t="s">
        <v>689</v>
      </c>
      <c r="W140" s="145" t="s">
        <v>691</v>
      </c>
      <c r="X140" s="145" t="s">
        <v>689</v>
      </c>
      <c r="Y140" s="149">
        <v>90922.52</v>
      </c>
      <c r="Z140" s="138">
        <v>0</v>
      </c>
      <c r="AA140" s="128">
        <v>0</v>
      </c>
      <c r="AB140" s="133">
        <v>11477</v>
      </c>
      <c r="AC140" s="133">
        <v>2400.36</v>
      </c>
      <c r="AD140" s="137">
        <f t="shared" si="14"/>
        <v>88522.16</v>
      </c>
      <c r="AE140" s="135">
        <f t="shared" si="15"/>
        <v>2.6400060183109753E-2</v>
      </c>
      <c r="AF140" s="135">
        <f t="shared" si="16"/>
        <v>2.6400060183109753E-2</v>
      </c>
      <c r="AG140" s="135" t="s">
        <v>2543</v>
      </c>
      <c r="AH140" s="136" t="s">
        <v>925</v>
      </c>
      <c r="AI140" s="148" t="s">
        <v>1237</v>
      </c>
      <c r="AJ140" s="138">
        <v>2006</v>
      </c>
      <c r="AK140" s="148" t="s">
        <v>1237</v>
      </c>
      <c r="AL140" s="148" t="s">
        <v>1237</v>
      </c>
      <c r="AM140" s="148" t="s">
        <v>1237</v>
      </c>
      <c r="AN140" s="138"/>
      <c r="AO140" s="138"/>
      <c r="AP140" s="138"/>
      <c r="AQ140" s="139" t="s">
        <v>1247</v>
      </c>
    </row>
    <row r="141" spans="1:43" ht="36" x14ac:dyDescent="0.3">
      <c r="A141" s="128" t="s">
        <v>901</v>
      </c>
      <c r="B141" s="129">
        <v>138</v>
      </c>
      <c r="C141" s="144" t="s">
        <v>1063</v>
      </c>
      <c r="D141" s="238">
        <v>15556</v>
      </c>
      <c r="E141" s="246" t="s">
        <v>2200</v>
      </c>
      <c r="F141" s="279" t="s">
        <v>2531</v>
      </c>
      <c r="G141" s="175" t="s">
        <v>1132</v>
      </c>
      <c r="H141" s="186">
        <v>2006</v>
      </c>
      <c r="I141" s="203">
        <v>38434</v>
      </c>
      <c r="J141" s="186">
        <v>2005</v>
      </c>
      <c r="K141" s="187" t="s">
        <v>1094</v>
      </c>
      <c r="L141" s="187" t="s">
        <v>1110</v>
      </c>
      <c r="M141" s="131">
        <v>60</v>
      </c>
      <c r="N141" s="136">
        <v>38991</v>
      </c>
      <c r="O141" s="136">
        <v>39052</v>
      </c>
      <c r="P141" s="136">
        <v>42844</v>
      </c>
      <c r="Q141" s="145">
        <f t="shared" si="12"/>
        <v>10.556164383561644</v>
      </c>
      <c r="R141" s="145" t="s">
        <v>2520</v>
      </c>
      <c r="S141" s="145">
        <f t="shared" si="13"/>
        <v>10.389041095890411</v>
      </c>
      <c r="T141" s="145" t="s">
        <v>2525</v>
      </c>
      <c r="U141" s="145" t="s">
        <v>2540</v>
      </c>
      <c r="V141" s="145" t="s">
        <v>689</v>
      </c>
      <c r="W141" s="145" t="s">
        <v>689</v>
      </c>
      <c r="X141" s="145" t="s">
        <v>689</v>
      </c>
      <c r="Y141" s="133">
        <v>3976290</v>
      </c>
      <c r="Z141" s="138">
        <v>0</v>
      </c>
      <c r="AA141" s="128">
        <v>0</v>
      </c>
      <c r="AB141" s="133">
        <v>3189727</v>
      </c>
      <c r="AC141" s="133">
        <v>3188441.5</v>
      </c>
      <c r="AD141" s="137">
        <f t="shared" si="14"/>
        <v>787848.5</v>
      </c>
      <c r="AE141" s="135">
        <f t="shared" si="15"/>
        <v>0.8018634204245666</v>
      </c>
      <c r="AF141" s="135">
        <f t="shared" si="16"/>
        <v>0.8018634204245666</v>
      </c>
      <c r="AG141" s="135" t="s">
        <v>2544</v>
      </c>
      <c r="AH141" s="138"/>
      <c r="AI141" s="138"/>
      <c r="AJ141" s="138"/>
      <c r="AK141" s="138"/>
      <c r="AL141" s="138"/>
      <c r="AM141" s="138"/>
      <c r="AN141" s="138"/>
      <c r="AO141" s="138"/>
      <c r="AP141" s="138"/>
      <c r="AQ141" s="139"/>
    </row>
    <row r="142" spans="1:43" ht="36" x14ac:dyDescent="0.3">
      <c r="A142" s="128" t="s">
        <v>901</v>
      </c>
      <c r="B142" s="129">
        <v>139</v>
      </c>
      <c r="C142" s="144" t="s">
        <v>1067</v>
      </c>
      <c r="D142" s="238">
        <v>19409</v>
      </c>
      <c r="E142" s="246" t="s">
        <v>2200</v>
      </c>
      <c r="F142" s="279" t="s">
        <v>2531</v>
      </c>
      <c r="G142" s="175" t="s">
        <v>1132</v>
      </c>
      <c r="H142" s="186">
        <v>2006</v>
      </c>
      <c r="I142" s="203">
        <v>38527</v>
      </c>
      <c r="J142" s="186">
        <v>2005</v>
      </c>
      <c r="K142" s="187" t="s">
        <v>1190</v>
      </c>
      <c r="L142" s="187" t="s">
        <v>1109</v>
      </c>
      <c r="M142" s="131">
        <v>270</v>
      </c>
      <c r="N142" s="136">
        <v>38777</v>
      </c>
      <c r="O142" s="136">
        <v>39142</v>
      </c>
      <c r="P142" s="136">
        <v>42844</v>
      </c>
      <c r="Q142" s="145">
        <f t="shared" si="12"/>
        <v>11.142465753424657</v>
      </c>
      <c r="R142" s="145" t="s">
        <v>2521</v>
      </c>
      <c r="S142" s="145">
        <f t="shared" si="13"/>
        <v>10.142465753424657</v>
      </c>
      <c r="T142" s="145" t="s">
        <v>2525</v>
      </c>
      <c r="U142" s="145" t="s">
        <v>2540</v>
      </c>
      <c r="V142" s="145" t="s">
        <v>689</v>
      </c>
      <c r="W142" s="128" t="s">
        <v>691</v>
      </c>
      <c r="X142" s="128" t="s">
        <v>689</v>
      </c>
      <c r="Y142" s="149">
        <v>1100943.8600000001</v>
      </c>
      <c r="Z142" s="138">
        <v>0</v>
      </c>
      <c r="AA142" s="128">
        <v>0</v>
      </c>
      <c r="AB142" s="133">
        <v>1460457</v>
      </c>
      <c r="AC142" s="133">
        <v>1100943.83</v>
      </c>
      <c r="AD142" s="137">
        <f t="shared" si="14"/>
        <v>3.0000000027939677E-2</v>
      </c>
      <c r="AE142" s="135">
        <f t="shared" si="15"/>
        <v>0.99999997275065411</v>
      </c>
      <c r="AF142" s="135">
        <f t="shared" si="16"/>
        <v>0.99999997275065411</v>
      </c>
      <c r="AG142" s="135" t="s">
        <v>2544</v>
      </c>
      <c r="AH142" s="136" t="s">
        <v>925</v>
      </c>
      <c r="AI142" s="148" t="s">
        <v>1237</v>
      </c>
      <c r="AJ142" s="138">
        <v>2006</v>
      </c>
      <c r="AK142" s="148" t="s">
        <v>1237</v>
      </c>
      <c r="AL142" s="148" t="s">
        <v>1237</v>
      </c>
      <c r="AM142" s="148" t="s">
        <v>1237</v>
      </c>
      <c r="AN142" s="138"/>
      <c r="AO142" s="138"/>
      <c r="AP142" s="138"/>
      <c r="AQ142" s="139"/>
    </row>
    <row r="143" spans="1:43" ht="36" x14ac:dyDescent="0.3">
      <c r="A143" s="128" t="s">
        <v>901</v>
      </c>
      <c r="B143" s="129">
        <v>140</v>
      </c>
      <c r="C143" s="144" t="s">
        <v>1061</v>
      </c>
      <c r="D143" s="238">
        <v>22873</v>
      </c>
      <c r="E143" s="246" t="s">
        <v>2200</v>
      </c>
      <c r="F143" s="279" t="s">
        <v>2531</v>
      </c>
      <c r="G143" s="175" t="s">
        <v>1132</v>
      </c>
      <c r="H143" s="186">
        <v>2006</v>
      </c>
      <c r="I143" s="203">
        <v>38597</v>
      </c>
      <c r="J143" s="186">
        <v>2005</v>
      </c>
      <c r="K143" s="187" t="s">
        <v>1191</v>
      </c>
      <c r="L143" s="187" t="s">
        <v>1110</v>
      </c>
      <c r="M143" s="131">
        <v>120</v>
      </c>
      <c r="N143" s="136">
        <v>38777</v>
      </c>
      <c r="O143" s="136">
        <v>39203</v>
      </c>
      <c r="P143" s="136">
        <v>42844</v>
      </c>
      <c r="Q143" s="145">
        <f t="shared" si="12"/>
        <v>11.142465753424657</v>
      </c>
      <c r="R143" s="145" t="s">
        <v>2521</v>
      </c>
      <c r="S143" s="145">
        <f t="shared" si="13"/>
        <v>9.9753424657534246</v>
      </c>
      <c r="T143" s="145" t="s">
        <v>2525</v>
      </c>
      <c r="U143" s="145" t="s">
        <v>2540</v>
      </c>
      <c r="V143" s="145" t="s">
        <v>689</v>
      </c>
      <c r="W143" s="145" t="s">
        <v>689</v>
      </c>
      <c r="X143" s="145" t="s">
        <v>689</v>
      </c>
      <c r="Y143" s="133">
        <v>438174</v>
      </c>
      <c r="Z143" s="138">
        <v>0</v>
      </c>
      <c r="AA143" s="128">
        <v>0</v>
      </c>
      <c r="AB143" s="133">
        <v>619610</v>
      </c>
      <c r="AC143" s="133">
        <v>483417.94</v>
      </c>
      <c r="AD143" s="137">
        <f t="shared" si="14"/>
        <v>-45243.94</v>
      </c>
      <c r="AE143" s="135">
        <f t="shared" si="15"/>
        <v>1.1032556472999311</v>
      </c>
      <c r="AF143" s="135">
        <f t="shared" si="16"/>
        <v>1.1032556472999311</v>
      </c>
      <c r="AG143" s="135" t="s">
        <v>2544</v>
      </c>
      <c r="AH143" s="138"/>
      <c r="AI143" s="138"/>
      <c r="AJ143" s="138"/>
      <c r="AK143" s="138"/>
      <c r="AL143" s="138"/>
      <c r="AM143" s="138"/>
      <c r="AN143" s="138"/>
      <c r="AO143" s="138"/>
      <c r="AP143" s="138"/>
      <c r="AQ143" s="139"/>
    </row>
    <row r="144" spans="1:43" ht="36" x14ac:dyDescent="0.3">
      <c r="A144" s="128" t="s">
        <v>901</v>
      </c>
      <c r="B144" s="129">
        <v>141</v>
      </c>
      <c r="C144" s="144" t="s">
        <v>1064</v>
      </c>
      <c r="D144" s="238">
        <v>23171</v>
      </c>
      <c r="E144" s="246" t="s">
        <v>2200</v>
      </c>
      <c r="F144" s="279" t="s">
        <v>2531</v>
      </c>
      <c r="G144" s="175" t="s">
        <v>1132</v>
      </c>
      <c r="H144" s="186">
        <v>2006</v>
      </c>
      <c r="I144" s="203">
        <v>38608</v>
      </c>
      <c r="J144" s="186">
        <v>2005</v>
      </c>
      <c r="K144" s="187" t="s">
        <v>1182</v>
      </c>
      <c r="L144" s="187" t="s">
        <v>1110</v>
      </c>
      <c r="M144" s="131">
        <v>90</v>
      </c>
      <c r="N144" s="136">
        <v>38961</v>
      </c>
      <c r="O144" s="136">
        <v>39326</v>
      </c>
      <c r="P144" s="136">
        <v>42844</v>
      </c>
      <c r="Q144" s="145">
        <f t="shared" si="12"/>
        <v>10.638356164383561</v>
      </c>
      <c r="R144" s="145" t="s">
        <v>2520</v>
      </c>
      <c r="S144" s="145">
        <f t="shared" si="13"/>
        <v>9.6383561643835609</v>
      </c>
      <c r="T144" s="145" t="s">
        <v>2519</v>
      </c>
      <c r="U144" s="145" t="s">
        <v>2540</v>
      </c>
      <c r="V144" s="145" t="s">
        <v>689</v>
      </c>
      <c r="W144" s="145" t="s">
        <v>691</v>
      </c>
      <c r="X144" s="145" t="s">
        <v>689</v>
      </c>
      <c r="Y144" s="149">
        <v>88296</v>
      </c>
      <c r="Z144" s="138">
        <v>0</v>
      </c>
      <c r="AA144" s="128">
        <v>0</v>
      </c>
      <c r="AB144" s="133">
        <v>93788</v>
      </c>
      <c r="AC144" s="133">
        <v>88295.67</v>
      </c>
      <c r="AD144" s="137">
        <f t="shared" si="14"/>
        <v>0.33000000000174623</v>
      </c>
      <c r="AE144" s="135">
        <f t="shared" si="15"/>
        <v>0.99999626257135088</v>
      </c>
      <c r="AF144" s="135">
        <f t="shared" si="16"/>
        <v>0.99999626257135088</v>
      </c>
      <c r="AG144" s="135" t="s">
        <v>2544</v>
      </c>
      <c r="AH144" s="136" t="s">
        <v>925</v>
      </c>
      <c r="AI144" s="148" t="s">
        <v>1237</v>
      </c>
      <c r="AJ144" s="138">
        <v>2007</v>
      </c>
      <c r="AK144" s="148" t="s">
        <v>1237</v>
      </c>
      <c r="AL144" s="148" t="s">
        <v>1237</v>
      </c>
      <c r="AM144" s="148" t="s">
        <v>1237</v>
      </c>
      <c r="AN144" s="138"/>
      <c r="AO144" s="138"/>
      <c r="AP144" s="138"/>
      <c r="AQ144" s="139"/>
    </row>
    <row r="145" spans="1:43" ht="36.6" x14ac:dyDescent="0.3">
      <c r="A145" s="193" t="s">
        <v>897</v>
      </c>
      <c r="B145" s="129">
        <v>142</v>
      </c>
      <c r="C145" s="144" t="s">
        <v>1265</v>
      </c>
      <c r="D145" s="238">
        <v>22653</v>
      </c>
      <c r="E145" s="245" t="s">
        <v>1166</v>
      </c>
      <c r="F145" s="280" t="s">
        <v>2530</v>
      </c>
      <c r="G145" s="175" t="s">
        <v>1132</v>
      </c>
      <c r="H145" s="186">
        <v>2006</v>
      </c>
      <c r="I145" s="203">
        <v>38832</v>
      </c>
      <c r="J145" s="186">
        <v>2006</v>
      </c>
      <c r="K145" s="130" t="s">
        <v>1165</v>
      </c>
      <c r="L145" s="128" t="s">
        <v>1100</v>
      </c>
      <c r="M145" s="248">
        <v>150</v>
      </c>
      <c r="N145" s="136">
        <v>38899</v>
      </c>
      <c r="O145" s="136">
        <v>39234</v>
      </c>
      <c r="P145" s="136">
        <v>42844</v>
      </c>
      <c r="Q145" s="145">
        <f t="shared" si="12"/>
        <v>10.808219178082192</v>
      </c>
      <c r="R145" s="145" t="s">
        <v>2520</v>
      </c>
      <c r="S145" s="145">
        <f t="shared" si="13"/>
        <v>9.8904109589041092</v>
      </c>
      <c r="T145" s="145" t="s">
        <v>2519</v>
      </c>
      <c r="U145" s="145" t="s">
        <v>2540</v>
      </c>
      <c r="V145" s="145" t="s">
        <v>689</v>
      </c>
      <c r="W145" s="145" t="s">
        <v>689</v>
      </c>
      <c r="X145" s="128" t="s">
        <v>689</v>
      </c>
      <c r="Y145" s="180">
        <v>796900</v>
      </c>
      <c r="Z145" s="178">
        <v>0</v>
      </c>
      <c r="AA145" s="128">
        <v>0</v>
      </c>
      <c r="AB145" s="133">
        <v>1021616</v>
      </c>
      <c r="AC145" s="180">
        <v>1021608</v>
      </c>
      <c r="AD145" s="137">
        <f t="shared" si="14"/>
        <v>-224708</v>
      </c>
      <c r="AE145" s="135">
        <f t="shared" si="15"/>
        <v>1.2819776634458526</v>
      </c>
      <c r="AF145" s="135">
        <f t="shared" si="16"/>
        <v>1.2819776634458526</v>
      </c>
      <c r="AG145" s="135" t="s">
        <v>2544</v>
      </c>
      <c r="AH145" s="178"/>
      <c r="AI145" s="178"/>
      <c r="AJ145" s="178"/>
      <c r="AK145" s="178"/>
      <c r="AL145" s="178"/>
      <c r="AM145" s="178"/>
      <c r="AN145" s="178"/>
      <c r="AO145" s="178"/>
      <c r="AP145" s="178"/>
      <c r="AQ145" s="188" t="s">
        <v>1255</v>
      </c>
    </row>
    <row r="146" spans="1:43" ht="72.599999999999994" x14ac:dyDescent="0.3">
      <c r="A146" s="193" t="s">
        <v>897</v>
      </c>
      <c r="B146" s="129">
        <v>143</v>
      </c>
      <c r="C146" s="144" t="s">
        <v>1266</v>
      </c>
      <c r="D146" s="238">
        <v>9887</v>
      </c>
      <c r="E146" s="245" t="s">
        <v>1166</v>
      </c>
      <c r="F146" s="280" t="s">
        <v>2530</v>
      </c>
      <c r="G146" s="175" t="s">
        <v>1132</v>
      </c>
      <c r="H146" s="186">
        <v>2006</v>
      </c>
      <c r="I146" s="203">
        <v>38132</v>
      </c>
      <c r="J146" s="186">
        <v>2004</v>
      </c>
      <c r="K146" s="128" t="s">
        <v>1166</v>
      </c>
      <c r="L146" s="128" t="s">
        <v>1110</v>
      </c>
      <c r="M146" s="248">
        <v>300</v>
      </c>
      <c r="N146" s="136" t="s">
        <v>698</v>
      </c>
      <c r="O146" s="136" t="s">
        <v>698</v>
      </c>
      <c r="P146" s="136">
        <v>42844</v>
      </c>
      <c r="Q146" s="128" t="s">
        <v>698</v>
      </c>
      <c r="R146" s="128" t="s">
        <v>698</v>
      </c>
      <c r="S146" s="128" t="s">
        <v>698</v>
      </c>
      <c r="T146" s="128" t="s">
        <v>698</v>
      </c>
      <c r="U146" s="128" t="s">
        <v>698</v>
      </c>
      <c r="V146" s="145" t="s">
        <v>689</v>
      </c>
      <c r="W146" s="145" t="s">
        <v>689</v>
      </c>
      <c r="X146" s="128" t="s">
        <v>689</v>
      </c>
      <c r="Y146" s="180">
        <v>545673</v>
      </c>
      <c r="Z146" s="178">
        <v>0</v>
      </c>
      <c r="AA146" s="128">
        <v>0</v>
      </c>
      <c r="AB146" s="150" t="s">
        <v>698</v>
      </c>
      <c r="AC146" s="194" t="s">
        <v>698</v>
      </c>
      <c r="AD146" s="128" t="s">
        <v>698</v>
      </c>
      <c r="AE146" s="128" t="s">
        <v>698</v>
      </c>
      <c r="AF146" s="128" t="s">
        <v>698</v>
      </c>
      <c r="AG146" s="128" t="s">
        <v>698</v>
      </c>
      <c r="AH146" s="178"/>
      <c r="AI146" s="178"/>
      <c r="AJ146" s="178"/>
      <c r="AK146" s="178"/>
      <c r="AL146" s="178"/>
      <c r="AM146" s="178"/>
      <c r="AN146" s="178"/>
      <c r="AO146" s="178"/>
      <c r="AP146" s="178"/>
      <c r="AQ146" s="188" t="s">
        <v>1271</v>
      </c>
    </row>
    <row r="147" spans="1:43" ht="36" x14ac:dyDescent="0.3">
      <c r="A147" s="193" t="s">
        <v>897</v>
      </c>
      <c r="B147" s="129">
        <v>144</v>
      </c>
      <c r="C147" s="144" t="s">
        <v>1267</v>
      </c>
      <c r="D147" s="238">
        <v>23948</v>
      </c>
      <c r="E147" s="245" t="s">
        <v>1166</v>
      </c>
      <c r="F147" s="280" t="s">
        <v>2530</v>
      </c>
      <c r="G147" s="175" t="s">
        <v>1132</v>
      </c>
      <c r="H147" s="186">
        <v>2006</v>
      </c>
      <c r="I147" s="203">
        <v>38715</v>
      </c>
      <c r="J147" s="186">
        <v>2005</v>
      </c>
      <c r="K147" s="128" t="s">
        <v>1166</v>
      </c>
      <c r="L147" s="128" t="s">
        <v>1110</v>
      </c>
      <c r="M147" s="248">
        <v>180</v>
      </c>
      <c r="N147" s="136">
        <v>38808</v>
      </c>
      <c r="O147" s="136">
        <v>39264</v>
      </c>
      <c r="P147" s="136">
        <v>42844</v>
      </c>
      <c r="Q147" s="145">
        <f t="shared" ref="Q147:Q161" si="17">+(P147-N147)/365</f>
        <v>11.057534246575342</v>
      </c>
      <c r="R147" s="145" t="s">
        <v>2521</v>
      </c>
      <c r="S147" s="145">
        <f t="shared" ref="S147:S161" si="18">+(P147-O147)/365</f>
        <v>9.8082191780821919</v>
      </c>
      <c r="T147" s="145" t="s">
        <v>2519</v>
      </c>
      <c r="U147" s="145" t="s">
        <v>2540</v>
      </c>
      <c r="V147" s="145" t="s">
        <v>689</v>
      </c>
      <c r="W147" s="145" t="s">
        <v>689</v>
      </c>
      <c r="X147" s="128" t="s">
        <v>689</v>
      </c>
      <c r="Y147" s="180">
        <v>291347</v>
      </c>
      <c r="Z147" s="178">
        <v>0</v>
      </c>
      <c r="AA147" s="128">
        <v>0</v>
      </c>
      <c r="AB147" s="133">
        <v>228531</v>
      </c>
      <c r="AC147" s="180">
        <v>228530</v>
      </c>
      <c r="AD147" s="137">
        <f t="shared" ref="AD147:AD178" si="19">+Y147-AC147</f>
        <v>62817</v>
      </c>
      <c r="AE147" s="135">
        <f t="shared" ref="AE147:AE178" si="20">+AC147/Y147</f>
        <v>0.78439112124030796</v>
      </c>
      <c r="AF147" s="135">
        <f t="shared" ref="AF147:AF178" si="21">+AC147/Y147</f>
        <v>0.78439112124030796</v>
      </c>
      <c r="AG147" s="135" t="s">
        <v>2544</v>
      </c>
      <c r="AH147" s="178"/>
      <c r="AI147" s="178"/>
      <c r="AJ147" s="178"/>
      <c r="AK147" s="178"/>
      <c r="AL147" s="178"/>
      <c r="AM147" s="178"/>
      <c r="AN147" s="178"/>
      <c r="AO147" s="178"/>
      <c r="AP147" s="178"/>
      <c r="AQ147" s="188" t="s">
        <v>1261</v>
      </c>
    </row>
    <row r="148" spans="1:43" ht="36" x14ac:dyDescent="0.3">
      <c r="A148" s="193" t="s">
        <v>897</v>
      </c>
      <c r="B148" s="129">
        <v>145</v>
      </c>
      <c r="C148" s="144" t="s">
        <v>1268</v>
      </c>
      <c r="D148" s="238">
        <v>17289</v>
      </c>
      <c r="E148" s="245" t="s">
        <v>1166</v>
      </c>
      <c r="F148" s="280" t="s">
        <v>2530</v>
      </c>
      <c r="G148" s="175" t="s">
        <v>1132</v>
      </c>
      <c r="H148" s="186">
        <v>2006</v>
      </c>
      <c r="I148" s="203">
        <v>38505</v>
      </c>
      <c r="J148" s="186">
        <v>2005</v>
      </c>
      <c r="K148" s="157" t="s">
        <v>1497</v>
      </c>
      <c r="L148" s="128" t="s">
        <v>1110</v>
      </c>
      <c r="M148" s="248">
        <v>150</v>
      </c>
      <c r="N148" s="136">
        <v>38808</v>
      </c>
      <c r="O148" s="136">
        <v>39234</v>
      </c>
      <c r="P148" s="136">
        <v>42844</v>
      </c>
      <c r="Q148" s="145">
        <f t="shared" si="17"/>
        <v>11.057534246575342</v>
      </c>
      <c r="R148" s="145" t="s">
        <v>2521</v>
      </c>
      <c r="S148" s="145">
        <f t="shared" si="18"/>
        <v>9.8904109589041092</v>
      </c>
      <c r="T148" s="145" t="s">
        <v>2519</v>
      </c>
      <c r="U148" s="145" t="s">
        <v>2540</v>
      </c>
      <c r="V148" s="145" t="s">
        <v>689</v>
      </c>
      <c r="W148" s="145" t="s">
        <v>689</v>
      </c>
      <c r="X148" s="128" t="s">
        <v>689</v>
      </c>
      <c r="Y148" s="180">
        <v>412377</v>
      </c>
      <c r="Z148" s="178">
        <v>0</v>
      </c>
      <c r="AA148" s="128">
        <v>0</v>
      </c>
      <c r="AB148" s="133">
        <v>121025</v>
      </c>
      <c r="AC148" s="180">
        <v>121023</v>
      </c>
      <c r="AD148" s="137">
        <f t="shared" si="19"/>
        <v>291354</v>
      </c>
      <c r="AE148" s="135">
        <f t="shared" si="20"/>
        <v>0.29347660029536082</v>
      </c>
      <c r="AF148" s="135">
        <f t="shared" si="21"/>
        <v>0.29347660029536082</v>
      </c>
      <c r="AG148" s="135" t="s">
        <v>2542</v>
      </c>
      <c r="AH148" s="178"/>
      <c r="AI148" s="178"/>
      <c r="AJ148" s="178"/>
      <c r="AK148" s="178"/>
      <c r="AL148" s="178"/>
      <c r="AM148" s="178"/>
      <c r="AN148" s="178"/>
      <c r="AO148" s="178"/>
      <c r="AP148" s="178"/>
      <c r="AQ148" s="188" t="s">
        <v>1261</v>
      </c>
    </row>
    <row r="149" spans="1:43" ht="36.6" x14ac:dyDescent="0.3">
      <c r="A149" s="193" t="s">
        <v>897</v>
      </c>
      <c r="B149" s="129">
        <v>146</v>
      </c>
      <c r="C149" s="144" t="s">
        <v>1072</v>
      </c>
      <c r="D149" s="238">
        <v>15285</v>
      </c>
      <c r="E149" s="245" t="s">
        <v>1166</v>
      </c>
      <c r="F149" s="280" t="s">
        <v>2530</v>
      </c>
      <c r="G149" s="175" t="s">
        <v>1132</v>
      </c>
      <c r="H149" s="186">
        <v>2006</v>
      </c>
      <c r="I149" s="203">
        <v>38539</v>
      </c>
      <c r="J149" s="186">
        <v>2005</v>
      </c>
      <c r="K149" s="128" t="s">
        <v>2256</v>
      </c>
      <c r="L149" s="128" t="s">
        <v>1102</v>
      </c>
      <c r="M149" s="248">
        <v>120</v>
      </c>
      <c r="N149" s="136">
        <v>38838</v>
      </c>
      <c r="O149" s="136">
        <v>40148</v>
      </c>
      <c r="P149" s="136">
        <v>42844</v>
      </c>
      <c r="Q149" s="145">
        <f t="shared" si="17"/>
        <v>10.975342465753425</v>
      </c>
      <c r="R149" s="145" t="s">
        <v>2521</v>
      </c>
      <c r="S149" s="145">
        <f t="shared" si="18"/>
        <v>7.3863013698630136</v>
      </c>
      <c r="T149" s="145" t="s">
        <v>2517</v>
      </c>
      <c r="U149" s="145" t="s">
        <v>2540</v>
      </c>
      <c r="V149" s="145" t="s">
        <v>689</v>
      </c>
      <c r="W149" s="145" t="s">
        <v>689</v>
      </c>
      <c r="X149" s="128" t="s">
        <v>689</v>
      </c>
      <c r="Y149" s="180">
        <v>1221307</v>
      </c>
      <c r="Z149" s="178">
        <v>0</v>
      </c>
      <c r="AA149" s="128">
        <v>0</v>
      </c>
      <c r="AB149" s="133">
        <v>2441802</v>
      </c>
      <c r="AC149" s="180">
        <v>1318552.5</v>
      </c>
      <c r="AD149" s="137">
        <f t="shared" si="19"/>
        <v>-97245.5</v>
      </c>
      <c r="AE149" s="135">
        <f t="shared" si="20"/>
        <v>1.0796241239917563</v>
      </c>
      <c r="AF149" s="135">
        <f t="shared" si="21"/>
        <v>1.0796241239917563</v>
      </c>
      <c r="AG149" s="135" t="s">
        <v>2544</v>
      </c>
      <c r="AH149" s="178"/>
      <c r="AI149" s="178"/>
      <c r="AJ149" s="178"/>
      <c r="AK149" s="178"/>
      <c r="AL149" s="178"/>
      <c r="AM149" s="178"/>
      <c r="AN149" s="178"/>
      <c r="AO149" s="178"/>
      <c r="AP149" s="178"/>
      <c r="AQ149" s="188" t="s">
        <v>1255</v>
      </c>
    </row>
    <row r="150" spans="1:43" ht="48.6" x14ac:dyDescent="0.3">
      <c r="A150" s="193" t="s">
        <v>897</v>
      </c>
      <c r="B150" s="129">
        <v>147</v>
      </c>
      <c r="C150" s="144" t="s">
        <v>1269</v>
      </c>
      <c r="D150" s="238">
        <v>6648</v>
      </c>
      <c r="E150" s="245" t="s">
        <v>1166</v>
      </c>
      <c r="F150" s="280" t="s">
        <v>2530</v>
      </c>
      <c r="G150" s="175" t="s">
        <v>2184</v>
      </c>
      <c r="H150" s="186">
        <v>2006</v>
      </c>
      <c r="I150" s="203">
        <v>37852</v>
      </c>
      <c r="J150" s="186">
        <v>2003</v>
      </c>
      <c r="K150" s="128" t="s">
        <v>2257</v>
      </c>
      <c r="L150" s="128" t="s">
        <v>1109</v>
      </c>
      <c r="M150" s="248">
        <v>360</v>
      </c>
      <c r="N150" s="136">
        <v>38838</v>
      </c>
      <c r="O150" s="136">
        <v>39234</v>
      </c>
      <c r="P150" s="136">
        <v>42844</v>
      </c>
      <c r="Q150" s="145">
        <f t="shared" si="17"/>
        <v>10.975342465753425</v>
      </c>
      <c r="R150" s="145" t="s">
        <v>2521</v>
      </c>
      <c r="S150" s="145">
        <f t="shared" si="18"/>
        <v>9.8904109589041092</v>
      </c>
      <c r="T150" s="145" t="s">
        <v>2519</v>
      </c>
      <c r="U150" s="145" t="s">
        <v>2540</v>
      </c>
      <c r="V150" s="145" t="s">
        <v>689</v>
      </c>
      <c r="W150" s="145" t="s">
        <v>689</v>
      </c>
      <c r="X150" s="128" t="s">
        <v>689</v>
      </c>
      <c r="Y150" s="180">
        <v>1359101.75</v>
      </c>
      <c r="Z150" s="178">
        <v>0</v>
      </c>
      <c r="AA150" s="128">
        <v>0</v>
      </c>
      <c r="AB150" s="133">
        <v>2007849</v>
      </c>
      <c r="AC150" s="180">
        <v>1653337</v>
      </c>
      <c r="AD150" s="137">
        <f t="shared" si="19"/>
        <v>-294235.25</v>
      </c>
      <c r="AE150" s="135">
        <f t="shared" si="20"/>
        <v>1.2164924370084873</v>
      </c>
      <c r="AF150" s="135">
        <f t="shared" si="21"/>
        <v>1.2164924370084873</v>
      </c>
      <c r="AG150" s="135" t="s">
        <v>2544</v>
      </c>
      <c r="AH150" s="178"/>
      <c r="AI150" s="178"/>
      <c r="AJ150" s="178"/>
      <c r="AK150" s="178"/>
      <c r="AL150" s="178"/>
      <c r="AM150" s="178"/>
      <c r="AN150" s="178"/>
      <c r="AO150" s="178"/>
      <c r="AP150" s="178"/>
      <c r="AQ150" s="188" t="s">
        <v>1272</v>
      </c>
    </row>
    <row r="151" spans="1:43" ht="48.6" x14ac:dyDescent="0.3">
      <c r="A151" s="193" t="s">
        <v>897</v>
      </c>
      <c r="B151" s="129">
        <v>148</v>
      </c>
      <c r="C151" s="144" t="s">
        <v>1270</v>
      </c>
      <c r="D151" s="238">
        <v>17183</v>
      </c>
      <c r="E151" s="245" t="s">
        <v>1166</v>
      </c>
      <c r="F151" s="280" t="s">
        <v>2530</v>
      </c>
      <c r="G151" s="175" t="s">
        <v>1132</v>
      </c>
      <c r="H151" s="186">
        <v>2006</v>
      </c>
      <c r="I151" s="203">
        <v>38608</v>
      </c>
      <c r="J151" s="186">
        <v>2005</v>
      </c>
      <c r="K151" s="130" t="s">
        <v>1165</v>
      </c>
      <c r="L151" s="128" t="s">
        <v>1104</v>
      </c>
      <c r="M151" s="248">
        <v>120</v>
      </c>
      <c r="N151" s="136">
        <v>38838</v>
      </c>
      <c r="O151" s="136">
        <v>39934</v>
      </c>
      <c r="P151" s="136">
        <v>42844</v>
      </c>
      <c r="Q151" s="145">
        <f t="shared" si="17"/>
        <v>10.975342465753425</v>
      </c>
      <c r="R151" s="145" t="s">
        <v>2521</v>
      </c>
      <c r="S151" s="145">
        <f t="shared" si="18"/>
        <v>7.9726027397260273</v>
      </c>
      <c r="T151" s="145" t="s">
        <v>2518</v>
      </c>
      <c r="U151" s="145" t="s">
        <v>2540</v>
      </c>
      <c r="V151" s="145" t="s">
        <v>689</v>
      </c>
      <c r="W151" s="145" t="s">
        <v>689</v>
      </c>
      <c r="X151" s="128" t="s">
        <v>689</v>
      </c>
      <c r="Y151" s="180">
        <v>601272</v>
      </c>
      <c r="Z151" s="178">
        <v>0</v>
      </c>
      <c r="AA151" s="128">
        <v>0</v>
      </c>
      <c r="AB151" s="133">
        <v>724784</v>
      </c>
      <c r="AC151" s="180">
        <v>621788.44999999995</v>
      </c>
      <c r="AD151" s="137">
        <f t="shared" si="19"/>
        <v>-20516.449999999953</v>
      </c>
      <c r="AE151" s="135">
        <f t="shared" si="20"/>
        <v>1.0341217452334384</v>
      </c>
      <c r="AF151" s="135">
        <f t="shared" si="21"/>
        <v>1.0341217452334384</v>
      </c>
      <c r="AG151" s="135" t="s">
        <v>2544</v>
      </c>
      <c r="AH151" s="178"/>
      <c r="AI151" s="178"/>
      <c r="AJ151" s="178"/>
      <c r="AK151" s="178"/>
      <c r="AL151" s="178"/>
      <c r="AM151" s="178"/>
      <c r="AN151" s="178"/>
      <c r="AO151" s="178"/>
      <c r="AP151" s="178"/>
      <c r="AQ151" s="188" t="s">
        <v>1273</v>
      </c>
    </row>
    <row r="152" spans="1:43" ht="48.6" x14ac:dyDescent="0.3">
      <c r="A152" s="193" t="s">
        <v>897</v>
      </c>
      <c r="B152" s="129">
        <v>149</v>
      </c>
      <c r="C152" s="144" t="s">
        <v>1276</v>
      </c>
      <c r="D152" s="238">
        <v>24103</v>
      </c>
      <c r="E152" s="245" t="s">
        <v>1166</v>
      </c>
      <c r="F152" s="280" t="s">
        <v>2530</v>
      </c>
      <c r="G152" s="175" t="s">
        <v>1132</v>
      </c>
      <c r="H152" s="186">
        <v>2006</v>
      </c>
      <c r="I152" s="203">
        <v>38870</v>
      </c>
      <c r="J152" s="186">
        <v>2006</v>
      </c>
      <c r="K152" s="128" t="s">
        <v>1166</v>
      </c>
      <c r="L152" s="128" t="s">
        <v>1109</v>
      </c>
      <c r="M152" s="248">
        <v>90</v>
      </c>
      <c r="N152" s="136">
        <v>38869</v>
      </c>
      <c r="O152" s="136">
        <v>39234</v>
      </c>
      <c r="P152" s="136">
        <v>42844</v>
      </c>
      <c r="Q152" s="145">
        <f t="shared" si="17"/>
        <v>10.890410958904109</v>
      </c>
      <c r="R152" s="145" t="s">
        <v>2520</v>
      </c>
      <c r="S152" s="145">
        <f t="shared" si="18"/>
        <v>9.8904109589041092</v>
      </c>
      <c r="T152" s="145" t="s">
        <v>2519</v>
      </c>
      <c r="U152" s="145" t="s">
        <v>2540</v>
      </c>
      <c r="V152" s="145" t="s">
        <v>689</v>
      </c>
      <c r="W152" s="145" t="s">
        <v>689</v>
      </c>
      <c r="X152" s="128" t="s">
        <v>689</v>
      </c>
      <c r="Y152" s="180">
        <v>99998</v>
      </c>
      <c r="Z152" s="178">
        <v>0</v>
      </c>
      <c r="AA152" s="128">
        <v>0</v>
      </c>
      <c r="AB152" s="133">
        <v>108167</v>
      </c>
      <c r="AC152" s="180">
        <v>108160</v>
      </c>
      <c r="AD152" s="137">
        <f t="shared" si="19"/>
        <v>-8162</v>
      </c>
      <c r="AE152" s="135">
        <f t="shared" si="20"/>
        <v>1.0816216324326486</v>
      </c>
      <c r="AF152" s="135">
        <f t="shared" si="21"/>
        <v>1.0816216324326486</v>
      </c>
      <c r="AG152" s="135" t="s">
        <v>2544</v>
      </c>
      <c r="AH152" s="178"/>
      <c r="AI152" s="178"/>
      <c r="AJ152" s="178"/>
      <c r="AK152" s="178"/>
      <c r="AL152" s="178"/>
      <c r="AM152" s="178"/>
      <c r="AN152" s="178"/>
      <c r="AO152" s="178"/>
      <c r="AP152" s="178"/>
      <c r="AQ152" s="188" t="s">
        <v>1277</v>
      </c>
    </row>
    <row r="153" spans="1:43" ht="36" x14ac:dyDescent="0.3">
      <c r="A153" s="169" t="s">
        <v>903</v>
      </c>
      <c r="B153" s="129">
        <v>150</v>
      </c>
      <c r="C153" s="167" t="s">
        <v>1437</v>
      </c>
      <c r="D153" s="240">
        <v>24110</v>
      </c>
      <c r="E153" s="246" t="s">
        <v>2200</v>
      </c>
      <c r="F153" s="279" t="s">
        <v>2531</v>
      </c>
      <c r="G153" s="175" t="s">
        <v>1132</v>
      </c>
      <c r="H153" s="153">
        <v>2006</v>
      </c>
      <c r="I153" s="209">
        <v>38629</v>
      </c>
      <c r="J153" s="186">
        <v>2005</v>
      </c>
      <c r="K153" s="173" t="s">
        <v>1182</v>
      </c>
      <c r="L153" s="152" t="s">
        <v>1110</v>
      </c>
      <c r="M153" s="154">
        <v>90</v>
      </c>
      <c r="N153" s="136">
        <v>38777</v>
      </c>
      <c r="O153" s="136">
        <v>39326</v>
      </c>
      <c r="P153" s="136">
        <v>42844</v>
      </c>
      <c r="Q153" s="145">
        <f t="shared" si="17"/>
        <v>11.142465753424657</v>
      </c>
      <c r="R153" s="145" t="s">
        <v>2521</v>
      </c>
      <c r="S153" s="145">
        <f t="shared" si="18"/>
        <v>9.6383561643835609</v>
      </c>
      <c r="T153" s="145" t="s">
        <v>2519</v>
      </c>
      <c r="U153" s="145" t="s">
        <v>2540</v>
      </c>
      <c r="V153" s="156" t="s">
        <v>689</v>
      </c>
      <c r="W153" s="173" t="s">
        <v>691</v>
      </c>
      <c r="X153" s="173" t="s">
        <v>689</v>
      </c>
      <c r="Y153" s="170">
        <v>168815.85</v>
      </c>
      <c r="Z153" s="168">
        <v>0</v>
      </c>
      <c r="AA153" s="128">
        <v>0</v>
      </c>
      <c r="AB153" s="133">
        <v>209645</v>
      </c>
      <c r="AC153" s="170">
        <v>168815.85</v>
      </c>
      <c r="AD153" s="137">
        <f t="shared" si="19"/>
        <v>0</v>
      </c>
      <c r="AE153" s="135">
        <f t="shared" si="20"/>
        <v>1</v>
      </c>
      <c r="AF153" s="135">
        <f t="shared" si="21"/>
        <v>1</v>
      </c>
      <c r="AG153" s="135" t="s">
        <v>2544</v>
      </c>
      <c r="AH153" s="136" t="s">
        <v>925</v>
      </c>
      <c r="AI153" s="164"/>
      <c r="AJ153" s="164"/>
      <c r="AK153" s="164"/>
      <c r="AL153" s="164"/>
      <c r="AM153" s="164"/>
      <c r="AN153" s="164"/>
      <c r="AO153" s="164"/>
      <c r="AP153" s="164"/>
      <c r="AQ153" s="165" t="s">
        <v>1438</v>
      </c>
    </row>
    <row r="154" spans="1:43" ht="60" x14ac:dyDescent="0.3">
      <c r="A154" s="169" t="s">
        <v>903</v>
      </c>
      <c r="B154" s="129">
        <v>151</v>
      </c>
      <c r="C154" s="174" t="s">
        <v>1461</v>
      </c>
      <c r="D154" s="240">
        <v>27148</v>
      </c>
      <c r="E154" s="246" t="s">
        <v>2200</v>
      </c>
      <c r="F154" s="279" t="s">
        <v>2531</v>
      </c>
      <c r="G154" s="175" t="s">
        <v>1132</v>
      </c>
      <c r="H154" s="153">
        <v>2006</v>
      </c>
      <c r="I154" s="172">
        <v>42354</v>
      </c>
      <c r="J154" s="282">
        <v>2015</v>
      </c>
      <c r="K154" s="157" t="s">
        <v>2238</v>
      </c>
      <c r="L154" s="152" t="s">
        <v>1102</v>
      </c>
      <c r="M154" s="154">
        <v>150</v>
      </c>
      <c r="N154" s="136">
        <v>38749</v>
      </c>
      <c r="O154" s="136">
        <v>38777</v>
      </c>
      <c r="P154" s="136">
        <v>42844</v>
      </c>
      <c r="Q154" s="145">
        <f t="shared" si="17"/>
        <v>11.219178082191782</v>
      </c>
      <c r="R154" s="145" t="s">
        <v>2521</v>
      </c>
      <c r="S154" s="145">
        <f t="shared" si="18"/>
        <v>11.142465753424657</v>
      </c>
      <c r="T154" s="145" t="s">
        <v>2521</v>
      </c>
      <c r="U154" s="145" t="s">
        <v>2540</v>
      </c>
      <c r="V154" s="156" t="s">
        <v>689</v>
      </c>
      <c r="W154" s="145" t="s">
        <v>689</v>
      </c>
      <c r="X154" s="152" t="s">
        <v>689</v>
      </c>
      <c r="Y154" s="170">
        <v>1616355</v>
      </c>
      <c r="Z154" s="168">
        <v>0</v>
      </c>
      <c r="AA154" s="128">
        <v>0</v>
      </c>
      <c r="AB154" s="133">
        <v>11942</v>
      </c>
      <c r="AC154" s="170">
        <v>11940.35</v>
      </c>
      <c r="AD154" s="137">
        <f t="shared" si="19"/>
        <v>1604414.65</v>
      </c>
      <c r="AE154" s="135">
        <f t="shared" si="20"/>
        <v>7.3872076369361928E-3</v>
      </c>
      <c r="AF154" s="135">
        <f t="shared" si="21"/>
        <v>7.3872076369361928E-3</v>
      </c>
      <c r="AG154" s="135" t="s">
        <v>2543</v>
      </c>
      <c r="AH154" s="164"/>
      <c r="AI154" s="164"/>
      <c r="AJ154" s="164"/>
      <c r="AK154" s="164"/>
      <c r="AL154" s="164"/>
      <c r="AM154" s="164"/>
      <c r="AN154" s="164"/>
      <c r="AO154" s="164"/>
      <c r="AP154" s="164"/>
      <c r="AQ154" s="165" t="s">
        <v>1462</v>
      </c>
    </row>
    <row r="155" spans="1:43" ht="36" x14ac:dyDescent="0.3">
      <c r="A155" s="193" t="s">
        <v>896</v>
      </c>
      <c r="B155" s="129">
        <v>152</v>
      </c>
      <c r="C155" s="144" t="s">
        <v>1811</v>
      </c>
      <c r="D155" s="238">
        <v>20863</v>
      </c>
      <c r="E155" s="246" t="s">
        <v>906</v>
      </c>
      <c r="F155" s="279" t="s">
        <v>2532</v>
      </c>
      <c r="G155" s="175" t="s">
        <v>1132</v>
      </c>
      <c r="H155" s="186">
        <v>2006</v>
      </c>
      <c r="I155" s="203">
        <v>38608</v>
      </c>
      <c r="J155" s="186">
        <v>2005</v>
      </c>
      <c r="K155" s="128" t="s">
        <v>1188</v>
      </c>
      <c r="L155" s="128" t="s">
        <v>1100</v>
      </c>
      <c r="M155" s="131">
        <v>60</v>
      </c>
      <c r="N155" s="252">
        <v>38991</v>
      </c>
      <c r="O155" s="136">
        <v>39052</v>
      </c>
      <c r="P155" s="136">
        <v>42844</v>
      </c>
      <c r="Q155" s="145">
        <f t="shared" si="17"/>
        <v>10.556164383561644</v>
      </c>
      <c r="R155" s="145" t="s">
        <v>2520</v>
      </c>
      <c r="S155" s="145">
        <f t="shared" si="18"/>
        <v>10.389041095890411</v>
      </c>
      <c r="T155" s="145" t="s">
        <v>2525</v>
      </c>
      <c r="U155" s="145" t="s">
        <v>2540</v>
      </c>
      <c r="V155" s="145" t="s">
        <v>689</v>
      </c>
      <c r="W155" s="145" t="s">
        <v>689</v>
      </c>
      <c r="X155" s="128" t="s">
        <v>689</v>
      </c>
      <c r="Y155" s="206">
        <v>724875</v>
      </c>
      <c r="Z155" s="178">
        <v>0</v>
      </c>
      <c r="AA155" s="128">
        <v>0</v>
      </c>
      <c r="AB155" s="219">
        <v>385</v>
      </c>
      <c r="AC155" s="219">
        <v>382623.07</v>
      </c>
      <c r="AD155" s="137">
        <f t="shared" si="19"/>
        <v>342251.93</v>
      </c>
      <c r="AE155" s="135">
        <f t="shared" si="20"/>
        <v>0.5278469667183997</v>
      </c>
      <c r="AF155" s="135">
        <f t="shared" si="21"/>
        <v>0.5278469667183997</v>
      </c>
      <c r="AG155" s="135" t="s">
        <v>2542</v>
      </c>
      <c r="AH155" s="178"/>
      <c r="AI155" s="178"/>
      <c r="AJ155" s="178"/>
      <c r="AK155" s="178"/>
      <c r="AL155" s="178"/>
      <c r="AM155" s="178"/>
      <c r="AN155" s="178"/>
      <c r="AO155" s="178"/>
      <c r="AP155" s="178"/>
      <c r="AQ155" s="188"/>
    </row>
    <row r="156" spans="1:43" ht="36" x14ac:dyDescent="0.3">
      <c r="A156" s="193" t="s">
        <v>896</v>
      </c>
      <c r="B156" s="129">
        <v>153</v>
      </c>
      <c r="C156" s="144" t="s">
        <v>1073</v>
      </c>
      <c r="D156" s="238">
        <v>12949</v>
      </c>
      <c r="E156" s="246" t="s">
        <v>906</v>
      </c>
      <c r="F156" s="279" t="s">
        <v>2532</v>
      </c>
      <c r="G156" s="175" t="s">
        <v>1132</v>
      </c>
      <c r="H156" s="186">
        <v>2006</v>
      </c>
      <c r="I156" s="203">
        <v>38685</v>
      </c>
      <c r="J156" s="186">
        <v>2005</v>
      </c>
      <c r="K156" s="128" t="s">
        <v>1188</v>
      </c>
      <c r="L156" s="128" t="s">
        <v>1110</v>
      </c>
      <c r="M156" s="131">
        <v>180</v>
      </c>
      <c r="N156" s="252">
        <v>38749</v>
      </c>
      <c r="O156" s="136">
        <v>39052</v>
      </c>
      <c r="P156" s="136">
        <v>42844</v>
      </c>
      <c r="Q156" s="145">
        <f t="shared" si="17"/>
        <v>11.219178082191782</v>
      </c>
      <c r="R156" s="145" t="s">
        <v>2521</v>
      </c>
      <c r="S156" s="145">
        <f t="shared" si="18"/>
        <v>10.389041095890411</v>
      </c>
      <c r="T156" s="145" t="s">
        <v>2525</v>
      </c>
      <c r="U156" s="145" t="s">
        <v>2540</v>
      </c>
      <c r="V156" s="145" t="s">
        <v>689</v>
      </c>
      <c r="W156" s="128" t="s">
        <v>691</v>
      </c>
      <c r="X156" s="128" t="s">
        <v>689</v>
      </c>
      <c r="Y156" s="189">
        <v>160962.93</v>
      </c>
      <c r="Z156" s="178">
        <v>0</v>
      </c>
      <c r="AA156" s="128">
        <v>0</v>
      </c>
      <c r="AB156" s="219">
        <v>161250</v>
      </c>
      <c r="AC156" s="219">
        <v>160962.93</v>
      </c>
      <c r="AD156" s="137">
        <f t="shared" si="19"/>
        <v>0</v>
      </c>
      <c r="AE156" s="135">
        <f t="shared" si="20"/>
        <v>1</v>
      </c>
      <c r="AF156" s="135">
        <f t="shared" si="21"/>
        <v>1</v>
      </c>
      <c r="AG156" s="135" t="s">
        <v>2544</v>
      </c>
      <c r="AH156" s="136" t="s">
        <v>925</v>
      </c>
      <c r="AI156" s="178"/>
      <c r="AJ156" s="178"/>
      <c r="AK156" s="178"/>
      <c r="AL156" s="178"/>
      <c r="AM156" s="178"/>
      <c r="AN156" s="178"/>
      <c r="AO156" s="178"/>
      <c r="AP156" s="178"/>
      <c r="AQ156" s="188"/>
    </row>
    <row r="157" spans="1:43" ht="36" x14ac:dyDescent="0.3">
      <c r="A157" s="193" t="s">
        <v>896</v>
      </c>
      <c r="B157" s="129">
        <v>154</v>
      </c>
      <c r="C157" s="144" t="s">
        <v>1812</v>
      </c>
      <c r="D157" s="238">
        <v>13328</v>
      </c>
      <c r="E157" s="246" t="s">
        <v>906</v>
      </c>
      <c r="F157" s="279" t="s">
        <v>2532</v>
      </c>
      <c r="G157" s="175" t="s">
        <v>1132</v>
      </c>
      <c r="H157" s="186">
        <v>2006</v>
      </c>
      <c r="I157" s="203">
        <v>38406</v>
      </c>
      <c r="J157" s="186">
        <v>2005</v>
      </c>
      <c r="K157" s="130" t="s">
        <v>906</v>
      </c>
      <c r="L157" s="128" t="s">
        <v>1110</v>
      </c>
      <c r="M157" s="131">
        <v>150</v>
      </c>
      <c r="N157" s="252">
        <v>38749</v>
      </c>
      <c r="O157" s="136">
        <v>39234</v>
      </c>
      <c r="P157" s="136">
        <v>42844</v>
      </c>
      <c r="Q157" s="145">
        <f t="shared" si="17"/>
        <v>11.219178082191782</v>
      </c>
      <c r="R157" s="145" t="s">
        <v>2521</v>
      </c>
      <c r="S157" s="145">
        <f t="shared" si="18"/>
        <v>9.8904109589041092</v>
      </c>
      <c r="T157" s="145" t="s">
        <v>2519</v>
      </c>
      <c r="U157" s="145" t="s">
        <v>2540</v>
      </c>
      <c r="V157" s="145" t="s">
        <v>689</v>
      </c>
      <c r="W157" s="128" t="s">
        <v>691</v>
      </c>
      <c r="X157" s="128" t="s">
        <v>689</v>
      </c>
      <c r="Y157" s="219">
        <v>300984.51</v>
      </c>
      <c r="Z157" s="178">
        <v>0</v>
      </c>
      <c r="AA157" s="128">
        <v>0</v>
      </c>
      <c r="AB157" s="219">
        <v>305002</v>
      </c>
      <c r="AC157" s="219">
        <v>300984.51</v>
      </c>
      <c r="AD157" s="137">
        <f t="shared" si="19"/>
        <v>0</v>
      </c>
      <c r="AE157" s="135">
        <f t="shared" si="20"/>
        <v>1</v>
      </c>
      <c r="AF157" s="135">
        <f t="shared" si="21"/>
        <v>1</v>
      </c>
      <c r="AG157" s="135" t="s">
        <v>2544</v>
      </c>
      <c r="AH157" s="136" t="s">
        <v>925</v>
      </c>
      <c r="AI157" s="178"/>
      <c r="AJ157" s="178"/>
      <c r="AK157" s="178"/>
      <c r="AL157" s="178"/>
      <c r="AM157" s="178"/>
      <c r="AN157" s="178"/>
      <c r="AO157" s="178"/>
      <c r="AP157" s="178"/>
      <c r="AQ157" s="188"/>
    </row>
    <row r="158" spans="1:43" ht="36" x14ac:dyDescent="0.3">
      <c r="A158" s="193" t="s">
        <v>896</v>
      </c>
      <c r="B158" s="129">
        <v>155</v>
      </c>
      <c r="C158" s="144" t="s">
        <v>1813</v>
      </c>
      <c r="D158" s="238">
        <v>19573</v>
      </c>
      <c r="E158" s="246" t="s">
        <v>906</v>
      </c>
      <c r="F158" s="279" t="s">
        <v>2532</v>
      </c>
      <c r="G158" s="175" t="s">
        <v>1132</v>
      </c>
      <c r="H158" s="186">
        <v>2006</v>
      </c>
      <c r="I158" s="203">
        <v>38642</v>
      </c>
      <c r="J158" s="186">
        <v>2005</v>
      </c>
      <c r="K158" s="128" t="s">
        <v>1814</v>
      </c>
      <c r="L158" s="128" t="s">
        <v>1110</v>
      </c>
      <c r="M158" s="131">
        <v>240</v>
      </c>
      <c r="N158" s="252">
        <v>38718</v>
      </c>
      <c r="O158" s="136">
        <v>39234</v>
      </c>
      <c r="P158" s="136">
        <v>42844</v>
      </c>
      <c r="Q158" s="145">
        <f t="shared" si="17"/>
        <v>11.304109589041095</v>
      </c>
      <c r="R158" s="145" t="s">
        <v>2521</v>
      </c>
      <c r="S158" s="145">
        <f t="shared" si="18"/>
        <v>9.8904109589041092</v>
      </c>
      <c r="T158" s="145" t="s">
        <v>2519</v>
      </c>
      <c r="U158" s="145" t="s">
        <v>2540</v>
      </c>
      <c r="V158" s="145" t="s">
        <v>689</v>
      </c>
      <c r="W158" s="128" t="s">
        <v>691</v>
      </c>
      <c r="X158" s="128" t="s">
        <v>689</v>
      </c>
      <c r="Y158" s="219">
        <v>155985.19</v>
      </c>
      <c r="Z158" s="178">
        <v>0</v>
      </c>
      <c r="AA158" s="128">
        <v>0</v>
      </c>
      <c r="AB158" s="206">
        <v>167708</v>
      </c>
      <c r="AC158" s="189">
        <v>155980.19</v>
      </c>
      <c r="AD158" s="137">
        <f t="shared" si="19"/>
        <v>5</v>
      </c>
      <c r="AE158" s="135">
        <f t="shared" si="20"/>
        <v>0.9999679456748426</v>
      </c>
      <c r="AF158" s="135">
        <f t="shared" si="21"/>
        <v>0.9999679456748426</v>
      </c>
      <c r="AG158" s="135" t="s">
        <v>2544</v>
      </c>
      <c r="AH158" s="136" t="s">
        <v>925</v>
      </c>
      <c r="AI158" s="178"/>
      <c r="AJ158" s="178"/>
      <c r="AK158" s="178"/>
      <c r="AL158" s="178"/>
      <c r="AM158" s="178"/>
      <c r="AN158" s="178"/>
      <c r="AO158" s="178"/>
      <c r="AP158" s="178"/>
      <c r="AQ158" s="188"/>
    </row>
    <row r="159" spans="1:43" ht="36" x14ac:dyDescent="0.3">
      <c r="A159" s="193" t="s">
        <v>896</v>
      </c>
      <c r="B159" s="129">
        <v>156</v>
      </c>
      <c r="C159" s="144" t="s">
        <v>1815</v>
      </c>
      <c r="D159" s="238">
        <v>20071</v>
      </c>
      <c r="E159" s="246" t="s">
        <v>906</v>
      </c>
      <c r="F159" s="279" t="s">
        <v>2532</v>
      </c>
      <c r="G159" s="175" t="s">
        <v>1132</v>
      </c>
      <c r="H159" s="186">
        <v>2006</v>
      </c>
      <c r="I159" s="203">
        <v>38629</v>
      </c>
      <c r="J159" s="186">
        <v>2005</v>
      </c>
      <c r="K159" s="128" t="s">
        <v>1581</v>
      </c>
      <c r="L159" s="128" t="s">
        <v>1110</v>
      </c>
      <c r="M159" s="131">
        <v>180</v>
      </c>
      <c r="N159" s="252">
        <v>38718</v>
      </c>
      <c r="O159" s="136">
        <v>39295</v>
      </c>
      <c r="P159" s="136">
        <v>42844</v>
      </c>
      <c r="Q159" s="145">
        <f t="shared" si="17"/>
        <v>11.304109589041095</v>
      </c>
      <c r="R159" s="145" t="s">
        <v>2521</v>
      </c>
      <c r="S159" s="145">
        <f t="shared" si="18"/>
        <v>9.7232876712328764</v>
      </c>
      <c r="T159" s="145" t="s">
        <v>2519</v>
      </c>
      <c r="U159" s="145" t="s">
        <v>2540</v>
      </c>
      <c r="V159" s="145" t="s">
        <v>689</v>
      </c>
      <c r="W159" s="128" t="s">
        <v>691</v>
      </c>
      <c r="X159" s="128" t="s">
        <v>689</v>
      </c>
      <c r="Y159" s="189">
        <v>296027.28000000003</v>
      </c>
      <c r="Z159" s="178">
        <v>0</v>
      </c>
      <c r="AA159" s="128">
        <v>0</v>
      </c>
      <c r="AB159" s="206">
        <v>294441</v>
      </c>
      <c r="AC159" s="189">
        <v>292025.52</v>
      </c>
      <c r="AD159" s="137">
        <f t="shared" si="19"/>
        <v>4001.7600000000093</v>
      </c>
      <c r="AE159" s="135">
        <f t="shared" si="20"/>
        <v>0.98648178640833373</v>
      </c>
      <c r="AF159" s="135">
        <f t="shared" si="21"/>
        <v>0.98648178640833373</v>
      </c>
      <c r="AG159" s="135" t="s">
        <v>2544</v>
      </c>
      <c r="AH159" s="136" t="s">
        <v>925</v>
      </c>
      <c r="AI159" s="178"/>
      <c r="AJ159" s="178"/>
      <c r="AK159" s="178"/>
      <c r="AL159" s="178"/>
      <c r="AM159" s="178"/>
      <c r="AN159" s="178"/>
      <c r="AO159" s="178"/>
      <c r="AP159" s="178"/>
      <c r="AQ159" s="188"/>
    </row>
    <row r="160" spans="1:43" ht="36" x14ac:dyDescent="0.3">
      <c r="A160" s="193" t="s">
        <v>896</v>
      </c>
      <c r="B160" s="129">
        <v>157</v>
      </c>
      <c r="C160" s="144" t="s">
        <v>1074</v>
      </c>
      <c r="D160" s="238">
        <v>18059</v>
      </c>
      <c r="E160" s="246" t="s">
        <v>906</v>
      </c>
      <c r="F160" s="279" t="s">
        <v>2532</v>
      </c>
      <c r="G160" s="175" t="s">
        <v>1132</v>
      </c>
      <c r="H160" s="186">
        <v>2006</v>
      </c>
      <c r="I160" s="203">
        <v>38638</v>
      </c>
      <c r="J160" s="186">
        <v>2005</v>
      </c>
      <c r="K160" s="128" t="s">
        <v>1745</v>
      </c>
      <c r="L160" s="128" t="s">
        <v>1110</v>
      </c>
      <c r="M160" s="131">
        <v>240</v>
      </c>
      <c r="N160" s="252">
        <v>38718</v>
      </c>
      <c r="O160" s="136">
        <v>39052</v>
      </c>
      <c r="P160" s="136">
        <v>42844</v>
      </c>
      <c r="Q160" s="145">
        <f t="shared" si="17"/>
        <v>11.304109589041095</v>
      </c>
      <c r="R160" s="145" t="s">
        <v>2521</v>
      </c>
      <c r="S160" s="145">
        <f t="shared" si="18"/>
        <v>10.389041095890411</v>
      </c>
      <c r="T160" s="145" t="s">
        <v>2525</v>
      </c>
      <c r="U160" s="145" t="s">
        <v>2540</v>
      </c>
      <c r="V160" s="145" t="s">
        <v>689</v>
      </c>
      <c r="W160" s="128" t="s">
        <v>691</v>
      </c>
      <c r="X160" s="128" t="s">
        <v>689</v>
      </c>
      <c r="Y160" s="189">
        <v>94477</v>
      </c>
      <c r="Z160" s="178">
        <v>0</v>
      </c>
      <c r="AA160" s="128">
        <v>0</v>
      </c>
      <c r="AB160" s="219">
        <v>104501</v>
      </c>
      <c r="AC160" s="219">
        <v>94477</v>
      </c>
      <c r="AD160" s="137">
        <f t="shared" si="19"/>
        <v>0</v>
      </c>
      <c r="AE160" s="135">
        <f t="shared" si="20"/>
        <v>1</v>
      </c>
      <c r="AF160" s="135">
        <f t="shared" si="21"/>
        <v>1</v>
      </c>
      <c r="AG160" s="135" t="s">
        <v>2544</v>
      </c>
      <c r="AH160" s="136" t="s">
        <v>925</v>
      </c>
      <c r="AI160" s="178"/>
      <c r="AJ160" s="178"/>
      <c r="AK160" s="178"/>
      <c r="AL160" s="178"/>
      <c r="AM160" s="178"/>
      <c r="AN160" s="178"/>
      <c r="AO160" s="178"/>
      <c r="AP160" s="178"/>
      <c r="AQ160" s="188"/>
    </row>
    <row r="161" spans="1:43" ht="36" x14ac:dyDescent="0.3">
      <c r="A161" s="193" t="s">
        <v>896</v>
      </c>
      <c r="B161" s="129">
        <v>158</v>
      </c>
      <c r="C161" s="144" t="s">
        <v>1075</v>
      </c>
      <c r="D161" s="238">
        <v>9089</v>
      </c>
      <c r="E161" s="246" t="s">
        <v>906</v>
      </c>
      <c r="F161" s="279" t="s">
        <v>2532</v>
      </c>
      <c r="G161" s="175" t="s">
        <v>1132</v>
      </c>
      <c r="H161" s="186">
        <v>2006</v>
      </c>
      <c r="I161" s="203">
        <v>38387</v>
      </c>
      <c r="J161" s="186">
        <v>2005</v>
      </c>
      <c r="K161" s="130" t="s">
        <v>1146</v>
      </c>
      <c r="L161" s="128" t="s">
        <v>1110</v>
      </c>
      <c r="M161" s="131">
        <v>390</v>
      </c>
      <c r="N161" s="252">
        <v>38930</v>
      </c>
      <c r="O161" s="136">
        <v>39479</v>
      </c>
      <c r="P161" s="136">
        <v>42844</v>
      </c>
      <c r="Q161" s="145">
        <f t="shared" si="17"/>
        <v>10.723287671232876</v>
      </c>
      <c r="R161" s="145" t="s">
        <v>2520</v>
      </c>
      <c r="S161" s="145">
        <f t="shared" si="18"/>
        <v>9.2191780821917817</v>
      </c>
      <c r="T161" s="145" t="s">
        <v>2519</v>
      </c>
      <c r="U161" s="145" t="s">
        <v>2540</v>
      </c>
      <c r="V161" s="145" t="s">
        <v>689</v>
      </c>
      <c r="W161" s="128" t="s">
        <v>691</v>
      </c>
      <c r="X161" s="128" t="s">
        <v>689</v>
      </c>
      <c r="Y161" s="219">
        <v>416801.67</v>
      </c>
      <c r="Z161" s="178">
        <v>0</v>
      </c>
      <c r="AA161" s="128">
        <v>0</v>
      </c>
      <c r="AB161" s="206">
        <v>421769</v>
      </c>
      <c r="AC161" s="189">
        <v>416801.67</v>
      </c>
      <c r="AD161" s="137">
        <f t="shared" si="19"/>
        <v>0</v>
      </c>
      <c r="AE161" s="135">
        <f t="shared" si="20"/>
        <v>1</v>
      </c>
      <c r="AF161" s="135">
        <f t="shared" si="21"/>
        <v>1</v>
      </c>
      <c r="AG161" s="135" t="s">
        <v>2544</v>
      </c>
      <c r="AH161" s="136" t="s">
        <v>925</v>
      </c>
      <c r="AI161" s="178"/>
      <c r="AJ161" s="178"/>
      <c r="AK161" s="178"/>
      <c r="AL161" s="178"/>
      <c r="AM161" s="178"/>
      <c r="AN161" s="178"/>
      <c r="AO161" s="178"/>
      <c r="AP161" s="178"/>
      <c r="AQ161" s="188"/>
    </row>
    <row r="162" spans="1:43" ht="24" x14ac:dyDescent="0.3">
      <c r="A162" s="193" t="s">
        <v>896</v>
      </c>
      <c r="B162" s="129">
        <v>159</v>
      </c>
      <c r="C162" s="144" t="s">
        <v>1816</v>
      </c>
      <c r="D162" s="238">
        <v>2986</v>
      </c>
      <c r="E162" s="246" t="s">
        <v>906</v>
      </c>
      <c r="F162" s="279" t="s">
        <v>2532</v>
      </c>
      <c r="G162" s="175" t="s">
        <v>1132</v>
      </c>
      <c r="H162" s="186">
        <v>2006</v>
      </c>
      <c r="I162" s="203">
        <v>37864</v>
      </c>
      <c r="J162" s="186">
        <v>2003</v>
      </c>
      <c r="K162" s="130" t="s">
        <v>906</v>
      </c>
      <c r="L162" s="128" t="s">
        <v>1107</v>
      </c>
      <c r="M162" s="131">
        <v>120</v>
      </c>
      <c r="N162" s="128" t="s">
        <v>698</v>
      </c>
      <c r="O162" s="136" t="s">
        <v>698</v>
      </c>
      <c r="P162" s="136">
        <v>42844</v>
      </c>
      <c r="Q162" s="128" t="s">
        <v>698</v>
      </c>
      <c r="R162" s="128" t="s">
        <v>698</v>
      </c>
      <c r="S162" s="128" t="s">
        <v>698</v>
      </c>
      <c r="T162" s="128" t="s">
        <v>698</v>
      </c>
      <c r="U162" s="128" t="s">
        <v>698</v>
      </c>
      <c r="V162" s="145" t="s">
        <v>689</v>
      </c>
      <c r="W162" s="145" t="s">
        <v>689</v>
      </c>
      <c r="X162" s="128" t="s">
        <v>689</v>
      </c>
      <c r="Y162" s="206">
        <v>259159</v>
      </c>
      <c r="Z162" s="178">
        <v>0</v>
      </c>
      <c r="AA162" s="128">
        <v>0</v>
      </c>
      <c r="AB162" s="159">
        <v>0</v>
      </c>
      <c r="AC162" s="178">
        <v>0</v>
      </c>
      <c r="AD162" s="137">
        <f t="shared" si="19"/>
        <v>259159</v>
      </c>
      <c r="AE162" s="135">
        <f t="shared" si="20"/>
        <v>0</v>
      </c>
      <c r="AF162" s="135">
        <f t="shared" si="21"/>
        <v>0</v>
      </c>
      <c r="AG162" s="135" t="s">
        <v>2543</v>
      </c>
      <c r="AH162" s="178"/>
      <c r="AI162" s="178"/>
      <c r="AJ162" s="178"/>
      <c r="AK162" s="178"/>
      <c r="AL162" s="178"/>
      <c r="AM162" s="178"/>
      <c r="AN162" s="178"/>
      <c r="AO162" s="178"/>
      <c r="AP162" s="178"/>
      <c r="AQ162" s="188" t="s">
        <v>1817</v>
      </c>
    </row>
    <row r="163" spans="1:43" ht="36" x14ac:dyDescent="0.3">
      <c r="A163" s="193" t="s">
        <v>896</v>
      </c>
      <c r="B163" s="129">
        <v>160</v>
      </c>
      <c r="C163" s="144" t="s">
        <v>1818</v>
      </c>
      <c r="D163" s="238">
        <v>9309</v>
      </c>
      <c r="E163" s="246" t="s">
        <v>906</v>
      </c>
      <c r="F163" s="279" t="s">
        <v>2532</v>
      </c>
      <c r="G163" s="175" t="s">
        <v>1132</v>
      </c>
      <c r="H163" s="186">
        <v>2006</v>
      </c>
      <c r="I163" s="203">
        <v>38273</v>
      </c>
      <c r="J163" s="186">
        <v>2004</v>
      </c>
      <c r="K163" s="128" t="s">
        <v>1157</v>
      </c>
      <c r="L163" s="128" t="s">
        <v>1104</v>
      </c>
      <c r="M163" s="131">
        <v>150</v>
      </c>
      <c r="N163" s="252">
        <v>38930</v>
      </c>
      <c r="O163" s="136">
        <v>39264</v>
      </c>
      <c r="P163" s="136">
        <v>42844</v>
      </c>
      <c r="Q163" s="145">
        <f>+(P163-N163)/365</f>
        <v>10.723287671232876</v>
      </c>
      <c r="R163" s="145" t="s">
        <v>2520</v>
      </c>
      <c r="S163" s="145">
        <f>+(P163-O163)/365</f>
        <v>9.8082191780821919</v>
      </c>
      <c r="T163" s="145" t="s">
        <v>2519</v>
      </c>
      <c r="U163" s="145" t="s">
        <v>2540</v>
      </c>
      <c r="V163" s="145" t="s">
        <v>689</v>
      </c>
      <c r="W163" s="145" t="s">
        <v>689</v>
      </c>
      <c r="X163" s="128" t="s">
        <v>689</v>
      </c>
      <c r="Y163" s="219">
        <v>1858957</v>
      </c>
      <c r="Z163" s="178">
        <v>0</v>
      </c>
      <c r="AA163" s="128">
        <v>0</v>
      </c>
      <c r="AB163" s="206">
        <v>308004</v>
      </c>
      <c r="AC163" s="189">
        <v>307471.64</v>
      </c>
      <c r="AD163" s="137">
        <f t="shared" si="19"/>
        <v>1551485.3599999999</v>
      </c>
      <c r="AE163" s="135">
        <f t="shared" si="20"/>
        <v>0.16540008187386798</v>
      </c>
      <c r="AF163" s="135">
        <f t="shared" si="21"/>
        <v>0.16540008187386798</v>
      </c>
      <c r="AG163" s="135" t="s">
        <v>2543</v>
      </c>
      <c r="AH163" s="178"/>
      <c r="AI163" s="178"/>
      <c r="AJ163" s="178"/>
      <c r="AK163" s="178"/>
      <c r="AL163" s="178"/>
      <c r="AM163" s="178"/>
      <c r="AN163" s="178"/>
      <c r="AO163" s="178"/>
      <c r="AP163" s="178"/>
      <c r="AQ163" s="188"/>
    </row>
    <row r="164" spans="1:43" ht="24" x14ac:dyDescent="0.3">
      <c r="A164" s="193" t="s">
        <v>896</v>
      </c>
      <c r="B164" s="129">
        <v>161</v>
      </c>
      <c r="C164" s="144" t="s">
        <v>1076</v>
      </c>
      <c r="D164" s="238">
        <v>7752</v>
      </c>
      <c r="E164" s="246" t="s">
        <v>906</v>
      </c>
      <c r="F164" s="279" t="s">
        <v>2532</v>
      </c>
      <c r="G164" s="175" t="s">
        <v>1132</v>
      </c>
      <c r="H164" s="186">
        <v>2006</v>
      </c>
      <c r="I164" s="203">
        <v>38369</v>
      </c>
      <c r="J164" s="186">
        <v>2005</v>
      </c>
      <c r="K164" s="130" t="s">
        <v>1170</v>
      </c>
      <c r="L164" s="128" t="s">
        <v>1104</v>
      </c>
      <c r="M164" s="131">
        <v>150</v>
      </c>
      <c r="N164" s="128" t="s">
        <v>698</v>
      </c>
      <c r="O164" s="136" t="s">
        <v>698</v>
      </c>
      <c r="P164" s="136">
        <v>42844</v>
      </c>
      <c r="Q164" s="128" t="s">
        <v>698</v>
      </c>
      <c r="R164" s="128" t="s">
        <v>698</v>
      </c>
      <c r="S164" s="128" t="s">
        <v>698</v>
      </c>
      <c r="T164" s="128" t="s">
        <v>698</v>
      </c>
      <c r="U164" s="128" t="s">
        <v>698</v>
      </c>
      <c r="V164" s="145" t="s">
        <v>689</v>
      </c>
      <c r="W164" s="145" t="s">
        <v>689</v>
      </c>
      <c r="X164" s="128" t="s">
        <v>689</v>
      </c>
      <c r="Y164" s="219">
        <v>1448902</v>
      </c>
      <c r="Z164" s="178">
        <v>0</v>
      </c>
      <c r="AA164" s="128">
        <v>0</v>
      </c>
      <c r="AB164" s="159">
        <v>0</v>
      </c>
      <c r="AC164" s="178">
        <v>0</v>
      </c>
      <c r="AD164" s="137">
        <f t="shared" si="19"/>
        <v>1448902</v>
      </c>
      <c r="AE164" s="135">
        <f t="shared" si="20"/>
        <v>0</v>
      </c>
      <c r="AF164" s="135">
        <f t="shared" si="21"/>
        <v>0</v>
      </c>
      <c r="AG164" s="135" t="s">
        <v>2543</v>
      </c>
      <c r="AH164" s="178"/>
      <c r="AI164" s="178"/>
      <c r="AJ164" s="178"/>
      <c r="AK164" s="178"/>
      <c r="AL164" s="178"/>
      <c r="AM164" s="178"/>
      <c r="AN164" s="178"/>
      <c r="AO164" s="178"/>
      <c r="AP164" s="178"/>
      <c r="AQ164" s="188" t="s">
        <v>1817</v>
      </c>
    </row>
    <row r="165" spans="1:43" ht="24" x14ac:dyDescent="0.3">
      <c r="A165" s="193" t="s">
        <v>896</v>
      </c>
      <c r="B165" s="129">
        <v>162</v>
      </c>
      <c r="C165" s="144" t="s">
        <v>1077</v>
      </c>
      <c r="D165" s="238">
        <v>6887</v>
      </c>
      <c r="E165" s="246" t="s">
        <v>906</v>
      </c>
      <c r="F165" s="279" t="s">
        <v>2532</v>
      </c>
      <c r="G165" s="175" t="s">
        <v>1132</v>
      </c>
      <c r="H165" s="186">
        <v>2006</v>
      </c>
      <c r="I165" s="203">
        <v>37978</v>
      </c>
      <c r="J165" s="186">
        <v>2003</v>
      </c>
      <c r="K165" s="128" t="s">
        <v>1581</v>
      </c>
      <c r="L165" s="128" t="s">
        <v>1104</v>
      </c>
      <c r="M165" s="131">
        <v>120</v>
      </c>
      <c r="N165" s="128" t="s">
        <v>698</v>
      </c>
      <c r="O165" s="136" t="s">
        <v>698</v>
      </c>
      <c r="P165" s="136">
        <v>42844</v>
      </c>
      <c r="Q165" s="128" t="s">
        <v>698</v>
      </c>
      <c r="R165" s="128" t="s">
        <v>698</v>
      </c>
      <c r="S165" s="128" t="s">
        <v>698</v>
      </c>
      <c r="T165" s="128" t="s">
        <v>698</v>
      </c>
      <c r="U165" s="128" t="s">
        <v>698</v>
      </c>
      <c r="V165" s="145" t="s">
        <v>689</v>
      </c>
      <c r="W165" s="145" t="s">
        <v>689</v>
      </c>
      <c r="X165" s="128" t="s">
        <v>689</v>
      </c>
      <c r="Y165" s="219">
        <v>1916595.71</v>
      </c>
      <c r="Z165" s="178">
        <v>0</v>
      </c>
      <c r="AA165" s="128">
        <v>0</v>
      </c>
      <c r="AB165" s="159">
        <v>0</v>
      </c>
      <c r="AC165" s="178">
        <v>0</v>
      </c>
      <c r="AD165" s="137">
        <f t="shared" si="19"/>
        <v>1916595.71</v>
      </c>
      <c r="AE165" s="135">
        <f t="shared" si="20"/>
        <v>0</v>
      </c>
      <c r="AF165" s="135">
        <f t="shared" si="21"/>
        <v>0</v>
      </c>
      <c r="AG165" s="135" t="s">
        <v>2543</v>
      </c>
      <c r="AH165" s="178"/>
      <c r="AI165" s="178"/>
      <c r="AJ165" s="178"/>
      <c r="AK165" s="178"/>
      <c r="AL165" s="178"/>
      <c r="AM165" s="178"/>
      <c r="AN165" s="178"/>
      <c r="AO165" s="178"/>
      <c r="AP165" s="178"/>
      <c r="AQ165" s="188" t="s">
        <v>1817</v>
      </c>
    </row>
    <row r="166" spans="1:43" ht="36" x14ac:dyDescent="0.3">
      <c r="A166" s="193" t="s">
        <v>896</v>
      </c>
      <c r="B166" s="129">
        <v>163</v>
      </c>
      <c r="C166" s="198" t="s">
        <v>1842</v>
      </c>
      <c r="D166" s="238">
        <v>71786</v>
      </c>
      <c r="E166" s="246" t="s">
        <v>906</v>
      </c>
      <c r="F166" s="279" t="s">
        <v>2532</v>
      </c>
      <c r="G166" s="175" t="s">
        <v>1132</v>
      </c>
      <c r="H166" s="186">
        <v>2006</v>
      </c>
      <c r="I166" s="203">
        <v>39652</v>
      </c>
      <c r="J166" s="186">
        <v>2008</v>
      </c>
      <c r="K166" s="128" t="s">
        <v>1745</v>
      </c>
      <c r="L166" s="128" t="s">
        <v>1110</v>
      </c>
      <c r="M166" s="131">
        <v>90</v>
      </c>
      <c r="N166" s="252">
        <v>39904</v>
      </c>
      <c r="O166" s="136">
        <v>40087</v>
      </c>
      <c r="P166" s="136">
        <v>42844</v>
      </c>
      <c r="Q166" s="145">
        <f>+(P166-N166)/365</f>
        <v>8.0547945205479454</v>
      </c>
      <c r="R166" s="145" t="s">
        <v>2518</v>
      </c>
      <c r="S166" s="145">
        <f>+(P166-O166)/365</f>
        <v>7.5534246575342463</v>
      </c>
      <c r="T166" s="145" t="s">
        <v>2517</v>
      </c>
      <c r="U166" s="145" t="s">
        <v>2540</v>
      </c>
      <c r="V166" s="145" t="s">
        <v>689</v>
      </c>
      <c r="W166" s="145" t="s">
        <v>689</v>
      </c>
      <c r="X166" s="187" t="s">
        <v>689</v>
      </c>
      <c r="Y166" s="219">
        <v>171402</v>
      </c>
      <c r="Z166" s="178">
        <v>0</v>
      </c>
      <c r="AA166" s="128">
        <v>0</v>
      </c>
      <c r="AB166" s="219">
        <v>244</v>
      </c>
      <c r="AC166" s="219">
        <v>116879.2</v>
      </c>
      <c r="AD166" s="137">
        <f t="shared" si="19"/>
        <v>54522.8</v>
      </c>
      <c r="AE166" s="135">
        <f t="shared" si="20"/>
        <v>0.68190102799267216</v>
      </c>
      <c r="AF166" s="135">
        <f t="shared" si="21"/>
        <v>0.68190102799267216</v>
      </c>
      <c r="AG166" s="135" t="s">
        <v>2542</v>
      </c>
      <c r="AH166" s="178"/>
      <c r="AI166" s="178"/>
      <c r="AJ166" s="178"/>
      <c r="AK166" s="178"/>
      <c r="AL166" s="178"/>
      <c r="AM166" s="178"/>
      <c r="AN166" s="178"/>
      <c r="AO166" s="178"/>
      <c r="AP166" s="178"/>
      <c r="AQ166" s="188"/>
    </row>
    <row r="167" spans="1:43" ht="36" x14ac:dyDescent="0.3">
      <c r="A167" s="193" t="s">
        <v>900</v>
      </c>
      <c r="B167" s="129">
        <v>164</v>
      </c>
      <c r="C167" s="144" t="s">
        <v>1068</v>
      </c>
      <c r="D167" s="238">
        <v>16858</v>
      </c>
      <c r="E167" s="245" t="s">
        <v>1659</v>
      </c>
      <c r="F167" s="280" t="s">
        <v>2529</v>
      </c>
      <c r="G167" s="175" t="s">
        <v>1132</v>
      </c>
      <c r="H167" s="186">
        <v>2006</v>
      </c>
      <c r="I167" s="203">
        <v>38575</v>
      </c>
      <c r="J167" s="186">
        <v>2005</v>
      </c>
      <c r="K167" s="187" t="s">
        <v>1552</v>
      </c>
      <c r="L167" s="128" t="s">
        <v>1100</v>
      </c>
      <c r="M167" s="131">
        <v>120</v>
      </c>
      <c r="N167" s="252">
        <v>38777</v>
      </c>
      <c r="O167" s="136">
        <v>39264</v>
      </c>
      <c r="P167" s="136">
        <v>42844</v>
      </c>
      <c r="Q167" s="145">
        <f>+(P167-N167)/365</f>
        <v>11.142465753424657</v>
      </c>
      <c r="R167" s="145" t="s">
        <v>2521</v>
      </c>
      <c r="S167" s="145">
        <f>+(P167-O167)/365</f>
        <v>9.8082191780821919</v>
      </c>
      <c r="T167" s="145" t="s">
        <v>2519</v>
      </c>
      <c r="U167" s="145" t="s">
        <v>2540</v>
      </c>
      <c r="V167" s="145" t="s">
        <v>689</v>
      </c>
      <c r="W167" s="145" t="s">
        <v>689</v>
      </c>
      <c r="X167" s="128" t="s">
        <v>689</v>
      </c>
      <c r="Y167" s="206">
        <v>471876</v>
      </c>
      <c r="Z167" s="178">
        <v>0</v>
      </c>
      <c r="AA167" s="128">
        <v>0</v>
      </c>
      <c r="AB167" s="206">
        <v>336200</v>
      </c>
      <c r="AC167" s="206">
        <v>328100</v>
      </c>
      <c r="AD167" s="137">
        <f t="shared" si="19"/>
        <v>143776</v>
      </c>
      <c r="AE167" s="135">
        <f t="shared" si="20"/>
        <v>0.69530978477396599</v>
      </c>
      <c r="AF167" s="135">
        <f t="shared" si="21"/>
        <v>0.69530978477396599</v>
      </c>
      <c r="AG167" s="135" t="s">
        <v>2542</v>
      </c>
      <c r="AH167" s="178"/>
      <c r="AI167" s="178"/>
      <c r="AJ167" s="178"/>
      <c r="AK167" s="178"/>
      <c r="AL167" s="178"/>
      <c r="AM167" s="178"/>
      <c r="AN167" s="178"/>
      <c r="AO167" s="178"/>
      <c r="AP167" s="178"/>
      <c r="AQ167" s="188" t="s">
        <v>1731</v>
      </c>
    </row>
    <row r="168" spans="1:43" ht="36" x14ac:dyDescent="0.3">
      <c r="A168" s="193" t="s">
        <v>900</v>
      </c>
      <c r="B168" s="129">
        <v>165</v>
      </c>
      <c r="C168" s="144" t="s">
        <v>1069</v>
      </c>
      <c r="D168" s="238">
        <v>16540</v>
      </c>
      <c r="E168" s="245" t="s">
        <v>1659</v>
      </c>
      <c r="F168" s="280" t="s">
        <v>2529</v>
      </c>
      <c r="G168" s="175" t="s">
        <v>1132</v>
      </c>
      <c r="H168" s="186">
        <v>2006</v>
      </c>
      <c r="I168" s="203">
        <v>38462</v>
      </c>
      <c r="J168" s="186">
        <v>2005</v>
      </c>
      <c r="K168" s="187" t="s">
        <v>1179</v>
      </c>
      <c r="L168" s="128" t="s">
        <v>1110</v>
      </c>
      <c r="M168" s="131">
        <v>120</v>
      </c>
      <c r="N168" s="252">
        <v>38718</v>
      </c>
      <c r="O168" s="136">
        <v>38777</v>
      </c>
      <c r="P168" s="136">
        <v>42844</v>
      </c>
      <c r="Q168" s="145">
        <f>+(P168-N168)/365</f>
        <v>11.304109589041095</v>
      </c>
      <c r="R168" s="145" t="s">
        <v>2521</v>
      </c>
      <c r="S168" s="145">
        <f>+(P168-O168)/365</f>
        <v>11.142465753424657</v>
      </c>
      <c r="T168" s="145" t="s">
        <v>2521</v>
      </c>
      <c r="U168" s="145" t="s">
        <v>2540</v>
      </c>
      <c r="V168" s="145" t="s">
        <v>689</v>
      </c>
      <c r="W168" s="145" t="s">
        <v>689</v>
      </c>
      <c r="X168" s="128" t="s">
        <v>689</v>
      </c>
      <c r="Y168" s="206">
        <v>425402</v>
      </c>
      <c r="Z168" s="178">
        <v>0</v>
      </c>
      <c r="AA168" s="128">
        <v>0</v>
      </c>
      <c r="AB168" s="206">
        <v>280000</v>
      </c>
      <c r="AC168" s="189">
        <v>270265.15999999997</v>
      </c>
      <c r="AD168" s="137">
        <f t="shared" si="19"/>
        <v>155136.84000000003</v>
      </c>
      <c r="AE168" s="135">
        <f t="shared" si="20"/>
        <v>0.63531708830706013</v>
      </c>
      <c r="AF168" s="135">
        <f t="shared" si="21"/>
        <v>0.63531708830706013</v>
      </c>
      <c r="AG168" s="135" t="s">
        <v>2542</v>
      </c>
      <c r="AH168" s="178"/>
      <c r="AI168" s="178"/>
      <c r="AJ168" s="178"/>
      <c r="AK168" s="178"/>
      <c r="AL168" s="178"/>
      <c r="AM168" s="178"/>
      <c r="AN168" s="178"/>
      <c r="AO168" s="178"/>
      <c r="AP168" s="178"/>
      <c r="AQ168" s="188" t="s">
        <v>1730</v>
      </c>
    </row>
    <row r="169" spans="1:43" ht="36" x14ac:dyDescent="0.3">
      <c r="A169" s="193" t="s">
        <v>900</v>
      </c>
      <c r="B169" s="129">
        <v>166</v>
      </c>
      <c r="C169" s="144" t="s">
        <v>1070</v>
      </c>
      <c r="D169" s="238">
        <v>17773</v>
      </c>
      <c r="E169" s="245" t="s">
        <v>1659</v>
      </c>
      <c r="F169" s="280" t="s">
        <v>2529</v>
      </c>
      <c r="G169" s="175" t="s">
        <v>1132</v>
      </c>
      <c r="H169" s="186">
        <v>2006</v>
      </c>
      <c r="I169" s="203">
        <v>38525</v>
      </c>
      <c r="J169" s="186">
        <v>2005</v>
      </c>
      <c r="K169" s="187" t="s">
        <v>1552</v>
      </c>
      <c r="L169" s="128" t="s">
        <v>1107</v>
      </c>
      <c r="M169" s="131">
        <v>150</v>
      </c>
      <c r="N169" s="252">
        <v>38749</v>
      </c>
      <c r="O169" s="136">
        <v>38869</v>
      </c>
      <c r="P169" s="136">
        <v>42844</v>
      </c>
      <c r="Q169" s="145">
        <f>+(P169-N169)/365</f>
        <v>11.219178082191782</v>
      </c>
      <c r="R169" s="145" t="s">
        <v>2521</v>
      </c>
      <c r="S169" s="145">
        <f>+(P169-O169)/365</f>
        <v>10.890410958904109</v>
      </c>
      <c r="T169" s="145" t="s">
        <v>2525</v>
      </c>
      <c r="U169" s="145" t="s">
        <v>2540</v>
      </c>
      <c r="V169" s="145" t="s">
        <v>689</v>
      </c>
      <c r="W169" s="128" t="s">
        <v>691</v>
      </c>
      <c r="X169" s="128" t="s">
        <v>689</v>
      </c>
      <c r="Y169" s="206">
        <v>147559</v>
      </c>
      <c r="Z169" s="178">
        <v>0</v>
      </c>
      <c r="AA169" s="128">
        <v>0</v>
      </c>
      <c r="AB169" s="206">
        <v>94501</v>
      </c>
      <c r="AC169" s="189">
        <v>94318.07</v>
      </c>
      <c r="AD169" s="137">
        <f t="shared" si="19"/>
        <v>53240.929999999993</v>
      </c>
      <c r="AE169" s="135">
        <f t="shared" si="20"/>
        <v>0.63918886682615095</v>
      </c>
      <c r="AF169" s="135">
        <f t="shared" si="21"/>
        <v>0.63918886682615095</v>
      </c>
      <c r="AG169" s="135" t="s">
        <v>2542</v>
      </c>
      <c r="AH169" s="136" t="s">
        <v>925</v>
      </c>
      <c r="AI169" s="178"/>
      <c r="AJ169" s="178"/>
      <c r="AK169" s="178"/>
      <c r="AL169" s="178"/>
      <c r="AM169" s="178"/>
      <c r="AN169" s="178"/>
      <c r="AO169" s="178"/>
      <c r="AP169" s="178"/>
      <c r="AQ169" s="188" t="s">
        <v>1732</v>
      </c>
    </row>
    <row r="170" spans="1:43" ht="36.6" x14ac:dyDescent="0.3">
      <c r="A170" s="193" t="s">
        <v>900</v>
      </c>
      <c r="B170" s="129">
        <v>167</v>
      </c>
      <c r="C170" s="144" t="s">
        <v>1071</v>
      </c>
      <c r="D170" s="238">
        <v>15545</v>
      </c>
      <c r="E170" s="245" t="s">
        <v>1659</v>
      </c>
      <c r="F170" s="280" t="s">
        <v>2529</v>
      </c>
      <c r="G170" s="175" t="s">
        <v>1132</v>
      </c>
      <c r="H170" s="186">
        <v>2006</v>
      </c>
      <c r="I170" s="203">
        <v>38457</v>
      </c>
      <c r="J170" s="186">
        <v>2005</v>
      </c>
      <c r="K170" s="128" t="s">
        <v>1888</v>
      </c>
      <c r="L170" s="128" t="s">
        <v>1104</v>
      </c>
      <c r="M170" s="131">
        <v>120</v>
      </c>
      <c r="N170" s="128" t="s">
        <v>698</v>
      </c>
      <c r="O170" s="136" t="s">
        <v>698</v>
      </c>
      <c r="P170" s="136">
        <v>42844</v>
      </c>
      <c r="Q170" s="128" t="s">
        <v>698</v>
      </c>
      <c r="R170" s="128" t="s">
        <v>698</v>
      </c>
      <c r="S170" s="128" t="s">
        <v>698</v>
      </c>
      <c r="T170" s="128" t="s">
        <v>698</v>
      </c>
      <c r="U170" s="128" t="s">
        <v>698</v>
      </c>
      <c r="V170" s="145" t="s">
        <v>689</v>
      </c>
      <c r="W170" s="145" t="s">
        <v>689</v>
      </c>
      <c r="X170" s="128" t="s">
        <v>689</v>
      </c>
      <c r="Y170" s="206">
        <v>1142403</v>
      </c>
      <c r="Z170" s="178">
        <v>0</v>
      </c>
      <c r="AA170" s="128">
        <v>0</v>
      </c>
      <c r="AB170" s="159">
        <v>0</v>
      </c>
      <c r="AC170" s="178">
        <v>0</v>
      </c>
      <c r="AD170" s="137">
        <f t="shared" si="19"/>
        <v>1142403</v>
      </c>
      <c r="AE170" s="135">
        <f t="shared" si="20"/>
        <v>0</v>
      </c>
      <c r="AF170" s="135">
        <f t="shared" si="21"/>
        <v>0</v>
      </c>
      <c r="AG170" s="135" t="s">
        <v>2543</v>
      </c>
      <c r="AH170" s="178"/>
      <c r="AI170" s="178"/>
      <c r="AJ170" s="178"/>
      <c r="AK170" s="178"/>
      <c r="AL170" s="178"/>
      <c r="AM170" s="178"/>
      <c r="AN170" s="178"/>
      <c r="AO170" s="178"/>
      <c r="AP170" s="178"/>
      <c r="AQ170" s="188" t="s">
        <v>1733</v>
      </c>
    </row>
    <row r="171" spans="1:43" ht="36" x14ac:dyDescent="0.3">
      <c r="A171" s="193" t="s">
        <v>900</v>
      </c>
      <c r="B171" s="129">
        <v>168</v>
      </c>
      <c r="C171" s="144" t="s">
        <v>1083</v>
      </c>
      <c r="D171" s="238">
        <v>24375</v>
      </c>
      <c r="E171" s="245" t="s">
        <v>1659</v>
      </c>
      <c r="F171" s="280" t="s">
        <v>2529</v>
      </c>
      <c r="G171" s="175" t="s">
        <v>1132</v>
      </c>
      <c r="H171" s="186">
        <v>2006</v>
      </c>
      <c r="I171" s="203">
        <v>38915</v>
      </c>
      <c r="J171" s="186">
        <v>2006</v>
      </c>
      <c r="K171" s="187" t="s">
        <v>2249</v>
      </c>
      <c r="L171" s="187" t="s">
        <v>1100</v>
      </c>
      <c r="M171" s="131">
        <v>150</v>
      </c>
      <c r="N171" s="252">
        <v>39022</v>
      </c>
      <c r="O171" s="136">
        <v>39234</v>
      </c>
      <c r="P171" s="136">
        <v>42844</v>
      </c>
      <c r="Q171" s="145">
        <f>+(P171-N171)/365</f>
        <v>10.471232876712328</v>
      </c>
      <c r="R171" s="145" t="s">
        <v>2520</v>
      </c>
      <c r="S171" s="145">
        <f>+(P171-O171)/365</f>
        <v>9.8904109589041092</v>
      </c>
      <c r="T171" s="145" t="s">
        <v>2519</v>
      </c>
      <c r="U171" s="145" t="s">
        <v>2540</v>
      </c>
      <c r="V171" s="145" t="s">
        <v>689</v>
      </c>
      <c r="W171" s="145" t="s">
        <v>689</v>
      </c>
      <c r="X171" s="128" t="s">
        <v>689</v>
      </c>
      <c r="Y171" s="206">
        <v>463525</v>
      </c>
      <c r="Z171" s="178">
        <v>0</v>
      </c>
      <c r="AA171" s="128">
        <v>0</v>
      </c>
      <c r="AB171" s="206">
        <v>368686</v>
      </c>
      <c r="AC171" s="189">
        <v>19316.259999999998</v>
      </c>
      <c r="AD171" s="137">
        <f t="shared" si="19"/>
        <v>444208.74</v>
      </c>
      <c r="AE171" s="135">
        <f t="shared" si="20"/>
        <v>4.167253114718731E-2</v>
      </c>
      <c r="AF171" s="135">
        <f t="shared" si="21"/>
        <v>4.167253114718731E-2</v>
      </c>
      <c r="AG171" s="135" t="s">
        <v>2543</v>
      </c>
      <c r="AH171" s="178"/>
      <c r="AI171" s="178"/>
      <c r="AJ171" s="178"/>
      <c r="AK171" s="178"/>
      <c r="AL171" s="178"/>
      <c r="AM171" s="178"/>
      <c r="AN171" s="178"/>
      <c r="AO171" s="178"/>
      <c r="AP171" s="178"/>
      <c r="AQ171" s="188" t="s">
        <v>1737</v>
      </c>
    </row>
    <row r="172" spans="1:43" ht="36" x14ac:dyDescent="0.3">
      <c r="A172" s="128" t="s">
        <v>901</v>
      </c>
      <c r="B172" s="129">
        <v>169</v>
      </c>
      <c r="C172" s="144" t="s">
        <v>1080</v>
      </c>
      <c r="D172" s="238">
        <v>13202</v>
      </c>
      <c r="E172" s="246" t="s">
        <v>2200</v>
      </c>
      <c r="F172" s="279" t="s">
        <v>2531</v>
      </c>
      <c r="G172" s="175" t="s">
        <v>1132</v>
      </c>
      <c r="H172" s="186">
        <v>2007</v>
      </c>
      <c r="I172" s="203">
        <v>38442</v>
      </c>
      <c r="J172" s="186">
        <v>2005</v>
      </c>
      <c r="K172" s="187" t="s">
        <v>1190</v>
      </c>
      <c r="L172" s="187" t="s">
        <v>1110</v>
      </c>
      <c r="M172" s="131">
        <v>120</v>
      </c>
      <c r="N172" s="136">
        <v>38777</v>
      </c>
      <c r="O172" s="136">
        <v>39052</v>
      </c>
      <c r="P172" s="136">
        <v>42844</v>
      </c>
      <c r="Q172" s="145">
        <f>+(P172-N172)/365</f>
        <v>11.142465753424657</v>
      </c>
      <c r="R172" s="145" t="s">
        <v>2521</v>
      </c>
      <c r="S172" s="145">
        <f>+(P172-O172)/365</f>
        <v>10.389041095890411</v>
      </c>
      <c r="T172" s="145" t="s">
        <v>2525</v>
      </c>
      <c r="U172" s="145" t="s">
        <v>2540</v>
      </c>
      <c r="V172" s="145" t="s">
        <v>689</v>
      </c>
      <c r="W172" s="145" t="s">
        <v>689</v>
      </c>
      <c r="X172" s="128" t="s">
        <v>689</v>
      </c>
      <c r="Y172" s="133">
        <v>331731</v>
      </c>
      <c r="Z172" s="138">
        <v>0</v>
      </c>
      <c r="AA172" s="128">
        <v>0</v>
      </c>
      <c r="AB172" s="133">
        <v>303803</v>
      </c>
      <c r="AC172" s="133">
        <v>251017.92</v>
      </c>
      <c r="AD172" s="137">
        <f t="shared" si="19"/>
        <v>80713.079999999987</v>
      </c>
      <c r="AE172" s="135">
        <f t="shared" si="20"/>
        <v>0.75669117447570478</v>
      </c>
      <c r="AF172" s="135">
        <f t="shared" si="21"/>
        <v>0.75669117447570478</v>
      </c>
      <c r="AG172" s="135" t="s">
        <v>2544</v>
      </c>
      <c r="AH172" s="138"/>
      <c r="AI172" s="138"/>
      <c r="AJ172" s="138"/>
      <c r="AK172" s="138"/>
      <c r="AL172" s="138"/>
      <c r="AM172" s="138"/>
      <c r="AN172" s="138"/>
      <c r="AO172" s="138"/>
      <c r="AP172" s="138"/>
      <c r="AQ172" s="139"/>
    </row>
    <row r="173" spans="1:43" ht="48.6" x14ac:dyDescent="0.3">
      <c r="A173" s="193" t="s">
        <v>897</v>
      </c>
      <c r="B173" s="129">
        <v>170</v>
      </c>
      <c r="C173" s="144" t="s">
        <v>1284</v>
      </c>
      <c r="D173" s="238">
        <v>38097</v>
      </c>
      <c r="E173" s="245" t="s">
        <v>1166</v>
      </c>
      <c r="F173" s="280" t="s">
        <v>2530</v>
      </c>
      <c r="G173" s="175" t="s">
        <v>1132</v>
      </c>
      <c r="H173" s="186">
        <v>2007</v>
      </c>
      <c r="I173" s="203">
        <v>39169</v>
      </c>
      <c r="J173" s="186">
        <v>2007</v>
      </c>
      <c r="K173" s="128" t="s">
        <v>1166</v>
      </c>
      <c r="L173" s="128" t="s">
        <v>1110</v>
      </c>
      <c r="M173" s="248">
        <v>60</v>
      </c>
      <c r="N173" s="136">
        <v>39387</v>
      </c>
      <c r="O173" s="136">
        <v>40087</v>
      </c>
      <c r="P173" s="136">
        <v>42844</v>
      </c>
      <c r="Q173" s="145">
        <f>+(P173-N173)/365</f>
        <v>9.4712328767123282</v>
      </c>
      <c r="R173" s="145" t="s">
        <v>2519</v>
      </c>
      <c r="S173" s="145">
        <f>+(P173-O173)/365</f>
        <v>7.5534246575342463</v>
      </c>
      <c r="T173" s="145" t="s">
        <v>2517</v>
      </c>
      <c r="U173" s="145" t="s">
        <v>2540</v>
      </c>
      <c r="V173" s="145" t="s">
        <v>689</v>
      </c>
      <c r="W173" s="145" t="s">
        <v>689</v>
      </c>
      <c r="X173" s="128" t="s">
        <v>689</v>
      </c>
      <c r="Y173" s="180">
        <v>58476</v>
      </c>
      <c r="Z173" s="178">
        <v>0</v>
      </c>
      <c r="AA173" s="128">
        <v>0</v>
      </c>
      <c r="AB173" s="133">
        <v>80637</v>
      </c>
      <c r="AC173" s="180">
        <v>65762.100000000006</v>
      </c>
      <c r="AD173" s="137">
        <f t="shared" si="19"/>
        <v>-7286.1000000000058</v>
      </c>
      <c r="AE173" s="135">
        <f t="shared" si="20"/>
        <v>1.1245998358300842</v>
      </c>
      <c r="AF173" s="135">
        <f t="shared" si="21"/>
        <v>1.1245998358300842</v>
      </c>
      <c r="AG173" s="135" t="s">
        <v>2544</v>
      </c>
      <c r="AH173" s="178"/>
      <c r="AI173" s="178"/>
      <c r="AJ173" s="178"/>
      <c r="AK173" s="178"/>
      <c r="AL173" s="178"/>
      <c r="AM173" s="178"/>
      <c r="AN173" s="178"/>
      <c r="AO173" s="178"/>
      <c r="AP173" s="178"/>
      <c r="AQ173" s="188" t="s">
        <v>1286</v>
      </c>
    </row>
    <row r="174" spans="1:43" ht="48.6" x14ac:dyDescent="0.3">
      <c r="A174" s="193" t="s">
        <v>897</v>
      </c>
      <c r="B174" s="129">
        <v>171</v>
      </c>
      <c r="C174" s="144" t="s">
        <v>1288</v>
      </c>
      <c r="D174" s="238">
        <v>40184</v>
      </c>
      <c r="E174" s="245" t="s">
        <v>1166</v>
      </c>
      <c r="F174" s="280" t="s">
        <v>2530</v>
      </c>
      <c r="G174" s="175" t="s">
        <v>1132</v>
      </c>
      <c r="H174" s="186">
        <v>2007</v>
      </c>
      <c r="I174" s="203">
        <v>39170</v>
      </c>
      <c r="J174" s="186">
        <v>2007</v>
      </c>
      <c r="K174" s="128" t="s">
        <v>1166</v>
      </c>
      <c r="L174" s="128" t="s">
        <v>1110</v>
      </c>
      <c r="M174" s="248">
        <v>90</v>
      </c>
      <c r="N174" s="136">
        <v>39326</v>
      </c>
      <c r="O174" s="136">
        <v>40057</v>
      </c>
      <c r="P174" s="136">
        <v>42844</v>
      </c>
      <c r="Q174" s="145">
        <f>+(P174-N174)/365</f>
        <v>9.6383561643835609</v>
      </c>
      <c r="R174" s="145" t="s">
        <v>2519</v>
      </c>
      <c r="S174" s="145">
        <f>+(P174-O174)/365</f>
        <v>7.6356164383561644</v>
      </c>
      <c r="T174" s="145" t="s">
        <v>2517</v>
      </c>
      <c r="U174" s="145" t="s">
        <v>2540</v>
      </c>
      <c r="V174" s="145" t="s">
        <v>689</v>
      </c>
      <c r="W174" s="145" t="s">
        <v>689</v>
      </c>
      <c r="X174" s="128" t="s">
        <v>689</v>
      </c>
      <c r="Y174" s="180">
        <v>140065</v>
      </c>
      <c r="Z174" s="178">
        <v>0</v>
      </c>
      <c r="AA174" s="128">
        <v>0</v>
      </c>
      <c r="AB174" s="133">
        <v>165504</v>
      </c>
      <c r="AC174" s="180">
        <v>156056.62</v>
      </c>
      <c r="AD174" s="137">
        <f t="shared" si="19"/>
        <v>-15991.619999999995</v>
      </c>
      <c r="AE174" s="135">
        <f t="shared" si="20"/>
        <v>1.1141728483204227</v>
      </c>
      <c r="AF174" s="135">
        <f t="shared" si="21"/>
        <v>1.1141728483204227</v>
      </c>
      <c r="AG174" s="135" t="s">
        <v>2544</v>
      </c>
      <c r="AH174" s="178"/>
      <c r="AI174" s="178"/>
      <c r="AJ174" s="178"/>
      <c r="AK174" s="178"/>
      <c r="AL174" s="178"/>
      <c r="AM174" s="178"/>
      <c r="AN174" s="178"/>
      <c r="AO174" s="178"/>
      <c r="AP174" s="178"/>
      <c r="AQ174" s="188" t="s">
        <v>1289</v>
      </c>
    </row>
    <row r="175" spans="1:43" ht="48.6" x14ac:dyDescent="0.3">
      <c r="A175" s="193" t="s">
        <v>897</v>
      </c>
      <c r="B175" s="129">
        <v>172</v>
      </c>
      <c r="C175" s="144" t="s">
        <v>2508</v>
      </c>
      <c r="D175" s="238">
        <v>43802</v>
      </c>
      <c r="E175" s="245" t="s">
        <v>1166</v>
      </c>
      <c r="F175" s="280" t="s">
        <v>2530</v>
      </c>
      <c r="G175" s="175" t="s">
        <v>1132</v>
      </c>
      <c r="H175" s="186">
        <v>2007</v>
      </c>
      <c r="I175" s="203">
        <v>39175</v>
      </c>
      <c r="J175" s="186">
        <v>2007</v>
      </c>
      <c r="K175" s="128" t="s">
        <v>1166</v>
      </c>
      <c r="L175" s="128" t="s">
        <v>1100</v>
      </c>
      <c r="M175" s="248">
        <v>120</v>
      </c>
      <c r="N175" s="136">
        <v>39326</v>
      </c>
      <c r="O175" s="136">
        <v>40118</v>
      </c>
      <c r="P175" s="136">
        <v>42844</v>
      </c>
      <c r="Q175" s="145">
        <f>+(P175-N175)/365</f>
        <v>9.6383561643835609</v>
      </c>
      <c r="R175" s="145" t="s">
        <v>2519</v>
      </c>
      <c r="S175" s="145">
        <f>+(P175-O175)/365</f>
        <v>7.4684931506849317</v>
      </c>
      <c r="T175" s="145" t="s">
        <v>2517</v>
      </c>
      <c r="U175" s="145" t="s">
        <v>2540</v>
      </c>
      <c r="V175" s="145" t="s">
        <v>689</v>
      </c>
      <c r="W175" s="145" t="s">
        <v>689</v>
      </c>
      <c r="X175" s="128" t="s">
        <v>689</v>
      </c>
      <c r="Y175" s="180">
        <v>376855</v>
      </c>
      <c r="Z175" s="178">
        <v>0</v>
      </c>
      <c r="AA175" s="128">
        <v>0</v>
      </c>
      <c r="AB175" s="133">
        <v>951433</v>
      </c>
      <c r="AC175" s="180">
        <v>643510.73</v>
      </c>
      <c r="AD175" s="137">
        <f t="shared" si="19"/>
        <v>-266655.73</v>
      </c>
      <c r="AE175" s="135">
        <f t="shared" si="20"/>
        <v>1.7075817754839393</v>
      </c>
      <c r="AF175" s="135">
        <f t="shared" si="21"/>
        <v>1.7075817754839393</v>
      </c>
      <c r="AG175" s="135" t="s">
        <v>2544</v>
      </c>
      <c r="AH175" s="178"/>
      <c r="AI175" s="178"/>
      <c r="AJ175" s="178"/>
      <c r="AK175" s="178"/>
      <c r="AL175" s="178"/>
      <c r="AM175" s="178"/>
      <c r="AN175" s="178"/>
      <c r="AO175" s="178"/>
      <c r="AP175" s="178"/>
      <c r="AQ175" s="188" t="s">
        <v>1296</v>
      </c>
    </row>
    <row r="176" spans="1:43" ht="48" x14ac:dyDescent="0.3">
      <c r="A176" s="173" t="s">
        <v>903</v>
      </c>
      <c r="B176" s="129">
        <v>173</v>
      </c>
      <c r="C176" s="174" t="s">
        <v>1515</v>
      </c>
      <c r="D176" s="240">
        <v>43716</v>
      </c>
      <c r="E176" s="246" t="s">
        <v>2200</v>
      </c>
      <c r="F176" s="279" t="s">
        <v>2531</v>
      </c>
      <c r="G176" s="175" t="s">
        <v>1132</v>
      </c>
      <c r="H176" s="153">
        <v>2007</v>
      </c>
      <c r="I176" s="172">
        <v>39063</v>
      </c>
      <c r="J176" s="186">
        <v>2006</v>
      </c>
      <c r="K176" s="173" t="s">
        <v>916</v>
      </c>
      <c r="L176" s="152" t="s">
        <v>1102</v>
      </c>
      <c r="M176" s="154">
        <v>150</v>
      </c>
      <c r="N176" s="136" t="s">
        <v>698</v>
      </c>
      <c r="O176" s="136" t="s">
        <v>698</v>
      </c>
      <c r="P176" s="136">
        <v>42844</v>
      </c>
      <c r="Q176" s="128" t="s">
        <v>698</v>
      </c>
      <c r="R176" s="128" t="s">
        <v>698</v>
      </c>
      <c r="S176" s="128" t="s">
        <v>698</v>
      </c>
      <c r="T176" s="128" t="s">
        <v>698</v>
      </c>
      <c r="U176" s="128" t="s">
        <v>698</v>
      </c>
      <c r="V176" s="156" t="s">
        <v>689</v>
      </c>
      <c r="W176" s="145" t="s">
        <v>689</v>
      </c>
      <c r="X176" s="173" t="s">
        <v>689</v>
      </c>
      <c r="Y176" s="159">
        <v>2113232</v>
      </c>
      <c r="Z176" s="168">
        <v>0</v>
      </c>
      <c r="AA176" s="128">
        <v>0</v>
      </c>
      <c r="AB176" s="133">
        <v>1000000</v>
      </c>
      <c r="AC176" s="168">
        <v>0</v>
      </c>
      <c r="AD176" s="137">
        <f t="shared" si="19"/>
        <v>2113232</v>
      </c>
      <c r="AE176" s="135">
        <f t="shared" si="20"/>
        <v>0</v>
      </c>
      <c r="AF176" s="135">
        <f t="shared" si="21"/>
        <v>0</v>
      </c>
      <c r="AG176" s="135" t="s">
        <v>2543</v>
      </c>
      <c r="AH176" s="168"/>
      <c r="AI176" s="168"/>
      <c r="AJ176" s="168"/>
      <c r="AK176" s="168"/>
      <c r="AL176" s="168"/>
      <c r="AM176" s="168"/>
      <c r="AN176" s="168"/>
      <c r="AO176" s="168"/>
      <c r="AP176" s="168"/>
      <c r="AQ176" s="165" t="s">
        <v>1516</v>
      </c>
    </row>
    <row r="177" spans="1:43" ht="72" x14ac:dyDescent="0.3">
      <c r="A177" s="173" t="s">
        <v>903</v>
      </c>
      <c r="B177" s="129">
        <v>174</v>
      </c>
      <c r="C177" s="174" t="s">
        <v>1093</v>
      </c>
      <c r="D177" s="240">
        <v>82347</v>
      </c>
      <c r="E177" s="245" t="s">
        <v>2554</v>
      </c>
      <c r="F177" s="280" t="s">
        <v>2533</v>
      </c>
      <c r="G177" s="175" t="s">
        <v>1132</v>
      </c>
      <c r="H177" s="153">
        <v>2007</v>
      </c>
      <c r="I177" s="172">
        <v>39587</v>
      </c>
      <c r="J177" s="186">
        <v>2008</v>
      </c>
      <c r="K177" s="187" t="s">
        <v>1191</v>
      </c>
      <c r="L177" s="152" t="s">
        <v>1100</v>
      </c>
      <c r="M177" s="154">
        <v>180</v>
      </c>
      <c r="N177" s="136">
        <v>39600</v>
      </c>
      <c r="O177" s="136">
        <v>40513</v>
      </c>
      <c r="P177" s="136">
        <v>42844</v>
      </c>
      <c r="Q177" s="145">
        <f>+(P177-N177)/365</f>
        <v>8.8876712328767127</v>
      </c>
      <c r="R177" s="145" t="s">
        <v>2518</v>
      </c>
      <c r="S177" s="145">
        <f>+(P177-O177)/365</f>
        <v>6.3863013698630136</v>
      </c>
      <c r="T177" s="145" t="s">
        <v>2516</v>
      </c>
      <c r="U177" s="145" t="s">
        <v>2540</v>
      </c>
      <c r="V177" s="156" t="s">
        <v>689</v>
      </c>
      <c r="W177" s="145" t="s">
        <v>689</v>
      </c>
      <c r="X177" s="173" t="s">
        <v>689</v>
      </c>
      <c r="Y177" s="159">
        <v>1898714</v>
      </c>
      <c r="Z177" s="168">
        <v>0</v>
      </c>
      <c r="AA177" s="128">
        <v>0</v>
      </c>
      <c r="AB177" s="133">
        <v>2875469</v>
      </c>
      <c r="AC177" s="159">
        <v>1840455.91</v>
      </c>
      <c r="AD177" s="137">
        <f t="shared" si="19"/>
        <v>58258.090000000084</v>
      </c>
      <c r="AE177" s="135">
        <f t="shared" si="20"/>
        <v>0.96931707987616877</v>
      </c>
      <c r="AF177" s="135">
        <f t="shared" si="21"/>
        <v>0.96931707987616877</v>
      </c>
      <c r="AG177" s="135" t="s">
        <v>2544</v>
      </c>
      <c r="AH177" s="168"/>
      <c r="AI177" s="168"/>
      <c r="AJ177" s="168"/>
      <c r="AK177" s="168"/>
      <c r="AL177" s="168"/>
      <c r="AM177" s="168"/>
      <c r="AN177" s="168"/>
      <c r="AO177" s="168"/>
      <c r="AP177" s="168"/>
      <c r="AQ177" s="165" t="s">
        <v>2111</v>
      </c>
    </row>
    <row r="178" spans="1:43" ht="24.6" x14ac:dyDescent="0.3">
      <c r="A178" s="193" t="s">
        <v>896</v>
      </c>
      <c r="B178" s="129">
        <v>175</v>
      </c>
      <c r="C178" s="144" t="s">
        <v>1819</v>
      </c>
      <c r="D178" s="238">
        <v>7035</v>
      </c>
      <c r="E178" s="245" t="s">
        <v>1659</v>
      </c>
      <c r="F178" s="280" t="s">
        <v>2529</v>
      </c>
      <c r="G178" s="175" t="s">
        <v>1132</v>
      </c>
      <c r="H178" s="186">
        <v>2007</v>
      </c>
      <c r="I178" s="203">
        <v>38072</v>
      </c>
      <c r="J178" s="186">
        <v>2004</v>
      </c>
      <c r="K178" s="128" t="s">
        <v>1659</v>
      </c>
      <c r="L178" s="128" t="s">
        <v>1110</v>
      </c>
      <c r="M178" s="131">
        <v>150</v>
      </c>
      <c r="N178" s="128" t="s">
        <v>698</v>
      </c>
      <c r="O178" s="136" t="s">
        <v>698</v>
      </c>
      <c r="P178" s="136">
        <v>42844</v>
      </c>
      <c r="Q178" s="128" t="s">
        <v>698</v>
      </c>
      <c r="R178" s="128" t="s">
        <v>698</v>
      </c>
      <c r="S178" s="128" t="s">
        <v>698</v>
      </c>
      <c r="T178" s="128" t="s">
        <v>698</v>
      </c>
      <c r="U178" s="128" t="s">
        <v>698</v>
      </c>
      <c r="V178" s="145" t="s">
        <v>689</v>
      </c>
      <c r="W178" s="128" t="s">
        <v>691</v>
      </c>
      <c r="X178" s="128" t="s">
        <v>689</v>
      </c>
      <c r="Y178" s="189">
        <v>137300</v>
      </c>
      <c r="Z178" s="178">
        <v>0</v>
      </c>
      <c r="AA178" s="128">
        <v>0</v>
      </c>
      <c r="AB178" s="159">
        <v>0</v>
      </c>
      <c r="AC178" s="219">
        <v>137300</v>
      </c>
      <c r="AD178" s="137">
        <f t="shared" si="19"/>
        <v>0</v>
      </c>
      <c r="AE178" s="135">
        <f t="shared" si="20"/>
        <v>1</v>
      </c>
      <c r="AF178" s="135">
        <f t="shared" si="21"/>
        <v>1</v>
      </c>
      <c r="AG178" s="135" t="s">
        <v>2544</v>
      </c>
      <c r="AH178" s="136" t="s">
        <v>925</v>
      </c>
      <c r="AI178" s="178"/>
      <c r="AJ178" s="178"/>
      <c r="AK178" s="178"/>
      <c r="AL178" s="178"/>
      <c r="AM178" s="178"/>
      <c r="AN178" s="178"/>
      <c r="AO178" s="178"/>
      <c r="AP178" s="178"/>
      <c r="AQ178" s="188" t="s">
        <v>1820</v>
      </c>
    </row>
    <row r="179" spans="1:43" ht="24" x14ac:dyDescent="0.3">
      <c r="A179" s="193" t="s">
        <v>896</v>
      </c>
      <c r="B179" s="129">
        <v>176</v>
      </c>
      <c r="C179" s="144" t="s">
        <v>1821</v>
      </c>
      <c r="D179" s="238">
        <v>10346</v>
      </c>
      <c r="E179" s="246" t="s">
        <v>906</v>
      </c>
      <c r="F179" s="279" t="s">
        <v>2532</v>
      </c>
      <c r="G179" s="175" t="s">
        <v>1132</v>
      </c>
      <c r="H179" s="186">
        <v>2007</v>
      </c>
      <c r="I179" s="203">
        <v>38342</v>
      </c>
      <c r="J179" s="186">
        <v>2004</v>
      </c>
      <c r="K179" s="130" t="s">
        <v>906</v>
      </c>
      <c r="L179" s="128" t="s">
        <v>1110</v>
      </c>
      <c r="M179" s="131">
        <v>420</v>
      </c>
      <c r="N179" s="128" t="s">
        <v>698</v>
      </c>
      <c r="O179" s="136" t="s">
        <v>698</v>
      </c>
      <c r="P179" s="136">
        <v>42844</v>
      </c>
      <c r="Q179" s="128" t="s">
        <v>698</v>
      </c>
      <c r="R179" s="128" t="s">
        <v>698</v>
      </c>
      <c r="S179" s="128" t="s">
        <v>698</v>
      </c>
      <c r="T179" s="128" t="s">
        <v>698</v>
      </c>
      <c r="U179" s="128" t="s">
        <v>698</v>
      </c>
      <c r="V179" s="145" t="s">
        <v>689</v>
      </c>
      <c r="W179" s="128" t="s">
        <v>691</v>
      </c>
      <c r="X179" s="128" t="s">
        <v>689</v>
      </c>
      <c r="Y179" s="189">
        <v>235557</v>
      </c>
      <c r="Z179" s="178">
        <v>0</v>
      </c>
      <c r="AA179" s="128">
        <v>0</v>
      </c>
      <c r="AB179" s="159">
        <v>0</v>
      </c>
      <c r="AC179" s="189">
        <v>235557</v>
      </c>
      <c r="AD179" s="137">
        <f t="shared" ref="AD179:AD210" si="22">+Y179-AC179</f>
        <v>0</v>
      </c>
      <c r="AE179" s="135">
        <f t="shared" ref="AE179:AE210" si="23">+AC179/Y179</f>
        <v>1</v>
      </c>
      <c r="AF179" s="135">
        <f t="shared" ref="AF179:AF210" si="24">+AC179/Y179</f>
        <v>1</v>
      </c>
      <c r="AG179" s="135" t="s">
        <v>2544</v>
      </c>
      <c r="AH179" s="136" t="s">
        <v>925</v>
      </c>
      <c r="AI179" s="178"/>
      <c r="AJ179" s="178"/>
      <c r="AK179" s="178"/>
      <c r="AL179" s="178"/>
      <c r="AM179" s="178"/>
      <c r="AN179" s="178"/>
      <c r="AO179" s="178"/>
      <c r="AP179" s="178"/>
      <c r="AQ179" s="177"/>
    </row>
    <row r="180" spans="1:43" ht="24" x14ac:dyDescent="0.3">
      <c r="A180" s="193" t="s">
        <v>896</v>
      </c>
      <c r="B180" s="129">
        <v>177</v>
      </c>
      <c r="C180" s="144" t="s">
        <v>1822</v>
      </c>
      <c r="D180" s="238">
        <v>7947</v>
      </c>
      <c r="E180" s="246" t="s">
        <v>906</v>
      </c>
      <c r="F180" s="279" t="s">
        <v>2532</v>
      </c>
      <c r="G180" s="175" t="s">
        <v>1132</v>
      </c>
      <c r="H180" s="186">
        <v>2007</v>
      </c>
      <c r="I180" s="203">
        <v>38036</v>
      </c>
      <c r="J180" s="186">
        <v>2004</v>
      </c>
      <c r="K180" s="130" t="s">
        <v>906</v>
      </c>
      <c r="L180" s="128" t="s">
        <v>1110</v>
      </c>
      <c r="M180" s="131">
        <v>120</v>
      </c>
      <c r="N180" s="128" t="s">
        <v>698</v>
      </c>
      <c r="O180" s="136" t="s">
        <v>698</v>
      </c>
      <c r="P180" s="136">
        <v>42844</v>
      </c>
      <c r="Q180" s="128" t="s">
        <v>698</v>
      </c>
      <c r="R180" s="128" t="s">
        <v>698</v>
      </c>
      <c r="S180" s="128" t="s">
        <v>698</v>
      </c>
      <c r="T180" s="128" t="s">
        <v>698</v>
      </c>
      <c r="U180" s="128" t="s">
        <v>698</v>
      </c>
      <c r="V180" s="145" t="s">
        <v>689</v>
      </c>
      <c r="W180" s="145" t="s">
        <v>689</v>
      </c>
      <c r="X180" s="128" t="s">
        <v>689</v>
      </c>
      <c r="Y180" s="189">
        <v>183930.45</v>
      </c>
      <c r="Z180" s="178">
        <v>0</v>
      </c>
      <c r="AA180" s="128">
        <v>0</v>
      </c>
      <c r="AB180" s="159">
        <v>0</v>
      </c>
      <c r="AC180" s="178">
        <v>0</v>
      </c>
      <c r="AD180" s="137">
        <f t="shared" si="22"/>
        <v>183930.45</v>
      </c>
      <c r="AE180" s="135">
        <f t="shared" si="23"/>
        <v>0</v>
      </c>
      <c r="AF180" s="135">
        <f t="shared" si="24"/>
        <v>0</v>
      </c>
      <c r="AG180" s="135" t="s">
        <v>2543</v>
      </c>
      <c r="AH180" s="178"/>
      <c r="AI180" s="178"/>
      <c r="AJ180" s="178"/>
      <c r="AK180" s="178"/>
      <c r="AL180" s="178"/>
      <c r="AM180" s="178"/>
      <c r="AN180" s="178"/>
      <c r="AO180" s="178"/>
      <c r="AP180" s="178"/>
      <c r="AQ180" s="188" t="s">
        <v>1800</v>
      </c>
    </row>
    <row r="181" spans="1:43" ht="36.6" x14ac:dyDescent="0.3">
      <c r="A181" s="193" t="s">
        <v>896</v>
      </c>
      <c r="B181" s="129">
        <v>178</v>
      </c>
      <c r="C181" s="144" t="s">
        <v>1823</v>
      </c>
      <c r="D181" s="238">
        <v>13631</v>
      </c>
      <c r="E181" s="246" t="s">
        <v>906</v>
      </c>
      <c r="F181" s="279" t="s">
        <v>2532</v>
      </c>
      <c r="G181" s="175" t="s">
        <v>1132</v>
      </c>
      <c r="H181" s="186">
        <v>2007</v>
      </c>
      <c r="I181" s="203">
        <v>39336</v>
      </c>
      <c r="J181" s="186">
        <v>2007</v>
      </c>
      <c r="K181" s="128" t="s">
        <v>1647</v>
      </c>
      <c r="L181" s="128" t="s">
        <v>1104</v>
      </c>
      <c r="M181" s="131">
        <v>30</v>
      </c>
      <c r="N181" s="252">
        <v>39387</v>
      </c>
      <c r="O181" s="136">
        <v>39387</v>
      </c>
      <c r="P181" s="136">
        <v>42844</v>
      </c>
      <c r="Q181" s="145">
        <f>+(P181-N181)/365</f>
        <v>9.4712328767123282</v>
      </c>
      <c r="R181" s="145" t="s">
        <v>2519</v>
      </c>
      <c r="S181" s="145">
        <f>+(P181-O181)/365</f>
        <v>9.4712328767123282</v>
      </c>
      <c r="T181" s="145" t="s">
        <v>2519</v>
      </c>
      <c r="U181" s="145" t="s">
        <v>2540</v>
      </c>
      <c r="V181" s="145" t="s">
        <v>689</v>
      </c>
      <c r="W181" s="145" t="s">
        <v>689</v>
      </c>
      <c r="X181" s="128" t="s">
        <v>689</v>
      </c>
      <c r="Y181" s="206">
        <v>1642738</v>
      </c>
      <c r="Z181" s="178">
        <v>0</v>
      </c>
      <c r="AA181" s="128">
        <v>0</v>
      </c>
      <c r="AB181" s="219">
        <v>30000</v>
      </c>
      <c r="AC181" s="219">
        <v>28592.1</v>
      </c>
      <c r="AD181" s="137">
        <f t="shared" si="22"/>
        <v>1614145.9</v>
      </c>
      <c r="AE181" s="135">
        <f t="shared" si="23"/>
        <v>1.7405149208212144E-2</v>
      </c>
      <c r="AF181" s="135">
        <f t="shared" si="24"/>
        <v>1.7405149208212144E-2</v>
      </c>
      <c r="AG181" s="135" t="s">
        <v>2543</v>
      </c>
      <c r="AH181" s="178"/>
      <c r="AI181" s="178"/>
      <c r="AJ181" s="178"/>
      <c r="AK181" s="178"/>
      <c r="AL181" s="178"/>
      <c r="AM181" s="178"/>
      <c r="AN181" s="178"/>
      <c r="AO181" s="178"/>
      <c r="AP181" s="178"/>
      <c r="AQ181" s="188" t="s">
        <v>1824</v>
      </c>
    </row>
    <row r="182" spans="1:43" ht="36" x14ac:dyDescent="0.3">
      <c r="A182" s="193" t="s">
        <v>896</v>
      </c>
      <c r="B182" s="129">
        <v>179</v>
      </c>
      <c r="C182" s="144" t="s">
        <v>1825</v>
      </c>
      <c r="D182" s="238">
        <v>10528</v>
      </c>
      <c r="E182" s="246" t="s">
        <v>906</v>
      </c>
      <c r="F182" s="279" t="s">
        <v>2532</v>
      </c>
      <c r="G182" s="175" t="s">
        <v>1132</v>
      </c>
      <c r="H182" s="186">
        <v>2007</v>
      </c>
      <c r="I182" s="203">
        <v>39308</v>
      </c>
      <c r="J182" s="186">
        <v>2007</v>
      </c>
      <c r="K182" s="128" t="s">
        <v>1519</v>
      </c>
      <c r="L182" s="128" t="s">
        <v>1104</v>
      </c>
      <c r="M182" s="131">
        <v>30</v>
      </c>
      <c r="N182" s="252">
        <v>39417</v>
      </c>
      <c r="O182" s="136">
        <v>39417</v>
      </c>
      <c r="P182" s="136">
        <v>42844</v>
      </c>
      <c r="Q182" s="145">
        <f>+(P182-N182)/365</f>
        <v>9.3890410958904109</v>
      </c>
      <c r="R182" s="145" t="s">
        <v>2519</v>
      </c>
      <c r="S182" s="145">
        <f>+(P182-O182)/365</f>
        <v>9.3890410958904109</v>
      </c>
      <c r="T182" s="145" t="s">
        <v>2519</v>
      </c>
      <c r="U182" s="145" t="s">
        <v>2540</v>
      </c>
      <c r="V182" s="145" t="s">
        <v>689</v>
      </c>
      <c r="W182" s="145" t="s">
        <v>689</v>
      </c>
      <c r="X182" s="128" t="s">
        <v>689</v>
      </c>
      <c r="Y182" s="206">
        <v>864195</v>
      </c>
      <c r="Z182" s="178">
        <v>0</v>
      </c>
      <c r="AA182" s="128">
        <v>0</v>
      </c>
      <c r="AB182" s="206">
        <v>159998</v>
      </c>
      <c r="AC182" s="189">
        <v>20424.599999999999</v>
      </c>
      <c r="AD182" s="137">
        <f t="shared" si="22"/>
        <v>843770.4</v>
      </c>
      <c r="AE182" s="135">
        <f t="shared" si="23"/>
        <v>2.3634249214586983E-2</v>
      </c>
      <c r="AF182" s="135">
        <f t="shared" si="24"/>
        <v>2.3634249214586983E-2</v>
      </c>
      <c r="AG182" s="135" t="s">
        <v>2543</v>
      </c>
      <c r="AH182" s="178"/>
      <c r="AI182" s="178"/>
      <c r="AJ182" s="178"/>
      <c r="AK182" s="178"/>
      <c r="AL182" s="178"/>
      <c r="AM182" s="178"/>
      <c r="AN182" s="178"/>
      <c r="AO182" s="178"/>
      <c r="AP182" s="178"/>
      <c r="AQ182" s="177"/>
    </row>
    <row r="183" spans="1:43" ht="36" x14ac:dyDescent="0.3">
      <c r="A183" s="193" t="s">
        <v>900</v>
      </c>
      <c r="B183" s="129">
        <v>180</v>
      </c>
      <c r="C183" s="144" t="s">
        <v>1078</v>
      </c>
      <c r="D183" s="238">
        <v>13606</v>
      </c>
      <c r="E183" s="245" t="s">
        <v>1659</v>
      </c>
      <c r="F183" s="280" t="s">
        <v>2529</v>
      </c>
      <c r="G183" s="175" t="s">
        <v>1132</v>
      </c>
      <c r="H183" s="186">
        <v>2007</v>
      </c>
      <c r="I183" s="203">
        <v>38323</v>
      </c>
      <c r="J183" s="186">
        <v>2004</v>
      </c>
      <c r="K183" s="187" t="s">
        <v>915</v>
      </c>
      <c r="L183" s="128" t="s">
        <v>1110</v>
      </c>
      <c r="M183" s="131">
        <v>120</v>
      </c>
      <c r="N183" s="252">
        <v>39203</v>
      </c>
      <c r="O183" s="136">
        <v>39783</v>
      </c>
      <c r="P183" s="136">
        <v>42844</v>
      </c>
      <c r="Q183" s="145">
        <f>+(P183-N183)/365</f>
        <v>9.9753424657534246</v>
      </c>
      <c r="R183" s="145" t="s">
        <v>2520</v>
      </c>
      <c r="S183" s="145">
        <f>+(P183-O183)/365</f>
        <v>8.3863013698630144</v>
      </c>
      <c r="T183" s="145" t="s">
        <v>2518</v>
      </c>
      <c r="U183" s="145" t="s">
        <v>2540</v>
      </c>
      <c r="V183" s="145" t="s">
        <v>689</v>
      </c>
      <c r="W183" s="128" t="s">
        <v>691</v>
      </c>
      <c r="X183" s="128" t="s">
        <v>689</v>
      </c>
      <c r="Y183" s="206">
        <v>268533</v>
      </c>
      <c r="Z183" s="178">
        <v>0</v>
      </c>
      <c r="AA183" s="128">
        <v>0</v>
      </c>
      <c r="AB183" s="206">
        <v>348940</v>
      </c>
      <c r="AC183" s="206">
        <v>348790</v>
      </c>
      <c r="AD183" s="137">
        <f t="shared" si="22"/>
        <v>-80257</v>
      </c>
      <c r="AE183" s="135">
        <f t="shared" si="23"/>
        <v>1.2988720194538474</v>
      </c>
      <c r="AF183" s="135">
        <f t="shared" si="24"/>
        <v>1.2988720194538474</v>
      </c>
      <c r="AG183" s="135" t="s">
        <v>2544</v>
      </c>
      <c r="AH183" s="136" t="s">
        <v>925</v>
      </c>
      <c r="AI183" s="178"/>
      <c r="AJ183" s="178"/>
      <c r="AK183" s="178"/>
      <c r="AL183" s="178"/>
      <c r="AM183" s="178"/>
      <c r="AN183" s="178"/>
      <c r="AO183" s="178"/>
      <c r="AP183" s="178"/>
      <c r="AQ183" s="188" t="s">
        <v>1732</v>
      </c>
    </row>
    <row r="184" spans="1:43" ht="24" x14ac:dyDescent="0.3">
      <c r="A184" s="193" t="s">
        <v>900</v>
      </c>
      <c r="B184" s="129">
        <v>181</v>
      </c>
      <c r="C184" s="144" t="s">
        <v>1079</v>
      </c>
      <c r="D184" s="238">
        <v>24101</v>
      </c>
      <c r="E184" s="245" t="s">
        <v>1659</v>
      </c>
      <c r="F184" s="280" t="s">
        <v>2529</v>
      </c>
      <c r="G184" s="175" t="s">
        <v>1132</v>
      </c>
      <c r="H184" s="186">
        <v>2007</v>
      </c>
      <c r="I184" s="203">
        <v>38768</v>
      </c>
      <c r="J184" s="186">
        <v>2006</v>
      </c>
      <c r="K184" s="128" t="s">
        <v>915</v>
      </c>
      <c r="L184" s="128" t="s">
        <v>1110</v>
      </c>
      <c r="M184" s="131">
        <f>6*30</f>
        <v>180</v>
      </c>
      <c r="N184" s="128" t="s">
        <v>698</v>
      </c>
      <c r="O184" s="136" t="s">
        <v>698</v>
      </c>
      <c r="P184" s="136">
        <v>42844</v>
      </c>
      <c r="Q184" s="128" t="s">
        <v>698</v>
      </c>
      <c r="R184" s="128" t="s">
        <v>698</v>
      </c>
      <c r="S184" s="128" t="s">
        <v>698</v>
      </c>
      <c r="T184" s="128" t="s">
        <v>698</v>
      </c>
      <c r="U184" s="128" t="s">
        <v>698</v>
      </c>
      <c r="V184" s="145" t="s">
        <v>689</v>
      </c>
      <c r="W184" s="128" t="s">
        <v>691</v>
      </c>
      <c r="X184" s="128" t="s">
        <v>689</v>
      </c>
      <c r="Y184" s="151">
        <v>424529</v>
      </c>
      <c r="Z184" s="178">
        <v>0</v>
      </c>
      <c r="AA184" s="128">
        <v>0</v>
      </c>
      <c r="AB184" s="159">
        <v>0</v>
      </c>
      <c r="AC184" s="178">
        <v>0</v>
      </c>
      <c r="AD184" s="137">
        <f t="shared" si="22"/>
        <v>424529</v>
      </c>
      <c r="AE184" s="135">
        <f t="shared" si="23"/>
        <v>0</v>
      </c>
      <c r="AF184" s="135">
        <f t="shared" si="24"/>
        <v>0</v>
      </c>
      <c r="AG184" s="135" t="s">
        <v>2543</v>
      </c>
      <c r="AH184" s="136" t="s">
        <v>925</v>
      </c>
      <c r="AI184" s="178"/>
      <c r="AJ184" s="178"/>
      <c r="AK184" s="178"/>
      <c r="AL184" s="178"/>
      <c r="AM184" s="178"/>
      <c r="AN184" s="178"/>
      <c r="AO184" s="178"/>
      <c r="AP184" s="178"/>
      <c r="AQ184" s="177" t="s">
        <v>1734</v>
      </c>
    </row>
    <row r="185" spans="1:43" ht="36" x14ac:dyDescent="0.3">
      <c r="A185" s="193" t="s">
        <v>900</v>
      </c>
      <c r="B185" s="129">
        <v>182</v>
      </c>
      <c r="C185" s="144" t="s">
        <v>1084</v>
      </c>
      <c r="D185" s="238">
        <v>24584</v>
      </c>
      <c r="E185" s="245" t="s">
        <v>1659</v>
      </c>
      <c r="F185" s="280" t="s">
        <v>2529</v>
      </c>
      <c r="G185" s="175" t="s">
        <v>1132</v>
      </c>
      <c r="H185" s="186">
        <v>2007</v>
      </c>
      <c r="I185" s="203">
        <v>38672</v>
      </c>
      <c r="J185" s="186">
        <v>2005</v>
      </c>
      <c r="K185" s="130" t="s">
        <v>1659</v>
      </c>
      <c r="L185" s="128" t="s">
        <v>1110</v>
      </c>
      <c r="M185" s="131">
        <v>120</v>
      </c>
      <c r="N185" s="252">
        <v>39022</v>
      </c>
      <c r="O185" s="136">
        <v>39356</v>
      </c>
      <c r="P185" s="136">
        <v>42844</v>
      </c>
      <c r="Q185" s="145">
        <f>+(P185-N185)/365</f>
        <v>10.471232876712328</v>
      </c>
      <c r="R185" s="145" t="s">
        <v>2520</v>
      </c>
      <c r="S185" s="145">
        <f>+(P185-O185)/365</f>
        <v>9.5561643835616437</v>
      </c>
      <c r="T185" s="145" t="s">
        <v>2519</v>
      </c>
      <c r="U185" s="145" t="s">
        <v>2540</v>
      </c>
      <c r="V185" s="145" t="s">
        <v>689</v>
      </c>
      <c r="W185" s="128" t="s">
        <v>691</v>
      </c>
      <c r="X185" s="128" t="s">
        <v>689</v>
      </c>
      <c r="Y185" s="206">
        <v>400470</v>
      </c>
      <c r="Z185" s="178">
        <v>0</v>
      </c>
      <c r="AA185" s="128">
        <v>0</v>
      </c>
      <c r="AB185" s="206">
        <v>393394</v>
      </c>
      <c r="AC185" s="206">
        <v>219344</v>
      </c>
      <c r="AD185" s="137">
        <f t="shared" si="22"/>
        <v>181126</v>
      </c>
      <c r="AE185" s="135">
        <f t="shared" si="23"/>
        <v>0.54771643319100061</v>
      </c>
      <c r="AF185" s="135">
        <f t="shared" si="24"/>
        <v>0.54771643319100061</v>
      </c>
      <c r="AG185" s="135" t="s">
        <v>2542</v>
      </c>
      <c r="AH185" s="136" t="s">
        <v>925</v>
      </c>
      <c r="AI185" s="178"/>
      <c r="AJ185" s="178"/>
      <c r="AK185" s="178"/>
      <c r="AL185" s="178"/>
      <c r="AM185" s="178"/>
      <c r="AN185" s="178"/>
      <c r="AO185" s="178"/>
      <c r="AP185" s="178"/>
      <c r="AQ185" s="188" t="s">
        <v>1732</v>
      </c>
    </row>
    <row r="186" spans="1:43" ht="36" x14ac:dyDescent="0.3">
      <c r="A186" s="193" t="s">
        <v>900</v>
      </c>
      <c r="B186" s="129">
        <v>183</v>
      </c>
      <c r="C186" s="144" t="s">
        <v>1085</v>
      </c>
      <c r="D186" s="238">
        <v>31564</v>
      </c>
      <c r="E186" s="245" t="s">
        <v>1659</v>
      </c>
      <c r="F186" s="280" t="s">
        <v>2529</v>
      </c>
      <c r="G186" s="175" t="s">
        <v>1132</v>
      </c>
      <c r="H186" s="186">
        <v>2007</v>
      </c>
      <c r="I186" s="203">
        <v>38918</v>
      </c>
      <c r="J186" s="186">
        <v>2006</v>
      </c>
      <c r="K186" s="187" t="s">
        <v>2250</v>
      </c>
      <c r="L186" s="128" t="s">
        <v>1109</v>
      </c>
      <c r="M186" s="131">
        <v>90</v>
      </c>
      <c r="N186" s="252">
        <v>38991</v>
      </c>
      <c r="O186" s="136">
        <v>39052</v>
      </c>
      <c r="P186" s="136">
        <v>42844</v>
      </c>
      <c r="Q186" s="145">
        <f>+(P186-N186)/365</f>
        <v>10.556164383561644</v>
      </c>
      <c r="R186" s="145" t="s">
        <v>2520</v>
      </c>
      <c r="S186" s="145">
        <f>+(P186-O186)/365</f>
        <v>10.389041095890411</v>
      </c>
      <c r="T186" s="145" t="s">
        <v>2525</v>
      </c>
      <c r="U186" s="145" t="s">
        <v>2540</v>
      </c>
      <c r="V186" s="145" t="s">
        <v>689</v>
      </c>
      <c r="W186" s="128" t="s">
        <v>691</v>
      </c>
      <c r="X186" s="128" t="s">
        <v>689</v>
      </c>
      <c r="Y186" s="206">
        <v>178572</v>
      </c>
      <c r="Z186" s="178">
        <v>0</v>
      </c>
      <c r="AA186" s="128">
        <v>0</v>
      </c>
      <c r="AB186" s="206">
        <v>215000</v>
      </c>
      <c r="AC186" s="206">
        <v>215000</v>
      </c>
      <c r="AD186" s="137">
        <f t="shared" si="22"/>
        <v>-36428</v>
      </c>
      <c r="AE186" s="135">
        <f t="shared" si="23"/>
        <v>1.2039961472123288</v>
      </c>
      <c r="AF186" s="135">
        <f t="shared" si="24"/>
        <v>1.2039961472123288</v>
      </c>
      <c r="AG186" s="135" t="s">
        <v>2544</v>
      </c>
      <c r="AH186" s="136" t="s">
        <v>925</v>
      </c>
      <c r="AI186" s="178"/>
      <c r="AJ186" s="178"/>
      <c r="AK186" s="178"/>
      <c r="AL186" s="178"/>
      <c r="AM186" s="178"/>
      <c r="AN186" s="178"/>
      <c r="AO186" s="178"/>
      <c r="AP186" s="178"/>
      <c r="AQ186" s="188" t="s">
        <v>1732</v>
      </c>
    </row>
    <row r="187" spans="1:43" ht="36" x14ac:dyDescent="0.3">
      <c r="A187" s="193" t="s">
        <v>900</v>
      </c>
      <c r="B187" s="129">
        <v>184</v>
      </c>
      <c r="C187" s="144" t="s">
        <v>1086</v>
      </c>
      <c r="D187" s="238">
        <v>35256</v>
      </c>
      <c r="E187" s="245" t="s">
        <v>1659</v>
      </c>
      <c r="F187" s="280" t="s">
        <v>2529</v>
      </c>
      <c r="G187" s="175" t="s">
        <v>1132</v>
      </c>
      <c r="H187" s="186">
        <v>2007</v>
      </c>
      <c r="I187" s="203">
        <v>38989</v>
      </c>
      <c r="J187" s="186">
        <v>2006</v>
      </c>
      <c r="K187" s="128" t="s">
        <v>2166</v>
      </c>
      <c r="L187" s="187" t="s">
        <v>1100</v>
      </c>
      <c r="M187" s="131">
        <f>4*30</f>
        <v>120</v>
      </c>
      <c r="N187" s="252">
        <v>39326</v>
      </c>
      <c r="O187" s="136">
        <v>42278</v>
      </c>
      <c r="P187" s="136">
        <v>42844</v>
      </c>
      <c r="Q187" s="145">
        <f>+(P187-N187)/365</f>
        <v>9.6383561643835609</v>
      </c>
      <c r="R187" s="145" t="s">
        <v>2519</v>
      </c>
      <c r="S187" s="145">
        <f>+(P187-O187)/365</f>
        <v>1.5506849315068494</v>
      </c>
      <c r="T187" s="145" t="s">
        <v>2524</v>
      </c>
      <c r="U187" s="145" t="s">
        <v>2540</v>
      </c>
      <c r="V187" s="145" t="s">
        <v>689</v>
      </c>
      <c r="W187" s="145" t="s">
        <v>689</v>
      </c>
      <c r="X187" s="136" t="s">
        <v>689</v>
      </c>
      <c r="Y187" s="189">
        <v>1093817.48</v>
      </c>
      <c r="Z187" s="178">
        <v>0</v>
      </c>
      <c r="AA187" s="128">
        <v>0</v>
      </c>
      <c r="AB187" s="206">
        <v>2614704</v>
      </c>
      <c r="AC187" s="189">
        <v>822789.68</v>
      </c>
      <c r="AD187" s="137">
        <f t="shared" si="22"/>
        <v>271027.79999999993</v>
      </c>
      <c r="AE187" s="135">
        <f t="shared" si="23"/>
        <v>0.75221844141675265</v>
      </c>
      <c r="AF187" s="135">
        <f t="shared" si="24"/>
        <v>0.75221844141675265</v>
      </c>
      <c r="AG187" s="135" t="s">
        <v>2544</v>
      </c>
      <c r="AH187" s="178"/>
      <c r="AI187" s="178"/>
      <c r="AJ187" s="178"/>
      <c r="AK187" s="178"/>
      <c r="AL187" s="178"/>
      <c r="AM187" s="178"/>
      <c r="AN187" s="178"/>
      <c r="AO187" s="178"/>
      <c r="AP187" s="178"/>
      <c r="AQ187" s="188"/>
    </row>
    <row r="188" spans="1:43" ht="36" x14ac:dyDescent="0.3">
      <c r="A188" s="193" t="s">
        <v>900</v>
      </c>
      <c r="B188" s="129">
        <v>185</v>
      </c>
      <c r="C188" s="144" t="s">
        <v>1088</v>
      </c>
      <c r="D188" s="238">
        <v>42311</v>
      </c>
      <c r="E188" s="245" t="s">
        <v>1659</v>
      </c>
      <c r="F188" s="280" t="s">
        <v>2529</v>
      </c>
      <c r="G188" s="175" t="s">
        <v>1132</v>
      </c>
      <c r="H188" s="186">
        <v>2007</v>
      </c>
      <c r="I188" s="203">
        <v>39162</v>
      </c>
      <c r="J188" s="186">
        <v>2007</v>
      </c>
      <c r="K188" s="187" t="s">
        <v>1552</v>
      </c>
      <c r="L188" s="128" t="s">
        <v>1110</v>
      </c>
      <c r="M188" s="131">
        <v>210</v>
      </c>
      <c r="N188" s="252">
        <v>39326</v>
      </c>
      <c r="O188" s="136">
        <v>40148</v>
      </c>
      <c r="P188" s="136">
        <v>42844</v>
      </c>
      <c r="Q188" s="145">
        <f>+(P188-N188)/365</f>
        <v>9.6383561643835609</v>
      </c>
      <c r="R188" s="145" t="s">
        <v>2519</v>
      </c>
      <c r="S188" s="145">
        <f>+(P188-O188)/365</f>
        <v>7.3863013698630136</v>
      </c>
      <c r="T188" s="145" t="s">
        <v>2517</v>
      </c>
      <c r="U188" s="145" t="s">
        <v>2540</v>
      </c>
      <c r="V188" s="145" t="s">
        <v>689</v>
      </c>
      <c r="W188" s="128" t="s">
        <v>691</v>
      </c>
      <c r="X188" s="128" t="s">
        <v>689</v>
      </c>
      <c r="Y188" s="206">
        <v>764208</v>
      </c>
      <c r="Z188" s="178">
        <v>0</v>
      </c>
      <c r="AA188" s="128">
        <v>0</v>
      </c>
      <c r="AB188" s="206">
        <v>1127695</v>
      </c>
      <c r="AC188" s="189">
        <v>657289.43000000005</v>
      </c>
      <c r="AD188" s="137">
        <f t="shared" si="22"/>
        <v>106918.56999999995</v>
      </c>
      <c r="AE188" s="135">
        <f t="shared" si="23"/>
        <v>0.86009231779829587</v>
      </c>
      <c r="AF188" s="135">
        <f t="shared" si="24"/>
        <v>0.86009231779829587</v>
      </c>
      <c r="AG188" s="135" t="s">
        <v>2544</v>
      </c>
      <c r="AH188" s="136" t="s">
        <v>925</v>
      </c>
      <c r="AI188" s="178"/>
      <c r="AJ188" s="178"/>
      <c r="AK188" s="178"/>
      <c r="AL188" s="178"/>
      <c r="AM188" s="178"/>
      <c r="AN188" s="178"/>
      <c r="AO188" s="178"/>
      <c r="AP188" s="178"/>
      <c r="AQ188" s="177" t="s">
        <v>2157</v>
      </c>
    </row>
    <row r="189" spans="1:43" ht="36" x14ac:dyDescent="0.3">
      <c r="A189" s="193" t="s">
        <v>900</v>
      </c>
      <c r="B189" s="129">
        <v>186</v>
      </c>
      <c r="C189" s="144" t="s">
        <v>1089</v>
      </c>
      <c r="D189" s="238">
        <v>42507</v>
      </c>
      <c r="E189" s="245" t="s">
        <v>1659</v>
      </c>
      <c r="F189" s="280" t="s">
        <v>2529</v>
      </c>
      <c r="G189" s="175" t="s">
        <v>1132</v>
      </c>
      <c r="H189" s="186">
        <v>2007</v>
      </c>
      <c r="I189" s="203">
        <v>39162</v>
      </c>
      <c r="J189" s="186">
        <v>2007</v>
      </c>
      <c r="K189" s="187" t="s">
        <v>1552</v>
      </c>
      <c r="L189" s="128" t="s">
        <v>1110</v>
      </c>
      <c r="M189" s="131">
        <v>90</v>
      </c>
      <c r="N189" s="252">
        <v>39417</v>
      </c>
      <c r="O189" s="136">
        <v>39661</v>
      </c>
      <c r="P189" s="136">
        <v>42844</v>
      </c>
      <c r="Q189" s="145">
        <f>+(P189-N189)/365</f>
        <v>9.3890410958904109</v>
      </c>
      <c r="R189" s="145" t="s">
        <v>2519</v>
      </c>
      <c r="S189" s="145">
        <f>+(P189-O189)/365</f>
        <v>8.7205479452054799</v>
      </c>
      <c r="T189" s="145" t="s">
        <v>2518</v>
      </c>
      <c r="U189" s="145" t="s">
        <v>2540</v>
      </c>
      <c r="V189" s="145" t="s">
        <v>689</v>
      </c>
      <c r="W189" s="145" t="s">
        <v>689</v>
      </c>
      <c r="X189" s="128" t="s">
        <v>689</v>
      </c>
      <c r="Y189" s="206">
        <v>196225</v>
      </c>
      <c r="Z189" s="178">
        <v>0</v>
      </c>
      <c r="AA189" s="128">
        <v>0</v>
      </c>
      <c r="AB189" s="206">
        <v>242209</v>
      </c>
      <c r="AC189" s="189">
        <v>239882.16</v>
      </c>
      <c r="AD189" s="137">
        <f t="shared" si="22"/>
        <v>-43657.16</v>
      </c>
      <c r="AE189" s="135">
        <f t="shared" si="23"/>
        <v>1.2224852083067907</v>
      </c>
      <c r="AF189" s="135">
        <f t="shared" si="24"/>
        <v>1.2224852083067907</v>
      </c>
      <c r="AG189" s="135" t="s">
        <v>2544</v>
      </c>
      <c r="AH189" s="178"/>
      <c r="AI189" s="178"/>
      <c r="AJ189" s="178"/>
      <c r="AK189" s="178"/>
      <c r="AL189" s="178"/>
      <c r="AM189" s="178"/>
      <c r="AN189" s="178"/>
      <c r="AO189" s="178"/>
      <c r="AP189" s="178"/>
      <c r="AQ189" s="177" t="s">
        <v>1730</v>
      </c>
    </row>
    <row r="190" spans="1:43" ht="24" x14ac:dyDescent="0.3">
      <c r="A190" s="193" t="s">
        <v>900</v>
      </c>
      <c r="B190" s="129">
        <v>187</v>
      </c>
      <c r="C190" s="144" t="s">
        <v>1090</v>
      </c>
      <c r="D190" s="238">
        <v>43217</v>
      </c>
      <c r="E190" s="245" t="s">
        <v>1659</v>
      </c>
      <c r="F190" s="280" t="s">
        <v>2529</v>
      </c>
      <c r="G190" s="175" t="s">
        <v>1132</v>
      </c>
      <c r="H190" s="186">
        <v>2007</v>
      </c>
      <c r="I190" s="203">
        <v>39189</v>
      </c>
      <c r="J190" s="186">
        <v>2007</v>
      </c>
      <c r="K190" s="187" t="s">
        <v>1094</v>
      </c>
      <c r="L190" s="128" t="s">
        <v>1104</v>
      </c>
      <c r="M190" s="131">
        <v>120</v>
      </c>
      <c r="N190" s="128" t="s">
        <v>698</v>
      </c>
      <c r="O190" s="136" t="s">
        <v>698</v>
      </c>
      <c r="P190" s="136">
        <v>42844</v>
      </c>
      <c r="Q190" s="128" t="s">
        <v>698</v>
      </c>
      <c r="R190" s="128" t="s">
        <v>698</v>
      </c>
      <c r="S190" s="128" t="s">
        <v>698</v>
      </c>
      <c r="T190" s="128" t="s">
        <v>698</v>
      </c>
      <c r="U190" s="128" t="s">
        <v>698</v>
      </c>
      <c r="V190" s="145" t="s">
        <v>689</v>
      </c>
      <c r="W190" s="145" t="s">
        <v>689</v>
      </c>
      <c r="X190" s="128" t="s">
        <v>689</v>
      </c>
      <c r="Y190" s="206">
        <v>1228739</v>
      </c>
      <c r="Z190" s="178">
        <v>0</v>
      </c>
      <c r="AA190" s="128">
        <v>0</v>
      </c>
      <c r="AB190" s="159">
        <v>0</v>
      </c>
      <c r="AC190" s="178">
        <v>0</v>
      </c>
      <c r="AD190" s="137">
        <f t="shared" si="22"/>
        <v>1228739</v>
      </c>
      <c r="AE190" s="135">
        <f t="shared" si="23"/>
        <v>0</v>
      </c>
      <c r="AF190" s="135">
        <f t="shared" si="24"/>
        <v>0</v>
      </c>
      <c r="AG190" s="135" t="s">
        <v>2543</v>
      </c>
      <c r="AH190" s="178"/>
      <c r="AI190" s="178"/>
      <c r="AJ190" s="178"/>
      <c r="AK190" s="178"/>
      <c r="AL190" s="178"/>
      <c r="AM190" s="178"/>
      <c r="AN190" s="178"/>
      <c r="AO190" s="178"/>
      <c r="AP190" s="178"/>
      <c r="AQ190" s="177" t="s">
        <v>1728</v>
      </c>
    </row>
    <row r="191" spans="1:43" ht="36" x14ac:dyDescent="0.3">
      <c r="A191" s="193" t="s">
        <v>900</v>
      </c>
      <c r="B191" s="129">
        <v>188</v>
      </c>
      <c r="C191" s="144" t="s">
        <v>1091</v>
      </c>
      <c r="D191" s="238">
        <v>44759</v>
      </c>
      <c r="E191" s="245" t="s">
        <v>1659</v>
      </c>
      <c r="F191" s="280" t="s">
        <v>2529</v>
      </c>
      <c r="G191" s="175" t="s">
        <v>1132</v>
      </c>
      <c r="H191" s="186">
        <v>2007</v>
      </c>
      <c r="I191" s="203">
        <v>39195</v>
      </c>
      <c r="J191" s="186">
        <v>2007</v>
      </c>
      <c r="K191" s="128" t="s">
        <v>2166</v>
      </c>
      <c r="L191" s="128" t="s">
        <v>1110</v>
      </c>
      <c r="M191" s="131">
        <v>60</v>
      </c>
      <c r="N191" s="252">
        <v>39326</v>
      </c>
      <c r="O191" s="136">
        <v>39783</v>
      </c>
      <c r="P191" s="136">
        <v>42844</v>
      </c>
      <c r="Q191" s="145">
        <f t="shared" ref="Q191:Q221" si="25">+(P191-N191)/365</f>
        <v>9.6383561643835609</v>
      </c>
      <c r="R191" s="145" t="s">
        <v>2519</v>
      </c>
      <c r="S191" s="145">
        <f t="shared" ref="S191:S221" si="26">+(P191-O191)/365</f>
        <v>8.3863013698630144</v>
      </c>
      <c r="T191" s="145" t="s">
        <v>2518</v>
      </c>
      <c r="U191" s="145" t="s">
        <v>2540</v>
      </c>
      <c r="V191" s="145" t="s">
        <v>689</v>
      </c>
      <c r="W191" s="128" t="s">
        <v>691</v>
      </c>
      <c r="X191" s="128" t="s">
        <v>689</v>
      </c>
      <c r="Y191" s="206">
        <v>137332</v>
      </c>
      <c r="Z191" s="178">
        <v>0</v>
      </c>
      <c r="AA191" s="128">
        <v>0</v>
      </c>
      <c r="AB191" s="206">
        <v>209001</v>
      </c>
      <c r="AC191" s="206">
        <v>172120</v>
      </c>
      <c r="AD191" s="137">
        <f t="shared" si="22"/>
        <v>-34788</v>
      </c>
      <c r="AE191" s="135">
        <f t="shared" si="23"/>
        <v>1.2533131389625143</v>
      </c>
      <c r="AF191" s="135">
        <f t="shared" si="24"/>
        <v>1.2533131389625143</v>
      </c>
      <c r="AG191" s="135" t="s">
        <v>2544</v>
      </c>
      <c r="AH191" s="136" t="s">
        <v>925</v>
      </c>
      <c r="AI191" s="178"/>
      <c r="AJ191" s="178"/>
      <c r="AK191" s="178"/>
      <c r="AL191" s="178"/>
      <c r="AM191" s="178"/>
      <c r="AN191" s="178"/>
      <c r="AO191" s="178"/>
      <c r="AP191" s="178"/>
      <c r="AQ191" s="177" t="s">
        <v>1732</v>
      </c>
    </row>
    <row r="192" spans="1:43" ht="36" x14ac:dyDescent="0.3">
      <c r="A192" s="128" t="s">
        <v>901</v>
      </c>
      <c r="B192" s="129">
        <v>189</v>
      </c>
      <c r="C192" s="144" t="s">
        <v>865</v>
      </c>
      <c r="D192" s="238">
        <v>5692</v>
      </c>
      <c r="E192" s="246" t="s">
        <v>2200</v>
      </c>
      <c r="F192" s="279" t="s">
        <v>2531</v>
      </c>
      <c r="G192" s="175" t="s">
        <v>1132</v>
      </c>
      <c r="H192" s="186">
        <v>2008</v>
      </c>
      <c r="I192" s="203">
        <v>37797</v>
      </c>
      <c r="J192" s="186">
        <v>2003</v>
      </c>
      <c r="K192" s="187" t="s">
        <v>1149</v>
      </c>
      <c r="L192" s="187" t="s">
        <v>1102</v>
      </c>
      <c r="M192" s="131">
        <v>30</v>
      </c>
      <c r="N192" s="136">
        <v>39387</v>
      </c>
      <c r="O192" s="136">
        <v>39600</v>
      </c>
      <c r="P192" s="136">
        <v>42844</v>
      </c>
      <c r="Q192" s="145">
        <f t="shared" si="25"/>
        <v>9.4712328767123282</v>
      </c>
      <c r="R192" s="145" t="s">
        <v>2519</v>
      </c>
      <c r="S192" s="145">
        <f t="shared" si="26"/>
        <v>8.8876712328767127</v>
      </c>
      <c r="T192" s="145" t="s">
        <v>2518</v>
      </c>
      <c r="U192" s="145" t="s">
        <v>2540</v>
      </c>
      <c r="V192" s="145" t="s">
        <v>689</v>
      </c>
      <c r="W192" s="145" t="s">
        <v>689</v>
      </c>
      <c r="X192" s="128" t="s">
        <v>689</v>
      </c>
      <c r="Y192" s="133">
        <v>296033</v>
      </c>
      <c r="Z192" s="138">
        <v>0</v>
      </c>
      <c r="AA192" s="128">
        <v>0</v>
      </c>
      <c r="AB192" s="133">
        <v>151140</v>
      </c>
      <c r="AC192" s="133">
        <v>54740.4</v>
      </c>
      <c r="AD192" s="137">
        <f t="shared" si="22"/>
        <v>241292.6</v>
      </c>
      <c r="AE192" s="135">
        <f t="shared" si="23"/>
        <v>0.18491316846432662</v>
      </c>
      <c r="AF192" s="135">
        <f t="shared" si="24"/>
        <v>0.18491316846432662</v>
      </c>
      <c r="AG192" s="135" t="s">
        <v>2543</v>
      </c>
      <c r="AH192" s="138"/>
      <c r="AI192" s="138"/>
      <c r="AJ192" s="138"/>
      <c r="AK192" s="138"/>
      <c r="AL192" s="138"/>
      <c r="AM192" s="138"/>
      <c r="AN192" s="138"/>
      <c r="AO192" s="138"/>
      <c r="AP192" s="138"/>
      <c r="AQ192" s="144"/>
    </row>
    <row r="193" spans="1:43" ht="48" x14ac:dyDescent="0.3">
      <c r="A193" s="128" t="s">
        <v>901</v>
      </c>
      <c r="B193" s="129">
        <v>190</v>
      </c>
      <c r="C193" s="144" t="s">
        <v>881</v>
      </c>
      <c r="D193" s="238">
        <v>8939</v>
      </c>
      <c r="E193" s="246" t="s">
        <v>2200</v>
      </c>
      <c r="F193" s="279" t="s">
        <v>2531</v>
      </c>
      <c r="G193" s="175" t="s">
        <v>1132</v>
      </c>
      <c r="H193" s="186">
        <v>2008</v>
      </c>
      <c r="I193" s="203">
        <v>38435</v>
      </c>
      <c r="J193" s="186">
        <v>2005</v>
      </c>
      <c r="K193" s="187" t="s">
        <v>1160</v>
      </c>
      <c r="L193" s="187" t="s">
        <v>1100</v>
      </c>
      <c r="M193" s="131">
        <v>120</v>
      </c>
      <c r="N193" s="136">
        <v>39022</v>
      </c>
      <c r="O193" s="136">
        <v>39203</v>
      </c>
      <c r="P193" s="136">
        <v>42844</v>
      </c>
      <c r="Q193" s="145">
        <f t="shared" si="25"/>
        <v>10.471232876712328</v>
      </c>
      <c r="R193" s="145" t="s">
        <v>2520</v>
      </c>
      <c r="S193" s="145">
        <f t="shared" si="26"/>
        <v>9.9753424657534246</v>
      </c>
      <c r="T193" s="145" t="s">
        <v>2525</v>
      </c>
      <c r="U193" s="145" t="s">
        <v>2540</v>
      </c>
      <c r="V193" s="145" t="s">
        <v>689</v>
      </c>
      <c r="W193" s="128" t="s">
        <v>691</v>
      </c>
      <c r="X193" s="128" t="s">
        <v>689</v>
      </c>
      <c r="Y193" s="149">
        <v>318268.32</v>
      </c>
      <c r="Z193" s="138">
        <v>0</v>
      </c>
      <c r="AA193" s="128">
        <v>0</v>
      </c>
      <c r="AB193" s="133">
        <v>277071</v>
      </c>
      <c r="AC193" s="133">
        <v>111489.13</v>
      </c>
      <c r="AD193" s="137">
        <f t="shared" si="22"/>
        <v>206779.19</v>
      </c>
      <c r="AE193" s="135">
        <f t="shared" si="23"/>
        <v>0.35029917523679394</v>
      </c>
      <c r="AF193" s="135">
        <f t="shared" si="24"/>
        <v>0.35029917523679394</v>
      </c>
      <c r="AG193" s="135" t="s">
        <v>2542</v>
      </c>
      <c r="AH193" s="136" t="s">
        <v>925</v>
      </c>
      <c r="AI193" s="148" t="s">
        <v>1237</v>
      </c>
      <c r="AJ193" s="138">
        <v>2004</v>
      </c>
      <c r="AK193" s="148" t="s">
        <v>1237</v>
      </c>
      <c r="AL193" s="148" t="s">
        <v>1237</v>
      </c>
      <c r="AM193" s="148" t="s">
        <v>1237</v>
      </c>
      <c r="AN193" s="138"/>
      <c r="AO193" s="138"/>
      <c r="AP193" s="138"/>
      <c r="AQ193" s="144" t="s">
        <v>1247</v>
      </c>
    </row>
    <row r="194" spans="1:43" ht="36" x14ac:dyDescent="0.3">
      <c r="A194" s="128" t="s">
        <v>901</v>
      </c>
      <c r="B194" s="129">
        <v>191</v>
      </c>
      <c r="C194" s="144" t="s">
        <v>875</v>
      </c>
      <c r="D194" s="238">
        <v>10553</v>
      </c>
      <c r="E194" s="246" t="s">
        <v>2200</v>
      </c>
      <c r="F194" s="279" t="s">
        <v>2531</v>
      </c>
      <c r="G194" s="175" t="s">
        <v>1132</v>
      </c>
      <c r="H194" s="186">
        <v>2008</v>
      </c>
      <c r="I194" s="203">
        <v>38373</v>
      </c>
      <c r="J194" s="186">
        <v>2005</v>
      </c>
      <c r="K194" s="187" t="s">
        <v>1196</v>
      </c>
      <c r="L194" s="187" t="s">
        <v>1104</v>
      </c>
      <c r="M194" s="131">
        <v>180</v>
      </c>
      <c r="N194" s="136">
        <v>38838</v>
      </c>
      <c r="O194" s="136">
        <v>39508</v>
      </c>
      <c r="P194" s="136">
        <v>42844</v>
      </c>
      <c r="Q194" s="145">
        <f t="shared" si="25"/>
        <v>10.975342465753425</v>
      </c>
      <c r="R194" s="145" t="s">
        <v>2521</v>
      </c>
      <c r="S194" s="145">
        <f t="shared" si="26"/>
        <v>9.1397260273972609</v>
      </c>
      <c r="T194" s="145" t="s">
        <v>2519</v>
      </c>
      <c r="U194" s="145" t="s">
        <v>2540</v>
      </c>
      <c r="V194" s="145" t="s">
        <v>689</v>
      </c>
      <c r="W194" s="145" t="s">
        <v>689</v>
      </c>
      <c r="X194" s="128" t="s">
        <v>689</v>
      </c>
      <c r="Y194" s="133">
        <v>2500347</v>
      </c>
      <c r="Z194" s="138">
        <v>0</v>
      </c>
      <c r="AA194" s="128">
        <v>0</v>
      </c>
      <c r="AB194" s="133">
        <v>2600702</v>
      </c>
      <c r="AC194" s="133">
        <v>1682561.28</v>
      </c>
      <c r="AD194" s="137">
        <f t="shared" si="22"/>
        <v>817785.72</v>
      </c>
      <c r="AE194" s="135">
        <f t="shared" si="23"/>
        <v>0.67293110916204835</v>
      </c>
      <c r="AF194" s="135">
        <f t="shared" si="24"/>
        <v>0.67293110916204835</v>
      </c>
      <c r="AG194" s="135" t="s">
        <v>2542</v>
      </c>
      <c r="AH194" s="138"/>
      <c r="AI194" s="138"/>
      <c r="AJ194" s="138"/>
      <c r="AK194" s="138"/>
      <c r="AL194" s="138"/>
      <c r="AM194" s="138"/>
      <c r="AN194" s="138"/>
      <c r="AO194" s="138"/>
      <c r="AP194" s="138"/>
      <c r="AQ194" s="144"/>
    </row>
    <row r="195" spans="1:43" ht="36" x14ac:dyDescent="0.3">
      <c r="A195" s="128" t="s">
        <v>901</v>
      </c>
      <c r="B195" s="129">
        <v>192</v>
      </c>
      <c r="C195" s="144" t="s">
        <v>970</v>
      </c>
      <c r="D195" s="238">
        <v>11799</v>
      </c>
      <c r="E195" s="246" t="s">
        <v>2200</v>
      </c>
      <c r="F195" s="279" t="s">
        <v>2531</v>
      </c>
      <c r="G195" s="175" t="s">
        <v>1132</v>
      </c>
      <c r="H195" s="186">
        <v>2008</v>
      </c>
      <c r="I195" s="203">
        <v>38275</v>
      </c>
      <c r="J195" s="186">
        <v>2004</v>
      </c>
      <c r="K195" s="187" t="s">
        <v>2252</v>
      </c>
      <c r="L195" s="187" t="s">
        <v>1104</v>
      </c>
      <c r="M195" s="131">
        <v>30</v>
      </c>
      <c r="N195" s="136">
        <v>38777</v>
      </c>
      <c r="O195" s="136">
        <v>39264</v>
      </c>
      <c r="P195" s="136">
        <v>42844</v>
      </c>
      <c r="Q195" s="145">
        <f t="shared" si="25"/>
        <v>11.142465753424657</v>
      </c>
      <c r="R195" s="145" t="s">
        <v>2521</v>
      </c>
      <c r="S195" s="145">
        <f t="shared" si="26"/>
        <v>9.8082191780821919</v>
      </c>
      <c r="T195" s="145" t="s">
        <v>2519</v>
      </c>
      <c r="U195" s="145" t="s">
        <v>2540</v>
      </c>
      <c r="V195" s="145" t="s">
        <v>689</v>
      </c>
      <c r="W195" s="145" t="s">
        <v>689</v>
      </c>
      <c r="X195" s="145" t="s">
        <v>689</v>
      </c>
      <c r="Y195" s="133">
        <v>1834854</v>
      </c>
      <c r="Z195" s="140">
        <v>0</v>
      </c>
      <c r="AA195" s="128">
        <v>0</v>
      </c>
      <c r="AB195" s="133">
        <v>884603</v>
      </c>
      <c r="AC195" s="133">
        <v>16382</v>
      </c>
      <c r="AD195" s="137">
        <f t="shared" si="22"/>
        <v>1818472</v>
      </c>
      <c r="AE195" s="135">
        <f t="shared" si="23"/>
        <v>8.9282308020147659E-3</v>
      </c>
      <c r="AF195" s="135">
        <f t="shared" si="24"/>
        <v>8.9282308020147659E-3</v>
      </c>
      <c r="AG195" s="135" t="s">
        <v>2543</v>
      </c>
      <c r="AH195" s="138"/>
      <c r="AI195" s="138"/>
      <c r="AJ195" s="138"/>
      <c r="AK195" s="138"/>
      <c r="AL195" s="138"/>
      <c r="AM195" s="138"/>
      <c r="AN195" s="138"/>
      <c r="AO195" s="138"/>
      <c r="AP195" s="138"/>
      <c r="AQ195" s="259"/>
    </row>
    <row r="196" spans="1:43" ht="36" x14ac:dyDescent="0.3">
      <c r="A196" s="128" t="s">
        <v>901</v>
      </c>
      <c r="B196" s="129">
        <v>193</v>
      </c>
      <c r="C196" s="144" t="s">
        <v>873</v>
      </c>
      <c r="D196" s="238">
        <v>15902</v>
      </c>
      <c r="E196" s="246" t="s">
        <v>2202</v>
      </c>
      <c r="F196" s="279" t="s">
        <v>2531</v>
      </c>
      <c r="G196" s="175" t="s">
        <v>1132</v>
      </c>
      <c r="H196" s="186">
        <v>2008</v>
      </c>
      <c r="I196" s="203">
        <v>38495</v>
      </c>
      <c r="J196" s="186">
        <v>2005</v>
      </c>
      <c r="K196" s="187" t="s">
        <v>1094</v>
      </c>
      <c r="L196" s="187" t="s">
        <v>1095</v>
      </c>
      <c r="M196" s="131">
        <v>30</v>
      </c>
      <c r="N196" s="136">
        <v>38961</v>
      </c>
      <c r="O196" s="136">
        <v>39173</v>
      </c>
      <c r="P196" s="136">
        <v>42844</v>
      </c>
      <c r="Q196" s="145">
        <f t="shared" si="25"/>
        <v>10.638356164383561</v>
      </c>
      <c r="R196" s="145" t="s">
        <v>2520</v>
      </c>
      <c r="S196" s="145">
        <f t="shared" si="26"/>
        <v>10.057534246575342</v>
      </c>
      <c r="T196" s="145" t="s">
        <v>2525</v>
      </c>
      <c r="U196" s="145" t="s">
        <v>2540</v>
      </c>
      <c r="V196" s="145" t="s">
        <v>689</v>
      </c>
      <c r="W196" s="145" t="s">
        <v>689</v>
      </c>
      <c r="X196" s="128" t="s">
        <v>689</v>
      </c>
      <c r="Y196" s="133">
        <v>99990</v>
      </c>
      <c r="Z196" s="138">
        <v>0</v>
      </c>
      <c r="AA196" s="128">
        <v>0</v>
      </c>
      <c r="AB196" s="133">
        <v>383950</v>
      </c>
      <c r="AC196" s="133">
        <v>187335.86</v>
      </c>
      <c r="AD196" s="137">
        <f t="shared" si="22"/>
        <v>-87345.859999999986</v>
      </c>
      <c r="AE196" s="135">
        <f t="shared" si="23"/>
        <v>1.8735459545954594</v>
      </c>
      <c r="AF196" s="135">
        <f t="shared" si="24"/>
        <v>1.8735459545954594</v>
      </c>
      <c r="AG196" s="135" t="s">
        <v>2544</v>
      </c>
      <c r="AH196" s="138"/>
      <c r="AI196" s="138"/>
      <c r="AJ196" s="138"/>
      <c r="AK196" s="138"/>
      <c r="AL196" s="138"/>
      <c r="AM196" s="138"/>
      <c r="AN196" s="138"/>
      <c r="AO196" s="138"/>
      <c r="AP196" s="138"/>
      <c r="AQ196" s="144"/>
    </row>
    <row r="197" spans="1:43" ht="36" x14ac:dyDescent="0.3">
      <c r="A197" s="128" t="s">
        <v>901</v>
      </c>
      <c r="B197" s="129">
        <v>194</v>
      </c>
      <c r="C197" s="144" t="s">
        <v>870</v>
      </c>
      <c r="D197" s="238">
        <v>20444</v>
      </c>
      <c r="E197" s="246" t="s">
        <v>2380</v>
      </c>
      <c r="F197" s="279" t="s">
        <v>2531</v>
      </c>
      <c r="G197" s="175" t="s">
        <v>1132</v>
      </c>
      <c r="H197" s="186">
        <v>2008</v>
      </c>
      <c r="I197" s="203">
        <v>38546</v>
      </c>
      <c r="J197" s="186">
        <v>2005</v>
      </c>
      <c r="K197" s="187" t="s">
        <v>1195</v>
      </c>
      <c r="L197" s="187" t="s">
        <v>1102</v>
      </c>
      <c r="M197" s="131">
        <v>120</v>
      </c>
      <c r="N197" s="136">
        <v>39022</v>
      </c>
      <c r="O197" s="136">
        <v>39569</v>
      </c>
      <c r="P197" s="136">
        <v>42844</v>
      </c>
      <c r="Q197" s="145">
        <f t="shared" si="25"/>
        <v>10.471232876712328</v>
      </c>
      <c r="R197" s="145" t="s">
        <v>2520</v>
      </c>
      <c r="S197" s="145">
        <f t="shared" si="26"/>
        <v>8.9726027397260282</v>
      </c>
      <c r="T197" s="145" t="s">
        <v>2519</v>
      </c>
      <c r="U197" s="145" t="s">
        <v>2540</v>
      </c>
      <c r="V197" s="145" t="s">
        <v>689</v>
      </c>
      <c r="W197" s="145" t="s">
        <v>689</v>
      </c>
      <c r="X197" s="128" t="s">
        <v>689</v>
      </c>
      <c r="Y197" s="133">
        <v>1602449</v>
      </c>
      <c r="Z197" s="138">
        <v>0</v>
      </c>
      <c r="AA197" s="128">
        <v>0</v>
      </c>
      <c r="AB197" s="133">
        <v>1963379</v>
      </c>
      <c r="AC197" s="133">
        <v>1010179.68</v>
      </c>
      <c r="AD197" s="137">
        <f t="shared" si="22"/>
        <v>592269.31999999995</v>
      </c>
      <c r="AE197" s="135">
        <f t="shared" si="23"/>
        <v>0.63039739798271277</v>
      </c>
      <c r="AF197" s="135">
        <f t="shared" si="24"/>
        <v>0.63039739798271277</v>
      </c>
      <c r="AG197" s="135" t="s">
        <v>2542</v>
      </c>
      <c r="AH197" s="138"/>
      <c r="AI197" s="138"/>
      <c r="AJ197" s="138"/>
      <c r="AK197" s="138"/>
      <c r="AL197" s="138"/>
      <c r="AM197" s="138"/>
      <c r="AN197" s="138"/>
      <c r="AO197" s="138"/>
      <c r="AP197" s="138"/>
      <c r="AQ197" s="144"/>
    </row>
    <row r="198" spans="1:43" ht="36" x14ac:dyDescent="0.3">
      <c r="A198" s="128" t="s">
        <v>901</v>
      </c>
      <c r="B198" s="129">
        <v>195</v>
      </c>
      <c r="C198" s="144" t="s">
        <v>851</v>
      </c>
      <c r="D198" s="238">
        <v>23166</v>
      </c>
      <c r="E198" s="246" t="s">
        <v>2200</v>
      </c>
      <c r="F198" s="279" t="s">
        <v>2531</v>
      </c>
      <c r="G198" s="175" t="s">
        <v>1132</v>
      </c>
      <c r="H198" s="186">
        <v>2008</v>
      </c>
      <c r="I198" s="203">
        <v>38603</v>
      </c>
      <c r="J198" s="186">
        <v>2005</v>
      </c>
      <c r="K198" s="187" t="s">
        <v>1193</v>
      </c>
      <c r="L198" s="187" t="s">
        <v>1110</v>
      </c>
      <c r="M198" s="131">
        <v>120</v>
      </c>
      <c r="N198" s="136">
        <v>38930</v>
      </c>
      <c r="O198" s="136">
        <v>39479</v>
      </c>
      <c r="P198" s="136">
        <v>42844</v>
      </c>
      <c r="Q198" s="145">
        <f t="shared" si="25"/>
        <v>10.723287671232876</v>
      </c>
      <c r="R198" s="145" t="s">
        <v>2520</v>
      </c>
      <c r="S198" s="145">
        <f t="shared" si="26"/>
        <v>9.2191780821917817</v>
      </c>
      <c r="T198" s="145" t="s">
        <v>2519</v>
      </c>
      <c r="U198" s="145" t="s">
        <v>2540</v>
      </c>
      <c r="V198" s="145" t="s">
        <v>689</v>
      </c>
      <c r="W198" s="145" t="s">
        <v>689</v>
      </c>
      <c r="X198" s="128" t="s">
        <v>689</v>
      </c>
      <c r="Y198" s="133">
        <v>180000</v>
      </c>
      <c r="Z198" s="138">
        <v>0</v>
      </c>
      <c r="AA198" s="128">
        <v>0</v>
      </c>
      <c r="AB198" s="133">
        <v>552913</v>
      </c>
      <c r="AC198" s="133">
        <v>221385</v>
      </c>
      <c r="AD198" s="137">
        <f t="shared" si="22"/>
        <v>-41385</v>
      </c>
      <c r="AE198" s="135">
        <f t="shared" si="23"/>
        <v>1.2299166666666668</v>
      </c>
      <c r="AF198" s="135">
        <f t="shared" si="24"/>
        <v>1.2299166666666668</v>
      </c>
      <c r="AG198" s="135" t="s">
        <v>2544</v>
      </c>
      <c r="AH198" s="138"/>
      <c r="AI198" s="138"/>
      <c r="AJ198" s="138"/>
      <c r="AK198" s="138"/>
      <c r="AL198" s="138"/>
      <c r="AM198" s="138"/>
      <c r="AN198" s="138"/>
      <c r="AO198" s="138"/>
      <c r="AP198" s="138"/>
      <c r="AQ198" s="144"/>
    </row>
    <row r="199" spans="1:43" ht="60" customHeight="1" x14ac:dyDescent="0.3">
      <c r="A199" s="128" t="s">
        <v>901</v>
      </c>
      <c r="B199" s="129">
        <v>196</v>
      </c>
      <c r="C199" s="144" t="s">
        <v>880</v>
      </c>
      <c r="D199" s="238">
        <v>23620</v>
      </c>
      <c r="E199" s="246" t="s">
        <v>2200</v>
      </c>
      <c r="F199" s="279" t="s">
        <v>2531</v>
      </c>
      <c r="G199" s="175" t="s">
        <v>1132</v>
      </c>
      <c r="H199" s="186">
        <v>2008</v>
      </c>
      <c r="I199" s="203">
        <v>38616</v>
      </c>
      <c r="J199" s="186">
        <v>2005</v>
      </c>
      <c r="K199" s="130" t="s">
        <v>1167</v>
      </c>
      <c r="L199" s="187" t="s">
        <v>1110</v>
      </c>
      <c r="M199" s="131">
        <v>120</v>
      </c>
      <c r="N199" s="136">
        <v>38777</v>
      </c>
      <c r="O199" s="136">
        <v>39630</v>
      </c>
      <c r="P199" s="136">
        <v>42844</v>
      </c>
      <c r="Q199" s="145">
        <f t="shared" si="25"/>
        <v>11.142465753424657</v>
      </c>
      <c r="R199" s="145" t="s">
        <v>2521</v>
      </c>
      <c r="S199" s="145">
        <f t="shared" si="26"/>
        <v>8.8054794520547937</v>
      </c>
      <c r="T199" s="145" t="s">
        <v>2518</v>
      </c>
      <c r="U199" s="145" t="s">
        <v>2540</v>
      </c>
      <c r="V199" s="145" t="s">
        <v>689</v>
      </c>
      <c r="W199" s="145" t="s">
        <v>689</v>
      </c>
      <c r="X199" s="128" t="s">
        <v>689</v>
      </c>
      <c r="Y199" s="133">
        <v>219587</v>
      </c>
      <c r="Z199" s="138">
        <v>0</v>
      </c>
      <c r="AA199" s="128">
        <v>0</v>
      </c>
      <c r="AB199" s="133">
        <v>375118</v>
      </c>
      <c r="AC199" s="133">
        <v>256151.95</v>
      </c>
      <c r="AD199" s="137">
        <f t="shared" si="22"/>
        <v>-36564.950000000012</v>
      </c>
      <c r="AE199" s="135">
        <f t="shared" si="23"/>
        <v>1.1665169158465665</v>
      </c>
      <c r="AF199" s="135">
        <f t="shared" si="24"/>
        <v>1.1665169158465665</v>
      </c>
      <c r="AG199" s="135" t="s">
        <v>2544</v>
      </c>
      <c r="AH199" s="138"/>
      <c r="AI199" s="138"/>
      <c r="AJ199" s="138"/>
      <c r="AK199" s="138"/>
      <c r="AL199" s="138"/>
      <c r="AM199" s="138"/>
      <c r="AN199" s="138"/>
      <c r="AO199" s="138"/>
      <c r="AP199" s="138"/>
      <c r="AQ199" s="144"/>
    </row>
    <row r="200" spans="1:43" ht="36" x14ac:dyDescent="0.3">
      <c r="A200" s="128" t="s">
        <v>901</v>
      </c>
      <c r="B200" s="129">
        <v>197</v>
      </c>
      <c r="C200" s="144" t="s">
        <v>864</v>
      </c>
      <c r="D200" s="238">
        <v>25516</v>
      </c>
      <c r="E200" s="246" t="s">
        <v>2200</v>
      </c>
      <c r="F200" s="279" t="s">
        <v>2531</v>
      </c>
      <c r="G200" s="175" t="s">
        <v>1132</v>
      </c>
      <c r="H200" s="186">
        <v>2008</v>
      </c>
      <c r="I200" s="203">
        <v>38673</v>
      </c>
      <c r="J200" s="186">
        <v>2005</v>
      </c>
      <c r="K200" s="187" t="s">
        <v>1194</v>
      </c>
      <c r="L200" s="187" t="s">
        <v>1102</v>
      </c>
      <c r="M200" s="131">
        <v>120</v>
      </c>
      <c r="N200" s="136">
        <v>39173</v>
      </c>
      <c r="O200" s="136">
        <v>40087</v>
      </c>
      <c r="P200" s="136">
        <v>42844</v>
      </c>
      <c r="Q200" s="145">
        <f t="shared" si="25"/>
        <v>10.057534246575342</v>
      </c>
      <c r="R200" s="145" t="s">
        <v>2520</v>
      </c>
      <c r="S200" s="145">
        <f t="shared" si="26"/>
        <v>7.5534246575342463</v>
      </c>
      <c r="T200" s="145" t="s">
        <v>2517</v>
      </c>
      <c r="U200" s="145" t="s">
        <v>2540</v>
      </c>
      <c r="V200" s="145" t="s">
        <v>689</v>
      </c>
      <c r="W200" s="145" t="s">
        <v>689</v>
      </c>
      <c r="X200" s="128" t="s">
        <v>689</v>
      </c>
      <c r="Y200" s="133">
        <v>898627</v>
      </c>
      <c r="Z200" s="138">
        <v>0</v>
      </c>
      <c r="AA200" s="128">
        <v>0</v>
      </c>
      <c r="AB200" s="133">
        <v>1992951</v>
      </c>
      <c r="AC200" s="133">
        <v>882648.03</v>
      </c>
      <c r="AD200" s="137">
        <f t="shared" si="22"/>
        <v>15978.969999999972</v>
      </c>
      <c r="AE200" s="135">
        <f t="shared" si="23"/>
        <v>0.98221846216505848</v>
      </c>
      <c r="AF200" s="135">
        <f t="shared" si="24"/>
        <v>0.98221846216505848</v>
      </c>
      <c r="AG200" s="135" t="s">
        <v>2544</v>
      </c>
      <c r="AH200" s="138"/>
      <c r="AI200" s="138"/>
      <c r="AJ200" s="138"/>
      <c r="AK200" s="138"/>
      <c r="AL200" s="138"/>
      <c r="AM200" s="138"/>
      <c r="AN200" s="138"/>
      <c r="AO200" s="138"/>
      <c r="AP200" s="138"/>
      <c r="AQ200" s="144"/>
    </row>
    <row r="201" spans="1:43" ht="36" x14ac:dyDescent="0.3">
      <c r="A201" s="193" t="s">
        <v>897</v>
      </c>
      <c r="B201" s="129">
        <v>198</v>
      </c>
      <c r="C201" s="144" t="s">
        <v>1274</v>
      </c>
      <c r="D201" s="238">
        <v>23631</v>
      </c>
      <c r="E201" s="245" t="s">
        <v>1166</v>
      </c>
      <c r="F201" s="280" t="s">
        <v>2530</v>
      </c>
      <c r="G201" s="175" t="s">
        <v>1132</v>
      </c>
      <c r="H201" s="186">
        <v>2008</v>
      </c>
      <c r="I201" s="203">
        <v>38650</v>
      </c>
      <c r="J201" s="186">
        <v>2005</v>
      </c>
      <c r="K201" s="128" t="s">
        <v>1166</v>
      </c>
      <c r="L201" s="128" t="s">
        <v>1110</v>
      </c>
      <c r="M201" s="248">
        <v>210</v>
      </c>
      <c r="N201" s="136">
        <v>38838</v>
      </c>
      <c r="O201" s="136">
        <v>40148</v>
      </c>
      <c r="P201" s="136">
        <v>42844</v>
      </c>
      <c r="Q201" s="145">
        <f t="shared" si="25"/>
        <v>10.975342465753425</v>
      </c>
      <c r="R201" s="145" t="s">
        <v>2521</v>
      </c>
      <c r="S201" s="145">
        <f t="shared" si="26"/>
        <v>7.3863013698630136</v>
      </c>
      <c r="T201" s="145" t="s">
        <v>2517</v>
      </c>
      <c r="U201" s="145" t="s">
        <v>2540</v>
      </c>
      <c r="V201" s="145" t="s">
        <v>689</v>
      </c>
      <c r="W201" s="145" t="s">
        <v>689</v>
      </c>
      <c r="X201" s="128" t="s">
        <v>689</v>
      </c>
      <c r="Y201" s="180">
        <v>453056</v>
      </c>
      <c r="Z201" s="178">
        <v>0</v>
      </c>
      <c r="AA201" s="128">
        <v>0</v>
      </c>
      <c r="AB201" s="133">
        <v>415688</v>
      </c>
      <c r="AC201" s="180">
        <v>409556.89</v>
      </c>
      <c r="AD201" s="137">
        <f t="shared" si="22"/>
        <v>43499.109999999986</v>
      </c>
      <c r="AE201" s="135">
        <f t="shared" si="23"/>
        <v>0.90398734372792766</v>
      </c>
      <c r="AF201" s="135">
        <f t="shared" si="24"/>
        <v>0.90398734372792766</v>
      </c>
      <c r="AG201" s="135" t="s">
        <v>2544</v>
      </c>
      <c r="AH201" s="178"/>
      <c r="AI201" s="178"/>
      <c r="AJ201" s="178"/>
      <c r="AK201" s="178"/>
      <c r="AL201" s="178"/>
      <c r="AM201" s="178"/>
      <c r="AN201" s="178"/>
      <c r="AO201" s="178"/>
      <c r="AP201" s="178"/>
      <c r="AQ201" s="177" t="s">
        <v>1275</v>
      </c>
    </row>
    <row r="202" spans="1:43" ht="48" x14ac:dyDescent="0.3">
      <c r="A202" s="169" t="s">
        <v>903</v>
      </c>
      <c r="B202" s="129">
        <v>199</v>
      </c>
      <c r="C202" s="174" t="s">
        <v>882</v>
      </c>
      <c r="D202" s="240">
        <v>5346</v>
      </c>
      <c r="E202" s="246" t="s">
        <v>2200</v>
      </c>
      <c r="F202" s="279" t="s">
        <v>2531</v>
      </c>
      <c r="G202" s="175" t="s">
        <v>1132</v>
      </c>
      <c r="H202" s="153">
        <v>2008</v>
      </c>
      <c r="I202" s="172">
        <v>38682</v>
      </c>
      <c r="J202" s="186">
        <v>2005</v>
      </c>
      <c r="K202" s="152" t="s">
        <v>2253</v>
      </c>
      <c r="L202" s="152" t="s">
        <v>1104</v>
      </c>
      <c r="M202" s="154">
        <v>120</v>
      </c>
      <c r="N202" s="136">
        <v>38869</v>
      </c>
      <c r="O202" s="136">
        <v>39508</v>
      </c>
      <c r="P202" s="136">
        <v>42844</v>
      </c>
      <c r="Q202" s="145">
        <f t="shared" si="25"/>
        <v>10.890410958904109</v>
      </c>
      <c r="R202" s="145" t="s">
        <v>2520</v>
      </c>
      <c r="S202" s="145">
        <f t="shared" si="26"/>
        <v>9.1397260273972609</v>
      </c>
      <c r="T202" s="145" t="s">
        <v>2519</v>
      </c>
      <c r="U202" s="145" t="s">
        <v>2540</v>
      </c>
      <c r="V202" s="156" t="s">
        <v>689</v>
      </c>
      <c r="W202" s="145" t="s">
        <v>689</v>
      </c>
      <c r="X202" s="173" t="s">
        <v>689</v>
      </c>
      <c r="Y202" s="208">
        <v>5991553</v>
      </c>
      <c r="Z202" s="168">
        <v>0</v>
      </c>
      <c r="AA202" s="128">
        <v>0</v>
      </c>
      <c r="AB202" s="133">
        <v>1908138</v>
      </c>
      <c r="AC202" s="170">
        <v>1315173.6599999999</v>
      </c>
      <c r="AD202" s="137">
        <f t="shared" si="22"/>
        <v>4676379.34</v>
      </c>
      <c r="AE202" s="135">
        <f t="shared" si="23"/>
        <v>0.21950463594330216</v>
      </c>
      <c r="AF202" s="135">
        <f t="shared" si="24"/>
        <v>0.21950463594330216</v>
      </c>
      <c r="AG202" s="135" t="s">
        <v>2543</v>
      </c>
      <c r="AH202" s="164"/>
      <c r="AI202" s="164"/>
      <c r="AJ202" s="164"/>
      <c r="AK202" s="164"/>
      <c r="AL202" s="164"/>
      <c r="AM202" s="164"/>
      <c r="AN202" s="164"/>
      <c r="AO202" s="164"/>
      <c r="AP202" s="164"/>
      <c r="AQ202" s="174" t="s">
        <v>1428</v>
      </c>
    </row>
    <row r="203" spans="1:43" ht="48" x14ac:dyDescent="0.3">
      <c r="A203" s="169" t="s">
        <v>903</v>
      </c>
      <c r="B203" s="129">
        <v>200</v>
      </c>
      <c r="C203" s="167" t="s">
        <v>1429</v>
      </c>
      <c r="D203" s="240">
        <v>15330</v>
      </c>
      <c r="E203" s="246" t="s">
        <v>2200</v>
      </c>
      <c r="F203" s="279" t="s">
        <v>2531</v>
      </c>
      <c r="G203" s="175" t="s">
        <v>1132</v>
      </c>
      <c r="H203" s="153">
        <v>2008</v>
      </c>
      <c r="I203" s="209">
        <v>38373</v>
      </c>
      <c r="J203" s="186">
        <v>2005</v>
      </c>
      <c r="K203" s="153" t="s">
        <v>1182</v>
      </c>
      <c r="L203" s="152" t="s">
        <v>1107</v>
      </c>
      <c r="M203" s="154">
        <v>210</v>
      </c>
      <c r="N203" s="136">
        <v>38777</v>
      </c>
      <c r="O203" s="136">
        <v>39539</v>
      </c>
      <c r="P203" s="136">
        <v>42844</v>
      </c>
      <c r="Q203" s="145">
        <f t="shared" si="25"/>
        <v>11.142465753424657</v>
      </c>
      <c r="R203" s="145" t="s">
        <v>2521</v>
      </c>
      <c r="S203" s="145">
        <f t="shared" si="26"/>
        <v>9.0547945205479454</v>
      </c>
      <c r="T203" s="145" t="s">
        <v>2519</v>
      </c>
      <c r="U203" s="145" t="s">
        <v>2540</v>
      </c>
      <c r="V203" s="156" t="s">
        <v>689</v>
      </c>
      <c r="W203" s="173" t="s">
        <v>691</v>
      </c>
      <c r="X203" s="173" t="s">
        <v>689</v>
      </c>
      <c r="Y203" s="170">
        <v>988083.43</v>
      </c>
      <c r="Z203" s="168">
        <v>0</v>
      </c>
      <c r="AA203" s="128">
        <v>0</v>
      </c>
      <c r="AB203" s="133">
        <v>8407849</v>
      </c>
      <c r="AC203" s="170">
        <v>988083.43</v>
      </c>
      <c r="AD203" s="137">
        <f t="shared" si="22"/>
        <v>0</v>
      </c>
      <c r="AE203" s="135">
        <f t="shared" si="23"/>
        <v>1</v>
      </c>
      <c r="AF203" s="135">
        <f t="shared" si="24"/>
        <v>1</v>
      </c>
      <c r="AG203" s="135" t="s">
        <v>2544</v>
      </c>
      <c r="AH203" s="136" t="s">
        <v>925</v>
      </c>
      <c r="AI203" s="164"/>
      <c r="AJ203" s="164"/>
      <c r="AK203" s="164"/>
      <c r="AL203" s="164"/>
      <c r="AM203" s="164"/>
      <c r="AN203" s="164"/>
      <c r="AO203" s="164"/>
      <c r="AP203" s="164"/>
      <c r="AQ203" s="174" t="s">
        <v>1430</v>
      </c>
    </row>
    <row r="204" spans="1:43" ht="60" x14ac:dyDescent="0.3">
      <c r="A204" s="169" t="s">
        <v>903</v>
      </c>
      <c r="B204" s="129">
        <v>201</v>
      </c>
      <c r="C204" s="167" t="s">
        <v>1431</v>
      </c>
      <c r="D204" s="240">
        <v>5000</v>
      </c>
      <c r="E204" s="246" t="s">
        <v>2200</v>
      </c>
      <c r="F204" s="279" t="s">
        <v>2531</v>
      </c>
      <c r="G204" s="175" t="s">
        <v>1132</v>
      </c>
      <c r="H204" s="153">
        <v>2008</v>
      </c>
      <c r="I204" s="209">
        <v>38027</v>
      </c>
      <c r="J204" s="186">
        <v>2004</v>
      </c>
      <c r="K204" s="173" t="s">
        <v>1432</v>
      </c>
      <c r="L204" s="152" t="s">
        <v>1104</v>
      </c>
      <c r="M204" s="154">
        <v>180</v>
      </c>
      <c r="N204" s="136">
        <v>38991</v>
      </c>
      <c r="O204" s="136">
        <v>39569</v>
      </c>
      <c r="P204" s="136">
        <v>42844</v>
      </c>
      <c r="Q204" s="145">
        <f t="shared" si="25"/>
        <v>10.556164383561644</v>
      </c>
      <c r="R204" s="145" t="s">
        <v>2520</v>
      </c>
      <c r="S204" s="145">
        <f t="shared" si="26"/>
        <v>8.9726027397260282</v>
      </c>
      <c r="T204" s="145" t="s">
        <v>2519</v>
      </c>
      <c r="U204" s="145" t="s">
        <v>2540</v>
      </c>
      <c r="V204" s="156" t="s">
        <v>689</v>
      </c>
      <c r="W204" s="145" t="s">
        <v>689</v>
      </c>
      <c r="X204" s="173" t="s">
        <v>689</v>
      </c>
      <c r="Y204" s="170">
        <v>1505363</v>
      </c>
      <c r="Z204" s="168">
        <v>0</v>
      </c>
      <c r="AA204" s="128">
        <v>0</v>
      </c>
      <c r="AB204" s="133">
        <v>613282</v>
      </c>
      <c r="AC204" s="137">
        <v>309907.7</v>
      </c>
      <c r="AD204" s="137">
        <f t="shared" si="22"/>
        <v>1195455.3</v>
      </c>
      <c r="AE204" s="135">
        <f t="shared" si="23"/>
        <v>0.20586908273951202</v>
      </c>
      <c r="AF204" s="135">
        <f t="shared" si="24"/>
        <v>0.20586908273951202</v>
      </c>
      <c r="AG204" s="135" t="s">
        <v>2543</v>
      </c>
      <c r="AH204" s="164"/>
      <c r="AI204" s="164"/>
      <c r="AJ204" s="164"/>
      <c r="AK204" s="164"/>
      <c r="AL204" s="164"/>
      <c r="AM204" s="164"/>
      <c r="AN204" s="164"/>
      <c r="AO204" s="164"/>
      <c r="AP204" s="164"/>
      <c r="AQ204" s="174" t="s">
        <v>1433</v>
      </c>
    </row>
    <row r="205" spans="1:43" ht="36" x14ac:dyDescent="0.3">
      <c r="A205" s="169" t="s">
        <v>903</v>
      </c>
      <c r="B205" s="129">
        <v>202</v>
      </c>
      <c r="C205" s="167" t="s">
        <v>1434</v>
      </c>
      <c r="D205" s="240">
        <v>19158</v>
      </c>
      <c r="E205" s="246" t="s">
        <v>2200</v>
      </c>
      <c r="F205" s="279" t="s">
        <v>2531</v>
      </c>
      <c r="G205" s="175" t="s">
        <v>1132</v>
      </c>
      <c r="H205" s="153">
        <v>2008</v>
      </c>
      <c r="I205" s="209">
        <v>38517</v>
      </c>
      <c r="J205" s="186">
        <v>2005</v>
      </c>
      <c r="K205" s="173" t="s">
        <v>1435</v>
      </c>
      <c r="L205" s="152" t="s">
        <v>1110</v>
      </c>
      <c r="M205" s="154">
        <v>90</v>
      </c>
      <c r="N205" s="136">
        <v>39203</v>
      </c>
      <c r="O205" s="136">
        <v>39630</v>
      </c>
      <c r="P205" s="136">
        <v>42844</v>
      </c>
      <c r="Q205" s="145">
        <f t="shared" si="25"/>
        <v>9.9753424657534246</v>
      </c>
      <c r="R205" s="145" t="s">
        <v>2520</v>
      </c>
      <c r="S205" s="145">
        <f t="shared" si="26"/>
        <v>8.8054794520547937</v>
      </c>
      <c r="T205" s="145" t="s">
        <v>2518</v>
      </c>
      <c r="U205" s="145" t="s">
        <v>2540</v>
      </c>
      <c r="V205" s="156" t="s">
        <v>689</v>
      </c>
      <c r="W205" s="173" t="s">
        <v>691</v>
      </c>
      <c r="X205" s="173" t="s">
        <v>689</v>
      </c>
      <c r="Y205" s="170">
        <v>240767.29</v>
      </c>
      <c r="Z205" s="168">
        <v>0</v>
      </c>
      <c r="AA205" s="128">
        <v>0</v>
      </c>
      <c r="AB205" s="133">
        <v>410083</v>
      </c>
      <c r="AC205" s="170">
        <v>240767.29</v>
      </c>
      <c r="AD205" s="137">
        <f t="shared" si="22"/>
        <v>0</v>
      </c>
      <c r="AE205" s="135">
        <f t="shared" si="23"/>
        <v>1</v>
      </c>
      <c r="AF205" s="135">
        <f t="shared" si="24"/>
        <v>1</v>
      </c>
      <c r="AG205" s="135" t="s">
        <v>2544</v>
      </c>
      <c r="AH205" s="136" t="s">
        <v>925</v>
      </c>
      <c r="AI205" s="164"/>
      <c r="AJ205" s="164"/>
      <c r="AK205" s="164"/>
      <c r="AL205" s="164"/>
      <c r="AM205" s="164"/>
      <c r="AN205" s="164"/>
      <c r="AO205" s="164"/>
      <c r="AP205" s="164"/>
      <c r="AQ205" s="174" t="s">
        <v>2026</v>
      </c>
    </row>
    <row r="206" spans="1:43" ht="36" x14ac:dyDescent="0.3">
      <c r="A206" s="169" t="s">
        <v>903</v>
      </c>
      <c r="B206" s="129">
        <v>203</v>
      </c>
      <c r="C206" s="167" t="s">
        <v>884</v>
      </c>
      <c r="D206" s="240">
        <v>24317</v>
      </c>
      <c r="E206" s="246" t="s">
        <v>2200</v>
      </c>
      <c r="F206" s="279" t="s">
        <v>2531</v>
      </c>
      <c r="G206" s="175" t="s">
        <v>1132</v>
      </c>
      <c r="H206" s="153">
        <v>2008</v>
      </c>
      <c r="I206" s="209">
        <v>38638</v>
      </c>
      <c r="J206" s="186">
        <v>2005</v>
      </c>
      <c r="K206" s="173" t="s">
        <v>1181</v>
      </c>
      <c r="L206" s="152" t="s">
        <v>1110</v>
      </c>
      <c r="M206" s="154">
        <v>120</v>
      </c>
      <c r="N206" s="136">
        <v>38777</v>
      </c>
      <c r="O206" s="136">
        <v>39753</v>
      </c>
      <c r="P206" s="136">
        <v>42844</v>
      </c>
      <c r="Q206" s="145">
        <f t="shared" si="25"/>
        <v>11.142465753424657</v>
      </c>
      <c r="R206" s="145" t="s">
        <v>2521</v>
      </c>
      <c r="S206" s="145">
        <f t="shared" si="26"/>
        <v>8.4684931506849317</v>
      </c>
      <c r="T206" s="145" t="s">
        <v>2518</v>
      </c>
      <c r="U206" s="145" t="s">
        <v>2540</v>
      </c>
      <c r="V206" s="156" t="s">
        <v>689</v>
      </c>
      <c r="W206" s="173" t="s">
        <v>691</v>
      </c>
      <c r="X206" s="173" t="s">
        <v>689</v>
      </c>
      <c r="Y206" s="137">
        <v>499362.74</v>
      </c>
      <c r="Z206" s="168">
        <v>0</v>
      </c>
      <c r="AA206" s="128">
        <v>0</v>
      </c>
      <c r="AB206" s="133">
        <v>923361</v>
      </c>
      <c r="AC206" s="137">
        <v>499362.74</v>
      </c>
      <c r="AD206" s="137">
        <f t="shared" si="22"/>
        <v>0</v>
      </c>
      <c r="AE206" s="135">
        <f t="shared" si="23"/>
        <v>1</v>
      </c>
      <c r="AF206" s="135">
        <f t="shared" si="24"/>
        <v>1</v>
      </c>
      <c r="AG206" s="135" t="s">
        <v>2544</v>
      </c>
      <c r="AH206" s="136" t="s">
        <v>925</v>
      </c>
      <c r="AI206" s="164"/>
      <c r="AJ206" s="164"/>
      <c r="AK206" s="164"/>
      <c r="AL206" s="164"/>
      <c r="AM206" s="164"/>
      <c r="AN206" s="164"/>
      <c r="AO206" s="164"/>
      <c r="AP206" s="164"/>
      <c r="AQ206" s="174" t="s">
        <v>1438</v>
      </c>
    </row>
    <row r="207" spans="1:43" ht="60" x14ac:dyDescent="0.3">
      <c r="A207" s="169" t="s">
        <v>903</v>
      </c>
      <c r="B207" s="129">
        <v>204</v>
      </c>
      <c r="C207" s="167" t="s">
        <v>1441</v>
      </c>
      <c r="D207" s="240">
        <v>24756</v>
      </c>
      <c r="E207" s="246" t="s">
        <v>2200</v>
      </c>
      <c r="F207" s="279" t="s">
        <v>2531</v>
      </c>
      <c r="G207" s="175" t="s">
        <v>1132</v>
      </c>
      <c r="H207" s="153">
        <v>2008</v>
      </c>
      <c r="I207" s="209">
        <v>38727</v>
      </c>
      <c r="J207" s="186">
        <v>2006</v>
      </c>
      <c r="K207" s="187" t="s">
        <v>1158</v>
      </c>
      <c r="L207" s="152" t="s">
        <v>1110</v>
      </c>
      <c r="M207" s="154">
        <v>120</v>
      </c>
      <c r="N207" s="136">
        <v>38808</v>
      </c>
      <c r="O207" s="136">
        <v>39508</v>
      </c>
      <c r="P207" s="136">
        <v>42844</v>
      </c>
      <c r="Q207" s="145">
        <f t="shared" si="25"/>
        <v>11.057534246575342</v>
      </c>
      <c r="R207" s="145" t="s">
        <v>2521</v>
      </c>
      <c r="S207" s="145">
        <f t="shared" si="26"/>
        <v>9.1397260273972609</v>
      </c>
      <c r="T207" s="145" t="s">
        <v>2519</v>
      </c>
      <c r="U207" s="145" t="s">
        <v>2540</v>
      </c>
      <c r="V207" s="156" t="s">
        <v>689</v>
      </c>
      <c r="W207" s="145" t="s">
        <v>689</v>
      </c>
      <c r="X207" s="173" t="s">
        <v>689</v>
      </c>
      <c r="Y207" s="166">
        <v>561795</v>
      </c>
      <c r="Z207" s="168">
        <v>0</v>
      </c>
      <c r="AA207" s="128">
        <v>0</v>
      </c>
      <c r="AB207" s="133">
        <v>643015</v>
      </c>
      <c r="AC207" s="137">
        <v>321405.58</v>
      </c>
      <c r="AD207" s="137">
        <f t="shared" si="22"/>
        <v>240389.41999999998</v>
      </c>
      <c r="AE207" s="135">
        <f t="shared" si="23"/>
        <v>0.57210473571320497</v>
      </c>
      <c r="AF207" s="135">
        <f t="shared" si="24"/>
        <v>0.57210473571320497</v>
      </c>
      <c r="AG207" s="135" t="s">
        <v>2542</v>
      </c>
      <c r="AH207" s="168"/>
      <c r="AI207" s="168"/>
      <c r="AJ207" s="168"/>
      <c r="AK207" s="168"/>
      <c r="AL207" s="168"/>
      <c r="AM207" s="168"/>
      <c r="AN207" s="168"/>
      <c r="AO207" s="168"/>
      <c r="AP207" s="168"/>
      <c r="AQ207" s="174" t="s">
        <v>1442</v>
      </c>
    </row>
    <row r="208" spans="1:43" ht="60" x14ac:dyDescent="0.3">
      <c r="A208" s="169" t="s">
        <v>903</v>
      </c>
      <c r="B208" s="129">
        <v>205</v>
      </c>
      <c r="C208" s="167" t="s">
        <v>1443</v>
      </c>
      <c r="D208" s="240">
        <v>24800</v>
      </c>
      <c r="E208" s="246" t="s">
        <v>2200</v>
      </c>
      <c r="F208" s="279" t="s">
        <v>2531</v>
      </c>
      <c r="G208" s="175" t="s">
        <v>1132</v>
      </c>
      <c r="H208" s="153">
        <v>2008</v>
      </c>
      <c r="I208" s="172">
        <v>38645</v>
      </c>
      <c r="J208" s="186">
        <v>2005</v>
      </c>
      <c r="K208" s="173" t="s">
        <v>1444</v>
      </c>
      <c r="L208" s="152" t="s">
        <v>1110</v>
      </c>
      <c r="M208" s="154">
        <v>90</v>
      </c>
      <c r="N208" s="136">
        <v>38808</v>
      </c>
      <c r="O208" s="136">
        <v>39326</v>
      </c>
      <c r="P208" s="136">
        <v>42844</v>
      </c>
      <c r="Q208" s="145">
        <f t="shared" si="25"/>
        <v>11.057534246575342</v>
      </c>
      <c r="R208" s="145" t="s">
        <v>2521</v>
      </c>
      <c r="S208" s="145">
        <f t="shared" si="26"/>
        <v>9.6383561643835609</v>
      </c>
      <c r="T208" s="145" t="s">
        <v>2519</v>
      </c>
      <c r="U208" s="145" t="s">
        <v>2540</v>
      </c>
      <c r="V208" s="156" t="s">
        <v>689</v>
      </c>
      <c r="W208" s="173" t="s">
        <v>691</v>
      </c>
      <c r="X208" s="173" t="s">
        <v>689</v>
      </c>
      <c r="Y208" s="208">
        <v>242820.72</v>
      </c>
      <c r="Z208" s="168">
        <v>0</v>
      </c>
      <c r="AA208" s="128">
        <v>0</v>
      </c>
      <c r="AB208" s="133">
        <v>12360931</v>
      </c>
      <c r="AC208" s="208">
        <v>242820.72</v>
      </c>
      <c r="AD208" s="137">
        <f t="shared" si="22"/>
        <v>0</v>
      </c>
      <c r="AE208" s="135">
        <f t="shared" si="23"/>
        <v>1</v>
      </c>
      <c r="AF208" s="135">
        <f t="shared" si="24"/>
        <v>1</v>
      </c>
      <c r="AG208" s="135" t="s">
        <v>2544</v>
      </c>
      <c r="AH208" s="136" t="s">
        <v>925</v>
      </c>
      <c r="AI208" s="164"/>
      <c r="AJ208" s="164"/>
      <c r="AK208" s="164"/>
      <c r="AL208" s="164"/>
      <c r="AM208" s="164"/>
      <c r="AN208" s="164"/>
      <c r="AO208" s="164"/>
      <c r="AP208" s="164"/>
      <c r="AQ208" s="174" t="s">
        <v>1445</v>
      </c>
    </row>
    <row r="209" spans="1:43" ht="60" x14ac:dyDescent="0.3">
      <c r="A209" s="169" t="s">
        <v>903</v>
      </c>
      <c r="B209" s="129">
        <v>206</v>
      </c>
      <c r="C209" s="171" t="s">
        <v>1453</v>
      </c>
      <c r="D209" s="240">
        <v>24982</v>
      </c>
      <c r="E209" s="246" t="s">
        <v>2200</v>
      </c>
      <c r="F209" s="279" t="s">
        <v>2531</v>
      </c>
      <c r="G209" s="175" t="s">
        <v>1132</v>
      </c>
      <c r="H209" s="153">
        <v>2008</v>
      </c>
      <c r="I209" s="209">
        <v>38706</v>
      </c>
      <c r="J209" s="186">
        <v>2005</v>
      </c>
      <c r="K209" s="173" t="s">
        <v>1454</v>
      </c>
      <c r="L209" s="152" t="s">
        <v>1102</v>
      </c>
      <c r="M209" s="154">
        <v>150</v>
      </c>
      <c r="N209" s="136">
        <v>39417</v>
      </c>
      <c r="O209" s="136">
        <v>40087</v>
      </c>
      <c r="P209" s="136">
        <v>42844</v>
      </c>
      <c r="Q209" s="145">
        <f t="shared" si="25"/>
        <v>9.3890410958904109</v>
      </c>
      <c r="R209" s="145" t="s">
        <v>2519</v>
      </c>
      <c r="S209" s="145">
        <f t="shared" si="26"/>
        <v>7.5534246575342463</v>
      </c>
      <c r="T209" s="145" t="s">
        <v>2517</v>
      </c>
      <c r="U209" s="145" t="s">
        <v>2540</v>
      </c>
      <c r="V209" s="156" t="s">
        <v>689</v>
      </c>
      <c r="W209" s="145" t="s">
        <v>689</v>
      </c>
      <c r="X209" s="152" t="s">
        <v>689</v>
      </c>
      <c r="Y209" s="166">
        <v>2154070</v>
      </c>
      <c r="Z209" s="168">
        <v>0</v>
      </c>
      <c r="AA209" s="128">
        <v>0</v>
      </c>
      <c r="AB209" s="133">
        <v>3581233</v>
      </c>
      <c r="AC209" s="137">
        <v>2184549.4300000002</v>
      </c>
      <c r="AD209" s="137">
        <f t="shared" si="22"/>
        <v>-30479.430000000168</v>
      </c>
      <c r="AE209" s="135">
        <f t="shared" si="23"/>
        <v>1.0141496933711533</v>
      </c>
      <c r="AF209" s="135">
        <f t="shared" si="24"/>
        <v>1.0141496933711533</v>
      </c>
      <c r="AG209" s="135" t="s">
        <v>2544</v>
      </c>
      <c r="AH209" s="164"/>
      <c r="AI209" s="164"/>
      <c r="AJ209" s="164"/>
      <c r="AK209" s="164"/>
      <c r="AL209" s="164"/>
      <c r="AM209" s="164"/>
      <c r="AN209" s="164"/>
      <c r="AO209" s="164"/>
      <c r="AP209" s="164"/>
      <c r="AQ209" s="174" t="s">
        <v>1455</v>
      </c>
    </row>
    <row r="210" spans="1:43" ht="36" x14ac:dyDescent="0.3">
      <c r="A210" s="169" t="s">
        <v>903</v>
      </c>
      <c r="B210" s="129">
        <v>207</v>
      </c>
      <c r="C210" s="167" t="s">
        <v>1456</v>
      </c>
      <c r="D210" s="240">
        <v>25346</v>
      </c>
      <c r="E210" s="246" t="s">
        <v>2200</v>
      </c>
      <c r="F210" s="279" t="s">
        <v>2531</v>
      </c>
      <c r="G210" s="175" t="s">
        <v>1132</v>
      </c>
      <c r="H210" s="153">
        <v>2008</v>
      </c>
      <c r="I210" s="209">
        <v>38671</v>
      </c>
      <c r="J210" s="186">
        <v>2005</v>
      </c>
      <c r="K210" s="173" t="s">
        <v>916</v>
      </c>
      <c r="L210" s="152" t="s">
        <v>1111</v>
      </c>
      <c r="M210" s="154">
        <v>150</v>
      </c>
      <c r="N210" s="136">
        <v>39479</v>
      </c>
      <c r="O210" s="136">
        <v>39904</v>
      </c>
      <c r="P210" s="136">
        <v>42844</v>
      </c>
      <c r="Q210" s="145">
        <f t="shared" si="25"/>
        <v>9.2191780821917817</v>
      </c>
      <c r="R210" s="145" t="s">
        <v>2519</v>
      </c>
      <c r="S210" s="145">
        <f t="shared" si="26"/>
        <v>8.0547945205479454</v>
      </c>
      <c r="T210" s="145" t="s">
        <v>2518</v>
      </c>
      <c r="U210" s="145" t="s">
        <v>2540</v>
      </c>
      <c r="V210" s="156" t="s">
        <v>689</v>
      </c>
      <c r="W210" s="158" t="s">
        <v>691</v>
      </c>
      <c r="X210" s="152" t="s">
        <v>689</v>
      </c>
      <c r="Y210" s="137">
        <v>81213.91</v>
      </c>
      <c r="Z210" s="168">
        <v>0</v>
      </c>
      <c r="AA210" s="128">
        <v>0</v>
      </c>
      <c r="AB210" s="133">
        <v>231215</v>
      </c>
      <c r="AC210" s="137">
        <v>81213.91</v>
      </c>
      <c r="AD210" s="137">
        <f t="shared" si="22"/>
        <v>0</v>
      </c>
      <c r="AE210" s="135">
        <f t="shared" si="23"/>
        <v>1</v>
      </c>
      <c r="AF210" s="135">
        <f t="shared" si="24"/>
        <v>1</v>
      </c>
      <c r="AG210" s="135" t="s">
        <v>2544</v>
      </c>
      <c r="AH210" s="136" t="s">
        <v>925</v>
      </c>
      <c r="AI210" s="164"/>
      <c r="AJ210" s="164"/>
      <c r="AK210" s="164"/>
      <c r="AL210" s="164"/>
      <c r="AM210" s="164"/>
      <c r="AN210" s="164"/>
      <c r="AO210" s="164"/>
      <c r="AP210" s="164"/>
      <c r="AQ210" s="174" t="s">
        <v>1438</v>
      </c>
    </row>
    <row r="211" spans="1:43" ht="108" x14ac:dyDescent="0.3">
      <c r="A211" s="169" t="s">
        <v>903</v>
      </c>
      <c r="B211" s="129">
        <v>208</v>
      </c>
      <c r="C211" s="174" t="s">
        <v>874</v>
      </c>
      <c r="D211" s="240">
        <v>25497</v>
      </c>
      <c r="E211" s="246" t="s">
        <v>2200</v>
      </c>
      <c r="F211" s="279" t="s">
        <v>2531</v>
      </c>
      <c r="G211" s="175" t="s">
        <v>1132</v>
      </c>
      <c r="H211" s="153">
        <v>2008</v>
      </c>
      <c r="I211" s="172">
        <v>42354</v>
      </c>
      <c r="J211" s="282">
        <v>2015</v>
      </c>
      <c r="K211" s="157" t="s">
        <v>1459</v>
      </c>
      <c r="L211" s="152" t="s">
        <v>1100</v>
      </c>
      <c r="M211" s="154">
        <v>180</v>
      </c>
      <c r="N211" s="136">
        <v>38808</v>
      </c>
      <c r="O211" s="136">
        <v>39569</v>
      </c>
      <c r="P211" s="136">
        <v>42844</v>
      </c>
      <c r="Q211" s="145">
        <f t="shared" si="25"/>
        <v>11.057534246575342</v>
      </c>
      <c r="R211" s="145" t="s">
        <v>2521</v>
      </c>
      <c r="S211" s="145">
        <f t="shared" si="26"/>
        <v>8.9726027397260282</v>
      </c>
      <c r="T211" s="145" t="s">
        <v>2519</v>
      </c>
      <c r="U211" s="145" t="s">
        <v>2540</v>
      </c>
      <c r="V211" s="156" t="s">
        <v>689</v>
      </c>
      <c r="W211" s="158" t="s">
        <v>691</v>
      </c>
      <c r="X211" s="152" t="s">
        <v>689</v>
      </c>
      <c r="Y211" s="170">
        <v>610850.69999999995</v>
      </c>
      <c r="Z211" s="160">
        <v>0</v>
      </c>
      <c r="AA211" s="128">
        <v>0</v>
      </c>
      <c r="AB211" s="133">
        <v>12005129</v>
      </c>
      <c r="AC211" s="137">
        <v>614090.69999999995</v>
      </c>
      <c r="AD211" s="137">
        <f t="shared" ref="AD211:AD242" si="27">+Y211-AC211</f>
        <v>-3240</v>
      </c>
      <c r="AE211" s="135">
        <f t="shared" ref="AE211:AE245" si="28">+AC211/Y211</f>
        <v>1.0053040783942786</v>
      </c>
      <c r="AF211" s="135">
        <f t="shared" ref="AF211:AF245" si="29">+AC211/Y211</f>
        <v>1.0053040783942786</v>
      </c>
      <c r="AG211" s="135" t="s">
        <v>2544</v>
      </c>
      <c r="AH211" s="136" t="s">
        <v>925</v>
      </c>
      <c r="AI211" s="164"/>
      <c r="AJ211" s="164"/>
      <c r="AK211" s="164"/>
      <c r="AL211" s="164"/>
      <c r="AM211" s="164"/>
      <c r="AN211" s="164"/>
      <c r="AO211" s="164"/>
      <c r="AP211" s="164"/>
      <c r="AQ211" s="174" t="s">
        <v>1460</v>
      </c>
    </row>
    <row r="212" spans="1:43" ht="48" x14ac:dyDescent="0.3">
      <c r="A212" s="169" t="s">
        <v>903</v>
      </c>
      <c r="B212" s="129">
        <v>209</v>
      </c>
      <c r="C212" s="174" t="s">
        <v>854</v>
      </c>
      <c r="D212" s="240">
        <v>27424</v>
      </c>
      <c r="E212" s="246" t="s">
        <v>2200</v>
      </c>
      <c r="F212" s="279" t="s">
        <v>2531</v>
      </c>
      <c r="G212" s="175" t="s">
        <v>1132</v>
      </c>
      <c r="H212" s="153">
        <v>2008</v>
      </c>
      <c r="I212" s="172">
        <v>38727</v>
      </c>
      <c r="J212" s="186">
        <v>2006</v>
      </c>
      <c r="K212" s="173" t="s">
        <v>916</v>
      </c>
      <c r="L212" s="152" t="s">
        <v>1111</v>
      </c>
      <c r="M212" s="154">
        <v>90</v>
      </c>
      <c r="N212" s="136">
        <v>38930</v>
      </c>
      <c r="O212" s="136">
        <v>39508</v>
      </c>
      <c r="P212" s="136">
        <v>42844</v>
      </c>
      <c r="Q212" s="145">
        <f t="shared" si="25"/>
        <v>10.723287671232876</v>
      </c>
      <c r="R212" s="145" t="s">
        <v>2520</v>
      </c>
      <c r="S212" s="145">
        <f t="shared" si="26"/>
        <v>9.1397260273972609</v>
      </c>
      <c r="T212" s="145" t="s">
        <v>2519</v>
      </c>
      <c r="U212" s="145" t="s">
        <v>2540</v>
      </c>
      <c r="V212" s="156" t="s">
        <v>689</v>
      </c>
      <c r="W212" s="145" t="s">
        <v>689</v>
      </c>
      <c r="X212" s="152" t="s">
        <v>689</v>
      </c>
      <c r="Y212" s="170">
        <v>40002</v>
      </c>
      <c r="Z212" s="168">
        <v>0</v>
      </c>
      <c r="AA212" s="128">
        <v>0</v>
      </c>
      <c r="AB212" s="133">
        <v>81234</v>
      </c>
      <c r="AC212" s="137">
        <v>68431</v>
      </c>
      <c r="AD212" s="137">
        <f t="shared" si="27"/>
        <v>-28429</v>
      </c>
      <c r="AE212" s="135">
        <f t="shared" si="28"/>
        <v>1.7106894655267237</v>
      </c>
      <c r="AF212" s="135">
        <f t="shared" si="29"/>
        <v>1.7106894655267237</v>
      </c>
      <c r="AG212" s="135" t="s">
        <v>2544</v>
      </c>
      <c r="AH212" s="164"/>
      <c r="AI212" s="164"/>
      <c r="AJ212" s="164"/>
      <c r="AK212" s="164"/>
      <c r="AL212" s="164"/>
      <c r="AM212" s="164"/>
      <c r="AN212" s="164"/>
      <c r="AO212" s="164"/>
      <c r="AP212" s="164"/>
      <c r="AQ212" s="174" t="s">
        <v>1463</v>
      </c>
    </row>
    <row r="213" spans="1:43" ht="60" x14ac:dyDescent="0.3">
      <c r="A213" s="173" t="s">
        <v>903</v>
      </c>
      <c r="B213" s="129">
        <v>210</v>
      </c>
      <c r="C213" s="171" t="s">
        <v>867</v>
      </c>
      <c r="D213" s="240">
        <v>34253</v>
      </c>
      <c r="E213" s="246" t="s">
        <v>2200</v>
      </c>
      <c r="F213" s="279" t="s">
        <v>2531</v>
      </c>
      <c r="G213" s="175" t="s">
        <v>1132</v>
      </c>
      <c r="H213" s="153">
        <v>2008</v>
      </c>
      <c r="I213" s="172">
        <v>39037</v>
      </c>
      <c r="J213" s="186">
        <v>2006</v>
      </c>
      <c r="K213" s="173" t="s">
        <v>1474</v>
      </c>
      <c r="L213" s="152" t="s">
        <v>1102</v>
      </c>
      <c r="M213" s="154">
        <v>120</v>
      </c>
      <c r="N213" s="136">
        <v>39173</v>
      </c>
      <c r="O213" s="136">
        <v>39753</v>
      </c>
      <c r="P213" s="136">
        <v>42844</v>
      </c>
      <c r="Q213" s="145">
        <f t="shared" si="25"/>
        <v>10.057534246575342</v>
      </c>
      <c r="R213" s="145" t="s">
        <v>2520</v>
      </c>
      <c r="S213" s="145">
        <f t="shared" si="26"/>
        <v>8.4684931506849317</v>
      </c>
      <c r="T213" s="145" t="s">
        <v>2518</v>
      </c>
      <c r="U213" s="145" t="s">
        <v>2540</v>
      </c>
      <c r="V213" s="156" t="s">
        <v>689</v>
      </c>
      <c r="W213" s="145" t="s">
        <v>689</v>
      </c>
      <c r="X213" s="152" t="s">
        <v>689</v>
      </c>
      <c r="Y213" s="161">
        <v>818666</v>
      </c>
      <c r="Z213" s="160">
        <v>0</v>
      </c>
      <c r="AA213" s="128">
        <v>0</v>
      </c>
      <c r="AB213" s="133">
        <v>1552203</v>
      </c>
      <c r="AC213" s="161">
        <v>706759.02</v>
      </c>
      <c r="AD213" s="137">
        <f t="shared" si="27"/>
        <v>111906.97999999998</v>
      </c>
      <c r="AE213" s="135">
        <f t="shared" si="28"/>
        <v>0.86330569487434439</v>
      </c>
      <c r="AF213" s="135">
        <f t="shared" si="29"/>
        <v>0.86330569487434439</v>
      </c>
      <c r="AG213" s="135" t="s">
        <v>2544</v>
      </c>
      <c r="AH213" s="168"/>
      <c r="AI213" s="168"/>
      <c r="AJ213" s="168"/>
      <c r="AK213" s="168"/>
      <c r="AL213" s="168"/>
      <c r="AM213" s="168"/>
      <c r="AN213" s="168"/>
      <c r="AO213" s="168"/>
      <c r="AP213" s="168"/>
      <c r="AQ213" s="174" t="s">
        <v>1475</v>
      </c>
    </row>
    <row r="214" spans="1:43" ht="60" x14ac:dyDescent="0.3">
      <c r="A214" s="173" t="s">
        <v>903</v>
      </c>
      <c r="B214" s="129">
        <v>211</v>
      </c>
      <c r="C214" s="174" t="s">
        <v>883</v>
      </c>
      <c r="D214" s="240">
        <v>34705</v>
      </c>
      <c r="E214" s="246" t="s">
        <v>2200</v>
      </c>
      <c r="F214" s="279" t="s">
        <v>2531</v>
      </c>
      <c r="G214" s="175" t="s">
        <v>1132</v>
      </c>
      <c r="H214" s="153">
        <v>2008</v>
      </c>
      <c r="I214" s="172">
        <v>38895</v>
      </c>
      <c r="J214" s="186">
        <v>2006</v>
      </c>
      <c r="K214" s="173" t="s">
        <v>916</v>
      </c>
      <c r="L214" s="152" t="s">
        <v>1110</v>
      </c>
      <c r="M214" s="154">
        <v>210</v>
      </c>
      <c r="N214" s="136">
        <v>39114</v>
      </c>
      <c r="O214" s="136">
        <v>39661</v>
      </c>
      <c r="P214" s="136">
        <v>42844</v>
      </c>
      <c r="Q214" s="145">
        <f t="shared" si="25"/>
        <v>10.219178082191782</v>
      </c>
      <c r="R214" s="145" t="s">
        <v>2520</v>
      </c>
      <c r="S214" s="145">
        <f t="shared" si="26"/>
        <v>8.7205479452054799</v>
      </c>
      <c r="T214" s="145" t="s">
        <v>2518</v>
      </c>
      <c r="U214" s="145" t="s">
        <v>2540</v>
      </c>
      <c r="V214" s="156" t="s">
        <v>689</v>
      </c>
      <c r="W214" s="158" t="s">
        <v>691</v>
      </c>
      <c r="X214" s="152" t="s">
        <v>689</v>
      </c>
      <c r="Y214" s="159">
        <v>525948.67000000004</v>
      </c>
      <c r="Z214" s="160">
        <v>0</v>
      </c>
      <c r="AA214" s="128">
        <v>0</v>
      </c>
      <c r="AB214" s="133">
        <v>1114566</v>
      </c>
      <c r="AC214" s="159">
        <v>525948.67000000004</v>
      </c>
      <c r="AD214" s="137">
        <f t="shared" si="27"/>
        <v>0</v>
      </c>
      <c r="AE214" s="135">
        <f t="shared" si="28"/>
        <v>1</v>
      </c>
      <c r="AF214" s="135">
        <f t="shared" si="29"/>
        <v>1</v>
      </c>
      <c r="AG214" s="135" t="s">
        <v>2544</v>
      </c>
      <c r="AH214" s="136" t="s">
        <v>925</v>
      </c>
      <c r="AI214" s="168"/>
      <c r="AJ214" s="168"/>
      <c r="AK214" s="168"/>
      <c r="AL214" s="168"/>
      <c r="AM214" s="168"/>
      <c r="AN214" s="168"/>
      <c r="AO214" s="168"/>
      <c r="AP214" s="168"/>
      <c r="AQ214" s="174" t="s">
        <v>1479</v>
      </c>
    </row>
    <row r="215" spans="1:43" ht="36" x14ac:dyDescent="0.3">
      <c r="A215" s="173" t="s">
        <v>903</v>
      </c>
      <c r="B215" s="129">
        <v>212</v>
      </c>
      <c r="C215" s="174" t="s">
        <v>885</v>
      </c>
      <c r="D215" s="240">
        <v>35260</v>
      </c>
      <c r="E215" s="246" t="s">
        <v>2200</v>
      </c>
      <c r="F215" s="279" t="s">
        <v>2531</v>
      </c>
      <c r="G215" s="175" t="s">
        <v>1132</v>
      </c>
      <c r="H215" s="153">
        <v>2008</v>
      </c>
      <c r="I215" s="172">
        <v>38975</v>
      </c>
      <c r="J215" s="186">
        <v>2006</v>
      </c>
      <c r="K215" s="173" t="s">
        <v>1480</v>
      </c>
      <c r="L215" s="152" t="s">
        <v>1110</v>
      </c>
      <c r="M215" s="154">
        <v>120</v>
      </c>
      <c r="N215" s="136">
        <v>39114</v>
      </c>
      <c r="O215" s="136">
        <v>39600</v>
      </c>
      <c r="P215" s="136">
        <v>42844</v>
      </c>
      <c r="Q215" s="145">
        <f t="shared" si="25"/>
        <v>10.219178082191782</v>
      </c>
      <c r="R215" s="145" t="s">
        <v>2520</v>
      </c>
      <c r="S215" s="145">
        <f t="shared" si="26"/>
        <v>8.8876712328767127</v>
      </c>
      <c r="T215" s="145" t="s">
        <v>2518</v>
      </c>
      <c r="U215" s="145" t="s">
        <v>2540</v>
      </c>
      <c r="V215" s="156" t="s">
        <v>689</v>
      </c>
      <c r="W215" s="158" t="s">
        <v>691</v>
      </c>
      <c r="X215" s="152" t="s">
        <v>689</v>
      </c>
      <c r="Y215" s="159">
        <v>591477.23</v>
      </c>
      <c r="Z215" s="159">
        <v>0</v>
      </c>
      <c r="AA215" s="128">
        <v>0</v>
      </c>
      <c r="AB215" s="133">
        <v>959971</v>
      </c>
      <c r="AC215" s="159">
        <v>591477.23</v>
      </c>
      <c r="AD215" s="137">
        <f t="shared" si="27"/>
        <v>0</v>
      </c>
      <c r="AE215" s="135">
        <f t="shared" si="28"/>
        <v>1</v>
      </c>
      <c r="AF215" s="135">
        <f t="shared" si="29"/>
        <v>1</v>
      </c>
      <c r="AG215" s="135" t="s">
        <v>2544</v>
      </c>
      <c r="AH215" s="136" t="s">
        <v>925</v>
      </c>
      <c r="AI215" s="168"/>
      <c r="AJ215" s="168"/>
      <c r="AK215" s="168"/>
      <c r="AL215" s="168"/>
      <c r="AM215" s="168"/>
      <c r="AN215" s="168"/>
      <c r="AO215" s="168"/>
      <c r="AP215" s="168"/>
      <c r="AQ215" s="174" t="s">
        <v>1481</v>
      </c>
    </row>
    <row r="216" spans="1:43" ht="36" x14ac:dyDescent="0.3">
      <c r="A216" s="173" t="s">
        <v>903</v>
      </c>
      <c r="B216" s="129">
        <v>213</v>
      </c>
      <c r="C216" s="174" t="s">
        <v>852</v>
      </c>
      <c r="D216" s="240">
        <v>35587</v>
      </c>
      <c r="E216" s="246" t="s">
        <v>2200</v>
      </c>
      <c r="F216" s="279" t="s">
        <v>2531</v>
      </c>
      <c r="G216" s="175" t="s">
        <v>1132</v>
      </c>
      <c r="H216" s="153">
        <v>2008</v>
      </c>
      <c r="I216" s="172">
        <v>38961</v>
      </c>
      <c r="J216" s="186">
        <v>2006</v>
      </c>
      <c r="K216" s="187" t="s">
        <v>1164</v>
      </c>
      <c r="L216" s="152" t="s">
        <v>1110</v>
      </c>
      <c r="M216" s="154">
        <v>180</v>
      </c>
      <c r="N216" s="136">
        <v>39114</v>
      </c>
      <c r="O216" s="136">
        <v>39783</v>
      </c>
      <c r="P216" s="136">
        <v>42844</v>
      </c>
      <c r="Q216" s="145">
        <f t="shared" si="25"/>
        <v>10.219178082191782</v>
      </c>
      <c r="R216" s="145" t="s">
        <v>2520</v>
      </c>
      <c r="S216" s="145">
        <f t="shared" si="26"/>
        <v>8.3863013698630144</v>
      </c>
      <c r="T216" s="145" t="s">
        <v>2518</v>
      </c>
      <c r="U216" s="145" t="s">
        <v>2540</v>
      </c>
      <c r="V216" s="156" t="s">
        <v>689</v>
      </c>
      <c r="W216" s="158" t="s">
        <v>691</v>
      </c>
      <c r="X216" s="152" t="s">
        <v>689</v>
      </c>
      <c r="Y216" s="159">
        <v>421692.73</v>
      </c>
      <c r="Z216" s="160">
        <v>0</v>
      </c>
      <c r="AA216" s="128">
        <v>0</v>
      </c>
      <c r="AB216" s="133">
        <v>703959</v>
      </c>
      <c r="AC216" s="159">
        <v>421692.73</v>
      </c>
      <c r="AD216" s="137">
        <f t="shared" si="27"/>
        <v>0</v>
      </c>
      <c r="AE216" s="135">
        <f t="shared" si="28"/>
        <v>1</v>
      </c>
      <c r="AF216" s="135">
        <f t="shared" si="29"/>
        <v>1</v>
      </c>
      <c r="AG216" s="135" t="s">
        <v>2544</v>
      </c>
      <c r="AH216" s="136" t="s">
        <v>925</v>
      </c>
      <c r="AI216" s="168"/>
      <c r="AJ216" s="168"/>
      <c r="AK216" s="168"/>
      <c r="AL216" s="168"/>
      <c r="AM216" s="168"/>
      <c r="AN216" s="168"/>
      <c r="AO216" s="168"/>
      <c r="AP216" s="168"/>
      <c r="AQ216" s="174" t="s">
        <v>1481</v>
      </c>
    </row>
    <row r="217" spans="1:43" ht="36" x14ac:dyDescent="0.3">
      <c r="A217" s="173" t="s">
        <v>903</v>
      </c>
      <c r="B217" s="129">
        <v>214</v>
      </c>
      <c r="C217" s="174" t="s">
        <v>849</v>
      </c>
      <c r="D217" s="240">
        <v>38809</v>
      </c>
      <c r="E217" s="246" t="s">
        <v>2200</v>
      </c>
      <c r="F217" s="279" t="s">
        <v>2531</v>
      </c>
      <c r="G217" s="175" t="s">
        <v>1132</v>
      </c>
      <c r="H217" s="153">
        <v>2008</v>
      </c>
      <c r="I217" s="172">
        <v>39027</v>
      </c>
      <c r="J217" s="186">
        <v>2006</v>
      </c>
      <c r="K217" s="130" t="s">
        <v>905</v>
      </c>
      <c r="L217" s="152" t="s">
        <v>1110</v>
      </c>
      <c r="M217" s="154">
        <v>90</v>
      </c>
      <c r="N217" s="136">
        <v>39295</v>
      </c>
      <c r="O217" s="136">
        <v>39692</v>
      </c>
      <c r="P217" s="136">
        <v>42844</v>
      </c>
      <c r="Q217" s="145">
        <f t="shared" si="25"/>
        <v>9.7232876712328764</v>
      </c>
      <c r="R217" s="145" t="s">
        <v>2519</v>
      </c>
      <c r="S217" s="145">
        <f t="shared" si="26"/>
        <v>8.6356164383561644</v>
      </c>
      <c r="T217" s="145" t="s">
        <v>2518</v>
      </c>
      <c r="U217" s="145" t="s">
        <v>2540</v>
      </c>
      <c r="V217" s="156" t="s">
        <v>689</v>
      </c>
      <c r="W217" s="158" t="s">
        <v>691</v>
      </c>
      <c r="X217" s="152" t="s">
        <v>689</v>
      </c>
      <c r="Y217" s="159">
        <v>192686.6</v>
      </c>
      <c r="Z217" s="168">
        <v>0</v>
      </c>
      <c r="AA217" s="128">
        <v>0</v>
      </c>
      <c r="AB217" s="133">
        <v>424735</v>
      </c>
      <c r="AC217" s="159">
        <v>192686.6</v>
      </c>
      <c r="AD217" s="137">
        <f t="shared" si="27"/>
        <v>0</v>
      </c>
      <c r="AE217" s="135">
        <f t="shared" si="28"/>
        <v>1</v>
      </c>
      <c r="AF217" s="135">
        <f t="shared" si="29"/>
        <v>1</v>
      </c>
      <c r="AG217" s="135" t="s">
        <v>2544</v>
      </c>
      <c r="AH217" s="136" t="s">
        <v>925</v>
      </c>
      <c r="AI217" s="168"/>
      <c r="AJ217" s="168"/>
      <c r="AK217" s="168"/>
      <c r="AL217" s="168"/>
      <c r="AM217" s="168"/>
      <c r="AN217" s="168"/>
      <c r="AO217" s="168"/>
      <c r="AP217" s="168"/>
      <c r="AQ217" s="174" t="s">
        <v>1496</v>
      </c>
    </row>
    <row r="218" spans="1:43" ht="60" x14ac:dyDescent="0.3">
      <c r="A218" s="173" t="s">
        <v>903</v>
      </c>
      <c r="B218" s="129">
        <v>215</v>
      </c>
      <c r="C218" s="174" t="s">
        <v>872</v>
      </c>
      <c r="D218" s="240">
        <v>40281</v>
      </c>
      <c r="E218" s="245" t="s">
        <v>2555</v>
      </c>
      <c r="F218" s="280" t="s">
        <v>2555</v>
      </c>
      <c r="G218" s="175" t="s">
        <v>1132</v>
      </c>
      <c r="H218" s="153">
        <v>2008</v>
      </c>
      <c r="I218" s="172">
        <v>38989</v>
      </c>
      <c r="J218" s="186">
        <v>2006</v>
      </c>
      <c r="K218" s="157" t="s">
        <v>1497</v>
      </c>
      <c r="L218" s="152" t="s">
        <v>1109</v>
      </c>
      <c r="M218" s="154">
        <v>90</v>
      </c>
      <c r="N218" s="136">
        <v>39142</v>
      </c>
      <c r="O218" s="136">
        <v>39417</v>
      </c>
      <c r="P218" s="136">
        <v>42844</v>
      </c>
      <c r="Q218" s="145">
        <f t="shared" si="25"/>
        <v>10.142465753424657</v>
      </c>
      <c r="R218" s="145" t="s">
        <v>2520</v>
      </c>
      <c r="S218" s="145">
        <f t="shared" si="26"/>
        <v>9.3890410958904109</v>
      </c>
      <c r="T218" s="145" t="s">
        <v>2519</v>
      </c>
      <c r="U218" s="145" t="s">
        <v>2540</v>
      </c>
      <c r="V218" s="156" t="s">
        <v>689</v>
      </c>
      <c r="W218" s="145" t="s">
        <v>689</v>
      </c>
      <c r="X218" s="152" t="s">
        <v>689</v>
      </c>
      <c r="Y218" s="159">
        <v>95329</v>
      </c>
      <c r="Z218" s="168">
        <v>0</v>
      </c>
      <c r="AA218" s="128">
        <v>0</v>
      </c>
      <c r="AB218" s="133">
        <v>84873</v>
      </c>
      <c r="AC218" s="159">
        <v>84834.55</v>
      </c>
      <c r="AD218" s="137">
        <f t="shared" si="27"/>
        <v>10494.449999999997</v>
      </c>
      <c r="AE218" s="135">
        <f t="shared" si="28"/>
        <v>0.88991335270484329</v>
      </c>
      <c r="AF218" s="135">
        <f t="shared" si="29"/>
        <v>0.88991335270484329</v>
      </c>
      <c r="AG218" s="135" t="s">
        <v>2544</v>
      </c>
      <c r="AH218" s="168"/>
      <c r="AI218" s="168"/>
      <c r="AJ218" s="168"/>
      <c r="AK218" s="168"/>
      <c r="AL218" s="168"/>
      <c r="AM218" s="168"/>
      <c r="AN218" s="168"/>
      <c r="AO218" s="168"/>
      <c r="AP218" s="168"/>
      <c r="AQ218" s="174" t="s">
        <v>1498</v>
      </c>
    </row>
    <row r="219" spans="1:43" ht="60" x14ac:dyDescent="0.3">
      <c r="A219" s="173" t="s">
        <v>903</v>
      </c>
      <c r="B219" s="129">
        <v>216</v>
      </c>
      <c r="C219" s="174" t="s">
        <v>850</v>
      </c>
      <c r="D219" s="240">
        <v>43781</v>
      </c>
      <c r="E219" s="246" t="s">
        <v>2200</v>
      </c>
      <c r="F219" s="279" t="s">
        <v>2531</v>
      </c>
      <c r="G219" s="175" t="s">
        <v>1132</v>
      </c>
      <c r="H219" s="153">
        <v>2008</v>
      </c>
      <c r="I219" s="172">
        <v>39171</v>
      </c>
      <c r="J219" s="186">
        <v>2007</v>
      </c>
      <c r="K219" s="173" t="s">
        <v>916</v>
      </c>
      <c r="L219" s="152" t="s">
        <v>1110</v>
      </c>
      <c r="M219" s="154">
        <v>90</v>
      </c>
      <c r="N219" s="136">
        <v>39295</v>
      </c>
      <c r="O219" s="136">
        <v>39661</v>
      </c>
      <c r="P219" s="136">
        <v>42844</v>
      </c>
      <c r="Q219" s="145">
        <f t="shared" si="25"/>
        <v>9.7232876712328764</v>
      </c>
      <c r="R219" s="145" t="s">
        <v>2519</v>
      </c>
      <c r="S219" s="145">
        <f t="shared" si="26"/>
        <v>8.7205479452054799</v>
      </c>
      <c r="T219" s="145" t="s">
        <v>2518</v>
      </c>
      <c r="U219" s="145" t="s">
        <v>2540</v>
      </c>
      <c r="V219" s="156" t="s">
        <v>689</v>
      </c>
      <c r="W219" s="145" t="s">
        <v>689</v>
      </c>
      <c r="X219" s="173" t="s">
        <v>689</v>
      </c>
      <c r="Y219" s="159">
        <v>120920</v>
      </c>
      <c r="Z219" s="161">
        <v>0</v>
      </c>
      <c r="AA219" s="128">
        <v>0</v>
      </c>
      <c r="AB219" s="133">
        <v>289129</v>
      </c>
      <c r="AC219" s="159">
        <v>120496.21</v>
      </c>
      <c r="AD219" s="137">
        <f t="shared" si="27"/>
        <v>423.7899999999936</v>
      </c>
      <c r="AE219" s="135">
        <f t="shared" si="28"/>
        <v>0.99649528613959648</v>
      </c>
      <c r="AF219" s="135">
        <f t="shared" si="29"/>
        <v>0.99649528613959648</v>
      </c>
      <c r="AG219" s="135" t="s">
        <v>2544</v>
      </c>
      <c r="AH219" s="168"/>
      <c r="AI219" s="168"/>
      <c r="AJ219" s="168"/>
      <c r="AK219" s="168"/>
      <c r="AL219" s="168"/>
      <c r="AM219" s="168"/>
      <c r="AN219" s="168"/>
      <c r="AO219" s="168"/>
      <c r="AP219" s="168"/>
      <c r="AQ219" s="174" t="s">
        <v>1517</v>
      </c>
    </row>
    <row r="220" spans="1:43" ht="36" x14ac:dyDescent="0.3">
      <c r="A220" s="173" t="s">
        <v>903</v>
      </c>
      <c r="B220" s="129">
        <v>217</v>
      </c>
      <c r="C220" s="174" t="s">
        <v>862</v>
      </c>
      <c r="D220" s="242">
        <v>48448</v>
      </c>
      <c r="E220" s="246" t="s">
        <v>2200</v>
      </c>
      <c r="F220" s="279" t="s">
        <v>2531</v>
      </c>
      <c r="G220" s="175" t="s">
        <v>1132</v>
      </c>
      <c r="H220" s="153">
        <v>2008</v>
      </c>
      <c r="I220" s="172">
        <v>39170</v>
      </c>
      <c r="J220" s="186">
        <v>2007</v>
      </c>
      <c r="K220" s="187" t="s">
        <v>1161</v>
      </c>
      <c r="L220" s="152" t="s">
        <v>1102</v>
      </c>
      <c r="M220" s="154">
        <v>210</v>
      </c>
      <c r="N220" s="136">
        <v>39630</v>
      </c>
      <c r="O220" s="136">
        <v>39722</v>
      </c>
      <c r="P220" s="136">
        <v>42844</v>
      </c>
      <c r="Q220" s="145">
        <f t="shared" si="25"/>
        <v>8.8054794520547937</v>
      </c>
      <c r="R220" s="145" t="s">
        <v>2518</v>
      </c>
      <c r="S220" s="145">
        <f t="shared" si="26"/>
        <v>8.5534246575342472</v>
      </c>
      <c r="T220" s="145" t="s">
        <v>2518</v>
      </c>
      <c r="U220" s="145" t="s">
        <v>2540</v>
      </c>
      <c r="V220" s="156" t="s">
        <v>689</v>
      </c>
      <c r="W220" s="145" t="s">
        <v>689</v>
      </c>
      <c r="X220" s="173" t="s">
        <v>689</v>
      </c>
      <c r="Y220" s="159">
        <v>3093152</v>
      </c>
      <c r="Z220" s="161">
        <v>0</v>
      </c>
      <c r="AA220" s="128">
        <v>0</v>
      </c>
      <c r="AB220" s="133">
        <v>859860</v>
      </c>
      <c r="AC220" s="159">
        <v>2960</v>
      </c>
      <c r="AD220" s="137">
        <f t="shared" si="27"/>
        <v>3090192</v>
      </c>
      <c r="AE220" s="135">
        <f t="shared" si="28"/>
        <v>9.5695264894838663E-4</v>
      </c>
      <c r="AF220" s="135">
        <f t="shared" si="29"/>
        <v>9.5695264894838663E-4</v>
      </c>
      <c r="AG220" s="135" t="s">
        <v>2543</v>
      </c>
      <c r="AH220" s="168"/>
      <c r="AI220" s="168"/>
      <c r="AJ220" s="168"/>
      <c r="AK220" s="168"/>
      <c r="AL220" s="168"/>
      <c r="AM220" s="168"/>
      <c r="AN220" s="168"/>
      <c r="AO220" s="168"/>
      <c r="AP220" s="168"/>
      <c r="AQ220" s="174" t="s">
        <v>1518</v>
      </c>
    </row>
    <row r="221" spans="1:43" ht="96" x14ac:dyDescent="0.3">
      <c r="A221" s="173" t="s">
        <v>903</v>
      </c>
      <c r="B221" s="129">
        <v>218</v>
      </c>
      <c r="C221" s="174" t="s">
        <v>879</v>
      </c>
      <c r="D221" s="240">
        <v>44686</v>
      </c>
      <c r="E221" s="246" t="s">
        <v>2200</v>
      </c>
      <c r="F221" s="279" t="s">
        <v>2531</v>
      </c>
      <c r="G221" s="175" t="s">
        <v>1132</v>
      </c>
      <c r="H221" s="153">
        <v>2008</v>
      </c>
      <c r="I221" s="172">
        <v>39176</v>
      </c>
      <c r="J221" s="186">
        <v>2007</v>
      </c>
      <c r="K221" s="173" t="s">
        <v>1519</v>
      </c>
      <c r="L221" s="152" t="s">
        <v>1109</v>
      </c>
      <c r="M221" s="154">
        <v>450</v>
      </c>
      <c r="N221" s="136">
        <v>40026</v>
      </c>
      <c r="O221" s="136">
        <v>41609</v>
      </c>
      <c r="P221" s="136">
        <v>42844</v>
      </c>
      <c r="Q221" s="145">
        <f t="shared" si="25"/>
        <v>7.720547945205479</v>
      </c>
      <c r="R221" s="145" t="s">
        <v>2517</v>
      </c>
      <c r="S221" s="145">
        <f t="shared" si="26"/>
        <v>3.3835616438356166</v>
      </c>
      <c r="T221" s="145" t="s">
        <v>2513</v>
      </c>
      <c r="U221" s="145" t="s">
        <v>2540</v>
      </c>
      <c r="V221" s="145" t="s">
        <v>691</v>
      </c>
      <c r="W221" s="145" t="s">
        <v>689</v>
      </c>
      <c r="X221" s="173" t="s">
        <v>689</v>
      </c>
      <c r="Y221" s="159">
        <v>2184689.9900000002</v>
      </c>
      <c r="Z221" s="161">
        <v>0</v>
      </c>
      <c r="AA221" s="128">
        <v>0</v>
      </c>
      <c r="AB221" s="133">
        <v>7304122</v>
      </c>
      <c r="AC221" s="159">
        <v>2521367.67</v>
      </c>
      <c r="AD221" s="137">
        <f t="shared" si="27"/>
        <v>-336677.6799999997</v>
      </c>
      <c r="AE221" s="135">
        <f t="shared" si="28"/>
        <v>1.1541077597009541</v>
      </c>
      <c r="AF221" s="135">
        <f t="shared" si="29"/>
        <v>1.1541077597009541</v>
      </c>
      <c r="AG221" s="135" t="s">
        <v>2544</v>
      </c>
      <c r="AH221" s="168"/>
      <c r="AI221" s="168"/>
      <c r="AJ221" s="168"/>
      <c r="AK221" s="168"/>
      <c r="AL221" s="168"/>
      <c r="AM221" s="168"/>
      <c r="AN221" s="168"/>
      <c r="AO221" s="168"/>
      <c r="AP221" s="168"/>
      <c r="AQ221" s="174" t="s">
        <v>1520</v>
      </c>
    </row>
    <row r="222" spans="1:43" ht="48" x14ac:dyDescent="0.3">
      <c r="A222" s="173" t="s">
        <v>903</v>
      </c>
      <c r="B222" s="129">
        <v>219</v>
      </c>
      <c r="C222" s="174" t="s">
        <v>871</v>
      </c>
      <c r="D222" s="240">
        <v>49135</v>
      </c>
      <c r="E222" s="246" t="s">
        <v>2200</v>
      </c>
      <c r="F222" s="279" t="s">
        <v>2531</v>
      </c>
      <c r="G222" s="175" t="s">
        <v>1132</v>
      </c>
      <c r="H222" s="153">
        <v>2008</v>
      </c>
      <c r="I222" s="172">
        <v>39204</v>
      </c>
      <c r="J222" s="186">
        <v>2007</v>
      </c>
      <c r="K222" s="187" t="s">
        <v>1141</v>
      </c>
      <c r="L222" s="152" t="s">
        <v>1109</v>
      </c>
      <c r="M222" s="154">
        <v>90</v>
      </c>
      <c r="N222" s="136" t="s">
        <v>698</v>
      </c>
      <c r="O222" s="136" t="s">
        <v>698</v>
      </c>
      <c r="P222" s="136">
        <v>42844</v>
      </c>
      <c r="Q222" s="128" t="s">
        <v>698</v>
      </c>
      <c r="R222" s="128" t="s">
        <v>698</v>
      </c>
      <c r="S222" s="128" t="s">
        <v>698</v>
      </c>
      <c r="T222" s="128" t="s">
        <v>698</v>
      </c>
      <c r="U222" s="128" t="s">
        <v>698</v>
      </c>
      <c r="V222" s="156" t="s">
        <v>689</v>
      </c>
      <c r="W222" s="145" t="s">
        <v>689</v>
      </c>
      <c r="X222" s="173" t="s">
        <v>689</v>
      </c>
      <c r="Y222" s="159">
        <v>270000</v>
      </c>
      <c r="Z222" s="168">
        <v>0</v>
      </c>
      <c r="AA222" s="128">
        <v>0</v>
      </c>
      <c r="AB222" s="133">
        <v>0</v>
      </c>
      <c r="AC222" s="159">
        <v>4600</v>
      </c>
      <c r="AD222" s="137">
        <f t="shared" si="27"/>
        <v>265400</v>
      </c>
      <c r="AE222" s="135">
        <f t="shared" si="28"/>
        <v>1.7037037037037038E-2</v>
      </c>
      <c r="AF222" s="135">
        <f t="shared" si="29"/>
        <v>1.7037037037037038E-2</v>
      </c>
      <c r="AG222" s="135" t="s">
        <v>2543</v>
      </c>
      <c r="AH222" s="168"/>
      <c r="AI222" s="168"/>
      <c r="AJ222" s="168"/>
      <c r="AK222" s="168"/>
      <c r="AL222" s="168"/>
      <c r="AM222" s="168"/>
      <c r="AN222" s="168"/>
      <c r="AO222" s="168"/>
      <c r="AP222" s="168"/>
      <c r="AQ222" s="174" t="s">
        <v>1541</v>
      </c>
    </row>
    <row r="223" spans="1:43" ht="72" x14ac:dyDescent="0.3">
      <c r="A223" s="173" t="s">
        <v>903</v>
      </c>
      <c r="B223" s="129">
        <v>220</v>
      </c>
      <c r="C223" s="171" t="s">
        <v>1574</v>
      </c>
      <c r="D223" s="240">
        <v>63057</v>
      </c>
      <c r="E223" s="246" t="s">
        <v>2200</v>
      </c>
      <c r="F223" s="279" t="s">
        <v>2531</v>
      </c>
      <c r="G223" s="175" t="s">
        <v>1595</v>
      </c>
      <c r="H223" s="153">
        <v>2008</v>
      </c>
      <c r="I223" s="172">
        <v>39742</v>
      </c>
      <c r="J223" s="186">
        <v>2008</v>
      </c>
      <c r="K223" s="157" t="s">
        <v>1572</v>
      </c>
      <c r="L223" s="152" t="s">
        <v>1109</v>
      </c>
      <c r="M223" s="154">
        <v>180</v>
      </c>
      <c r="N223" s="136">
        <v>39600</v>
      </c>
      <c r="O223" s="136">
        <v>40087</v>
      </c>
      <c r="P223" s="136">
        <v>42844</v>
      </c>
      <c r="Q223" s="145">
        <f t="shared" ref="Q223:Q245" si="30">+(P223-N223)/365</f>
        <v>8.8876712328767127</v>
      </c>
      <c r="R223" s="145" t="s">
        <v>2518</v>
      </c>
      <c r="S223" s="145">
        <f t="shared" ref="S223:S245" si="31">+(P223-O223)/365</f>
        <v>7.5534246575342463</v>
      </c>
      <c r="T223" s="145" t="s">
        <v>2517</v>
      </c>
      <c r="U223" s="145" t="s">
        <v>2540</v>
      </c>
      <c r="V223" s="156" t="s">
        <v>689</v>
      </c>
      <c r="W223" s="145" t="s">
        <v>689</v>
      </c>
      <c r="X223" s="173" t="s">
        <v>689</v>
      </c>
      <c r="Y223" s="159">
        <v>417426</v>
      </c>
      <c r="Z223" s="168">
        <v>0</v>
      </c>
      <c r="AA223" s="128">
        <v>0</v>
      </c>
      <c r="AB223" s="133">
        <v>446571</v>
      </c>
      <c r="AC223" s="159">
        <v>421421.92</v>
      </c>
      <c r="AD223" s="137">
        <f t="shared" si="27"/>
        <v>-3995.9199999999837</v>
      </c>
      <c r="AE223" s="135">
        <f t="shared" si="28"/>
        <v>1.0095727625974424</v>
      </c>
      <c r="AF223" s="135">
        <f t="shared" si="29"/>
        <v>1.0095727625974424</v>
      </c>
      <c r="AG223" s="135" t="s">
        <v>2544</v>
      </c>
      <c r="AH223" s="168"/>
      <c r="AI223" s="168"/>
      <c r="AJ223" s="168"/>
      <c r="AK223" s="168"/>
      <c r="AL223" s="168"/>
      <c r="AM223" s="168"/>
      <c r="AN223" s="168"/>
      <c r="AO223" s="168"/>
      <c r="AP223" s="168"/>
      <c r="AQ223" s="174" t="s">
        <v>1575</v>
      </c>
    </row>
    <row r="224" spans="1:43" ht="96" x14ac:dyDescent="0.3">
      <c r="A224" s="173" t="s">
        <v>903</v>
      </c>
      <c r="B224" s="129">
        <v>221</v>
      </c>
      <c r="C224" s="174" t="s">
        <v>855</v>
      </c>
      <c r="D224" s="240">
        <v>68017</v>
      </c>
      <c r="E224" s="245" t="s">
        <v>1166</v>
      </c>
      <c r="F224" s="279" t="s">
        <v>2530</v>
      </c>
      <c r="G224" s="175" t="s">
        <v>1622</v>
      </c>
      <c r="H224" s="153">
        <v>2008</v>
      </c>
      <c r="I224" s="172">
        <v>39518</v>
      </c>
      <c r="J224" s="186">
        <v>2008</v>
      </c>
      <c r="K224" s="157" t="s">
        <v>1585</v>
      </c>
      <c r="L224" s="152" t="s">
        <v>1109</v>
      </c>
      <c r="M224" s="154">
        <v>120</v>
      </c>
      <c r="N224" s="136">
        <v>39722</v>
      </c>
      <c r="O224" s="136">
        <v>40148</v>
      </c>
      <c r="P224" s="136">
        <v>42844</v>
      </c>
      <c r="Q224" s="145">
        <f t="shared" si="30"/>
        <v>8.5534246575342472</v>
      </c>
      <c r="R224" s="145" t="s">
        <v>2518</v>
      </c>
      <c r="S224" s="145">
        <f t="shared" si="31"/>
        <v>7.3863013698630136</v>
      </c>
      <c r="T224" s="145" t="s">
        <v>2517</v>
      </c>
      <c r="U224" s="145" t="s">
        <v>2540</v>
      </c>
      <c r="V224" s="156" t="s">
        <v>689</v>
      </c>
      <c r="W224" s="145" t="s">
        <v>689</v>
      </c>
      <c r="X224" s="173" t="s">
        <v>689</v>
      </c>
      <c r="Y224" s="159">
        <v>297500</v>
      </c>
      <c r="Z224" s="168">
        <v>0</v>
      </c>
      <c r="AA224" s="128">
        <v>0</v>
      </c>
      <c r="AB224" s="133">
        <v>318000</v>
      </c>
      <c r="AC224" s="159">
        <v>317144.09000000003</v>
      </c>
      <c r="AD224" s="137">
        <f t="shared" si="27"/>
        <v>-19644.090000000026</v>
      </c>
      <c r="AE224" s="135">
        <f t="shared" si="28"/>
        <v>1.0660305546218489</v>
      </c>
      <c r="AF224" s="135">
        <f t="shared" si="29"/>
        <v>1.0660305546218489</v>
      </c>
      <c r="AG224" s="135" t="s">
        <v>2544</v>
      </c>
      <c r="AH224" s="168"/>
      <c r="AI224" s="168"/>
      <c r="AJ224" s="168"/>
      <c r="AK224" s="168"/>
      <c r="AL224" s="168"/>
      <c r="AM224" s="168"/>
      <c r="AN224" s="168"/>
      <c r="AO224" s="168"/>
      <c r="AP224" s="168"/>
      <c r="AQ224" s="174" t="s">
        <v>2033</v>
      </c>
    </row>
    <row r="225" spans="1:43" ht="36" x14ac:dyDescent="0.3">
      <c r="A225" s="193" t="s">
        <v>896</v>
      </c>
      <c r="B225" s="129">
        <v>222</v>
      </c>
      <c r="C225" s="144" t="s">
        <v>1826</v>
      </c>
      <c r="D225" s="238">
        <v>7613</v>
      </c>
      <c r="E225" s="246" t="s">
        <v>906</v>
      </c>
      <c r="F225" s="279" t="s">
        <v>2532</v>
      </c>
      <c r="G225" s="175" t="s">
        <v>1132</v>
      </c>
      <c r="H225" s="186">
        <v>2008</v>
      </c>
      <c r="I225" s="203">
        <v>38091</v>
      </c>
      <c r="J225" s="186">
        <v>2004</v>
      </c>
      <c r="K225" s="130" t="s">
        <v>1146</v>
      </c>
      <c r="L225" s="128" t="s">
        <v>1104</v>
      </c>
      <c r="M225" s="131">
        <v>150</v>
      </c>
      <c r="N225" s="252">
        <v>38869</v>
      </c>
      <c r="O225" s="136">
        <v>39022</v>
      </c>
      <c r="P225" s="136">
        <v>42844</v>
      </c>
      <c r="Q225" s="145">
        <f t="shared" si="30"/>
        <v>10.890410958904109</v>
      </c>
      <c r="R225" s="145" t="s">
        <v>2520</v>
      </c>
      <c r="S225" s="145">
        <f t="shared" si="31"/>
        <v>10.471232876712328</v>
      </c>
      <c r="T225" s="145" t="s">
        <v>2525</v>
      </c>
      <c r="U225" s="145" t="s">
        <v>2540</v>
      </c>
      <c r="V225" s="145" t="s">
        <v>689</v>
      </c>
      <c r="W225" s="145" t="s">
        <v>689</v>
      </c>
      <c r="X225" s="128" t="s">
        <v>689</v>
      </c>
      <c r="Y225" s="206">
        <v>1417881.74</v>
      </c>
      <c r="Z225" s="178">
        <v>0</v>
      </c>
      <c r="AA225" s="128">
        <v>0</v>
      </c>
      <c r="AB225" s="206">
        <v>209939</v>
      </c>
      <c r="AC225" s="189">
        <v>206990.81</v>
      </c>
      <c r="AD225" s="137">
        <f t="shared" si="27"/>
        <v>1210890.93</v>
      </c>
      <c r="AE225" s="135">
        <f t="shared" si="28"/>
        <v>0.14598594802412787</v>
      </c>
      <c r="AF225" s="135">
        <f t="shared" si="29"/>
        <v>0.14598594802412787</v>
      </c>
      <c r="AG225" s="135" t="s">
        <v>2543</v>
      </c>
      <c r="AH225" s="178"/>
      <c r="AI225" s="178"/>
      <c r="AJ225" s="178"/>
      <c r="AK225" s="178"/>
      <c r="AL225" s="178"/>
      <c r="AM225" s="178"/>
      <c r="AN225" s="178"/>
      <c r="AO225" s="178"/>
      <c r="AP225" s="178"/>
      <c r="AQ225" s="177"/>
    </row>
    <row r="226" spans="1:43" ht="36" x14ac:dyDescent="0.3">
      <c r="A226" s="193" t="s">
        <v>896</v>
      </c>
      <c r="B226" s="129">
        <v>223</v>
      </c>
      <c r="C226" s="144" t="s">
        <v>866</v>
      </c>
      <c r="D226" s="238">
        <v>21759</v>
      </c>
      <c r="E226" s="246" t="s">
        <v>906</v>
      </c>
      <c r="F226" s="279" t="s">
        <v>2532</v>
      </c>
      <c r="G226" s="175" t="s">
        <v>1132</v>
      </c>
      <c r="H226" s="186">
        <v>2008</v>
      </c>
      <c r="I226" s="203">
        <v>38603</v>
      </c>
      <c r="J226" s="186">
        <v>2005</v>
      </c>
      <c r="K226" s="128" t="s">
        <v>1188</v>
      </c>
      <c r="L226" s="128" t="s">
        <v>1102</v>
      </c>
      <c r="M226" s="131">
        <v>120</v>
      </c>
      <c r="N226" s="252">
        <v>38991</v>
      </c>
      <c r="O226" s="136">
        <v>39052</v>
      </c>
      <c r="P226" s="136">
        <v>42844</v>
      </c>
      <c r="Q226" s="145">
        <f t="shared" si="30"/>
        <v>10.556164383561644</v>
      </c>
      <c r="R226" s="145" t="s">
        <v>2520</v>
      </c>
      <c r="S226" s="145">
        <f t="shared" si="31"/>
        <v>10.389041095890411</v>
      </c>
      <c r="T226" s="145" t="s">
        <v>2525</v>
      </c>
      <c r="U226" s="145" t="s">
        <v>2540</v>
      </c>
      <c r="V226" s="145" t="s">
        <v>689</v>
      </c>
      <c r="W226" s="145" t="s">
        <v>689</v>
      </c>
      <c r="X226" s="128" t="s">
        <v>689</v>
      </c>
      <c r="Y226" s="206">
        <v>423441</v>
      </c>
      <c r="Z226" s="178">
        <v>0</v>
      </c>
      <c r="AA226" s="128">
        <v>0</v>
      </c>
      <c r="AB226" s="206">
        <v>653136</v>
      </c>
      <c r="AC226" s="189">
        <v>452681.77</v>
      </c>
      <c r="AD226" s="137">
        <f t="shared" si="27"/>
        <v>-29240.770000000019</v>
      </c>
      <c r="AE226" s="135">
        <f t="shared" si="28"/>
        <v>1.0690551222012039</v>
      </c>
      <c r="AF226" s="135">
        <f t="shared" si="29"/>
        <v>1.0690551222012039</v>
      </c>
      <c r="AG226" s="135" t="s">
        <v>2544</v>
      </c>
      <c r="AH226" s="178"/>
      <c r="AI226" s="178"/>
      <c r="AJ226" s="178"/>
      <c r="AK226" s="178"/>
      <c r="AL226" s="178"/>
      <c r="AM226" s="178"/>
      <c r="AN226" s="178"/>
      <c r="AO226" s="178"/>
      <c r="AP226" s="178"/>
      <c r="AQ226" s="177"/>
    </row>
    <row r="227" spans="1:43" ht="36" x14ac:dyDescent="0.3">
      <c r="A227" s="193" t="s">
        <v>896</v>
      </c>
      <c r="B227" s="129">
        <v>224</v>
      </c>
      <c r="C227" s="144" t="s">
        <v>1827</v>
      </c>
      <c r="D227" s="238">
        <v>6797</v>
      </c>
      <c r="E227" s="246" t="s">
        <v>906</v>
      </c>
      <c r="F227" s="279" t="s">
        <v>2532</v>
      </c>
      <c r="G227" s="175" t="s">
        <v>1132</v>
      </c>
      <c r="H227" s="186">
        <v>2008</v>
      </c>
      <c r="I227" s="203">
        <v>38212</v>
      </c>
      <c r="J227" s="186">
        <v>2004</v>
      </c>
      <c r="K227" s="128" t="s">
        <v>1188</v>
      </c>
      <c r="L227" s="128" t="s">
        <v>1104</v>
      </c>
      <c r="M227" s="131">
        <v>90</v>
      </c>
      <c r="N227" s="252">
        <v>38869</v>
      </c>
      <c r="O227" s="136">
        <v>39661</v>
      </c>
      <c r="P227" s="136">
        <v>42844</v>
      </c>
      <c r="Q227" s="145">
        <f t="shared" si="30"/>
        <v>10.890410958904109</v>
      </c>
      <c r="R227" s="145" t="s">
        <v>2520</v>
      </c>
      <c r="S227" s="145">
        <f t="shared" si="31"/>
        <v>8.7205479452054799</v>
      </c>
      <c r="T227" s="145" t="s">
        <v>2518</v>
      </c>
      <c r="U227" s="145" t="s">
        <v>2540</v>
      </c>
      <c r="V227" s="145" t="s">
        <v>689</v>
      </c>
      <c r="W227" s="145" t="s">
        <v>689</v>
      </c>
      <c r="X227" s="128" t="s">
        <v>689</v>
      </c>
      <c r="Y227" s="206">
        <v>427963</v>
      </c>
      <c r="Z227" s="178">
        <v>0</v>
      </c>
      <c r="AA227" s="128">
        <v>0</v>
      </c>
      <c r="AB227" s="206">
        <v>336563</v>
      </c>
      <c r="AC227" s="189">
        <v>115866.59</v>
      </c>
      <c r="AD227" s="137">
        <f t="shared" si="27"/>
        <v>312096.41000000003</v>
      </c>
      <c r="AE227" s="135">
        <f t="shared" si="28"/>
        <v>0.27073973684640962</v>
      </c>
      <c r="AF227" s="135">
        <f t="shared" si="29"/>
        <v>0.27073973684640962</v>
      </c>
      <c r="AG227" s="135" t="s">
        <v>2542</v>
      </c>
      <c r="AH227" s="178"/>
      <c r="AI227" s="178"/>
      <c r="AJ227" s="178"/>
      <c r="AK227" s="178"/>
      <c r="AL227" s="178"/>
      <c r="AM227" s="178"/>
      <c r="AN227" s="178"/>
      <c r="AO227" s="178"/>
      <c r="AP227" s="178"/>
      <c r="AQ227" s="177"/>
    </row>
    <row r="228" spans="1:43" ht="36" x14ac:dyDescent="0.3">
      <c r="A228" s="193" t="s">
        <v>896</v>
      </c>
      <c r="B228" s="129">
        <v>225</v>
      </c>
      <c r="C228" s="144" t="s">
        <v>889</v>
      </c>
      <c r="D228" s="238">
        <v>24161</v>
      </c>
      <c r="E228" s="246" t="s">
        <v>906</v>
      </c>
      <c r="F228" s="279" t="s">
        <v>2532</v>
      </c>
      <c r="G228" s="175" t="s">
        <v>1132</v>
      </c>
      <c r="H228" s="186">
        <v>2008</v>
      </c>
      <c r="I228" s="203">
        <v>39168</v>
      </c>
      <c r="J228" s="186">
        <v>2007</v>
      </c>
      <c r="K228" s="128" t="s">
        <v>1188</v>
      </c>
      <c r="L228" s="128" t="s">
        <v>1110</v>
      </c>
      <c r="M228" s="131">
        <v>120</v>
      </c>
      <c r="N228" s="252">
        <v>39203</v>
      </c>
      <c r="O228" s="136">
        <v>39753</v>
      </c>
      <c r="P228" s="136">
        <v>42844</v>
      </c>
      <c r="Q228" s="145">
        <f t="shared" si="30"/>
        <v>9.9753424657534246</v>
      </c>
      <c r="R228" s="145" t="s">
        <v>2520</v>
      </c>
      <c r="S228" s="145">
        <f t="shared" si="31"/>
        <v>8.4684931506849317</v>
      </c>
      <c r="T228" s="145" t="s">
        <v>2518</v>
      </c>
      <c r="U228" s="145" t="s">
        <v>2540</v>
      </c>
      <c r="V228" s="145" t="s">
        <v>689</v>
      </c>
      <c r="W228" s="128" t="s">
        <v>691</v>
      </c>
      <c r="X228" s="128" t="s">
        <v>689</v>
      </c>
      <c r="Y228" s="189">
        <v>288350.18</v>
      </c>
      <c r="Z228" s="178">
        <v>0</v>
      </c>
      <c r="AA228" s="128">
        <v>0</v>
      </c>
      <c r="AB228" s="206">
        <v>322216</v>
      </c>
      <c r="AC228" s="189">
        <v>288350.18</v>
      </c>
      <c r="AD228" s="137">
        <f t="shared" si="27"/>
        <v>0</v>
      </c>
      <c r="AE228" s="135">
        <f t="shared" si="28"/>
        <v>1</v>
      </c>
      <c r="AF228" s="135">
        <f t="shared" si="29"/>
        <v>1</v>
      </c>
      <c r="AG228" s="135" t="s">
        <v>2544</v>
      </c>
      <c r="AH228" s="136" t="s">
        <v>925</v>
      </c>
      <c r="AI228" s="178"/>
      <c r="AJ228" s="178"/>
      <c r="AK228" s="178"/>
      <c r="AL228" s="178"/>
      <c r="AM228" s="178"/>
      <c r="AN228" s="178"/>
      <c r="AO228" s="178"/>
      <c r="AP228" s="178"/>
      <c r="AQ228" s="177"/>
    </row>
    <row r="229" spans="1:43" ht="36" x14ac:dyDescent="0.3">
      <c r="A229" s="193" t="s">
        <v>896</v>
      </c>
      <c r="B229" s="129">
        <v>226</v>
      </c>
      <c r="C229" s="144" t="s">
        <v>887</v>
      </c>
      <c r="D229" s="238">
        <v>24428</v>
      </c>
      <c r="E229" s="246" t="s">
        <v>906</v>
      </c>
      <c r="F229" s="279" t="s">
        <v>2532</v>
      </c>
      <c r="G229" s="175" t="s">
        <v>1132</v>
      </c>
      <c r="H229" s="186">
        <v>2008</v>
      </c>
      <c r="I229" s="203">
        <v>38742</v>
      </c>
      <c r="J229" s="186">
        <v>2006</v>
      </c>
      <c r="K229" s="128" t="s">
        <v>1188</v>
      </c>
      <c r="L229" s="128" t="s">
        <v>1110</v>
      </c>
      <c r="M229" s="131">
        <v>330</v>
      </c>
      <c r="N229" s="252">
        <v>38718</v>
      </c>
      <c r="O229" s="136">
        <v>39479</v>
      </c>
      <c r="P229" s="136">
        <v>42844</v>
      </c>
      <c r="Q229" s="145">
        <f t="shared" si="30"/>
        <v>11.304109589041095</v>
      </c>
      <c r="R229" s="145" t="s">
        <v>2521</v>
      </c>
      <c r="S229" s="145">
        <f t="shared" si="31"/>
        <v>9.2191780821917817</v>
      </c>
      <c r="T229" s="145" t="s">
        <v>2519</v>
      </c>
      <c r="U229" s="145" t="s">
        <v>2540</v>
      </c>
      <c r="V229" s="145" t="s">
        <v>689</v>
      </c>
      <c r="W229" s="128" t="s">
        <v>691</v>
      </c>
      <c r="X229" s="128" t="s">
        <v>689</v>
      </c>
      <c r="Y229" s="189">
        <v>377982.26</v>
      </c>
      <c r="Z229" s="178">
        <v>0</v>
      </c>
      <c r="AA229" s="128">
        <v>0</v>
      </c>
      <c r="AB229" s="206">
        <v>379485</v>
      </c>
      <c r="AC229" s="189">
        <v>377983.26</v>
      </c>
      <c r="AD229" s="137">
        <f t="shared" si="27"/>
        <v>-1</v>
      </c>
      <c r="AE229" s="135">
        <f t="shared" si="28"/>
        <v>1.0000026456268081</v>
      </c>
      <c r="AF229" s="135">
        <f t="shared" si="29"/>
        <v>1.0000026456268081</v>
      </c>
      <c r="AG229" s="135" t="s">
        <v>2544</v>
      </c>
      <c r="AH229" s="136" t="s">
        <v>925</v>
      </c>
      <c r="AI229" s="178"/>
      <c r="AJ229" s="178"/>
      <c r="AK229" s="178"/>
      <c r="AL229" s="178"/>
      <c r="AM229" s="178"/>
      <c r="AN229" s="178"/>
      <c r="AO229" s="178"/>
      <c r="AP229" s="178"/>
      <c r="AQ229" s="177"/>
    </row>
    <row r="230" spans="1:43" ht="36" x14ac:dyDescent="0.3">
      <c r="A230" s="193" t="s">
        <v>896</v>
      </c>
      <c r="B230" s="129">
        <v>227</v>
      </c>
      <c r="C230" s="144" t="s">
        <v>860</v>
      </c>
      <c r="D230" s="238">
        <v>25982</v>
      </c>
      <c r="E230" s="246" t="s">
        <v>906</v>
      </c>
      <c r="F230" s="279" t="s">
        <v>2532</v>
      </c>
      <c r="G230" s="175" t="s">
        <v>1132</v>
      </c>
      <c r="H230" s="186">
        <v>2008</v>
      </c>
      <c r="I230" s="203">
        <v>38875</v>
      </c>
      <c r="J230" s="186">
        <v>2006</v>
      </c>
      <c r="K230" s="130" t="s">
        <v>906</v>
      </c>
      <c r="L230" s="128" t="s">
        <v>1102</v>
      </c>
      <c r="M230" s="131">
        <v>90</v>
      </c>
      <c r="N230" s="252">
        <v>39173</v>
      </c>
      <c r="O230" s="136">
        <v>39417</v>
      </c>
      <c r="P230" s="136">
        <v>42844</v>
      </c>
      <c r="Q230" s="145">
        <f t="shared" si="30"/>
        <v>10.057534246575342</v>
      </c>
      <c r="R230" s="145" t="s">
        <v>2520</v>
      </c>
      <c r="S230" s="145">
        <f t="shared" si="31"/>
        <v>9.3890410958904109</v>
      </c>
      <c r="T230" s="145" t="s">
        <v>2519</v>
      </c>
      <c r="U230" s="145" t="s">
        <v>2540</v>
      </c>
      <c r="V230" s="145" t="s">
        <v>689</v>
      </c>
      <c r="W230" s="145" t="s">
        <v>689</v>
      </c>
      <c r="X230" s="187" t="s">
        <v>689</v>
      </c>
      <c r="Y230" s="206">
        <v>621159</v>
      </c>
      <c r="Z230" s="178">
        <v>0</v>
      </c>
      <c r="AA230" s="128">
        <v>0</v>
      </c>
      <c r="AB230" s="206">
        <v>57845</v>
      </c>
      <c r="AC230" s="189">
        <v>20154.580000000002</v>
      </c>
      <c r="AD230" s="137">
        <f t="shared" si="27"/>
        <v>601004.42000000004</v>
      </c>
      <c r="AE230" s="135">
        <f t="shared" si="28"/>
        <v>3.244673264011308E-2</v>
      </c>
      <c r="AF230" s="135">
        <f t="shared" si="29"/>
        <v>3.244673264011308E-2</v>
      </c>
      <c r="AG230" s="135" t="s">
        <v>2543</v>
      </c>
      <c r="AH230" s="178"/>
      <c r="AI230" s="178"/>
      <c r="AJ230" s="178"/>
      <c r="AK230" s="178"/>
      <c r="AL230" s="178"/>
      <c r="AM230" s="178"/>
      <c r="AN230" s="178"/>
      <c r="AO230" s="178"/>
      <c r="AP230" s="178"/>
      <c r="AQ230" s="177" t="s">
        <v>1817</v>
      </c>
    </row>
    <row r="231" spans="1:43" ht="36" x14ac:dyDescent="0.3">
      <c r="A231" s="193" t="s">
        <v>896</v>
      </c>
      <c r="B231" s="129">
        <v>228</v>
      </c>
      <c r="C231" s="144" t="s">
        <v>886</v>
      </c>
      <c r="D231" s="238">
        <v>26092</v>
      </c>
      <c r="E231" s="246" t="s">
        <v>906</v>
      </c>
      <c r="F231" s="279" t="s">
        <v>2532</v>
      </c>
      <c r="G231" s="175" t="s">
        <v>1132</v>
      </c>
      <c r="H231" s="186">
        <v>2008</v>
      </c>
      <c r="I231" s="203">
        <v>38867</v>
      </c>
      <c r="J231" s="186">
        <v>2006</v>
      </c>
      <c r="K231" s="128" t="s">
        <v>1188</v>
      </c>
      <c r="L231" s="128" t="s">
        <v>1110</v>
      </c>
      <c r="M231" s="131">
        <v>120</v>
      </c>
      <c r="N231" s="252">
        <v>39083</v>
      </c>
      <c r="O231" s="136">
        <v>39479</v>
      </c>
      <c r="P231" s="136">
        <v>42844</v>
      </c>
      <c r="Q231" s="145">
        <f t="shared" si="30"/>
        <v>10.304109589041095</v>
      </c>
      <c r="R231" s="145" t="s">
        <v>2520</v>
      </c>
      <c r="S231" s="145">
        <f t="shared" si="31"/>
        <v>9.2191780821917817</v>
      </c>
      <c r="T231" s="145" t="s">
        <v>2519</v>
      </c>
      <c r="U231" s="145" t="s">
        <v>2540</v>
      </c>
      <c r="V231" s="145" t="s">
        <v>689</v>
      </c>
      <c r="W231" s="128" t="s">
        <v>691</v>
      </c>
      <c r="X231" s="128" t="s">
        <v>689</v>
      </c>
      <c r="Y231" s="189">
        <v>130899</v>
      </c>
      <c r="Z231" s="178">
        <v>0</v>
      </c>
      <c r="AA231" s="128">
        <v>0</v>
      </c>
      <c r="AB231" s="219">
        <v>130959</v>
      </c>
      <c r="AC231" s="219">
        <v>130899</v>
      </c>
      <c r="AD231" s="137">
        <f t="shared" si="27"/>
        <v>0</v>
      </c>
      <c r="AE231" s="135">
        <f t="shared" si="28"/>
        <v>1</v>
      </c>
      <c r="AF231" s="135">
        <f t="shared" si="29"/>
        <v>1</v>
      </c>
      <c r="AG231" s="135" t="s">
        <v>2544</v>
      </c>
      <c r="AH231" s="136" t="s">
        <v>925</v>
      </c>
      <c r="AI231" s="178"/>
      <c r="AJ231" s="178"/>
      <c r="AK231" s="178"/>
      <c r="AL231" s="178"/>
      <c r="AM231" s="178"/>
      <c r="AN231" s="178"/>
      <c r="AO231" s="178"/>
      <c r="AP231" s="178"/>
      <c r="AQ231" s="177"/>
    </row>
    <row r="232" spans="1:43" ht="36" x14ac:dyDescent="0.3">
      <c r="A232" s="193" t="s">
        <v>896</v>
      </c>
      <c r="B232" s="129">
        <v>229</v>
      </c>
      <c r="C232" s="144" t="s">
        <v>888</v>
      </c>
      <c r="D232" s="238">
        <v>29122</v>
      </c>
      <c r="E232" s="246" t="s">
        <v>906</v>
      </c>
      <c r="F232" s="279" t="s">
        <v>2532</v>
      </c>
      <c r="G232" s="175" t="s">
        <v>1132</v>
      </c>
      <c r="H232" s="186">
        <v>2008</v>
      </c>
      <c r="I232" s="203">
        <v>39141</v>
      </c>
      <c r="J232" s="186">
        <v>2007</v>
      </c>
      <c r="K232" s="128" t="s">
        <v>1188</v>
      </c>
      <c r="L232" s="128" t="s">
        <v>1110</v>
      </c>
      <c r="M232" s="131">
        <v>120</v>
      </c>
      <c r="N232" s="252">
        <v>39173</v>
      </c>
      <c r="O232" s="136">
        <v>39630</v>
      </c>
      <c r="P232" s="136">
        <v>42844</v>
      </c>
      <c r="Q232" s="145">
        <f t="shared" si="30"/>
        <v>10.057534246575342</v>
      </c>
      <c r="R232" s="145" t="s">
        <v>2520</v>
      </c>
      <c r="S232" s="145">
        <f t="shared" si="31"/>
        <v>8.8054794520547937</v>
      </c>
      <c r="T232" s="145" t="s">
        <v>2518</v>
      </c>
      <c r="U232" s="145" t="s">
        <v>2540</v>
      </c>
      <c r="V232" s="145" t="s">
        <v>689</v>
      </c>
      <c r="W232" s="128" t="s">
        <v>691</v>
      </c>
      <c r="X232" s="128" t="s">
        <v>689</v>
      </c>
      <c r="Y232" s="189">
        <v>174836.9</v>
      </c>
      <c r="Z232" s="178">
        <v>0</v>
      </c>
      <c r="AA232" s="128">
        <v>0</v>
      </c>
      <c r="AB232" s="206">
        <v>230332</v>
      </c>
      <c r="AC232" s="189">
        <v>174836.9</v>
      </c>
      <c r="AD232" s="137">
        <f t="shared" si="27"/>
        <v>0</v>
      </c>
      <c r="AE232" s="135">
        <f t="shared" si="28"/>
        <v>1</v>
      </c>
      <c r="AF232" s="135">
        <f t="shared" si="29"/>
        <v>1</v>
      </c>
      <c r="AG232" s="135" t="s">
        <v>2544</v>
      </c>
      <c r="AH232" s="136" t="s">
        <v>925</v>
      </c>
      <c r="AI232" s="178"/>
      <c r="AJ232" s="178"/>
      <c r="AK232" s="178"/>
      <c r="AL232" s="178"/>
      <c r="AM232" s="178"/>
      <c r="AN232" s="178"/>
      <c r="AO232" s="178"/>
      <c r="AP232" s="178"/>
      <c r="AQ232" s="177"/>
    </row>
    <row r="233" spans="1:43" ht="36" x14ac:dyDescent="0.3">
      <c r="A233" s="193" t="s">
        <v>896</v>
      </c>
      <c r="B233" s="129">
        <v>230</v>
      </c>
      <c r="C233" s="144" t="s">
        <v>2133</v>
      </c>
      <c r="D233" s="238">
        <v>32227</v>
      </c>
      <c r="E233" s="246" t="s">
        <v>906</v>
      </c>
      <c r="F233" s="279" t="s">
        <v>2532</v>
      </c>
      <c r="G233" s="175" t="s">
        <v>1132</v>
      </c>
      <c r="H233" s="186">
        <v>2008</v>
      </c>
      <c r="I233" s="203">
        <v>39112</v>
      </c>
      <c r="J233" s="186">
        <v>2007</v>
      </c>
      <c r="K233" s="130" t="s">
        <v>906</v>
      </c>
      <c r="L233" s="128" t="s">
        <v>1110</v>
      </c>
      <c r="M233" s="131">
        <v>270</v>
      </c>
      <c r="N233" s="252">
        <v>39142</v>
      </c>
      <c r="O233" s="136">
        <v>39661</v>
      </c>
      <c r="P233" s="136">
        <v>42844</v>
      </c>
      <c r="Q233" s="145">
        <f t="shared" si="30"/>
        <v>10.142465753424657</v>
      </c>
      <c r="R233" s="145" t="s">
        <v>2520</v>
      </c>
      <c r="S233" s="145">
        <f t="shared" si="31"/>
        <v>8.7205479452054799</v>
      </c>
      <c r="T233" s="145" t="s">
        <v>2518</v>
      </c>
      <c r="U233" s="145" t="s">
        <v>2540</v>
      </c>
      <c r="V233" s="145" t="s">
        <v>689</v>
      </c>
      <c r="W233" s="128" t="s">
        <v>691</v>
      </c>
      <c r="X233" s="128" t="s">
        <v>689</v>
      </c>
      <c r="Y233" s="189">
        <v>226136.36</v>
      </c>
      <c r="Z233" s="178">
        <v>0</v>
      </c>
      <c r="AA233" s="128">
        <v>0</v>
      </c>
      <c r="AB233" s="206">
        <v>235543</v>
      </c>
      <c r="AC233" s="189">
        <v>226136.36</v>
      </c>
      <c r="AD233" s="137">
        <f t="shared" si="27"/>
        <v>0</v>
      </c>
      <c r="AE233" s="135">
        <f t="shared" si="28"/>
        <v>1</v>
      </c>
      <c r="AF233" s="135">
        <f t="shared" si="29"/>
        <v>1</v>
      </c>
      <c r="AG233" s="135" t="s">
        <v>2544</v>
      </c>
      <c r="AH233" s="136" t="s">
        <v>925</v>
      </c>
      <c r="AI233" s="178"/>
      <c r="AJ233" s="178"/>
      <c r="AK233" s="178"/>
      <c r="AL233" s="178"/>
      <c r="AM233" s="178"/>
      <c r="AN233" s="178"/>
      <c r="AO233" s="178"/>
      <c r="AP233" s="178"/>
      <c r="AQ233" s="177"/>
    </row>
    <row r="234" spans="1:43" ht="36" x14ac:dyDescent="0.3">
      <c r="A234" s="193" t="s">
        <v>896</v>
      </c>
      <c r="B234" s="129">
        <v>231</v>
      </c>
      <c r="C234" s="144" t="s">
        <v>853</v>
      </c>
      <c r="D234" s="238">
        <v>34506</v>
      </c>
      <c r="E234" s="246" t="s">
        <v>906</v>
      </c>
      <c r="F234" s="279" t="s">
        <v>2532</v>
      </c>
      <c r="G234" s="175" t="s">
        <v>1132</v>
      </c>
      <c r="H234" s="186">
        <v>2008</v>
      </c>
      <c r="I234" s="203">
        <v>39049</v>
      </c>
      <c r="J234" s="186">
        <v>2006</v>
      </c>
      <c r="K234" s="128" t="s">
        <v>1745</v>
      </c>
      <c r="L234" s="128" t="s">
        <v>1109</v>
      </c>
      <c r="M234" s="131">
        <v>150</v>
      </c>
      <c r="N234" s="252">
        <v>39203</v>
      </c>
      <c r="O234" s="136">
        <v>40087</v>
      </c>
      <c r="P234" s="136">
        <v>42844</v>
      </c>
      <c r="Q234" s="145">
        <f t="shared" si="30"/>
        <v>9.9753424657534246</v>
      </c>
      <c r="R234" s="145" t="s">
        <v>2520</v>
      </c>
      <c r="S234" s="145">
        <f t="shared" si="31"/>
        <v>7.5534246575342463</v>
      </c>
      <c r="T234" s="145" t="s">
        <v>2517</v>
      </c>
      <c r="U234" s="145" t="s">
        <v>2540</v>
      </c>
      <c r="V234" s="145" t="s">
        <v>689</v>
      </c>
      <c r="W234" s="145" t="s">
        <v>689</v>
      </c>
      <c r="X234" s="128" t="s">
        <v>689</v>
      </c>
      <c r="Y234" s="219">
        <v>384337</v>
      </c>
      <c r="Z234" s="178">
        <v>0</v>
      </c>
      <c r="AA234" s="128">
        <v>0</v>
      </c>
      <c r="AB234" s="206">
        <v>637377</v>
      </c>
      <c r="AC234" s="189">
        <v>374236.25</v>
      </c>
      <c r="AD234" s="137">
        <f t="shared" si="27"/>
        <v>10100.75</v>
      </c>
      <c r="AE234" s="135">
        <f t="shared" si="28"/>
        <v>0.9737190278323451</v>
      </c>
      <c r="AF234" s="135">
        <f t="shared" si="29"/>
        <v>0.9737190278323451</v>
      </c>
      <c r="AG234" s="135" t="s">
        <v>2544</v>
      </c>
      <c r="AH234" s="178"/>
      <c r="AI234" s="178"/>
      <c r="AJ234" s="178"/>
      <c r="AK234" s="178"/>
      <c r="AL234" s="178"/>
      <c r="AM234" s="178"/>
      <c r="AN234" s="178"/>
      <c r="AO234" s="178"/>
      <c r="AP234" s="178"/>
      <c r="AQ234" s="177"/>
    </row>
    <row r="235" spans="1:43" ht="36" x14ac:dyDescent="0.3">
      <c r="A235" s="193" t="s">
        <v>896</v>
      </c>
      <c r="B235" s="129">
        <v>232</v>
      </c>
      <c r="C235" s="144" t="s">
        <v>848</v>
      </c>
      <c r="D235" s="238">
        <v>35056</v>
      </c>
      <c r="E235" s="246" t="s">
        <v>906</v>
      </c>
      <c r="F235" s="279" t="s">
        <v>2532</v>
      </c>
      <c r="G235" s="175" t="s">
        <v>1132</v>
      </c>
      <c r="H235" s="186">
        <v>2008</v>
      </c>
      <c r="I235" s="203">
        <v>38996</v>
      </c>
      <c r="J235" s="186">
        <v>2006</v>
      </c>
      <c r="K235" s="128" t="s">
        <v>1805</v>
      </c>
      <c r="L235" s="128" t="s">
        <v>1110</v>
      </c>
      <c r="M235" s="131">
        <v>300</v>
      </c>
      <c r="N235" s="252">
        <v>39083</v>
      </c>
      <c r="O235" s="136">
        <v>39600</v>
      </c>
      <c r="P235" s="136">
        <v>42844</v>
      </c>
      <c r="Q235" s="145">
        <f t="shared" si="30"/>
        <v>10.304109589041095</v>
      </c>
      <c r="R235" s="145" t="s">
        <v>2520</v>
      </c>
      <c r="S235" s="145">
        <f t="shared" si="31"/>
        <v>8.8876712328767127</v>
      </c>
      <c r="T235" s="145" t="s">
        <v>2518</v>
      </c>
      <c r="U235" s="145" t="s">
        <v>2540</v>
      </c>
      <c r="V235" s="145" t="s">
        <v>689</v>
      </c>
      <c r="W235" s="128" t="s">
        <v>691</v>
      </c>
      <c r="X235" s="128" t="s">
        <v>689</v>
      </c>
      <c r="Y235" s="189">
        <v>113289.22</v>
      </c>
      <c r="Z235" s="178">
        <v>0</v>
      </c>
      <c r="AA235" s="128">
        <v>0</v>
      </c>
      <c r="AB235" s="206">
        <v>117007</v>
      </c>
      <c r="AC235" s="189">
        <v>113289.22</v>
      </c>
      <c r="AD235" s="137">
        <f t="shared" si="27"/>
        <v>0</v>
      </c>
      <c r="AE235" s="135">
        <f t="shared" si="28"/>
        <v>1</v>
      </c>
      <c r="AF235" s="135">
        <f t="shared" si="29"/>
        <v>1</v>
      </c>
      <c r="AG235" s="135" t="s">
        <v>2544</v>
      </c>
      <c r="AH235" s="136" t="s">
        <v>925</v>
      </c>
      <c r="AI235" s="178"/>
      <c r="AJ235" s="178"/>
      <c r="AK235" s="178"/>
      <c r="AL235" s="178"/>
      <c r="AM235" s="178"/>
      <c r="AN235" s="178"/>
      <c r="AO235" s="178"/>
      <c r="AP235" s="178"/>
      <c r="AQ235" s="177"/>
    </row>
    <row r="236" spans="1:43" ht="36" x14ac:dyDescent="0.3">
      <c r="A236" s="193" t="s">
        <v>900</v>
      </c>
      <c r="B236" s="129">
        <v>233</v>
      </c>
      <c r="C236" s="144" t="s">
        <v>861</v>
      </c>
      <c r="D236" s="238">
        <v>16194</v>
      </c>
      <c r="E236" s="245" t="s">
        <v>1659</v>
      </c>
      <c r="F236" s="280" t="s">
        <v>2529</v>
      </c>
      <c r="G236" s="175" t="s">
        <v>1132</v>
      </c>
      <c r="H236" s="186">
        <v>2008</v>
      </c>
      <c r="I236" s="203">
        <v>39185</v>
      </c>
      <c r="J236" s="186">
        <v>2007</v>
      </c>
      <c r="K236" s="187" t="s">
        <v>2244</v>
      </c>
      <c r="L236" s="128" t="s">
        <v>1102</v>
      </c>
      <c r="M236" s="131">
        <v>90</v>
      </c>
      <c r="N236" s="252">
        <v>39417</v>
      </c>
      <c r="O236" s="136">
        <v>40118</v>
      </c>
      <c r="P236" s="136">
        <v>42844</v>
      </c>
      <c r="Q236" s="145">
        <f t="shared" si="30"/>
        <v>9.3890410958904109</v>
      </c>
      <c r="R236" s="145" t="s">
        <v>2519</v>
      </c>
      <c r="S236" s="145">
        <f t="shared" si="31"/>
        <v>7.4684931506849317</v>
      </c>
      <c r="T236" s="145" t="s">
        <v>2517</v>
      </c>
      <c r="U236" s="145" t="s">
        <v>2540</v>
      </c>
      <c r="V236" s="145" t="s">
        <v>689</v>
      </c>
      <c r="W236" s="145" t="s">
        <v>689</v>
      </c>
      <c r="X236" s="128" t="s">
        <v>689</v>
      </c>
      <c r="Y236" s="206">
        <v>640603</v>
      </c>
      <c r="Z236" s="178">
        <v>0</v>
      </c>
      <c r="AA236" s="128">
        <v>0</v>
      </c>
      <c r="AB236" s="206">
        <v>930700</v>
      </c>
      <c r="AC236" s="206">
        <v>927300</v>
      </c>
      <c r="AD236" s="137">
        <f t="shared" si="27"/>
        <v>-286697</v>
      </c>
      <c r="AE236" s="135">
        <f t="shared" si="28"/>
        <v>1.4475423936509819</v>
      </c>
      <c r="AF236" s="135">
        <f t="shared" si="29"/>
        <v>1.4475423936509819</v>
      </c>
      <c r="AG236" s="135" t="s">
        <v>2544</v>
      </c>
      <c r="AH236" s="178"/>
      <c r="AI236" s="178"/>
      <c r="AJ236" s="178"/>
      <c r="AK236" s="178"/>
      <c r="AL236" s="178"/>
      <c r="AM236" s="178"/>
      <c r="AN236" s="178"/>
      <c r="AO236" s="178"/>
      <c r="AP236" s="178"/>
      <c r="AQ236" s="177" t="s">
        <v>1730</v>
      </c>
    </row>
    <row r="237" spans="1:43" ht="36" x14ac:dyDescent="0.3">
      <c r="A237" s="193" t="s">
        <v>900</v>
      </c>
      <c r="B237" s="129">
        <v>234</v>
      </c>
      <c r="C237" s="144" t="s">
        <v>876</v>
      </c>
      <c r="D237" s="238">
        <v>17810</v>
      </c>
      <c r="E237" s="245" t="s">
        <v>1659</v>
      </c>
      <c r="F237" s="280" t="s">
        <v>2529</v>
      </c>
      <c r="G237" s="175" t="s">
        <v>1132</v>
      </c>
      <c r="H237" s="186">
        <v>2008</v>
      </c>
      <c r="I237" s="203">
        <v>38525</v>
      </c>
      <c r="J237" s="186">
        <v>2005</v>
      </c>
      <c r="K237" s="187" t="s">
        <v>1700</v>
      </c>
      <c r="L237" s="128" t="s">
        <v>1104</v>
      </c>
      <c r="M237" s="131">
        <v>240</v>
      </c>
      <c r="N237" s="252">
        <v>38869</v>
      </c>
      <c r="O237" s="136">
        <v>40118</v>
      </c>
      <c r="P237" s="136">
        <v>42844</v>
      </c>
      <c r="Q237" s="145">
        <f t="shared" si="30"/>
        <v>10.890410958904109</v>
      </c>
      <c r="R237" s="145" t="s">
        <v>2520</v>
      </c>
      <c r="S237" s="145">
        <f t="shared" si="31"/>
        <v>7.4684931506849317</v>
      </c>
      <c r="T237" s="145" t="s">
        <v>2517</v>
      </c>
      <c r="U237" s="145" t="s">
        <v>2540</v>
      </c>
      <c r="V237" s="145" t="s">
        <v>689</v>
      </c>
      <c r="W237" s="128" t="s">
        <v>691</v>
      </c>
      <c r="X237" s="128" t="s">
        <v>689</v>
      </c>
      <c r="Y237" s="206">
        <v>1314722</v>
      </c>
      <c r="Z237" s="178">
        <v>0</v>
      </c>
      <c r="AA237" s="128">
        <v>0</v>
      </c>
      <c r="AB237" s="206">
        <v>1271170</v>
      </c>
      <c r="AC237" s="189">
        <v>894110.84</v>
      </c>
      <c r="AD237" s="137">
        <f t="shared" si="27"/>
        <v>420611.16000000003</v>
      </c>
      <c r="AE237" s="135">
        <f t="shared" si="28"/>
        <v>0.68007597043329304</v>
      </c>
      <c r="AF237" s="135">
        <f t="shared" si="29"/>
        <v>0.68007597043329304</v>
      </c>
      <c r="AG237" s="135" t="s">
        <v>2542</v>
      </c>
      <c r="AH237" s="136" t="s">
        <v>925</v>
      </c>
      <c r="AI237" s="178"/>
      <c r="AJ237" s="178"/>
      <c r="AK237" s="178"/>
      <c r="AL237" s="178"/>
      <c r="AM237" s="178"/>
      <c r="AN237" s="178"/>
      <c r="AO237" s="178"/>
      <c r="AP237" s="178"/>
      <c r="AQ237" s="177" t="s">
        <v>1732</v>
      </c>
    </row>
    <row r="238" spans="1:43" ht="36" x14ac:dyDescent="0.3">
      <c r="A238" s="193" t="s">
        <v>900</v>
      </c>
      <c r="B238" s="129">
        <v>235</v>
      </c>
      <c r="C238" s="144" t="s">
        <v>878</v>
      </c>
      <c r="D238" s="238">
        <v>18023</v>
      </c>
      <c r="E238" s="245" t="s">
        <v>1659</v>
      </c>
      <c r="F238" s="280" t="s">
        <v>2529</v>
      </c>
      <c r="G238" s="175" t="s">
        <v>1132</v>
      </c>
      <c r="H238" s="186">
        <v>2008</v>
      </c>
      <c r="I238" s="203">
        <v>38582</v>
      </c>
      <c r="J238" s="186">
        <v>2005</v>
      </c>
      <c r="K238" s="128" t="s">
        <v>2243</v>
      </c>
      <c r="L238" s="128" t="s">
        <v>1104</v>
      </c>
      <c r="M238" s="131">
        <v>180</v>
      </c>
      <c r="N238" s="252">
        <v>38838</v>
      </c>
      <c r="O238" s="136">
        <v>40118</v>
      </c>
      <c r="P238" s="136">
        <v>42844</v>
      </c>
      <c r="Q238" s="145">
        <f t="shared" si="30"/>
        <v>10.975342465753425</v>
      </c>
      <c r="R238" s="145" t="s">
        <v>2521</v>
      </c>
      <c r="S238" s="145">
        <f t="shared" si="31"/>
        <v>7.4684931506849317</v>
      </c>
      <c r="T238" s="145" t="s">
        <v>2517</v>
      </c>
      <c r="U238" s="145" t="s">
        <v>2540</v>
      </c>
      <c r="V238" s="145" t="s">
        <v>689</v>
      </c>
      <c r="W238" s="145" t="s">
        <v>689</v>
      </c>
      <c r="X238" s="128" t="s">
        <v>689</v>
      </c>
      <c r="Y238" s="206">
        <v>1586156</v>
      </c>
      <c r="Z238" s="178">
        <v>0</v>
      </c>
      <c r="AA238" s="128">
        <v>0</v>
      </c>
      <c r="AB238" s="206">
        <v>1803274</v>
      </c>
      <c r="AC238" s="189">
        <v>699767.28</v>
      </c>
      <c r="AD238" s="137">
        <f t="shared" si="27"/>
        <v>886388.72</v>
      </c>
      <c r="AE238" s="135">
        <f t="shared" si="28"/>
        <v>0.44117178890348746</v>
      </c>
      <c r="AF238" s="135">
        <f t="shared" si="29"/>
        <v>0.44117178890348746</v>
      </c>
      <c r="AG238" s="135" t="s">
        <v>2542</v>
      </c>
      <c r="AH238" s="178"/>
      <c r="AI238" s="178"/>
      <c r="AJ238" s="178"/>
      <c r="AK238" s="178"/>
      <c r="AL238" s="178"/>
      <c r="AM238" s="178"/>
      <c r="AN238" s="178"/>
      <c r="AO238" s="178"/>
      <c r="AP238" s="178"/>
      <c r="AQ238" s="177" t="s">
        <v>1735</v>
      </c>
    </row>
    <row r="239" spans="1:43" ht="36" x14ac:dyDescent="0.3">
      <c r="A239" s="193" t="s">
        <v>900</v>
      </c>
      <c r="B239" s="129">
        <v>236</v>
      </c>
      <c r="C239" s="144" t="s">
        <v>877</v>
      </c>
      <c r="D239" s="238">
        <v>24444</v>
      </c>
      <c r="E239" s="245" t="s">
        <v>1659</v>
      </c>
      <c r="F239" s="280" t="s">
        <v>2529</v>
      </c>
      <c r="G239" s="175" t="s">
        <v>1132</v>
      </c>
      <c r="H239" s="186">
        <v>2008</v>
      </c>
      <c r="I239" s="203">
        <v>38735</v>
      </c>
      <c r="J239" s="186">
        <v>2006</v>
      </c>
      <c r="K239" s="130" t="s">
        <v>2022</v>
      </c>
      <c r="L239" s="128" t="s">
        <v>1104</v>
      </c>
      <c r="M239" s="131">
        <v>270</v>
      </c>
      <c r="N239" s="252">
        <v>38869</v>
      </c>
      <c r="O239" s="136">
        <v>39783</v>
      </c>
      <c r="P239" s="136">
        <v>42844</v>
      </c>
      <c r="Q239" s="145">
        <f t="shared" si="30"/>
        <v>10.890410958904109</v>
      </c>
      <c r="R239" s="145" t="s">
        <v>2520</v>
      </c>
      <c r="S239" s="145">
        <f t="shared" si="31"/>
        <v>8.3863013698630144</v>
      </c>
      <c r="T239" s="145" t="s">
        <v>2518</v>
      </c>
      <c r="U239" s="145" t="s">
        <v>2540</v>
      </c>
      <c r="V239" s="145" t="s">
        <v>689</v>
      </c>
      <c r="W239" s="145" t="s">
        <v>689</v>
      </c>
      <c r="X239" s="128" t="s">
        <v>689</v>
      </c>
      <c r="Y239" s="206">
        <v>1314643</v>
      </c>
      <c r="Z239" s="178">
        <v>0</v>
      </c>
      <c r="AA239" s="128">
        <v>0</v>
      </c>
      <c r="AB239" s="206">
        <v>1309700</v>
      </c>
      <c r="AC239" s="206">
        <v>1307618</v>
      </c>
      <c r="AD239" s="137">
        <f t="shared" si="27"/>
        <v>7025</v>
      </c>
      <c r="AE239" s="135">
        <f t="shared" si="28"/>
        <v>0.99465634396562408</v>
      </c>
      <c r="AF239" s="135">
        <f t="shared" si="29"/>
        <v>0.99465634396562408</v>
      </c>
      <c r="AG239" s="135" t="s">
        <v>2544</v>
      </c>
      <c r="AH239" s="178"/>
      <c r="AI239" s="178"/>
      <c r="AJ239" s="178"/>
      <c r="AK239" s="178"/>
      <c r="AL239" s="178"/>
      <c r="AM239" s="178"/>
      <c r="AN239" s="178"/>
      <c r="AO239" s="178"/>
      <c r="AP239" s="178"/>
      <c r="AQ239" s="177" t="s">
        <v>1738</v>
      </c>
    </row>
    <row r="240" spans="1:43" ht="36" x14ac:dyDescent="0.3">
      <c r="A240" s="193" t="s">
        <v>900</v>
      </c>
      <c r="B240" s="129">
        <v>237</v>
      </c>
      <c r="C240" s="144" t="s">
        <v>868</v>
      </c>
      <c r="D240" s="238">
        <v>24464</v>
      </c>
      <c r="E240" s="245" t="s">
        <v>1659</v>
      </c>
      <c r="F240" s="280" t="s">
        <v>2529</v>
      </c>
      <c r="G240" s="175" t="s">
        <v>1132</v>
      </c>
      <c r="H240" s="186">
        <v>2008</v>
      </c>
      <c r="I240" s="203">
        <v>38870</v>
      </c>
      <c r="J240" s="186">
        <v>2006</v>
      </c>
      <c r="K240" s="187" t="s">
        <v>1552</v>
      </c>
      <c r="L240" s="128" t="s">
        <v>1102</v>
      </c>
      <c r="M240" s="131">
        <v>120</v>
      </c>
      <c r="N240" s="252">
        <v>39022</v>
      </c>
      <c r="O240" s="136">
        <v>39783</v>
      </c>
      <c r="P240" s="136">
        <v>42844</v>
      </c>
      <c r="Q240" s="145">
        <f t="shared" si="30"/>
        <v>10.471232876712328</v>
      </c>
      <c r="R240" s="145" t="s">
        <v>2520</v>
      </c>
      <c r="S240" s="145">
        <f t="shared" si="31"/>
        <v>8.3863013698630144</v>
      </c>
      <c r="T240" s="145" t="s">
        <v>2518</v>
      </c>
      <c r="U240" s="145" t="s">
        <v>2540</v>
      </c>
      <c r="V240" s="145" t="s">
        <v>689</v>
      </c>
      <c r="W240" s="145" t="s">
        <v>689</v>
      </c>
      <c r="X240" s="128" t="s">
        <v>689</v>
      </c>
      <c r="Y240" s="206">
        <v>923680</v>
      </c>
      <c r="Z240" s="178">
        <v>0</v>
      </c>
      <c r="AA240" s="128">
        <v>0</v>
      </c>
      <c r="AB240" s="206">
        <v>1144494</v>
      </c>
      <c r="AC240" s="206">
        <v>1131900</v>
      </c>
      <c r="AD240" s="137">
        <f t="shared" si="27"/>
        <v>-208220</v>
      </c>
      <c r="AE240" s="135">
        <f t="shared" si="28"/>
        <v>1.2254243893989261</v>
      </c>
      <c r="AF240" s="135">
        <f t="shared" si="29"/>
        <v>1.2254243893989261</v>
      </c>
      <c r="AG240" s="135" t="s">
        <v>2544</v>
      </c>
      <c r="AH240" s="178"/>
      <c r="AI240" s="178"/>
      <c r="AJ240" s="178"/>
      <c r="AK240" s="178"/>
      <c r="AL240" s="178"/>
      <c r="AM240" s="178"/>
      <c r="AN240" s="178"/>
      <c r="AO240" s="178"/>
      <c r="AP240" s="178"/>
      <c r="AQ240" s="177" t="s">
        <v>1738</v>
      </c>
    </row>
    <row r="241" spans="1:43" ht="36" x14ac:dyDescent="0.3">
      <c r="A241" s="193" t="s">
        <v>900</v>
      </c>
      <c r="B241" s="129">
        <v>238</v>
      </c>
      <c r="C241" s="144" t="s">
        <v>869</v>
      </c>
      <c r="D241" s="238">
        <v>24936</v>
      </c>
      <c r="E241" s="245" t="s">
        <v>1659</v>
      </c>
      <c r="F241" s="280" t="s">
        <v>2529</v>
      </c>
      <c r="G241" s="175" t="s">
        <v>1132</v>
      </c>
      <c r="H241" s="186">
        <v>2008</v>
      </c>
      <c r="I241" s="203">
        <v>38853</v>
      </c>
      <c r="J241" s="186">
        <v>2006</v>
      </c>
      <c r="K241" s="187" t="s">
        <v>1552</v>
      </c>
      <c r="L241" s="128" t="s">
        <v>1102</v>
      </c>
      <c r="M241" s="131">
        <v>180</v>
      </c>
      <c r="N241" s="252">
        <v>39022</v>
      </c>
      <c r="O241" s="136">
        <v>40148</v>
      </c>
      <c r="P241" s="136">
        <v>42844</v>
      </c>
      <c r="Q241" s="145">
        <f t="shared" si="30"/>
        <v>10.471232876712328</v>
      </c>
      <c r="R241" s="145" t="s">
        <v>2520</v>
      </c>
      <c r="S241" s="145">
        <f t="shared" si="31"/>
        <v>7.3863013698630136</v>
      </c>
      <c r="T241" s="145" t="s">
        <v>2517</v>
      </c>
      <c r="U241" s="145" t="s">
        <v>2540</v>
      </c>
      <c r="V241" s="145" t="s">
        <v>689</v>
      </c>
      <c r="W241" s="145" t="s">
        <v>689</v>
      </c>
      <c r="X241" s="128" t="s">
        <v>689</v>
      </c>
      <c r="Y241" s="206">
        <v>914513</v>
      </c>
      <c r="Z241" s="178">
        <v>0</v>
      </c>
      <c r="AA241" s="128">
        <v>0</v>
      </c>
      <c r="AB241" s="206">
        <v>1151549</v>
      </c>
      <c r="AC241" s="189">
        <v>1135860.49</v>
      </c>
      <c r="AD241" s="137">
        <f t="shared" si="27"/>
        <v>-221347.49</v>
      </c>
      <c r="AE241" s="135">
        <f t="shared" si="28"/>
        <v>1.2420386478923755</v>
      </c>
      <c r="AF241" s="135">
        <f t="shared" si="29"/>
        <v>1.2420386478923755</v>
      </c>
      <c r="AG241" s="135" t="s">
        <v>2544</v>
      </c>
      <c r="AH241" s="178"/>
      <c r="AI241" s="178"/>
      <c r="AJ241" s="178"/>
      <c r="AK241" s="178"/>
      <c r="AL241" s="178"/>
      <c r="AM241" s="178"/>
      <c r="AN241" s="178"/>
      <c r="AO241" s="178"/>
      <c r="AP241" s="178"/>
      <c r="AQ241" s="177" t="s">
        <v>1738</v>
      </c>
    </row>
    <row r="242" spans="1:43" ht="36" x14ac:dyDescent="0.3">
      <c r="A242" s="193" t="s">
        <v>900</v>
      </c>
      <c r="B242" s="129">
        <v>239</v>
      </c>
      <c r="C242" s="144" t="s">
        <v>857</v>
      </c>
      <c r="D242" s="238">
        <v>40564</v>
      </c>
      <c r="E242" s="245" t="s">
        <v>1659</v>
      </c>
      <c r="F242" s="280" t="s">
        <v>2529</v>
      </c>
      <c r="G242" s="175" t="s">
        <v>1132</v>
      </c>
      <c r="H242" s="186">
        <v>2008</v>
      </c>
      <c r="I242" s="203">
        <v>39164</v>
      </c>
      <c r="J242" s="186">
        <v>2007</v>
      </c>
      <c r="K242" s="130" t="s">
        <v>1659</v>
      </c>
      <c r="L242" s="128" t="s">
        <v>1102</v>
      </c>
      <c r="M242" s="131">
        <v>180</v>
      </c>
      <c r="N242" s="252">
        <v>39326</v>
      </c>
      <c r="O242" s="136">
        <v>40118</v>
      </c>
      <c r="P242" s="136">
        <v>42844</v>
      </c>
      <c r="Q242" s="145">
        <f t="shared" si="30"/>
        <v>9.6383561643835609</v>
      </c>
      <c r="R242" s="145" t="s">
        <v>2519</v>
      </c>
      <c r="S242" s="145">
        <f t="shared" si="31"/>
        <v>7.4684931506849317</v>
      </c>
      <c r="T242" s="145" t="s">
        <v>2517</v>
      </c>
      <c r="U242" s="145" t="s">
        <v>2540</v>
      </c>
      <c r="V242" s="145" t="s">
        <v>689</v>
      </c>
      <c r="W242" s="145" t="s">
        <v>689</v>
      </c>
      <c r="X242" s="128" t="s">
        <v>689</v>
      </c>
      <c r="Y242" s="206">
        <v>1025146</v>
      </c>
      <c r="Z242" s="178">
        <v>0</v>
      </c>
      <c r="AA242" s="128">
        <v>0</v>
      </c>
      <c r="AB242" s="206">
        <v>1135400</v>
      </c>
      <c r="AC242" s="258">
        <v>1133052.7</v>
      </c>
      <c r="AD242" s="137">
        <f t="shared" si="27"/>
        <v>-107906.69999999995</v>
      </c>
      <c r="AE242" s="135">
        <f t="shared" si="28"/>
        <v>1.1052598361599226</v>
      </c>
      <c r="AF242" s="135">
        <f t="shared" si="29"/>
        <v>1.1052598361599226</v>
      </c>
      <c r="AG242" s="135" t="s">
        <v>2544</v>
      </c>
      <c r="AH242" s="178"/>
      <c r="AI242" s="178"/>
      <c r="AJ242" s="178"/>
      <c r="AK242" s="178"/>
      <c r="AL242" s="178"/>
      <c r="AM242" s="178"/>
      <c r="AN242" s="178"/>
      <c r="AO242" s="178"/>
      <c r="AP242" s="178"/>
      <c r="AQ242" s="188" t="s">
        <v>1730</v>
      </c>
    </row>
    <row r="243" spans="1:43" ht="36" x14ac:dyDescent="0.3">
      <c r="A243" s="193" t="s">
        <v>900</v>
      </c>
      <c r="B243" s="129">
        <v>240</v>
      </c>
      <c r="C243" s="144" t="s">
        <v>863</v>
      </c>
      <c r="D243" s="238">
        <v>43791</v>
      </c>
      <c r="E243" s="245" t="s">
        <v>1659</v>
      </c>
      <c r="F243" s="280" t="s">
        <v>2529</v>
      </c>
      <c r="G243" s="175" t="s">
        <v>1132</v>
      </c>
      <c r="H243" s="186">
        <v>2008</v>
      </c>
      <c r="I243" s="203">
        <v>39056</v>
      </c>
      <c r="J243" s="186">
        <v>2006</v>
      </c>
      <c r="K243" s="130" t="s">
        <v>1659</v>
      </c>
      <c r="L243" s="128" t="s">
        <v>1102</v>
      </c>
      <c r="M243" s="131">
        <v>90</v>
      </c>
      <c r="N243" s="252">
        <v>39387</v>
      </c>
      <c r="O243" s="136">
        <v>39783</v>
      </c>
      <c r="P243" s="136">
        <v>42844</v>
      </c>
      <c r="Q243" s="145">
        <f t="shared" si="30"/>
        <v>9.4712328767123282</v>
      </c>
      <c r="R243" s="145" t="s">
        <v>2519</v>
      </c>
      <c r="S243" s="145">
        <f t="shared" si="31"/>
        <v>8.3863013698630144</v>
      </c>
      <c r="T243" s="145" t="s">
        <v>2518</v>
      </c>
      <c r="U243" s="145" t="s">
        <v>2540</v>
      </c>
      <c r="V243" s="145" t="s">
        <v>689</v>
      </c>
      <c r="W243" s="145" t="s">
        <v>689</v>
      </c>
      <c r="X243" s="128" t="s">
        <v>689</v>
      </c>
      <c r="Y243" s="233">
        <v>667710</v>
      </c>
      <c r="Z243" s="178">
        <v>0</v>
      </c>
      <c r="AA243" s="128">
        <v>0</v>
      </c>
      <c r="AB243" s="206">
        <v>775642</v>
      </c>
      <c r="AC243" s="189">
        <v>693857.68</v>
      </c>
      <c r="AD243" s="137">
        <f t="shared" ref="AD243:AD274" si="32">+Y243-AC243</f>
        <v>-26147.680000000051</v>
      </c>
      <c r="AE243" s="135">
        <f t="shared" si="28"/>
        <v>1.0391602342334247</v>
      </c>
      <c r="AF243" s="135">
        <f t="shared" si="29"/>
        <v>1.0391602342334247</v>
      </c>
      <c r="AG243" s="135" t="s">
        <v>2544</v>
      </c>
      <c r="AH243" s="178"/>
      <c r="AI243" s="178"/>
      <c r="AJ243" s="178"/>
      <c r="AK243" s="178"/>
      <c r="AL243" s="178"/>
      <c r="AM243" s="178"/>
      <c r="AN243" s="178"/>
      <c r="AO243" s="178"/>
      <c r="AP243" s="178"/>
      <c r="AQ243" s="188" t="s">
        <v>1730</v>
      </c>
    </row>
    <row r="244" spans="1:43" ht="36" x14ac:dyDescent="0.3">
      <c r="A244" s="193" t="s">
        <v>900</v>
      </c>
      <c r="B244" s="129">
        <v>241</v>
      </c>
      <c r="C244" s="144" t="s">
        <v>859</v>
      </c>
      <c r="D244" s="238">
        <v>46000</v>
      </c>
      <c r="E244" s="245" t="s">
        <v>1659</v>
      </c>
      <c r="F244" s="280" t="s">
        <v>2529</v>
      </c>
      <c r="G244" s="175" t="s">
        <v>1132</v>
      </c>
      <c r="H244" s="186">
        <v>2008</v>
      </c>
      <c r="I244" s="203">
        <v>39170</v>
      </c>
      <c r="J244" s="186">
        <v>2007</v>
      </c>
      <c r="K244" s="187" t="s">
        <v>915</v>
      </c>
      <c r="L244" s="128" t="s">
        <v>1102</v>
      </c>
      <c r="M244" s="131">
        <v>150</v>
      </c>
      <c r="N244" s="252">
        <v>39326</v>
      </c>
      <c r="O244" s="136">
        <v>39995</v>
      </c>
      <c r="P244" s="136">
        <v>42844</v>
      </c>
      <c r="Q244" s="145">
        <f t="shared" si="30"/>
        <v>9.6383561643835609</v>
      </c>
      <c r="R244" s="145" t="s">
        <v>2519</v>
      </c>
      <c r="S244" s="145">
        <f t="shared" si="31"/>
        <v>7.8054794520547945</v>
      </c>
      <c r="T244" s="145" t="s">
        <v>2517</v>
      </c>
      <c r="U244" s="145" t="s">
        <v>2540</v>
      </c>
      <c r="V244" s="145" t="s">
        <v>689</v>
      </c>
      <c r="W244" s="145" t="s">
        <v>689</v>
      </c>
      <c r="X244" s="128" t="s">
        <v>689</v>
      </c>
      <c r="Y244" s="206">
        <v>723564</v>
      </c>
      <c r="Z244" s="178">
        <v>0</v>
      </c>
      <c r="AA244" s="128">
        <v>0</v>
      </c>
      <c r="AB244" s="206">
        <v>770614</v>
      </c>
      <c r="AC244" s="189">
        <v>761237.16</v>
      </c>
      <c r="AD244" s="137">
        <f t="shared" si="32"/>
        <v>-37673.160000000033</v>
      </c>
      <c r="AE244" s="135">
        <f t="shared" si="28"/>
        <v>1.0520661061080983</v>
      </c>
      <c r="AF244" s="135">
        <f t="shared" si="29"/>
        <v>1.0520661061080983</v>
      </c>
      <c r="AG244" s="135" t="s">
        <v>2544</v>
      </c>
      <c r="AH244" s="178"/>
      <c r="AI244" s="178"/>
      <c r="AJ244" s="178"/>
      <c r="AK244" s="178"/>
      <c r="AL244" s="178"/>
      <c r="AM244" s="178"/>
      <c r="AN244" s="178"/>
      <c r="AO244" s="178"/>
      <c r="AP244" s="178"/>
      <c r="AQ244" s="188" t="s">
        <v>1730</v>
      </c>
    </row>
    <row r="245" spans="1:43" ht="36" x14ac:dyDescent="0.3">
      <c r="A245" s="193" t="s">
        <v>900</v>
      </c>
      <c r="B245" s="129">
        <v>242</v>
      </c>
      <c r="C245" s="144" t="s">
        <v>858</v>
      </c>
      <c r="D245" s="238">
        <v>46434</v>
      </c>
      <c r="E245" s="245" t="s">
        <v>1659</v>
      </c>
      <c r="F245" s="280" t="s">
        <v>2529</v>
      </c>
      <c r="G245" s="175" t="s">
        <v>1132</v>
      </c>
      <c r="H245" s="186">
        <v>2008</v>
      </c>
      <c r="I245" s="203">
        <v>39185</v>
      </c>
      <c r="J245" s="186">
        <v>2007</v>
      </c>
      <c r="K245" s="187" t="s">
        <v>2248</v>
      </c>
      <c r="L245" s="128" t="s">
        <v>1102</v>
      </c>
      <c r="M245" s="131">
        <v>90</v>
      </c>
      <c r="N245" s="252">
        <v>39326</v>
      </c>
      <c r="O245" s="136">
        <v>39783</v>
      </c>
      <c r="P245" s="136">
        <v>42844</v>
      </c>
      <c r="Q245" s="145">
        <f t="shared" si="30"/>
        <v>9.6383561643835609</v>
      </c>
      <c r="R245" s="145" t="s">
        <v>2519</v>
      </c>
      <c r="S245" s="145">
        <f t="shared" si="31"/>
        <v>8.3863013698630144</v>
      </c>
      <c r="T245" s="145" t="s">
        <v>2518</v>
      </c>
      <c r="U245" s="145" t="s">
        <v>2540</v>
      </c>
      <c r="V245" s="145" t="s">
        <v>689</v>
      </c>
      <c r="W245" s="145" t="s">
        <v>689</v>
      </c>
      <c r="X245" s="128" t="s">
        <v>689</v>
      </c>
      <c r="Y245" s="233">
        <v>501362</v>
      </c>
      <c r="Z245" s="178">
        <v>0</v>
      </c>
      <c r="AA245" s="128">
        <v>0</v>
      </c>
      <c r="AB245" s="206">
        <v>667782</v>
      </c>
      <c r="AC245" s="233">
        <v>667782</v>
      </c>
      <c r="AD245" s="137">
        <f t="shared" si="32"/>
        <v>-166420</v>
      </c>
      <c r="AE245" s="135">
        <f t="shared" si="28"/>
        <v>1.3319358068621077</v>
      </c>
      <c r="AF245" s="135">
        <f t="shared" si="29"/>
        <v>1.3319358068621077</v>
      </c>
      <c r="AG245" s="135" t="s">
        <v>2544</v>
      </c>
      <c r="AH245" s="178"/>
      <c r="AI245" s="178"/>
      <c r="AJ245" s="178"/>
      <c r="AK245" s="178"/>
      <c r="AL245" s="178"/>
      <c r="AM245" s="178"/>
      <c r="AN245" s="178"/>
      <c r="AO245" s="178"/>
      <c r="AP245" s="178"/>
      <c r="AQ245" s="188" t="s">
        <v>1730</v>
      </c>
    </row>
    <row r="246" spans="1:43" ht="132" x14ac:dyDescent="0.3">
      <c r="A246" s="169" t="s">
        <v>903</v>
      </c>
      <c r="B246" s="129">
        <v>243</v>
      </c>
      <c r="C246" s="167" t="s">
        <v>891</v>
      </c>
      <c r="D246" s="240">
        <v>7616</v>
      </c>
      <c r="E246" s="246" t="s">
        <v>2200</v>
      </c>
      <c r="F246" s="279" t="s">
        <v>2531</v>
      </c>
      <c r="G246" s="175" t="s">
        <v>1132</v>
      </c>
      <c r="H246" s="153">
        <v>2009</v>
      </c>
      <c r="I246" s="209">
        <v>37992</v>
      </c>
      <c r="J246" s="186">
        <v>2004</v>
      </c>
      <c r="K246" s="173" t="s">
        <v>1155</v>
      </c>
      <c r="L246" s="152" t="s">
        <v>1107</v>
      </c>
      <c r="M246" s="154">
        <v>270</v>
      </c>
      <c r="N246" s="136" t="s">
        <v>698</v>
      </c>
      <c r="O246" s="136" t="s">
        <v>698</v>
      </c>
      <c r="P246" s="136">
        <v>42844</v>
      </c>
      <c r="Q246" s="128" t="s">
        <v>698</v>
      </c>
      <c r="R246" s="128" t="s">
        <v>698</v>
      </c>
      <c r="S246" s="128" t="s">
        <v>698</v>
      </c>
      <c r="T246" s="128" t="s">
        <v>698</v>
      </c>
      <c r="U246" s="128" t="s">
        <v>698</v>
      </c>
      <c r="V246" s="156" t="s">
        <v>689</v>
      </c>
      <c r="W246" s="145" t="s">
        <v>689</v>
      </c>
      <c r="X246" s="173" t="s">
        <v>689</v>
      </c>
      <c r="Y246" s="277">
        <v>1019626</v>
      </c>
      <c r="Z246" s="168">
        <v>0</v>
      </c>
      <c r="AA246" s="128">
        <v>0</v>
      </c>
      <c r="AB246" s="133">
        <v>548910</v>
      </c>
      <c r="AC246" s="210">
        <v>0</v>
      </c>
      <c r="AD246" s="137">
        <f t="shared" si="32"/>
        <v>1019626</v>
      </c>
      <c r="AE246" s="128" t="s">
        <v>698</v>
      </c>
      <c r="AF246" s="128" t="s">
        <v>698</v>
      </c>
      <c r="AG246" s="128" t="s">
        <v>698</v>
      </c>
      <c r="AH246" s="164"/>
      <c r="AI246" s="164"/>
      <c r="AJ246" s="164"/>
      <c r="AK246" s="164"/>
      <c r="AL246" s="164"/>
      <c r="AM246" s="164"/>
      <c r="AN246" s="164"/>
      <c r="AO246" s="164"/>
      <c r="AP246" s="164"/>
      <c r="AQ246" s="174" t="s">
        <v>1436</v>
      </c>
    </row>
    <row r="247" spans="1:43" ht="60" x14ac:dyDescent="0.3">
      <c r="A247" s="173" t="s">
        <v>903</v>
      </c>
      <c r="B247" s="129">
        <v>244</v>
      </c>
      <c r="C247" s="174" t="s">
        <v>1092</v>
      </c>
      <c r="D247" s="240">
        <v>44760</v>
      </c>
      <c r="E247" s="245" t="s">
        <v>2216</v>
      </c>
      <c r="F247" s="279" t="s">
        <v>2531</v>
      </c>
      <c r="G247" s="175" t="s">
        <v>1132</v>
      </c>
      <c r="H247" s="153">
        <v>2009</v>
      </c>
      <c r="I247" s="172">
        <v>39187</v>
      </c>
      <c r="J247" s="186">
        <v>2007</v>
      </c>
      <c r="K247" s="173" t="s">
        <v>1166</v>
      </c>
      <c r="L247" s="152" t="s">
        <v>1109</v>
      </c>
      <c r="M247" s="154">
        <v>120</v>
      </c>
      <c r="N247" s="136">
        <v>39387</v>
      </c>
      <c r="O247" s="136">
        <v>40148</v>
      </c>
      <c r="P247" s="136">
        <v>42844</v>
      </c>
      <c r="Q247" s="145">
        <f t="shared" ref="Q247:Q258" si="33">+(P247-N247)/365</f>
        <v>9.4712328767123282</v>
      </c>
      <c r="R247" s="145" t="s">
        <v>2519</v>
      </c>
      <c r="S247" s="145">
        <f t="shared" ref="S247:S258" si="34">+(P247-O247)/365</f>
        <v>7.3863013698630136</v>
      </c>
      <c r="T247" s="145" t="s">
        <v>2517</v>
      </c>
      <c r="U247" s="145" t="s">
        <v>2540</v>
      </c>
      <c r="V247" s="156" t="s">
        <v>689</v>
      </c>
      <c r="W247" s="145" t="s">
        <v>689</v>
      </c>
      <c r="X247" s="173" t="s">
        <v>689</v>
      </c>
      <c r="Y247" s="231">
        <v>331814</v>
      </c>
      <c r="Z247" s="161">
        <v>0</v>
      </c>
      <c r="AA247" s="128">
        <v>0</v>
      </c>
      <c r="AB247" s="133">
        <v>232873</v>
      </c>
      <c r="AC247" s="159">
        <v>208891.59</v>
      </c>
      <c r="AD247" s="137">
        <f t="shared" si="32"/>
        <v>122922.41</v>
      </c>
      <c r="AE247" s="135">
        <f t="shared" ref="AE247:AE283" si="35">+AC247/Y247</f>
        <v>0.62954423261224657</v>
      </c>
      <c r="AF247" s="135">
        <f t="shared" ref="AF247:AF283" si="36">+AC247/Y247</f>
        <v>0.62954423261224657</v>
      </c>
      <c r="AG247" s="135" t="s">
        <v>2542</v>
      </c>
      <c r="AH247" s="168"/>
      <c r="AI247" s="168"/>
      <c r="AJ247" s="168"/>
      <c r="AK247" s="168"/>
      <c r="AL247" s="168"/>
      <c r="AM247" s="168"/>
      <c r="AN247" s="168"/>
      <c r="AO247" s="168"/>
      <c r="AP247" s="168"/>
      <c r="AQ247" s="174" t="s">
        <v>1521</v>
      </c>
    </row>
    <row r="248" spans="1:43" ht="48" x14ac:dyDescent="0.3">
      <c r="A248" s="173" t="s">
        <v>903</v>
      </c>
      <c r="B248" s="129">
        <v>245</v>
      </c>
      <c r="C248" s="174" t="s">
        <v>890</v>
      </c>
      <c r="D248" s="240">
        <v>51740</v>
      </c>
      <c r="E248" s="246" t="s">
        <v>2200</v>
      </c>
      <c r="F248" s="279" t="s">
        <v>2531</v>
      </c>
      <c r="G248" s="175" t="s">
        <v>1494</v>
      </c>
      <c r="H248" s="153">
        <v>2009</v>
      </c>
      <c r="I248" s="172">
        <v>39230</v>
      </c>
      <c r="J248" s="186">
        <v>2007</v>
      </c>
      <c r="K248" s="173" t="s">
        <v>1149</v>
      </c>
      <c r="L248" s="152" t="s">
        <v>1100</v>
      </c>
      <c r="M248" s="154">
        <v>1050</v>
      </c>
      <c r="N248" s="136">
        <v>39417</v>
      </c>
      <c r="O248" s="136">
        <v>40787</v>
      </c>
      <c r="P248" s="136">
        <v>42844</v>
      </c>
      <c r="Q248" s="145">
        <f t="shared" si="33"/>
        <v>9.3890410958904109</v>
      </c>
      <c r="R248" s="145" t="s">
        <v>2519</v>
      </c>
      <c r="S248" s="145">
        <f t="shared" si="34"/>
        <v>5.6356164383561644</v>
      </c>
      <c r="T248" s="145" t="s">
        <v>2515</v>
      </c>
      <c r="U248" s="145" t="s">
        <v>2540</v>
      </c>
      <c r="V248" s="156" t="s">
        <v>689</v>
      </c>
      <c r="W248" s="173" t="s">
        <v>691</v>
      </c>
      <c r="X248" s="173" t="s">
        <v>689</v>
      </c>
      <c r="Y248" s="159">
        <v>1952790.68</v>
      </c>
      <c r="Z248" s="168">
        <v>0</v>
      </c>
      <c r="AA248" s="128">
        <v>0</v>
      </c>
      <c r="AB248" s="133">
        <v>5146311</v>
      </c>
      <c r="AC248" s="231">
        <v>1952790.68</v>
      </c>
      <c r="AD248" s="137">
        <f t="shared" si="32"/>
        <v>0</v>
      </c>
      <c r="AE248" s="135">
        <f t="shared" si="35"/>
        <v>1</v>
      </c>
      <c r="AF248" s="135">
        <f t="shared" si="36"/>
        <v>1</v>
      </c>
      <c r="AG248" s="135" t="s">
        <v>2544</v>
      </c>
      <c r="AH248" s="136" t="s">
        <v>925</v>
      </c>
      <c r="AI248" s="168"/>
      <c r="AJ248" s="168"/>
      <c r="AK248" s="168"/>
      <c r="AL248" s="168"/>
      <c r="AM248" s="168"/>
      <c r="AN248" s="168"/>
      <c r="AO248" s="168"/>
      <c r="AP248" s="168"/>
      <c r="AQ248" s="165" t="s">
        <v>1547</v>
      </c>
    </row>
    <row r="249" spans="1:43" ht="96" x14ac:dyDescent="0.3">
      <c r="A249" s="173" t="s">
        <v>903</v>
      </c>
      <c r="B249" s="129">
        <v>246</v>
      </c>
      <c r="C249" s="174" t="s">
        <v>892</v>
      </c>
      <c r="D249" s="240">
        <v>57909</v>
      </c>
      <c r="E249" s="245" t="s">
        <v>2222</v>
      </c>
      <c r="F249" s="279" t="s">
        <v>2533</v>
      </c>
      <c r="G249" s="175" t="s">
        <v>1494</v>
      </c>
      <c r="H249" s="153">
        <v>2009</v>
      </c>
      <c r="I249" s="172">
        <v>39339</v>
      </c>
      <c r="J249" s="186">
        <v>2007</v>
      </c>
      <c r="K249" s="173" t="s">
        <v>1149</v>
      </c>
      <c r="L249" s="152" t="s">
        <v>1110</v>
      </c>
      <c r="M249" s="154">
        <v>360</v>
      </c>
      <c r="N249" s="136">
        <v>39934</v>
      </c>
      <c r="O249" s="136">
        <v>40299</v>
      </c>
      <c r="P249" s="136">
        <v>42844</v>
      </c>
      <c r="Q249" s="145">
        <f t="shared" si="33"/>
        <v>7.9726027397260273</v>
      </c>
      <c r="R249" s="145" t="s">
        <v>2518</v>
      </c>
      <c r="S249" s="145">
        <f t="shared" si="34"/>
        <v>6.9726027397260273</v>
      </c>
      <c r="T249" s="145" t="s">
        <v>2517</v>
      </c>
      <c r="U249" s="145" t="s">
        <v>2540</v>
      </c>
      <c r="V249" s="156" t="s">
        <v>689</v>
      </c>
      <c r="W249" s="173" t="s">
        <v>691</v>
      </c>
      <c r="X249" s="173" t="s">
        <v>689</v>
      </c>
      <c r="Y249" s="230">
        <v>197426.77</v>
      </c>
      <c r="Z249" s="168">
        <v>0</v>
      </c>
      <c r="AA249" s="128">
        <v>0</v>
      </c>
      <c r="AB249" s="133">
        <v>1084375</v>
      </c>
      <c r="AC249" s="170">
        <v>198926.77</v>
      </c>
      <c r="AD249" s="137">
        <f t="shared" si="32"/>
        <v>-1500</v>
      </c>
      <c r="AE249" s="135">
        <f t="shared" si="35"/>
        <v>1.0075977538405758</v>
      </c>
      <c r="AF249" s="135">
        <f t="shared" si="36"/>
        <v>1.0075977538405758</v>
      </c>
      <c r="AG249" s="135" t="s">
        <v>2544</v>
      </c>
      <c r="AH249" s="136" t="s">
        <v>925</v>
      </c>
      <c r="AI249" s="168"/>
      <c r="AJ249" s="168"/>
      <c r="AK249" s="168"/>
      <c r="AL249" s="168"/>
      <c r="AM249" s="168"/>
      <c r="AN249" s="168"/>
      <c r="AO249" s="168"/>
      <c r="AP249" s="168"/>
      <c r="AQ249" s="165" t="s">
        <v>1561</v>
      </c>
    </row>
    <row r="250" spans="1:43" ht="96" x14ac:dyDescent="0.3">
      <c r="A250" s="173" t="s">
        <v>903</v>
      </c>
      <c r="B250" s="129">
        <v>247</v>
      </c>
      <c r="C250" s="174" t="s">
        <v>1584</v>
      </c>
      <c r="D250" s="240">
        <v>68007</v>
      </c>
      <c r="E250" s="245" t="s">
        <v>1166</v>
      </c>
      <c r="F250" s="279" t="s">
        <v>2530</v>
      </c>
      <c r="G250" s="175" t="s">
        <v>1622</v>
      </c>
      <c r="H250" s="153">
        <v>2009</v>
      </c>
      <c r="I250" s="172">
        <v>39518</v>
      </c>
      <c r="J250" s="186">
        <v>2008</v>
      </c>
      <c r="K250" s="157" t="s">
        <v>1585</v>
      </c>
      <c r="L250" s="152" t="s">
        <v>1110</v>
      </c>
      <c r="M250" s="154">
        <v>150</v>
      </c>
      <c r="N250" s="136">
        <v>40026</v>
      </c>
      <c r="O250" s="136">
        <v>40057</v>
      </c>
      <c r="P250" s="136">
        <v>42844</v>
      </c>
      <c r="Q250" s="145">
        <f t="shared" si="33"/>
        <v>7.720547945205479</v>
      </c>
      <c r="R250" s="145" t="s">
        <v>2517</v>
      </c>
      <c r="S250" s="145">
        <f t="shared" si="34"/>
        <v>7.6356164383561644</v>
      </c>
      <c r="T250" s="145" t="s">
        <v>2517</v>
      </c>
      <c r="U250" s="145" t="s">
        <v>2540</v>
      </c>
      <c r="V250" s="156" t="s">
        <v>689</v>
      </c>
      <c r="W250" s="145" t="s">
        <v>689</v>
      </c>
      <c r="X250" s="173" t="s">
        <v>689</v>
      </c>
      <c r="Y250" s="159">
        <v>795897</v>
      </c>
      <c r="Z250" s="168">
        <v>0</v>
      </c>
      <c r="AA250" s="128">
        <v>0</v>
      </c>
      <c r="AB250" s="133">
        <v>1116137</v>
      </c>
      <c r="AC250" s="159">
        <v>25363.7</v>
      </c>
      <c r="AD250" s="137">
        <f t="shared" si="32"/>
        <v>770533.3</v>
      </c>
      <c r="AE250" s="135">
        <f t="shared" si="35"/>
        <v>3.1868068355578677E-2</v>
      </c>
      <c r="AF250" s="135">
        <f t="shared" si="36"/>
        <v>3.1868068355578677E-2</v>
      </c>
      <c r="AG250" s="135" t="s">
        <v>2543</v>
      </c>
      <c r="AH250" s="168"/>
      <c r="AI250" s="168"/>
      <c r="AJ250" s="168"/>
      <c r="AK250" s="168"/>
      <c r="AL250" s="168"/>
      <c r="AM250" s="168"/>
      <c r="AN250" s="168"/>
      <c r="AO250" s="168"/>
      <c r="AP250" s="168"/>
      <c r="AQ250" s="165" t="s">
        <v>1586</v>
      </c>
    </row>
    <row r="251" spans="1:43" ht="96" x14ac:dyDescent="0.3">
      <c r="A251" s="173" t="s">
        <v>903</v>
      </c>
      <c r="B251" s="129">
        <v>248</v>
      </c>
      <c r="C251" s="174" t="s">
        <v>2031</v>
      </c>
      <c r="D251" s="240">
        <v>68015</v>
      </c>
      <c r="E251" s="245" t="s">
        <v>1166</v>
      </c>
      <c r="F251" s="279" t="s">
        <v>2530</v>
      </c>
      <c r="G251" s="175" t="s">
        <v>1622</v>
      </c>
      <c r="H251" s="153">
        <v>2009</v>
      </c>
      <c r="I251" s="172">
        <v>39518</v>
      </c>
      <c r="J251" s="186">
        <v>2008</v>
      </c>
      <c r="K251" s="157" t="s">
        <v>1585</v>
      </c>
      <c r="L251" s="152" t="s">
        <v>1110</v>
      </c>
      <c r="M251" s="154">
        <v>150</v>
      </c>
      <c r="N251" s="136">
        <v>40057</v>
      </c>
      <c r="O251" s="136">
        <v>40057</v>
      </c>
      <c r="P251" s="136">
        <v>42844</v>
      </c>
      <c r="Q251" s="145">
        <f t="shared" si="33"/>
        <v>7.6356164383561644</v>
      </c>
      <c r="R251" s="145" t="s">
        <v>2517</v>
      </c>
      <c r="S251" s="145">
        <f t="shared" si="34"/>
        <v>7.6356164383561644</v>
      </c>
      <c r="T251" s="145" t="s">
        <v>2517</v>
      </c>
      <c r="U251" s="145" t="s">
        <v>2540</v>
      </c>
      <c r="V251" s="156" t="s">
        <v>689</v>
      </c>
      <c r="W251" s="145" t="s">
        <v>689</v>
      </c>
      <c r="X251" s="173" t="s">
        <v>689</v>
      </c>
      <c r="Y251" s="159">
        <v>774136</v>
      </c>
      <c r="Z251" s="168">
        <v>0</v>
      </c>
      <c r="AA251" s="128">
        <v>0</v>
      </c>
      <c r="AB251" s="133">
        <v>17785</v>
      </c>
      <c r="AC251" s="231">
        <v>17784.400000000001</v>
      </c>
      <c r="AD251" s="137">
        <f t="shared" si="32"/>
        <v>756351.6</v>
      </c>
      <c r="AE251" s="135">
        <f t="shared" si="35"/>
        <v>2.29732243430095E-2</v>
      </c>
      <c r="AF251" s="135">
        <f t="shared" si="36"/>
        <v>2.29732243430095E-2</v>
      </c>
      <c r="AG251" s="135" t="s">
        <v>2543</v>
      </c>
      <c r="AH251" s="168"/>
      <c r="AI251" s="168"/>
      <c r="AJ251" s="168"/>
      <c r="AK251" s="168"/>
      <c r="AL251" s="168"/>
      <c r="AM251" s="168"/>
      <c r="AN251" s="168"/>
      <c r="AO251" s="168"/>
      <c r="AP251" s="168"/>
      <c r="AQ251" s="165" t="s">
        <v>2032</v>
      </c>
    </row>
    <row r="252" spans="1:43" ht="60" x14ac:dyDescent="0.3">
      <c r="A252" s="173" t="s">
        <v>903</v>
      </c>
      <c r="B252" s="129">
        <v>249</v>
      </c>
      <c r="C252" s="171" t="s">
        <v>2057</v>
      </c>
      <c r="D252" s="240">
        <v>73370</v>
      </c>
      <c r="E252" s="245" t="s">
        <v>1166</v>
      </c>
      <c r="F252" s="279" t="s">
        <v>2530</v>
      </c>
      <c r="G252" s="175" t="s">
        <v>1622</v>
      </c>
      <c r="H252" s="153">
        <v>2009</v>
      </c>
      <c r="I252" s="172">
        <v>39521</v>
      </c>
      <c r="J252" s="186">
        <v>2008</v>
      </c>
      <c r="K252" s="157" t="s">
        <v>1585</v>
      </c>
      <c r="L252" s="152" t="s">
        <v>1110</v>
      </c>
      <c r="M252" s="154">
        <v>240</v>
      </c>
      <c r="N252" s="136">
        <v>40026</v>
      </c>
      <c r="O252" s="136">
        <v>40087</v>
      </c>
      <c r="P252" s="136">
        <v>42844</v>
      </c>
      <c r="Q252" s="145">
        <f t="shared" si="33"/>
        <v>7.720547945205479</v>
      </c>
      <c r="R252" s="145" t="s">
        <v>2517</v>
      </c>
      <c r="S252" s="145">
        <f t="shared" si="34"/>
        <v>7.5534246575342463</v>
      </c>
      <c r="T252" s="145" t="s">
        <v>2517</v>
      </c>
      <c r="U252" s="145" t="s">
        <v>2540</v>
      </c>
      <c r="V252" s="156" t="s">
        <v>689</v>
      </c>
      <c r="W252" s="145" t="s">
        <v>689</v>
      </c>
      <c r="X252" s="173" t="s">
        <v>689</v>
      </c>
      <c r="Y252" s="231">
        <v>2108765</v>
      </c>
      <c r="Z252" s="168">
        <v>0</v>
      </c>
      <c r="AA252" s="128">
        <v>0</v>
      </c>
      <c r="AB252" s="133">
        <v>47786</v>
      </c>
      <c r="AC252" s="159">
        <v>47784.6</v>
      </c>
      <c r="AD252" s="137">
        <f t="shared" si="32"/>
        <v>2060980.4</v>
      </c>
      <c r="AE252" s="135">
        <f t="shared" si="35"/>
        <v>2.2659992934252988E-2</v>
      </c>
      <c r="AF252" s="135">
        <f t="shared" si="36"/>
        <v>2.2659992934252988E-2</v>
      </c>
      <c r="AG252" s="135" t="s">
        <v>2543</v>
      </c>
      <c r="AH252" s="168"/>
      <c r="AI252" s="168"/>
      <c r="AJ252" s="168"/>
      <c r="AK252" s="168"/>
      <c r="AL252" s="168"/>
      <c r="AM252" s="168"/>
      <c r="AN252" s="168"/>
      <c r="AO252" s="168"/>
      <c r="AP252" s="168"/>
      <c r="AQ252" s="165" t="s">
        <v>2058</v>
      </c>
    </row>
    <row r="253" spans="1:43" ht="36" x14ac:dyDescent="0.3">
      <c r="A253" s="193" t="s">
        <v>896</v>
      </c>
      <c r="B253" s="129">
        <v>250</v>
      </c>
      <c r="C253" s="144" t="s">
        <v>1828</v>
      </c>
      <c r="D253" s="238">
        <v>19903</v>
      </c>
      <c r="E253" s="246" t="s">
        <v>906</v>
      </c>
      <c r="F253" s="279" t="s">
        <v>2532</v>
      </c>
      <c r="G253" s="175" t="s">
        <v>1132</v>
      </c>
      <c r="H253" s="186">
        <v>2009</v>
      </c>
      <c r="I253" s="203">
        <v>38616</v>
      </c>
      <c r="J253" s="186">
        <v>2005</v>
      </c>
      <c r="K253" s="128" t="s">
        <v>1188</v>
      </c>
      <c r="L253" s="128" t="s">
        <v>1110</v>
      </c>
      <c r="M253" s="131">
        <v>720</v>
      </c>
      <c r="N253" s="252">
        <v>38749</v>
      </c>
      <c r="O253" s="136">
        <v>41214</v>
      </c>
      <c r="P253" s="136">
        <v>42844</v>
      </c>
      <c r="Q253" s="145">
        <f t="shared" si="33"/>
        <v>11.219178082191782</v>
      </c>
      <c r="R253" s="145" t="s">
        <v>2521</v>
      </c>
      <c r="S253" s="145">
        <f t="shared" si="34"/>
        <v>4.4657534246575343</v>
      </c>
      <c r="T253" s="145" t="s">
        <v>2514</v>
      </c>
      <c r="U253" s="145" t="s">
        <v>2540</v>
      </c>
      <c r="V253" s="145" t="s">
        <v>689</v>
      </c>
      <c r="W253" s="128" t="s">
        <v>691</v>
      </c>
      <c r="X253" s="128" t="s">
        <v>689</v>
      </c>
      <c r="Y253" s="189">
        <v>960709.85</v>
      </c>
      <c r="Z253" s="178">
        <v>0</v>
      </c>
      <c r="AA253" s="128">
        <v>0</v>
      </c>
      <c r="AB253" s="219">
        <v>1635702</v>
      </c>
      <c r="AC253" s="219">
        <v>960709.85</v>
      </c>
      <c r="AD253" s="137">
        <f t="shared" si="32"/>
        <v>0</v>
      </c>
      <c r="AE253" s="135">
        <f t="shared" si="35"/>
        <v>1</v>
      </c>
      <c r="AF253" s="135">
        <f t="shared" si="36"/>
        <v>1</v>
      </c>
      <c r="AG253" s="135" t="s">
        <v>2544</v>
      </c>
      <c r="AH253" s="136" t="s">
        <v>925</v>
      </c>
      <c r="AI253" s="178"/>
      <c r="AJ253" s="178"/>
      <c r="AK253" s="178"/>
      <c r="AL253" s="178"/>
      <c r="AM253" s="178"/>
      <c r="AN253" s="178"/>
      <c r="AO253" s="178"/>
      <c r="AP253" s="178"/>
      <c r="AQ253" s="188"/>
    </row>
    <row r="254" spans="1:43" ht="36" x14ac:dyDescent="0.3">
      <c r="A254" s="193" t="s">
        <v>896</v>
      </c>
      <c r="B254" s="129">
        <v>251</v>
      </c>
      <c r="C254" s="144" t="s">
        <v>1829</v>
      </c>
      <c r="D254" s="238">
        <v>25044</v>
      </c>
      <c r="E254" s="246" t="s">
        <v>906</v>
      </c>
      <c r="F254" s="279" t="s">
        <v>2532</v>
      </c>
      <c r="G254" s="175" t="s">
        <v>1132</v>
      </c>
      <c r="H254" s="186">
        <v>2009</v>
      </c>
      <c r="I254" s="203">
        <v>42432</v>
      </c>
      <c r="J254" s="281">
        <v>2016</v>
      </c>
      <c r="K254" s="128" t="s">
        <v>1188</v>
      </c>
      <c r="L254" s="128" t="s">
        <v>1100</v>
      </c>
      <c r="M254" s="131">
        <v>360</v>
      </c>
      <c r="N254" s="252">
        <v>39326</v>
      </c>
      <c r="O254" s="136">
        <v>39417</v>
      </c>
      <c r="P254" s="136">
        <v>42844</v>
      </c>
      <c r="Q254" s="145">
        <f t="shared" si="33"/>
        <v>9.6383561643835609</v>
      </c>
      <c r="R254" s="145" t="s">
        <v>2519</v>
      </c>
      <c r="S254" s="145">
        <f t="shared" si="34"/>
        <v>9.3890410958904109</v>
      </c>
      <c r="T254" s="145" t="s">
        <v>2519</v>
      </c>
      <c r="U254" s="145" t="s">
        <v>2540</v>
      </c>
      <c r="V254" s="145" t="s">
        <v>689</v>
      </c>
      <c r="W254" s="145" t="s">
        <v>689</v>
      </c>
      <c r="X254" s="128" t="s">
        <v>689</v>
      </c>
      <c r="Y254" s="206">
        <v>3077864</v>
      </c>
      <c r="Z254" s="178">
        <v>0</v>
      </c>
      <c r="AA254" s="128">
        <v>0</v>
      </c>
      <c r="AB254" s="206">
        <v>397875</v>
      </c>
      <c r="AC254" s="206">
        <v>11850</v>
      </c>
      <c r="AD254" s="137">
        <f t="shared" si="32"/>
        <v>3066014</v>
      </c>
      <c r="AE254" s="135">
        <f t="shared" si="35"/>
        <v>3.8500726477843075E-3</v>
      </c>
      <c r="AF254" s="135">
        <f t="shared" si="36"/>
        <v>3.8500726477843075E-3</v>
      </c>
      <c r="AG254" s="135" t="s">
        <v>2543</v>
      </c>
      <c r="AH254" s="178"/>
      <c r="AI254" s="178"/>
      <c r="AJ254" s="178"/>
      <c r="AK254" s="178"/>
      <c r="AL254" s="178"/>
      <c r="AM254" s="178"/>
      <c r="AN254" s="178"/>
      <c r="AO254" s="178"/>
      <c r="AP254" s="178"/>
      <c r="AQ254" s="188"/>
    </row>
    <row r="255" spans="1:43" ht="36" x14ac:dyDescent="0.3">
      <c r="A255" s="193" t="s">
        <v>900</v>
      </c>
      <c r="B255" s="129">
        <v>252</v>
      </c>
      <c r="C255" s="144" t="s">
        <v>1082</v>
      </c>
      <c r="D255" s="238">
        <v>16306</v>
      </c>
      <c r="E255" s="245" t="s">
        <v>1659</v>
      </c>
      <c r="F255" s="280" t="s">
        <v>2529</v>
      </c>
      <c r="G255" s="175" t="s">
        <v>1132</v>
      </c>
      <c r="H255" s="186">
        <v>2009</v>
      </c>
      <c r="I255" s="203">
        <v>38432</v>
      </c>
      <c r="J255" s="186">
        <v>2005</v>
      </c>
      <c r="K255" s="187" t="s">
        <v>1552</v>
      </c>
      <c r="L255" s="128" t="s">
        <v>1110</v>
      </c>
      <c r="M255" s="131">
        <v>90</v>
      </c>
      <c r="N255" s="252">
        <v>39203</v>
      </c>
      <c r="O255" s="136">
        <v>40118</v>
      </c>
      <c r="P255" s="136">
        <v>42844</v>
      </c>
      <c r="Q255" s="145">
        <f t="shared" si="33"/>
        <v>9.9753424657534246</v>
      </c>
      <c r="R255" s="145" t="s">
        <v>2520</v>
      </c>
      <c r="S255" s="145">
        <f t="shared" si="34"/>
        <v>7.4684931506849317</v>
      </c>
      <c r="T255" s="145" t="s">
        <v>2517</v>
      </c>
      <c r="U255" s="145" t="s">
        <v>2540</v>
      </c>
      <c r="V255" s="145" t="s">
        <v>689</v>
      </c>
      <c r="W255" s="145" t="s">
        <v>689</v>
      </c>
      <c r="X255" s="128" t="s">
        <v>689</v>
      </c>
      <c r="Y255" s="189">
        <v>472809</v>
      </c>
      <c r="Z255" s="178">
        <v>0</v>
      </c>
      <c r="AA255" s="128">
        <v>0</v>
      </c>
      <c r="AB255" s="206">
        <v>412839</v>
      </c>
      <c r="AC255" s="189">
        <v>402717.62</v>
      </c>
      <c r="AD255" s="137">
        <f t="shared" si="32"/>
        <v>70091.38</v>
      </c>
      <c r="AE255" s="135">
        <f t="shared" si="35"/>
        <v>0.8517554022871815</v>
      </c>
      <c r="AF255" s="135">
        <f t="shared" si="36"/>
        <v>0.8517554022871815</v>
      </c>
      <c r="AG255" s="135" t="s">
        <v>2544</v>
      </c>
      <c r="AH255" s="178"/>
      <c r="AI255" s="178"/>
      <c r="AJ255" s="178"/>
      <c r="AK255" s="178"/>
      <c r="AL255" s="178"/>
      <c r="AM255" s="178"/>
      <c r="AN255" s="178"/>
      <c r="AO255" s="178"/>
      <c r="AP255" s="178"/>
      <c r="AQ255" s="188" t="s">
        <v>1736</v>
      </c>
    </row>
    <row r="256" spans="1:43" ht="36" x14ac:dyDescent="0.3">
      <c r="A256" s="128" t="s">
        <v>901</v>
      </c>
      <c r="B256" s="129">
        <v>253</v>
      </c>
      <c r="C256" s="198" t="s">
        <v>1119</v>
      </c>
      <c r="D256" s="237">
        <v>5338</v>
      </c>
      <c r="E256" s="246" t="s">
        <v>2200</v>
      </c>
      <c r="F256" s="279" t="s">
        <v>2531</v>
      </c>
      <c r="G256" s="175" t="s">
        <v>1132</v>
      </c>
      <c r="H256" s="187">
        <v>2010</v>
      </c>
      <c r="I256" s="130">
        <v>37966</v>
      </c>
      <c r="J256" s="186">
        <v>2003</v>
      </c>
      <c r="K256" s="130" t="s">
        <v>905</v>
      </c>
      <c r="L256" s="130" t="s">
        <v>1107</v>
      </c>
      <c r="M256" s="131">
        <v>365</v>
      </c>
      <c r="N256" s="136">
        <v>38808</v>
      </c>
      <c r="O256" s="136">
        <v>39722</v>
      </c>
      <c r="P256" s="136">
        <v>42844</v>
      </c>
      <c r="Q256" s="145">
        <f t="shared" si="33"/>
        <v>11.057534246575342</v>
      </c>
      <c r="R256" s="145" t="s">
        <v>2521</v>
      </c>
      <c r="S256" s="145">
        <f t="shared" si="34"/>
        <v>8.5534246575342472</v>
      </c>
      <c r="T256" s="145" t="s">
        <v>2518</v>
      </c>
      <c r="U256" s="145" t="s">
        <v>2540</v>
      </c>
      <c r="V256" s="145" t="s">
        <v>689</v>
      </c>
      <c r="W256" s="145" t="s">
        <v>689</v>
      </c>
      <c r="X256" s="187" t="s">
        <v>689</v>
      </c>
      <c r="Y256" s="133">
        <v>1849402.83</v>
      </c>
      <c r="Z256" s="187">
        <v>0</v>
      </c>
      <c r="AA256" s="128">
        <v>0</v>
      </c>
      <c r="AB256" s="150">
        <v>723718</v>
      </c>
      <c r="AC256" s="151">
        <v>464978.02</v>
      </c>
      <c r="AD256" s="137">
        <f t="shared" si="32"/>
        <v>1384424.81</v>
      </c>
      <c r="AE256" s="135">
        <f t="shared" si="35"/>
        <v>0.25142062748979355</v>
      </c>
      <c r="AF256" s="135">
        <f t="shared" si="36"/>
        <v>0.25142062748979355</v>
      </c>
      <c r="AG256" s="135" t="s">
        <v>2542</v>
      </c>
      <c r="AH256" s="136"/>
      <c r="AI256" s="137" t="s">
        <v>910</v>
      </c>
      <c r="AJ256" s="138"/>
      <c r="AK256" s="138"/>
      <c r="AL256" s="138"/>
      <c r="AM256" s="138"/>
      <c r="AN256" s="138"/>
      <c r="AO256" s="138"/>
      <c r="AP256" s="138"/>
      <c r="AQ256" s="139"/>
    </row>
    <row r="257" spans="1:43" ht="36" x14ac:dyDescent="0.3">
      <c r="A257" s="128" t="s">
        <v>901</v>
      </c>
      <c r="B257" s="129">
        <v>254</v>
      </c>
      <c r="C257" s="198" t="s">
        <v>1116</v>
      </c>
      <c r="D257" s="237">
        <v>6132</v>
      </c>
      <c r="E257" s="245" t="s">
        <v>2389</v>
      </c>
      <c r="F257" s="279" t="s">
        <v>2531</v>
      </c>
      <c r="G257" s="175" t="s">
        <v>1135</v>
      </c>
      <c r="H257" s="187">
        <v>2010</v>
      </c>
      <c r="I257" s="130">
        <v>38167</v>
      </c>
      <c r="J257" s="186">
        <v>2004</v>
      </c>
      <c r="K257" s="130" t="s">
        <v>906</v>
      </c>
      <c r="L257" s="130" t="s">
        <v>1110</v>
      </c>
      <c r="M257" s="131">
        <v>150</v>
      </c>
      <c r="N257" s="136">
        <v>38565</v>
      </c>
      <c r="O257" s="136">
        <v>39234</v>
      </c>
      <c r="P257" s="136">
        <v>42844</v>
      </c>
      <c r="Q257" s="145">
        <f t="shared" si="33"/>
        <v>11.723287671232876</v>
      </c>
      <c r="R257" s="145" t="s">
        <v>2521</v>
      </c>
      <c r="S257" s="145">
        <f t="shared" si="34"/>
        <v>9.8904109589041092</v>
      </c>
      <c r="T257" s="145" t="s">
        <v>2519</v>
      </c>
      <c r="U257" s="145" t="s">
        <v>2540</v>
      </c>
      <c r="V257" s="145" t="s">
        <v>689</v>
      </c>
      <c r="W257" s="145" t="s">
        <v>689</v>
      </c>
      <c r="X257" s="187" t="s">
        <v>689</v>
      </c>
      <c r="Y257" s="255">
        <v>500000</v>
      </c>
      <c r="Z257" s="140">
        <v>0</v>
      </c>
      <c r="AA257" s="128">
        <v>0</v>
      </c>
      <c r="AB257" s="133">
        <v>8250623</v>
      </c>
      <c r="AC257" s="257">
        <v>1054934.5</v>
      </c>
      <c r="AD257" s="137">
        <f t="shared" si="32"/>
        <v>-554934.5</v>
      </c>
      <c r="AE257" s="135">
        <f t="shared" si="35"/>
        <v>2.1098690000000002</v>
      </c>
      <c r="AF257" s="135">
        <f t="shared" si="36"/>
        <v>2.1098690000000002</v>
      </c>
      <c r="AG257" s="135" t="s">
        <v>2544</v>
      </c>
      <c r="AH257" s="136"/>
      <c r="AI257" s="137" t="s">
        <v>910</v>
      </c>
      <c r="AJ257" s="138"/>
      <c r="AK257" s="138"/>
      <c r="AL257" s="138"/>
      <c r="AM257" s="138"/>
      <c r="AN257" s="138"/>
      <c r="AO257" s="138"/>
      <c r="AP257" s="138"/>
      <c r="AQ257" s="139" t="s">
        <v>1136</v>
      </c>
    </row>
    <row r="258" spans="1:43" ht="48" x14ac:dyDescent="0.3">
      <c r="A258" s="128" t="s">
        <v>901</v>
      </c>
      <c r="B258" s="129">
        <v>255</v>
      </c>
      <c r="C258" s="198" t="s">
        <v>911</v>
      </c>
      <c r="D258" s="237">
        <v>6294</v>
      </c>
      <c r="E258" s="246" t="s">
        <v>2200</v>
      </c>
      <c r="F258" s="279" t="s">
        <v>2531</v>
      </c>
      <c r="G258" s="175" t="s">
        <v>1132</v>
      </c>
      <c r="H258" s="187">
        <v>2010</v>
      </c>
      <c r="I258" s="130">
        <v>37894</v>
      </c>
      <c r="J258" s="186">
        <v>2003</v>
      </c>
      <c r="K258" s="130" t="s">
        <v>915</v>
      </c>
      <c r="L258" s="130" t="s">
        <v>1100</v>
      </c>
      <c r="M258" s="131">
        <v>1165</v>
      </c>
      <c r="N258" s="136">
        <v>38961</v>
      </c>
      <c r="O258" s="136">
        <v>39934</v>
      </c>
      <c r="P258" s="136">
        <v>42844</v>
      </c>
      <c r="Q258" s="145">
        <f t="shared" si="33"/>
        <v>10.638356164383561</v>
      </c>
      <c r="R258" s="145" t="s">
        <v>2520</v>
      </c>
      <c r="S258" s="145">
        <f t="shared" si="34"/>
        <v>7.9726027397260273</v>
      </c>
      <c r="T258" s="145" t="s">
        <v>2518</v>
      </c>
      <c r="U258" s="145" t="s">
        <v>2540</v>
      </c>
      <c r="V258" s="145" t="s">
        <v>689</v>
      </c>
      <c r="W258" s="136" t="s">
        <v>691</v>
      </c>
      <c r="X258" s="187" t="s">
        <v>689</v>
      </c>
      <c r="Y258" s="149">
        <v>1487858.43</v>
      </c>
      <c r="Z258" s="140">
        <v>0</v>
      </c>
      <c r="AA258" s="128">
        <v>0</v>
      </c>
      <c r="AB258" s="133">
        <v>2809510</v>
      </c>
      <c r="AC258" s="134">
        <v>1466383.62</v>
      </c>
      <c r="AD258" s="137">
        <f t="shared" si="32"/>
        <v>21474.809999999823</v>
      </c>
      <c r="AE258" s="135">
        <f t="shared" si="35"/>
        <v>0.98556663082521911</v>
      </c>
      <c r="AF258" s="135">
        <f t="shared" si="36"/>
        <v>0.98556663082521911</v>
      </c>
      <c r="AG258" s="135" t="s">
        <v>2544</v>
      </c>
      <c r="AH258" s="136" t="s">
        <v>925</v>
      </c>
      <c r="AI258" s="148" t="s">
        <v>1237</v>
      </c>
      <c r="AJ258" s="138">
        <v>2009</v>
      </c>
      <c r="AK258" s="148" t="s">
        <v>1237</v>
      </c>
      <c r="AL258" s="148" t="s">
        <v>1237</v>
      </c>
      <c r="AM258" s="148" t="s">
        <v>1237</v>
      </c>
      <c r="AN258" s="138"/>
      <c r="AO258" s="138"/>
      <c r="AP258" s="138"/>
      <c r="AQ258" s="139" t="s">
        <v>1238</v>
      </c>
    </row>
    <row r="259" spans="1:43" x14ac:dyDescent="0.3">
      <c r="A259" s="128" t="s">
        <v>901</v>
      </c>
      <c r="B259" s="129">
        <v>256</v>
      </c>
      <c r="C259" s="198" t="s">
        <v>1122</v>
      </c>
      <c r="D259" s="237">
        <v>6490</v>
      </c>
      <c r="E259" s="245" t="s">
        <v>2389</v>
      </c>
      <c r="F259" s="279" t="s">
        <v>2531</v>
      </c>
      <c r="G259" s="175" t="s">
        <v>1132</v>
      </c>
      <c r="H259" s="187">
        <v>2010</v>
      </c>
      <c r="I259" s="130">
        <v>37840</v>
      </c>
      <c r="J259" s="186">
        <v>2003</v>
      </c>
      <c r="K259" s="130" t="s">
        <v>916</v>
      </c>
      <c r="L259" s="130" t="s">
        <v>1098</v>
      </c>
      <c r="M259" s="131">
        <v>210</v>
      </c>
      <c r="N259" s="128" t="s">
        <v>698</v>
      </c>
      <c r="O259" s="136" t="s">
        <v>698</v>
      </c>
      <c r="P259" s="136">
        <v>42844</v>
      </c>
      <c r="Q259" s="128" t="s">
        <v>698</v>
      </c>
      <c r="R259" s="128" t="s">
        <v>698</v>
      </c>
      <c r="S259" s="128" t="s">
        <v>698</v>
      </c>
      <c r="T259" s="128" t="s">
        <v>698</v>
      </c>
      <c r="U259" s="128" t="s">
        <v>698</v>
      </c>
      <c r="V259" s="145" t="s">
        <v>689</v>
      </c>
      <c r="W259" s="145" t="s">
        <v>689</v>
      </c>
      <c r="X259" s="187" t="s">
        <v>689</v>
      </c>
      <c r="Y259" s="255">
        <v>396012</v>
      </c>
      <c r="Z259" s="187">
        <v>0</v>
      </c>
      <c r="AA259" s="128">
        <v>0</v>
      </c>
      <c r="AB259" s="133">
        <v>181588</v>
      </c>
      <c r="AC259" s="256">
        <v>0</v>
      </c>
      <c r="AD259" s="137">
        <f t="shared" si="32"/>
        <v>396012</v>
      </c>
      <c r="AE259" s="135">
        <f t="shared" si="35"/>
        <v>0</v>
      </c>
      <c r="AF259" s="135">
        <f t="shared" si="36"/>
        <v>0</v>
      </c>
      <c r="AG259" s="135" t="s">
        <v>2543</v>
      </c>
      <c r="AH259" s="136"/>
      <c r="AI259" s="137"/>
      <c r="AJ259" s="138"/>
      <c r="AK259" s="138"/>
      <c r="AL259" s="138"/>
      <c r="AM259" s="138"/>
      <c r="AN259" s="138"/>
      <c r="AO259" s="138"/>
      <c r="AP259" s="138"/>
      <c r="AQ259" s="139"/>
    </row>
    <row r="260" spans="1:43" ht="36" x14ac:dyDescent="0.3">
      <c r="A260" s="128" t="s">
        <v>901</v>
      </c>
      <c r="B260" s="129">
        <v>257</v>
      </c>
      <c r="C260" s="198" t="s">
        <v>1121</v>
      </c>
      <c r="D260" s="237">
        <v>8577</v>
      </c>
      <c r="E260" s="246" t="s">
        <v>2200</v>
      </c>
      <c r="F260" s="279" t="s">
        <v>2531</v>
      </c>
      <c r="G260" s="175" t="s">
        <v>1132</v>
      </c>
      <c r="H260" s="187">
        <v>2010</v>
      </c>
      <c r="I260" s="130">
        <v>38240</v>
      </c>
      <c r="J260" s="186">
        <v>2004</v>
      </c>
      <c r="K260" s="130" t="s">
        <v>906</v>
      </c>
      <c r="L260" s="130" t="s">
        <v>1109</v>
      </c>
      <c r="M260" s="131">
        <v>210</v>
      </c>
      <c r="N260" s="136">
        <v>38777</v>
      </c>
      <c r="O260" s="136">
        <v>39022</v>
      </c>
      <c r="P260" s="136">
        <v>42844</v>
      </c>
      <c r="Q260" s="145">
        <f t="shared" ref="Q260:Q267" si="37">+(P260-N260)/365</f>
        <v>11.142465753424657</v>
      </c>
      <c r="R260" s="145" t="s">
        <v>2521</v>
      </c>
      <c r="S260" s="145">
        <f t="shared" ref="S260:S267" si="38">+(P260-O260)/365</f>
        <v>10.471232876712328</v>
      </c>
      <c r="T260" s="145" t="s">
        <v>2525</v>
      </c>
      <c r="U260" s="145" t="s">
        <v>2540</v>
      </c>
      <c r="V260" s="145" t="s">
        <v>689</v>
      </c>
      <c r="W260" s="145" t="s">
        <v>689</v>
      </c>
      <c r="X260" s="187" t="s">
        <v>689</v>
      </c>
      <c r="Y260" s="133">
        <v>1879742</v>
      </c>
      <c r="Z260" s="140">
        <v>0</v>
      </c>
      <c r="AA260" s="128">
        <v>0</v>
      </c>
      <c r="AB260" s="133">
        <v>197170</v>
      </c>
      <c r="AC260" s="134">
        <v>166174.20000000001</v>
      </c>
      <c r="AD260" s="137">
        <f t="shared" si="32"/>
        <v>1713567.8</v>
      </c>
      <c r="AE260" s="135">
        <f t="shared" si="35"/>
        <v>8.8402663769815232E-2</v>
      </c>
      <c r="AF260" s="135">
        <f t="shared" si="36"/>
        <v>8.8402663769815232E-2</v>
      </c>
      <c r="AG260" s="135" t="s">
        <v>2543</v>
      </c>
      <c r="AH260" s="136"/>
      <c r="AI260" s="137"/>
      <c r="AJ260" s="138"/>
      <c r="AK260" s="138"/>
      <c r="AL260" s="138"/>
      <c r="AM260" s="138"/>
      <c r="AN260" s="138"/>
      <c r="AO260" s="138"/>
      <c r="AP260" s="138"/>
      <c r="AQ260" s="139"/>
    </row>
    <row r="261" spans="1:43" ht="36" x14ac:dyDescent="0.3">
      <c r="A261" s="128" t="s">
        <v>901</v>
      </c>
      <c r="B261" s="129">
        <v>258</v>
      </c>
      <c r="C261" s="198" t="s">
        <v>1137</v>
      </c>
      <c r="D261" s="237">
        <v>9403</v>
      </c>
      <c r="E261" s="246" t="s">
        <v>2200</v>
      </c>
      <c r="F261" s="279" t="s">
        <v>2531</v>
      </c>
      <c r="G261" s="175" t="s">
        <v>1132</v>
      </c>
      <c r="H261" s="187">
        <v>2010</v>
      </c>
      <c r="I261" s="130">
        <v>38147</v>
      </c>
      <c r="J261" s="186">
        <v>2004</v>
      </c>
      <c r="K261" s="130" t="s">
        <v>918</v>
      </c>
      <c r="L261" s="130" t="s">
        <v>1110</v>
      </c>
      <c r="M261" s="131">
        <v>378</v>
      </c>
      <c r="N261" s="136">
        <v>38777</v>
      </c>
      <c r="O261" s="136">
        <v>38838</v>
      </c>
      <c r="P261" s="136">
        <v>42844</v>
      </c>
      <c r="Q261" s="145">
        <f t="shared" si="37"/>
        <v>11.142465753424657</v>
      </c>
      <c r="R261" s="145" t="s">
        <v>2521</v>
      </c>
      <c r="S261" s="145">
        <f t="shared" si="38"/>
        <v>10.975342465753425</v>
      </c>
      <c r="T261" s="145" t="s">
        <v>2521</v>
      </c>
      <c r="U261" s="145" t="s">
        <v>2540</v>
      </c>
      <c r="V261" s="145" t="s">
        <v>689</v>
      </c>
      <c r="W261" s="136" t="s">
        <v>691</v>
      </c>
      <c r="X261" s="187" t="s">
        <v>689</v>
      </c>
      <c r="Y261" s="149">
        <v>687049.59</v>
      </c>
      <c r="Z261" s="140">
        <v>0</v>
      </c>
      <c r="AA261" s="128">
        <v>0</v>
      </c>
      <c r="AB261" s="133">
        <v>374404</v>
      </c>
      <c r="AC261" s="134">
        <v>96231.03</v>
      </c>
      <c r="AD261" s="137">
        <f t="shared" si="32"/>
        <v>590818.55999999994</v>
      </c>
      <c r="AE261" s="135">
        <f t="shared" si="35"/>
        <v>0.14006416916717759</v>
      </c>
      <c r="AF261" s="135">
        <f t="shared" si="36"/>
        <v>0.14006416916717759</v>
      </c>
      <c r="AG261" s="135" t="s">
        <v>2543</v>
      </c>
      <c r="AH261" s="136" t="s">
        <v>925</v>
      </c>
      <c r="AI261" s="148" t="s">
        <v>1237</v>
      </c>
      <c r="AJ261" s="138">
        <v>2006</v>
      </c>
      <c r="AK261" s="148" t="s">
        <v>1237</v>
      </c>
      <c r="AL261" s="148" t="s">
        <v>1237</v>
      </c>
      <c r="AM261" s="148" t="s">
        <v>1237</v>
      </c>
      <c r="AN261" s="138"/>
      <c r="AO261" s="138"/>
      <c r="AP261" s="138"/>
      <c r="AQ261" s="139" t="s">
        <v>1239</v>
      </c>
    </row>
    <row r="262" spans="1:43" ht="36" x14ac:dyDescent="0.3">
      <c r="A262" s="128" t="s">
        <v>901</v>
      </c>
      <c r="B262" s="129">
        <v>259</v>
      </c>
      <c r="C262" s="198" t="s">
        <v>1123</v>
      </c>
      <c r="D262" s="237">
        <v>10360</v>
      </c>
      <c r="E262" s="246" t="s">
        <v>2200</v>
      </c>
      <c r="F262" s="279" t="s">
        <v>2531</v>
      </c>
      <c r="G262" s="175" t="s">
        <v>1132</v>
      </c>
      <c r="H262" s="187">
        <v>2010</v>
      </c>
      <c r="I262" s="130">
        <v>38741</v>
      </c>
      <c r="J262" s="186">
        <v>2006</v>
      </c>
      <c r="K262" s="130" t="s">
        <v>1146</v>
      </c>
      <c r="L262" s="130" t="s">
        <v>1110</v>
      </c>
      <c r="M262" s="131">
        <v>150</v>
      </c>
      <c r="N262" s="136">
        <v>39934</v>
      </c>
      <c r="O262" s="136">
        <v>40148</v>
      </c>
      <c r="P262" s="136">
        <v>42844</v>
      </c>
      <c r="Q262" s="145">
        <f t="shared" si="37"/>
        <v>7.9726027397260273</v>
      </c>
      <c r="R262" s="145" t="s">
        <v>2518</v>
      </c>
      <c r="S262" s="145">
        <f t="shared" si="38"/>
        <v>7.3863013698630136</v>
      </c>
      <c r="T262" s="145" t="s">
        <v>2517</v>
      </c>
      <c r="U262" s="145" t="s">
        <v>2540</v>
      </c>
      <c r="V262" s="145" t="s">
        <v>689</v>
      </c>
      <c r="W262" s="145" t="s">
        <v>689</v>
      </c>
      <c r="X262" s="187" t="s">
        <v>689</v>
      </c>
      <c r="Y262" s="133">
        <v>181910</v>
      </c>
      <c r="Z262" s="140">
        <v>0</v>
      </c>
      <c r="AA262" s="128">
        <v>0</v>
      </c>
      <c r="AB262" s="133">
        <v>555049</v>
      </c>
      <c r="AC262" s="134">
        <v>172627</v>
      </c>
      <c r="AD262" s="137">
        <f t="shared" si="32"/>
        <v>9283</v>
      </c>
      <c r="AE262" s="135">
        <f t="shared" si="35"/>
        <v>0.9489692705183882</v>
      </c>
      <c r="AF262" s="135">
        <f t="shared" si="36"/>
        <v>0.9489692705183882</v>
      </c>
      <c r="AG262" s="135" t="s">
        <v>2544</v>
      </c>
      <c r="AH262" s="136"/>
      <c r="AI262" s="137"/>
      <c r="AJ262" s="138"/>
      <c r="AK262" s="138"/>
      <c r="AL262" s="138"/>
      <c r="AM262" s="138"/>
      <c r="AN262" s="138"/>
      <c r="AO262" s="138"/>
      <c r="AP262" s="138"/>
      <c r="AQ262" s="139"/>
    </row>
    <row r="263" spans="1:43" ht="36" x14ac:dyDescent="0.3">
      <c r="A263" s="128" t="s">
        <v>901</v>
      </c>
      <c r="B263" s="129">
        <v>260</v>
      </c>
      <c r="C263" s="198" t="s">
        <v>1129</v>
      </c>
      <c r="D263" s="237">
        <v>10438</v>
      </c>
      <c r="E263" s="246" t="s">
        <v>2200</v>
      </c>
      <c r="F263" s="279" t="s">
        <v>2531</v>
      </c>
      <c r="G263" s="175" t="s">
        <v>1132</v>
      </c>
      <c r="H263" s="187">
        <v>2010</v>
      </c>
      <c r="I263" s="130">
        <v>38201</v>
      </c>
      <c r="J263" s="186">
        <v>2004</v>
      </c>
      <c r="K263" s="187" t="s">
        <v>1189</v>
      </c>
      <c r="L263" s="130" t="s">
        <v>1104</v>
      </c>
      <c r="M263" s="131">
        <v>150</v>
      </c>
      <c r="N263" s="136">
        <v>38777</v>
      </c>
      <c r="O263" s="136">
        <v>40269</v>
      </c>
      <c r="P263" s="136">
        <v>42844</v>
      </c>
      <c r="Q263" s="145">
        <f t="shared" si="37"/>
        <v>11.142465753424657</v>
      </c>
      <c r="R263" s="145" t="s">
        <v>2521</v>
      </c>
      <c r="S263" s="145">
        <f t="shared" si="38"/>
        <v>7.0547945205479454</v>
      </c>
      <c r="T263" s="145" t="s">
        <v>2517</v>
      </c>
      <c r="U263" s="145" t="s">
        <v>2540</v>
      </c>
      <c r="V263" s="145" t="s">
        <v>689</v>
      </c>
      <c r="W263" s="145" t="s">
        <v>689</v>
      </c>
      <c r="X263" s="187" t="s">
        <v>689</v>
      </c>
      <c r="Y263" s="255">
        <v>1842236</v>
      </c>
      <c r="Z263" s="140">
        <v>0</v>
      </c>
      <c r="AA263" s="128">
        <v>0</v>
      </c>
      <c r="AB263" s="133">
        <v>3075864</v>
      </c>
      <c r="AC263" s="257">
        <v>170488.04</v>
      </c>
      <c r="AD263" s="137">
        <f t="shared" si="32"/>
        <v>1671747.96</v>
      </c>
      <c r="AE263" s="135">
        <f t="shared" si="35"/>
        <v>9.2544082299987632E-2</v>
      </c>
      <c r="AF263" s="135">
        <f t="shared" si="36"/>
        <v>9.2544082299987632E-2</v>
      </c>
      <c r="AG263" s="135" t="s">
        <v>2543</v>
      </c>
      <c r="AH263" s="136"/>
      <c r="AI263" s="137"/>
      <c r="AJ263" s="138"/>
      <c r="AK263" s="138"/>
      <c r="AL263" s="138"/>
      <c r="AM263" s="138"/>
      <c r="AN263" s="138"/>
      <c r="AO263" s="138"/>
      <c r="AP263" s="138"/>
      <c r="AQ263" s="139"/>
    </row>
    <row r="264" spans="1:43" ht="36" x14ac:dyDescent="0.3">
      <c r="A264" s="128" t="s">
        <v>901</v>
      </c>
      <c r="B264" s="129">
        <v>261</v>
      </c>
      <c r="C264" s="198" t="s">
        <v>1198</v>
      </c>
      <c r="D264" s="237">
        <v>10852</v>
      </c>
      <c r="E264" s="245" t="s">
        <v>2389</v>
      </c>
      <c r="F264" s="279" t="s">
        <v>2531</v>
      </c>
      <c r="G264" s="175" t="s">
        <v>1135</v>
      </c>
      <c r="H264" s="187">
        <v>2010</v>
      </c>
      <c r="I264" s="130">
        <v>38167</v>
      </c>
      <c r="J264" s="186">
        <v>2004</v>
      </c>
      <c r="K264" s="130" t="s">
        <v>916</v>
      </c>
      <c r="L264" s="130" t="s">
        <v>1110</v>
      </c>
      <c r="M264" s="131">
        <v>120</v>
      </c>
      <c r="N264" s="136">
        <v>38899</v>
      </c>
      <c r="O264" s="136">
        <v>40148</v>
      </c>
      <c r="P264" s="136">
        <v>42844</v>
      </c>
      <c r="Q264" s="145">
        <f t="shared" si="37"/>
        <v>10.808219178082192</v>
      </c>
      <c r="R264" s="145" t="s">
        <v>2520</v>
      </c>
      <c r="S264" s="145">
        <f t="shared" si="38"/>
        <v>7.3863013698630136</v>
      </c>
      <c r="T264" s="145" t="s">
        <v>2517</v>
      </c>
      <c r="U264" s="145" t="s">
        <v>2540</v>
      </c>
      <c r="V264" s="145" t="s">
        <v>689</v>
      </c>
      <c r="W264" s="145" t="s">
        <v>689</v>
      </c>
      <c r="X264" s="187" t="s">
        <v>689</v>
      </c>
      <c r="Y264" s="133">
        <v>1896000</v>
      </c>
      <c r="Z264" s="140">
        <v>0</v>
      </c>
      <c r="AA264" s="128">
        <v>0</v>
      </c>
      <c r="AB264" s="133">
        <v>7299075</v>
      </c>
      <c r="AC264" s="134">
        <v>3871243</v>
      </c>
      <c r="AD264" s="137">
        <f t="shared" si="32"/>
        <v>-1975243</v>
      </c>
      <c r="AE264" s="135">
        <f t="shared" si="35"/>
        <v>2.0417948312236285</v>
      </c>
      <c r="AF264" s="135">
        <f t="shared" si="36"/>
        <v>2.0417948312236285</v>
      </c>
      <c r="AG264" s="135" t="s">
        <v>2544</v>
      </c>
      <c r="AH264" s="132"/>
      <c r="AI264" s="137"/>
      <c r="AJ264" s="138"/>
      <c r="AK264" s="138"/>
      <c r="AL264" s="138"/>
      <c r="AM264" s="138"/>
      <c r="AN264" s="138"/>
      <c r="AO264" s="138"/>
      <c r="AP264" s="138"/>
      <c r="AQ264" s="139"/>
    </row>
    <row r="265" spans="1:43" ht="36" x14ac:dyDescent="0.3">
      <c r="A265" s="128" t="s">
        <v>901</v>
      </c>
      <c r="B265" s="129">
        <v>262</v>
      </c>
      <c r="C265" s="198" t="s">
        <v>1142</v>
      </c>
      <c r="D265" s="237">
        <v>10905</v>
      </c>
      <c r="E265" s="246" t="s">
        <v>2200</v>
      </c>
      <c r="F265" s="279" t="s">
        <v>2531</v>
      </c>
      <c r="G265" s="175" t="s">
        <v>1132</v>
      </c>
      <c r="H265" s="187">
        <v>2010</v>
      </c>
      <c r="I265" s="130">
        <v>38240</v>
      </c>
      <c r="J265" s="186">
        <v>2004</v>
      </c>
      <c r="K265" s="130" t="s">
        <v>1147</v>
      </c>
      <c r="L265" s="130" t="s">
        <v>1104</v>
      </c>
      <c r="M265" s="131">
        <v>180</v>
      </c>
      <c r="N265" s="136">
        <v>38777</v>
      </c>
      <c r="O265" s="136">
        <v>40087</v>
      </c>
      <c r="P265" s="136">
        <v>42844</v>
      </c>
      <c r="Q265" s="145">
        <f t="shared" si="37"/>
        <v>11.142465753424657</v>
      </c>
      <c r="R265" s="145" t="s">
        <v>2521</v>
      </c>
      <c r="S265" s="145">
        <f t="shared" si="38"/>
        <v>7.5534246575342463</v>
      </c>
      <c r="T265" s="145" t="s">
        <v>2517</v>
      </c>
      <c r="U265" s="145" t="s">
        <v>2540</v>
      </c>
      <c r="V265" s="145" t="s">
        <v>689</v>
      </c>
      <c r="W265" s="145" t="s">
        <v>689</v>
      </c>
      <c r="X265" s="187" t="s">
        <v>689</v>
      </c>
      <c r="Y265" s="133">
        <v>2660687</v>
      </c>
      <c r="Z265" s="140">
        <v>0</v>
      </c>
      <c r="AA265" s="128">
        <v>0</v>
      </c>
      <c r="AB265" s="133">
        <v>3089819</v>
      </c>
      <c r="AC265" s="134">
        <v>1136091.71</v>
      </c>
      <c r="AD265" s="137">
        <f t="shared" si="32"/>
        <v>1524595.29</v>
      </c>
      <c r="AE265" s="135">
        <f t="shared" si="35"/>
        <v>0.42699186713807374</v>
      </c>
      <c r="AF265" s="135">
        <f t="shared" si="36"/>
        <v>0.42699186713807374</v>
      </c>
      <c r="AG265" s="135" t="s">
        <v>2542</v>
      </c>
      <c r="AH265" s="132"/>
      <c r="AI265" s="137"/>
      <c r="AJ265" s="138"/>
      <c r="AK265" s="138"/>
      <c r="AL265" s="138"/>
      <c r="AM265" s="138"/>
      <c r="AN265" s="138"/>
      <c r="AO265" s="138"/>
      <c r="AP265" s="138"/>
      <c r="AQ265" s="139"/>
    </row>
    <row r="266" spans="1:43" ht="36" x14ac:dyDescent="0.3">
      <c r="A266" s="128" t="s">
        <v>901</v>
      </c>
      <c r="B266" s="129">
        <v>263</v>
      </c>
      <c r="C266" s="198" t="s">
        <v>1143</v>
      </c>
      <c r="D266" s="237">
        <v>11755</v>
      </c>
      <c r="E266" s="246" t="s">
        <v>2200</v>
      </c>
      <c r="F266" s="279" t="s">
        <v>2531</v>
      </c>
      <c r="G266" s="175" t="s">
        <v>1132</v>
      </c>
      <c r="H266" s="187">
        <v>2010</v>
      </c>
      <c r="I266" s="130">
        <v>38259</v>
      </c>
      <c r="J266" s="186">
        <v>2004</v>
      </c>
      <c r="K266" s="130" t="s">
        <v>1148</v>
      </c>
      <c r="L266" s="130" t="s">
        <v>1110</v>
      </c>
      <c r="M266" s="131">
        <v>30</v>
      </c>
      <c r="N266" s="136">
        <v>38718</v>
      </c>
      <c r="O266" s="136">
        <v>40057</v>
      </c>
      <c r="P266" s="136">
        <v>42844</v>
      </c>
      <c r="Q266" s="145">
        <f t="shared" si="37"/>
        <v>11.304109589041095</v>
      </c>
      <c r="R266" s="145" t="s">
        <v>2521</v>
      </c>
      <c r="S266" s="145">
        <f t="shared" si="38"/>
        <v>7.6356164383561644</v>
      </c>
      <c r="T266" s="145" t="s">
        <v>2517</v>
      </c>
      <c r="U266" s="145" t="s">
        <v>2540</v>
      </c>
      <c r="V266" s="145" t="s">
        <v>689</v>
      </c>
      <c r="W266" s="145" t="s">
        <v>689</v>
      </c>
      <c r="X266" s="187" t="s">
        <v>689</v>
      </c>
      <c r="Y266" s="133">
        <v>1243745</v>
      </c>
      <c r="Z266" s="140">
        <v>0</v>
      </c>
      <c r="AA266" s="128">
        <v>0</v>
      </c>
      <c r="AB266" s="133">
        <v>2780091</v>
      </c>
      <c r="AC266" s="134">
        <v>1924002.11</v>
      </c>
      <c r="AD266" s="137">
        <f t="shared" si="32"/>
        <v>-680257.1100000001</v>
      </c>
      <c r="AE266" s="135">
        <f t="shared" si="35"/>
        <v>1.5469425887139245</v>
      </c>
      <c r="AF266" s="135">
        <f t="shared" si="36"/>
        <v>1.5469425887139245</v>
      </c>
      <c r="AG266" s="135" t="s">
        <v>2544</v>
      </c>
      <c r="AH266" s="132"/>
      <c r="AI266" s="137"/>
      <c r="AJ266" s="138"/>
      <c r="AK266" s="138"/>
      <c r="AL266" s="138"/>
      <c r="AM266" s="138"/>
      <c r="AN266" s="138"/>
      <c r="AO266" s="138"/>
      <c r="AP266" s="138"/>
      <c r="AQ266" s="139"/>
    </row>
    <row r="267" spans="1:43" ht="36" x14ac:dyDescent="0.3">
      <c r="A267" s="128" t="s">
        <v>901</v>
      </c>
      <c r="B267" s="129">
        <v>264</v>
      </c>
      <c r="C267" s="198" t="s">
        <v>1240</v>
      </c>
      <c r="D267" s="237">
        <v>12704</v>
      </c>
      <c r="E267" s="246" t="s">
        <v>2200</v>
      </c>
      <c r="F267" s="279" t="s">
        <v>2531</v>
      </c>
      <c r="G267" s="175" t="s">
        <v>1132</v>
      </c>
      <c r="H267" s="187">
        <v>2010</v>
      </c>
      <c r="I267" s="130">
        <v>38320</v>
      </c>
      <c r="J267" s="186">
        <v>2004</v>
      </c>
      <c r="K267" s="130" t="s">
        <v>1150</v>
      </c>
      <c r="L267" s="130" t="s">
        <v>1104</v>
      </c>
      <c r="M267" s="131">
        <v>300</v>
      </c>
      <c r="N267" s="136">
        <v>38961</v>
      </c>
      <c r="O267" s="136">
        <v>40422</v>
      </c>
      <c r="P267" s="136">
        <v>42844</v>
      </c>
      <c r="Q267" s="145">
        <f t="shared" si="37"/>
        <v>10.638356164383561</v>
      </c>
      <c r="R267" s="145" t="s">
        <v>2520</v>
      </c>
      <c r="S267" s="145">
        <f t="shared" si="38"/>
        <v>6.6356164383561644</v>
      </c>
      <c r="T267" s="145" t="s">
        <v>2516</v>
      </c>
      <c r="U267" s="145" t="s">
        <v>2540</v>
      </c>
      <c r="V267" s="145" t="s">
        <v>689</v>
      </c>
      <c r="W267" s="136" t="s">
        <v>691</v>
      </c>
      <c r="X267" s="187" t="s">
        <v>689</v>
      </c>
      <c r="Y267" s="149">
        <v>1763788.65</v>
      </c>
      <c r="Z267" s="140">
        <v>0</v>
      </c>
      <c r="AA267" s="128">
        <v>0</v>
      </c>
      <c r="AB267" s="133">
        <v>16000201</v>
      </c>
      <c r="AC267" s="134">
        <v>1759918</v>
      </c>
      <c r="AD267" s="137">
        <f t="shared" si="32"/>
        <v>3870.6499999999069</v>
      </c>
      <c r="AE267" s="135">
        <f t="shared" si="35"/>
        <v>0.99780549103771599</v>
      </c>
      <c r="AF267" s="135">
        <f t="shared" si="36"/>
        <v>0.99780549103771599</v>
      </c>
      <c r="AG267" s="135" t="s">
        <v>2544</v>
      </c>
      <c r="AH267" s="136" t="s">
        <v>925</v>
      </c>
      <c r="AI267" s="148" t="s">
        <v>1237</v>
      </c>
      <c r="AJ267" s="138">
        <v>2009</v>
      </c>
      <c r="AK267" s="148" t="s">
        <v>1237</v>
      </c>
      <c r="AL267" s="148" t="s">
        <v>1237</v>
      </c>
      <c r="AM267" s="148" t="s">
        <v>1237</v>
      </c>
      <c r="AN267" s="138"/>
      <c r="AO267" s="138"/>
      <c r="AP267" s="138"/>
      <c r="AQ267" s="139" t="s">
        <v>1241</v>
      </c>
    </row>
    <row r="268" spans="1:43" ht="36" x14ac:dyDescent="0.3">
      <c r="A268" s="128" t="s">
        <v>901</v>
      </c>
      <c r="B268" s="129">
        <v>265</v>
      </c>
      <c r="C268" s="198" t="s">
        <v>1199</v>
      </c>
      <c r="D268" s="237">
        <v>13064</v>
      </c>
      <c r="E268" s="246" t="s">
        <v>2200</v>
      </c>
      <c r="F268" s="279" t="s">
        <v>2531</v>
      </c>
      <c r="G268" s="175" t="s">
        <v>1132</v>
      </c>
      <c r="H268" s="187">
        <v>2010</v>
      </c>
      <c r="I268" s="130" t="s">
        <v>1153</v>
      </c>
      <c r="J268" s="130" t="s">
        <v>2548</v>
      </c>
      <c r="K268" s="130" t="s">
        <v>1155</v>
      </c>
      <c r="L268" s="130" t="s">
        <v>1100</v>
      </c>
      <c r="M268" s="131">
        <v>270</v>
      </c>
      <c r="N268" s="136" t="s">
        <v>698</v>
      </c>
      <c r="O268" s="136" t="s">
        <v>698</v>
      </c>
      <c r="P268" s="136">
        <v>42844</v>
      </c>
      <c r="Q268" s="128" t="s">
        <v>698</v>
      </c>
      <c r="R268" s="128" t="s">
        <v>698</v>
      </c>
      <c r="S268" s="128" t="s">
        <v>698</v>
      </c>
      <c r="T268" s="128" t="s">
        <v>698</v>
      </c>
      <c r="U268" s="128" t="s">
        <v>698</v>
      </c>
      <c r="V268" s="145" t="s">
        <v>689</v>
      </c>
      <c r="W268" s="145" t="s">
        <v>689</v>
      </c>
      <c r="X268" s="187" t="s">
        <v>689</v>
      </c>
      <c r="Y268" s="133">
        <v>3359774</v>
      </c>
      <c r="Z268" s="140">
        <v>0</v>
      </c>
      <c r="AA268" s="128">
        <v>0</v>
      </c>
      <c r="AB268" s="133">
        <v>3359774</v>
      </c>
      <c r="AC268" s="133">
        <v>0</v>
      </c>
      <c r="AD268" s="137">
        <f t="shared" si="32"/>
        <v>3359774</v>
      </c>
      <c r="AE268" s="135">
        <f t="shared" si="35"/>
        <v>0</v>
      </c>
      <c r="AF268" s="135">
        <f t="shared" si="36"/>
        <v>0</v>
      </c>
      <c r="AG268" s="135" t="s">
        <v>2543</v>
      </c>
      <c r="AH268" s="132"/>
      <c r="AI268" s="137"/>
      <c r="AJ268" s="138"/>
      <c r="AK268" s="138"/>
      <c r="AL268" s="138"/>
      <c r="AM268" s="138"/>
      <c r="AN268" s="138"/>
      <c r="AO268" s="138"/>
      <c r="AP268" s="138"/>
      <c r="AQ268" s="139" t="s">
        <v>1154</v>
      </c>
    </row>
    <row r="269" spans="1:43" ht="36" x14ac:dyDescent="0.3">
      <c r="A269" s="128" t="s">
        <v>901</v>
      </c>
      <c r="B269" s="129">
        <v>266</v>
      </c>
      <c r="C269" s="198" t="s">
        <v>1201</v>
      </c>
      <c r="D269" s="237">
        <v>15110</v>
      </c>
      <c r="E269" s="246" t="s">
        <v>2200</v>
      </c>
      <c r="F269" s="279" t="s">
        <v>2531</v>
      </c>
      <c r="G269" s="175" t="s">
        <v>1132</v>
      </c>
      <c r="H269" s="187">
        <v>2010</v>
      </c>
      <c r="I269" s="130">
        <v>38370</v>
      </c>
      <c r="J269" s="186">
        <v>2005</v>
      </c>
      <c r="K269" s="130" t="s">
        <v>1159</v>
      </c>
      <c r="L269" s="130" t="s">
        <v>1100</v>
      </c>
      <c r="M269" s="131">
        <v>120</v>
      </c>
      <c r="N269" s="136">
        <v>38777</v>
      </c>
      <c r="O269" s="136">
        <v>39114</v>
      </c>
      <c r="P269" s="136">
        <v>42844</v>
      </c>
      <c r="Q269" s="145">
        <f t="shared" ref="Q269:Q283" si="39">+(P269-N269)/365</f>
        <v>11.142465753424657</v>
      </c>
      <c r="R269" s="145" t="s">
        <v>2521</v>
      </c>
      <c r="S269" s="145">
        <f t="shared" ref="S269:S283" si="40">+(P269-O269)/365</f>
        <v>10.219178082191782</v>
      </c>
      <c r="T269" s="145" t="s">
        <v>2525</v>
      </c>
      <c r="U269" s="145" t="s">
        <v>2540</v>
      </c>
      <c r="V269" s="145" t="s">
        <v>689</v>
      </c>
      <c r="W269" s="145" t="s">
        <v>689</v>
      </c>
      <c r="X269" s="187" t="s">
        <v>689</v>
      </c>
      <c r="Y269" s="133">
        <v>426158</v>
      </c>
      <c r="Z269" s="140">
        <v>0</v>
      </c>
      <c r="AA269" s="128">
        <v>0</v>
      </c>
      <c r="AB269" s="133">
        <v>549545</v>
      </c>
      <c r="AC269" s="133">
        <v>231738</v>
      </c>
      <c r="AD269" s="137">
        <f t="shared" si="32"/>
        <v>194420</v>
      </c>
      <c r="AE269" s="135">
        <f t="shared" si="35"/>
        <v>0.5437842302620155</v>
      </c>
      <c r="AF269" s="135">
        <f t="shared" si="36"/>
        <v>0.5437842302620155</v>
      </c>
      <c r="AG269" s="135" t="s">
        <v>2542</v>
      </c>
      <c r="AH269" s="132"/>
      <c r="AI269" s="137"/>
      <c r="AJ269" s="138"/>
      <c r="AK269" s="138"/>
      <c r="AL269" s="138"/>
      <c r="AM269" s="138"/>
      <c r="AN269" s="138"/>
      <c r="AO269" s="138"/>
      <c r="AP269" s="138"/>
      <c r="AQ269" s="139"/>
    </row>
    <row r="270" spans="1:43" ht="36" x14ac:dyDescent="0.3">
      <c r="A270" s="128" t="s">
        <v>901</v>
      </c>
      <c r="B270" s="129">
        <v>267</v>
      </c>
      <c r="C270" s="198" t="s">
        <v>1204</v>
      </c>
      <c r="D270" s="237">
        <v>15643</v>
      </c>
      <c r="E270" s="246" t="s">
        <v>2200</v>
      </c>
      <c r="F270" s="279" t="s">
        <v>2531</v>
      </c>
      <c r="G270" s="175" t="s">
        <v>1132</v>
      </c>
      <c r="H270" s="187">
        <v>2010</v>
      </c>
      <c r="I270" s="130">
        <v>38386</v>
      </c>
      <c r="J270" s="186">
        <v>2005</v>
      </c>
      <c r="K270" s="130" t="s">
        <v>1150</v>
      </c>
      <c r="L270" s="130" t="s">
        <v>1102</v>
      </c>
      <c r="M270" s="131">
        <v>150</v>
      </c>
      <c r="N270" s="136">
        <v>38961</v>
      </c>
      <c r="O270" s="136">
        <v>40238</v>
      </c>
      <c r="P270" s="136">
        <v>42844</v>
      </c>
      <c r="Q270" s="145">
        <f t="shared" si="39"/>
        <v>10.638356164383561</v>
      </c>
      <c r="R270" s="145" t="s">
        <v>2520</v>
      </c>
      <c r="S270" s="145">
        <f t="shared" si="40"/>
        <v>7.13972602739726</v>
      </c>
      <c r="T270" s="145" t="s">
        <v>2517</v>
      </c>
      <c r="U270" s="145" t="s">
        <v>2540</v>
      </c>
      <c r="V270" s="145" t="s">
        <v>689</v>
      </c>
      <c r="W270" s="145" t="s">
        <v>689</v>
      </c>
      <c r="X270" s="187" t="s">
        <v>689</v>
      </c>
      <c r="Y270" s="133">
        <v>615816</v>
      </c>
      <c r="Z270" s="140">
        <v>0</v>
      </c>
      <c r="AA270" s="128">
        <v>0</v>
      </c>
      <c r="AB270" s="133">
        <v>10412169</v>
      </c>
      <c r="AC270" s="133">
        <v>776777.88</v>
      </c>
      <c r="AD270" s="137">
        <f t="shared" si="32"/>
        <v>-160961.88</v>
      </c>
      <c r="AE270" s="135">
        <f t="shared" si="35"/>
        <v>1.2613798277407537</v>
      </c>
      <c r="AF270" s="135">
        <f t="shared" si="36"/>
        <v>1.2613798277407537</v>
      </c>
      <c r="AG270" s="135" t="s">
        <v>2544</v>
      </c>
      <c r="AH270" s="132"/>
      <c r="AI270" s="137"/>
      <c r="AJ270" s="138"/>
      <c r="AK270" s="138"/>
      <c r="AL270" s="138"/>
      <c r="AM270" s="138"/>
      <c r="AN270" s="138"/>
      <c r="AO270" s="138"/>
      <c r="AP270" s="138"/>
      <c r="AQ270" s="139"/>
    </row>
    <row r="271" spans="1:43" ht="36" x14ac:dyDescent="0.3">
      <c r="A271" s="128" t="s">
        <v>901</v>
      </c>
      <c r="B271" s="129">
        <v>268</v>
      </c>
      <c r="C271" s="198" t="s">
        <v>1206</v>
      </c>
      <c r="D271" s="237">
        <v>15719</v>
      </c>
      <c r="E271" s="246" t="s">
        <v>2200</v>
      </c>
      <c r="F271" s="279" t="s">
        <v>2531</v>
      </c>
      <c r="G271" s="175" t="s">
        <v>1132</v>
      </c>
      <c r="H271" s="187">
        <v>2010</v>
      </c>
      <c r="I271" s="130">
        <v>38457</v>
      </c>
      <c r="J271" s="186">
        <v>2005</v>
      </c>
      <c r="K271" s="187" t="s">
        <v>1162</v>
      </c>
      <c r="L271" s="130" t="s">
        <v>1109</v>
      </c>
      <c r="M271" s="131">
        <v>300</v>
      </c>
      <c r="N271" s="136">
        <v>39022</v>
      </c>
      <c r="O271" s="136">
        <v>40087</v>
      </c>
      <c r="P271" s="136">
        <v>42844</v>
      </c>
      <c r="Q271" s="145">
        <f t="shared" si="39"/>
        <v>10.471232876712328</v>
      </c>
      <c r="R271" s="145" t="s">
        <v>2520</v>
      </c>
      <c r="S271" s="145">
        <f t="shared" si="40"/>
        <v>7.5534246575342463</v>
      </c>
      <c r="T271" s="145" t="s">
        <v>2517</v>
      </c>
      <c r="U271" s="145" t="s">
        <v>2540</v>
      </c>
      <c r="V271" s="145" t="s">
        <v>689</v>
      </c>
      <c r="W271" s="136" t="s">
        <v>691</v>
      </c>
      <c r="X271" s="187" t="s">
        <v>689</v>
      </c>
      <c r="Y271" s="149">
        <v>4009133.11</v>
      </c>
      <c r="Z271" s="140">
        <v>0</v>
      </c>
      <c r="AA271" s="128">
        <v>0</v>
      </c>
      <c r="AB271" s="133">
        <v>9600136</v>
      </c>
      <c r="AC271" s="133">
        <v>3940520.73</v>
      </c>
      <c r="AD271" s="137">
        <f t="shared" si="32"/>
        <v>68612.379999999888</v>
      </c>
      <c r="AE271" s="135">
        <f t="shared" si="35"/>
        <v>0.98288598105439307</v>
      </c>
      <c r="AF271" s="135">
        <f t="shared" si="36"/>
        <v>0.98288598105439307</v>
      </c>
      <c r="AG271" s="135" t="s">
        <v>2544</v>
      </c>
      <c r="AH271" s="136" t="s">
        <v>925</v>
      </c>
      <c r="AI271" s="148" t="s">
        <v>1237</v>
      </c>
      <c r="AJ271" s="138">
        <v>2008</v>
      </c>
      <c r="AK271" s="148" t="s">
        <v>1237</v>
      </c>
      <c r="AL271" s="148" t="s">
        <v>1237</v>
      </c>
      <c r="AM271" s="148" t="s">
        <v>1237</v>
      </c>
      <c r="AN271" s="138"/>
      <c r="AO271" s="138"/>
      <c r="AP271" s="138"/>
      <c r="AQ271" s="139" t="s">
        <v>1248</v>
      </c>
    </row>
    <row r="272" spans="1:43" ht="36" x14ac:dyDescent="0.3">
      <c r="A272" s="128" t="s">
        <v>901</v>
      </c>
      <c r="B272" s="129">
        <v>269</v>
      </c>
      <c r="C272" s="198" t="s">
        <v>1228</v>
      </c>
      <c r="D272" s="237">
        <v>18841</v>
      </c>
      <c r="E272" s="246" t="s">
        <v>2200</v>
      </c>
      <c r="F272" s="279" t="s">
        <v>2531</v>
      </c>
      <c r="G272" s="175" t="s">
        <v>1132</v>
      </c>
      <c r="H272" s="187">
        <v>2010</v>
      </c>
      <c r="I272" s="130">
        <v>38512</v>
      </c>
      <c r="J272" s="186">
        <v>2005</v>
      </c>
      <c r="K272" s="130" t="s">
        <v>905</v>
      </c>
      <c r="L272" s="130" t="s">
        <v>1107</v>
      </c>
      <c r="M272" s="131">
        <v>90</v>
      </c>
      <c r="N272" s="136">
        <v>38930</v>
      </c>
      <c r="O272" s="136">
        <v>38961</v>
      </c>
      <c r="P272" s="136">
        <v>42844</v>
      </c>
      <c r="Q272" s="145">
        <f t="shared" si="39"/>
        <v>10.723287671232876</v>
      </c>
      <c r="R272" s="145" t="s">
        <v>2520</v>
      </c>
      <c r="S272" s="145">
        <f t="shared" si="40"/>
        <v>10.638356164383561</v>
      </c>
      <c r="T272" s="145" t="s">
        <v>2525</v>
      </c>
      <c r="U272" s="145" t="s">
        <v>2540</v>
      </c>
      <c r="V272" s="145" t="s">
        <v>689</v>
      </c>
      <c r="W272" s="145" t="s">
        <v>689</v>
      </c>
      <c r="X272" s="187" t="s">
        <v>689</v>
      </c>
      <c r="Y272" s="133">
        <v>203355</v>
      </c>
      <c r="Z272" s="140">
        <v>0</v>
      </c>
      <c r="AA272" s="128">
        <v>0</v>
      </c>
      <c r="AB272" s="133">
        <v>380007</v>
      </c>
      <c r="AC272" s="133">
        <v>178750.29</v>
      </c>
      <c r="AD272" s="137">
        <f t="shared" si="32"/>
        <v>24604.709999999992</v>
      </c>
      <c r="AE272" s="135">
        <f t="shared" si="35"/>
        <v>0.87900612229844366</v>
      </c>
      <c r="AF272" s="135">
        <f t="shared" si="36"/>
        <v>0.87900612229844366</v>
      </c>
      <c r="AG272" s="135" t="s">
        <v>2544</v>
      </c>
      <c r="AH272" s="132"/>
      <c r="AI272" s="137"/>
      <c r="AJ272" s="138"/>
      <c r="AK272" s="138"/>
      <c r="AL272" s="138"/>
      <c r="AM272" s="138"/>
      <c r="AN272" s="138"/>
      <c r="AO272" s="138"/>
      <c r="AP272" s="138"/>
      <c r="AQ272" s="139"/>
    </row>
    <row r="273" spans="1:43" ht="48" x14ac:dyDescent="0.3">
      <c r="A273" s="128" t="s">
        <v>901</v>
      </c>
      <c r="B273" s="129">
        <v>270</v>
      </c>
      <c r="C273" s="198" t="s">
        <v>1215</v>
      </c>
      <c r="D273" s="237">
        <v>18872</v>
      </c>
      <c r="E273" s="245" t="s">
        <v>2370</v>
      </c>
      <c r="F273" s="279" t="s">
        <v>2531</v>
      </c>
      <c r="G273" s="175" t="s">
        <v>1138</v>
      </c>
      <c r="H273" s="187">
        <v>2010</v>
      </c>
      <c r="I273" s="130">
        <v>38588</v>
      </c>
      <c r="J273" s="186">
        <v>2005</v>
      </c>
      <c r="K273" s="130" t="s">
        <v>1170</v>
      </c>
      <c r="L273" s="130" t="s">
        <v>1100</v>
      </c>
      <c r="M273" s="131">
        <v>150</v>
      </c>
      <c r="N273" s="136">
        <v>38869</v>
      </c>
      <c r="O273" s="136">
        <v>40360</v>
      </c>
      <c r="P273" s="136">
        <v>42844</v>
      </c>
      <c r="Q273" s="145">
        <f t="shared" si="39"/>
        <v>10.890410958904109</v>
      </c>
      <c r="R273" s="145" t="s">
        <v>2520</v>
      </c>
      <c r="S273" s="145">
        <f t="shared" si="40"/>
        <v>6.8054794520547945</v>
      </c>
      <c r="T273" s="145" t="s">
        <v>2516</v>
      </c>
      <c r="U273" s="145" t="s">
        <v>2540</v>
      </c>
      <c r="V273" s="145" t="s">
        <v>689</v>
      </c>
      <c r="W273" s="145" t="s">
        <v>689</v>
      </c>
      <c r="X273" s="187" t="s">
        <v>689</v>
      </c>
      <c r="Y273" s="133">
        <v>4418400</v>
      </c>
      <c r="Z273" s="140">
        <v>0</v>
      </c>
      <c r="AA273" s="128">
        <v>0</v>
      </c>
      <c r="AB273" s="133">
        <v>979001</v>
      </c>
      <c r="AC273" s="133">
        <v>779000</v>
      </c>
      <c r="AD273" s="137">
        <f t="shared" si="32"/>
        <v>3639400</v>
      </c>
      <c r="AE273" s="135">
        <f t="shared" si="35"/>
        <v>0.1763081658518921</v>
      </c>
      <c r="AF273" s="135">
        <f t="shared" si="36"/>
        <v>0.1763081658518921</v>
      </c>
      <c r="AG273" s="135" t="s">
        <v>2543</v>
      </c>
      <c r="AH273" s="132"/>
      <c r="AI273" s="137"/>
      <c r="AJ273" s="138"/>
      <c r="AK273" s="138"/>
      <c r="AL273" s="138"/>
      <c r="AM273" s="138"/>
      <c r="AN273" s="138"/>
      <c r="AO273" s="138"/>
      <c r="AP273" s="138"/>
      <c r="AQ273" s="139"/>
    </row>
    <row r="274" spans="1:43" ht="36" x14ac:dyDescent="0.3">
      <c r="A274" s="128" t="s">
        <v>901</v>
      </c>
      <c r="B274" s="129">
        <v>271</v>
      </c>
      <c r="C274" s="198" t="s">
        <v>1220</v>
      </c>
      <c r="D274" s="237">
        <v>20712</v>
      </c>
      <c r="E274" s="246" t="s">
        <v>2200</v>
      </c>
      <c r="F274" s="279" t="s">
        <v>2531</v>
      </c>
      <c r="G274" s="175" t="s">
        <v>1132</v>
      </c>
      <c r="H274" s="187">
        <v>2010</v>
      </c>
      <c r="I274" s="130">
        <v>38609</v>
      </c>
      <c r="J274" s="186">
        <v>2005</v>
      </c>
      <c r="K274" s="187" t="s">
        <v>1187</v>
      </c>
      <c r="L274" s="130" t="s">
        <v>1110</v>
      </c>
      <c r="M274" s="131">
        <v>120</v>
      </c>
      <c r="N274" s="136">
        <v>38808</v>
      </c>
      <c r="O274" s="136">
        <v>39356</v>
      </c>
      <c r="P274" s="136">
        <v>42844</v>
      </c>
      <c r="Q274" s="145">
        <f t="shared" si="39"/>
        <v>11.057534246575342</v>
      </c>
      <c r="R274" s="145" t="s">
        <v>2521</v>
      </c>
      <c r="S274" s="145">
        <f t="shared" si="40"/>
        <v>9.5561643835616437</v>
      </c>
      <c r="T274" s="145" t="s">
        <v>2519</v>
      </c>
      <c r="U274" s="145" t="s">
        <v>2540</v>
      </c>
      <c r="V274" s="145" t="s">
        <v>689</v>
      </c>
      <c r="W274" s="136" t="s">
        <v>691</v>
      </c>
      <c r="X274" s="187" t="s">
        <v>689</v>
      </c>
      <c r="Y274" s="149">
        <v>361789.32</v>
      </c>
      <c r="Z274" s="140">
        <v>0</v>
      </c>
      <c r="AA274" s="128">
        <v>0</v>
      </c>
      <c r="AB274" s="133">
        <v>910688</v>
      </c>
      <c r="AC274" s="133">
        <v>365069</v>
      </c>
      <c r="AD274" s="137">
        <f t="shared" si="32"/>
        <v>-3279.679999999993</v>
      </c>
      <c r="AE274" s="135">
        <f t="shared" si="35"/>
        <v>1.0090651653288163</v>
      </c>
      <c r="AF274" s="135">
        <f t="shared" si="36"/>
        <v>1.0090651653288163</v>
      </c>
      <c r="AG274" s="135" t="s">
        <v>2544</v>
      </c>
      <c r="AH274" s="136" t="s">
        <v>925</v>
      </c>
      <c r="AI274" s="148" t="s">
        <v>1237</v>
      </c>
      <c r="AJ274" s="138">
        <v>2007</v>
      </c>
      <c r="AK274" s="148" t="s">
        <v>1237</v>
      </c>
      <c r="AL274" s="148" t="s">
        <v>1237</v>
      </c>
      <c r="AM274" s="148" t="s">
        <v>1237</v>
      </c>
      <c r="AN274" s="138"/>
      <c r="AO274" s="138"/>
      <c r="AP274" s="138"/>
      <c r="AQ274" s="139" t="s">
        <v>1245</v>
      </c>
    </row>
    <row r="275" spans="1:43" ht="36" x14ac:dyDescent="0.3">
      <c r="A275" s="128" t="s">
        <v>901</v>
      </c>
      <c r="B275" s="129">
        <v>272</v>
      </c>
      <c r="C275" s="198" t="s">
        <v>1227</v>
      </c>
      <c r="D275" s="237">
        <v>20782</v>
      </c>
      <c r="E275" s="246" t="s">
        <v>2200</v>
      </c>
      <c r="F275" s="279" t="s">
        <v>2531</v>
      </c>
      <c r="G275" s="175" t="s">
        <v>1132</v>
      </c>
      <c r="H275" s="187">
        <v>2010</v>
      </c>
      <c r="I275" s="130">
        <v>38672</v>
      </c>
      <c r="J275" s="186">
        <v>2005</v>
      </c>
      <c r="K275" s="130" t="s">
        <v>1170</v>
      </c>
      <c r="L275" s="130" t="s">
        <v>1102</v>
      </c>
      <c r="M275" s="131">
        <v>120</v>
      </c>
      <c r="N275" s="136">
        <v>38777</v>
      </c>
      <c r="O275" s="136">
        <v>40118</v>
      </c>
      <c r="P275" s="136">
        <v>42844</v>
      </c>
      <c r="Q275" s="145">
        <f t="shared" si="39"/>
        <v>11.142465753424657</v>
      </c>
      <c r="R275" s="145" t="s">
        <v>2521</v>
      </c>
      <c r="S275" s="145">
        <f t="shared" si="40"/>
        <v>7.4684931506849317</v>
      </c>
      <c r="T275" s="145" t="s">
        <v>2517</v>
      </c>
      <c r="U275" s="145" t="s">
        <v>2540</v>
      </c>
      <c r="V275" s="145" t="s">
        <v>689</v>
      </c>
      <c r="W275" s="136" t="s">
        <v>691</v>
      </c>
      <c r="X275" s="187" t="s">
        <v>689</v>
      </c>
      <c r="Y275" s="149">
        <v>2489497.33</v>
      </c>
      <c r="Z275" s="140">
        <v>0</v>
      </c>
      <c r="AA275" s="128">
        <v>0</v>
      </c>
      <c r="AB275" s="133">
        <v>4749711</v>
      </c>
      <c r="AC275" s="133">
        <v>2492723.4300000002</v>
      </c>
      <c r="AD275" s="137">
        <f t="shared" ref="AD275:AD283" si="41">+Y275-AC275</f>
        <v>-3226.1000000000931</v>
      </c>
      <c r="AE275" s="135">
        <f t="shared" si="35"/>
        <v>1.0012958840972126</v>
      </c>
      <c r="AF275" s="135">
        <f t="shared" si="36"/>
        <v>1.0012958840972126</v>
      </c>
      <c r="AG275" s="135" t="s">
        <v>2544</v>
      </c>
      <c r="AH275" s="136" t="s">
        <v>925</v>
      </c>
      <c r="AI275" s="148" t="s">
        <v>1237</v>
      </c>
      <c r="AJ275" s="138">
        <v>2007</v>
      </c>
      <c r="AK275" s="148" t="s">
        <v>1237</v>
      </c>
      <c r="AL275" s="148" t="s">
        <v>1237</v>
      </c>
      <c r="AM275" s="148" t="s">
        <v>1237</v>
      </c>
      <c r="AN275" s="138"/>
      <c r="AO275" s="138"/>
      <c r="AP275" s="138"/>
      <c r="AQ275" s="139" t="s">
        <v>1246</v>
      </c>
    </row>
    <row r="276" spans="1:43" ht="36" x14ac:dyDescent="0.3">
      <c r="A276" s="128" t="s">
        <v>901</v>
      </c>
      <c r="B276" s="129">
        <v>273</v>
      </c>
      <c r="C276" s="198" t="s">
        <v>1226</v>
      </c>
      <c r="D276" s="237">
        <v>21958</v>
      </c>
      <c r="E276" s="246" t="s">
        <v>2200</v>
      </c>
      <c r="F276" s="279" t="s">
        <v>2531</v>
      </c>
      <c r="G276" s="175" t="s">
        <v>1132</v>
      </c>
      <c r="H276" s="187">
        <v>2010</v>
      </c>
      <c r="I276" s="130">
        <v>38587</v>
      </c>
      <c r="J276" s="186">
        <v>2005</v>
      </c>
      <c r="K276" s="187" t="s">
        <v>1094</v>
      </c>
      <c r="L276" s="130" t="s">
        <v>1095</v>
      </c>
      <c r="M276" s="131">
        <v>150</v>
      </c>
      <c r="N276" s="136">
        <v>38869</v>
      </c>
      <c r="O276" s="136">
        <v>39965</v>
      </c>
      <c r="P276" s="136">
        <v>42844</v>
      </c>
      <c r="Q276" s="145">
        <f t="shared" si="39"/>
        <v>10.890410958904109</v>
      </c>
      <c r="R276" s="145" t="s">
        <v>2520</v>
      </c>
      <c r="S276" s="145">
        <f t="shared" si="40"/>
        <v>7.8876712328767127</v>
      </c>
      <c r="T276" s="145" t="s">
        <v>2517</v>
      </c>
      <c r="U276" s="145" t="s">
        <v>2540</v>
      </c>
      <c r="V276" s="145" t="s">
        <v>689</v>
      </c>
      <c r="W276" s="145" t="s">
        <v>689</v>
      </c>
      <c r="X276" s="187" t="s">
        <v>689</v>
      </c>
      <c r="Y276" s="133">
        <v>99000</v>
      </c>
      <c r="Z276" s="140">
        <v>0</v>
      </c>
      <c r="AA276" s="128">
        <v>0</v>
      </c>
      <c r="AB276" s="133">
        <v>221437</v>
      </c>
      <c r="AC276" s="133">
        <v>152940.16</v>
      </c>
      <c r="AD276" s="137">
        <f t="shared" si="41"/>
        <v>-53940.160000000003</v>
      </c>
      <c r="AE276" s="135">
        <f t="shared" si="35"/>
        <v>1.544850101010101</v>
      </c>
      <c r="AF276" s="135">
        <f t="shared" si="36"/>
        <v>1.544850101010101</v>
      </c>
      <c r="AG276" s="135" t="s">
        <v>2544</v>
      </c>
      <c r="AH276" s="132"/>
      <c r="AI276" s="137"/>
      <c r="AJ276" s="138"/>
      <c r="AK276" s="138"/>
      <c r="AL276" s="138"/>
      <c r="AM276" s="138"/>
      <c r="AN276" s="138"/>
      <c r="AO276" s="138"/>
      <c r="AP276" s="138"/>
      <c r="AQ276" s="139"/>
    </row>
    <row r="277" spans="1:43" ht="36" x14ac:dyDescent="0.3">
      <c r="A277" s="128" t="s">
        <v>901</v>
      </c>
      <c r="B277" s="129">
        <v>274</v>
      </c>
      <c r="C277" s="198" t="s">
        <v>1221</v>
      </c>
      <c r="D277" s="237">
        <v>22352</v>
      </c>
      <c r="E277" s="245" t="s">
        <v>2230</v>
      </c>
      <c r="F277" s="280" t="s">
        <v>2535</v>
      </c>
      <c r="G277" s="175" t="s">
        <v>1603</v>
      </c>
      <c r="H277" s="187">
        <v>2010</v>
      </c>
      <c r="I277" s="130">
        <v>38601</v>
      </c>
      <c r="J277" s="186">
        <v>2005</v>
      </c>
      <c r="K277" s="130" t="s">
        <v>916</v>
      </c>
      <c r="L277" s="130" t="s">
        <v>1100</v>
      </c>
      <c r="M277" s="131">
        <v>180</v>
      </c>
      <c r="N277" s="136">
        <v>39753</v>
      </c>
      <c r="O277" s="136">
        <v>41609</v>
      </c>
      <c r="P277" s="136">
        <v>42844</v>
      </c>
      <c r="Q277" s="145">
        <f t="shared" si="39"/>
        <v>8.4684931506849317</v>
      </c>
      <c r="R277" s="145" t="s">
        <v>2518</v>
      </c>
      <c r="S277" s="145">
        <f t="shared" si="40"/>
        <v>3.3835616438356166</v>
      </c>
      <c r="T277" s="145" t="s">
        <v>2513</v>
      </c>
      <c r="U277" s="145" t="s">
        <v>2540</v>
      </c>
      <c r="V277" s="145" t="s">
        <v>691</v>
      </c>
      <c r="W277" s="145" t="s">
        <v>689</v>
      </c>
      <c r="X277" s="187" t="s">
        <v>691</v>
      </c>
      <c r="Y277" s="133">
        <v>2632700.2200000002</v>
      </c>
      <c r="Z277" s="140">
        <v>0</v>
      </c>
      <c r="AA277" s="128">
        <v>0</v>
      </c>
      <c r="AB277" s="133">
        <v>10186772</v>
      </c>
      <c r="AC277" s="133">
        <v>2811121.78</v>
      </c>
      <c r="AD277" s="137">
        <f t="shared" si="41"/>
        <v>-178421.55999999959</v>
      </c>
      <c r="AE277" s="135">
        <f t="shared" si="35"/>
        <v>1.0677713165534659</v>
      </c>
      <c r="AF277" s="135">
        <f t="shared" si="36"/>
        <v>1.0677713165534659</v>
      </c>
      <c r="AG277" s="135" t="s">
        <v>2544</v>
      </c>
      <c r="AH277" s="132"/>
      <c r="AI277" s="137"/>
      <c r="AJ277" s="138"/>
      <c r="AK277" s="138"/>
      <c r="AL277" s="138"/>
      <c r="AM277" s="138"/>
      <c r="AN277" s="138"/>
      <c r="AO277" s="138"/>
      <c r="AP277" s="138"/>
      <c r="AQ277" s="139"/>
    </row>
    <row r="278" spans="1:43" ht="36" x14ac:dyDescent="0.3">
      <c r="A278" s="128" t="s">
        <v>901</v>
      </c>
      <c r="B278" s="129">
        <v>275</v>
      </c>
      <c r="C278" s="198" t="s">
        <v>1224</v>
      </c>
      <c r="D278" s="237">
        <v>23568</v>
      </c>
      <c r="E278" s="246" t="s">
        <v>2200</v>
      </c>
      <c r="F278" s="279" t="s">
        <v>2531</v>
      </c>
      <c r="G278" s="175" t="s">
        <v>1132</v>
      </c>
      <c r="H278" s="187">
        <v>2010</v>
      </c>
      <c r="I278" s="130">
        <v>38611</v>
      </c>
      <c r="J278" s="186">
        <v>2005</v>
      </c>
      <c r="K278" s="130" t="s">
        <v>1148</v>
      </c>
      <c r="L278" s="130" t="s">
        <v>1100</v>
      </c>
      <c r="M278" s="131">
        <v>120</v>
      </c>
      <c r="N278" s="136">
        <v>38777</v>
      </c>
      <c r="O278" s="136">
        <v>40210</v>
      </c>
      <c r="P278" s="136">
        <v>42844</v>
      </c>
      <c r="Q278" s="145">
        <f t="shared" si="39"/>
        <v>11.142465753424657</v>
      </c>
      <c r="R278" s="145" t="s">
        <v>2521</v>
      </c>
      <c r="S278" s="145">
        <f t="shared" si="40"/>
        <v>7.2164383561643834</v>
      </c>
      <c r="T278" s="145" t="s">
        <v>2517</v>
      </c>
      <c r="U278" s="145" t="s">
        <v>2540</v>
      </c>
      <c r="V278" s="145" t="s">
        <v>689</v>
      </c>
      <c r="W278" s="136" t="s">
        <v>691</v>
      </c>
      <c r="X278" s="187" t="s">
        <v>689</v>
      </c>
      <c r="Y278" s="149">
        <v>364618.81</v>
      </c>
      <c r="Z278" s="140">
        <v>0</v>
      </c>
      <c r="AA278" s="128">
        <v>0</v>
      </c>
      <c r="AB278" s="133">
        <v>1537677</v>
      </c>
      <c r="AC278" s="133">
        <v>367763.81</v>
      </c>
      <c r="AD278" s="137">
        <f t="shared" si="41"/>
        <v>-3145</v>
      </c>
      <c r="AE278" s="135">
        <f t="shared" si="35"/>
        <v>1.0086254463942768</v>
      </c>
      <c r="AF278" s="135">
        <f t="shared" si="36"/>
        <v>1.0086254463942768</v>
      </c>
      <c r="AG278" s="135" t="s">
        <v>2544</v>
      </c>
      <c r="AH278" s="136" t="s">
        <v>925</v>
      </c>
      <c r="AI278" s="148" t="s">
        <v>1237</v>
      </c>
      <c r="AJ278" s="138">
        <v>2008</v>
      </c>
      <c r="AK278" s="148" t="s">
        <v>1237</v>
      </c>
      <c r="AL278" s="148" t="s">
        <v>1237</v>
      </c>
      <c r="AM278" s="148" t="s">
        <v>1237</v>
      </c>
      <c r="AN278" s="138"/>
      <c r="AO278" s="138"/>
      <c r="AP278" s="138"/>
      <c r="AQ278" s="139"/>
    </row>
    <row r="279" spans="1:43" ht="36" x14ac:dyDescent="0.3">
      <c r="A279" s="128" t="s">
        <v>901</v>
      </c>
      <c r="B279" s="129">
        <v>276</v>
      </c>
      <c r="C279" s="198" t="s">
        <v>1234</v>
      </c>
      <c r="D279" s="237">
        <v>23945</v>
      </c>
      <c r="E279" s="246" t="s">
        <v>2200</v>
      </c>
      <c r="F279" s="279" t="s">
        <v>2531</v>
      </c>
      <c r="G279" s="175" t="s">
        <v>1132</v>
      </c>
      <c r="H279" s="187">
        <v>2010</v>
      </c>
      <c r="I279" s="130">
        <v>38672</v>
      </c>
      <c r="J279" s="186">
        <v>2005</v>
      </c>
      <c r="K279" s="130" t="s">
        <v>1176</v>
      </c>
      <c r="L279" s="130" t="s">
        <v>1104</v>
      </c>
      <c r="M279" s="131">
        <v>240</v>
      </c>
      <c r="N279" s="136">
        <v>39022</v>
      </c>
      <c r="O279" s="136">
        <v>40026</v>
      </c>
      <c r="P279" s="136">
        <v>42844</v>
      </c>
      <c r="Q279" s="145">
        <f t="shared" si="39"/>
        <v>10.471232876712328</v>
      </c>
      <c r="R279" s="145" t="s">
        <v>2520</v>
      </c>
      <c r="S279" s="145">
        <f t="shared" si="40"/>
        <v>7.720547945205479</v>
      </c>
      <c r="T279" s="145" t="s">
        <v>2517</v>
      </c>
      <c r="U279" s="145" t="s">
        <v>2540</v>
      </c>
      <c r="V279" s="145" t="s">
        <v>689</v>
      </c>
      <c r="W279" s="145" t="s">
        <v>689</v>
      </c>
      <c r="X279" s="187" t="s">
        <v>689</v>
      </c>
      <c r="Y279" s="133">
        <v>515357</v>
      </c>
      <c r="Z279" s="140">
        <v>0</v>
      </c>
      <c r="AA279" s="128">
        <v>0</v>
      </c>
      <c r="AB279" s="133">
        <v>5505342</v>
      </c>
      <c r="AC279" s="133">
        <v>615005.38</v>
      </c>
      <c r="AD279" s="137">
        <f t="shared" si="41"/>
        <v>-99648.38</v>
      </c>
      <c r="AE279" s="135">
        <f t="shared" si="35"/>
        <v>1.193357963508791</v>
      </c>
      <c r="AF279" s="135">
        <f t="shared" si="36"/>
        <v>1.193357963508791</v>
      </c>
      <c r="AG279" s="135" t="s">
        <v>2544</v>
      </c>
      <c r="AH279" s="132"/>
      <c r="AI279" s="137"/>
      <c r="AJ279" s="138"/>
      <c r="AK279" s="138"/>
      <c r="AL279" s="138"/>
      <c r="AM279" s="138"/>
      <c r="AN279" s="138"/>
      <c r="AO279" s="138"/>
      <c r="AP279" s="138"/>
      <c r="AQ279" s="139"/>
    </row>
    <row r="280" spans="1:43" ht="36.6" x14ac:dyDescent="0.3">
      <c r="A280" s="193" t="s">
        <v>897</v>
      </c>
      <c r="B280" s="129">
        <v>277</v>
      </c>
      <c r="C280" s="198" t="s">
        <v>1253</v>
      </c>
      <c r="D280" s="239">
        <v>7607</v>
      </c>
      <c r="E280" s="245" t="s">
        <v>1166</v>
      </c>
      <c r="F280" s="280" t="s">
        <v>2530</v>
      </c>
      <c r="G280" s="175" t="s">
        <v>1132</v>
      </c>
      <c r="H280" s="187">
        <v>2010</v>
      </c>
      <c r="I280" s="130">
        <v>38119</v>
      </c>
      <c r="J280" s="186">
        <v>2004</v>
      </c>
      <c r="K280" s="130" t="s">
        <v>2253</v>
      </c>
      <c r="L280" s="130" t="s">
        <v>1104</v>
      </c>
      <c r="M280" s="248">
        <v>540</v>
      </c>
      <c r="N280" s="136">
        <v>38718</v>
      </c>
      <c r="O280" s="136">
        <v>40513</v>
      </c>
      <c r="P280" s="136">
        <v>42844</v>
      </c>
      <c r="Q280" s="145">
        <f t="shared" si="39"/>
        <v>11.304109589041095</v>
      </c>
      <c r="R280" s="145" t="s">
        <v>2521</v>
      </c>
      <c r="S280" s="145">
        <f t="shared" si="40"/>
        <v>6.3863013698630136</v>
      </c>
      <c r="T280" s="145" t="s">
        <v>2516</v>
      </c>
      <c r="U280" s="145" t="s">
        <v>2540</v>
      </c>
      <c r="V280" s="145" t="s">
        <v>689</v>
      </c>
      <c r="W280" s="145" t="s">
        <v>689</v>
      </c>
      <c r="X280" s="187" t="s">
        <v>689</v>
      </c>
      <c r="Y280" s="180">
        <v>3035047</v>
      </c>
      <c r="Z280" s="181">
        <v>0</v>
      </c>
      <c r="AA280" s="128">
        <v>0</v>
      </c>
      <c r="AB280" s="133">
        <v>5750383</v>
      </c>
      <c r="AC280" s="180">
        <v>5016052.46</v>
      </c>
      <c r="AD280" s="137">
        <f t="shared" si="41"/>
        <v>-1981005.46</v>
      </c>
      <c r="AE280" s="135">
        <f t="shared" si="35"/>
        <v>1.6527099778026502</v>
      </c>
      <c r="AF280" s="135">
        <f t="shared" si="36"/>
        <v>1.6527099778026502</v>
      </c>
      <c r="AG280" s="135" t="s">
        <v>2544</v>
      </c>
      <c r="AH280" s="202"/>
      <c r="AI280" s="189"/>
      <c r="AJ280" s="178"/>
      <c r="AK280" s="178"/>
      <c r="AL280" s="178"/>
      <c r="AM280" s="178"/>
      <c r="AN280" s="178"/>
      <c r="AO280" s="178"/>
      <c r="AP280" s="178"/>
      <c r="AQ280" s="188" t="s">
        <v>1255</v>
      </c>
    </row>
    <row r="281" spans="1:43" ht="48.6" x14ac:dyDescent="0.3">
      <c r="A281" s="193" t="s">
        <v>897</v>
      </c>
      <c r="B281" s="129">
        <v>278</v>
      </c>
      <c r="C281" s="198" t="s">
        <v>1278</v>
      </c>
      <c r="D281" s="239">
        <v>24156</v>
      </c>
      <c r="E281" s="245" t="s">
        <v>1166</v>
      </c>
      <c r="F281" s="280" t="s">
        <v>2530</v>
      </c>
      <c r="G281" s="175" t="s">
        <v>1132</v>
      </c>
      <c r="H281" s="187">
        <v>2010</v>
      </c>
      <c r="I281" s="130">
        <v>38825</v>
      </c>
      <c r="J281" s="186">
        <v>2006</v>
      </c>
      <c r="K281" s="130" t="s">
        <v>2253</v>
      </c>
      <c r="L281" s="130" t="s">
        <v>1100</v>
      </c>
      <c r="M281" s="248">
        <v>120</v>
      </c>
      <c r="N281" s="136">
        <v>38991</v>
      </c>
      <c r="O281" s="136">
        <v>40452</v>
      </c>
      <c r="P281" s="136">
        <v>42844</v>
      </c>
      <c r="Q281" s="145">
        <f t="shared" si="39"/>
        <v>10.556164383561644</v>
      </c>
      <c r="R281" s="145" t="s">
        <v>2520</v>
      </c>
      <c r="S281" s="145">
        <f t="shared" si="40"/>
        <v>6.5534246575342463</v>
      </c>
      <c r="T281" s="145" t="s">
        <v>2516</v>
      </c>
      <c r="U281" s="145" t="s">
        <v>2540</v>
      </c>
      <c r="V281" s="145" t="s">
        <v>689</v>
      </c>
      <c r="W281" s="145" t="s">
        <v>689</v>
      </c>
      <c r="X281" s="187" t="s">
        <v>689</v>
      </c>
      <c r="Y281" s="180">
        <v>281680</v>
      </c>
      <c r="Z281" s="181">
        <v>0</v>
      </c>
      <c r="AA281" s="128">
        <v>0</v>
      </c>
      <c r="AB281" s="133">
        <v>651078</v>
      </c>
      <c r="AC281" s="180">
        <v>619338.64</v>
      </c>
      <c r="AD281" s="137">
        <f t="shared" si="41"/>
        <v>-337658.64</v>
      </c>
      <c r="AE281" s="135">
        <f t="shared" si="35"/>
        <v>2.1987313263277479</v>
      </c>
      <c r="AF281" s="135">
        <f t="shared" si="36"/>
        <v>2.1987313263277479</v>
      </c>
      <c r="AG281" s="135" t="s">
        <v>2544</v>
      </c>
      <c r="AH281" s="202"/>
      <c r="AI281" s="189"/>
      <c r="AJ281" s="178"/>
      <c r="AK281" s="178"/>
      <c r="AL281" s="178"/>
      <c r="AM281" s="178"/>
      <c r="AN281" s="178"/>
      <c r="AO281" s="178"/>
      <c r="AP281" s="178"/>
      <c r="AQ281" s="188" t="s">
        <v>1279</v>
      </c>
    </row>
    <row r="282" spans="1:43" ht="48.6" x14ac:dyDescent="0.3">
      <c r="A282" s="193" t="s">
        <v>897</v>
      </c>
      <c r="B282" s="129">
        <v>279</v>
      </c>
      <c r="C282" s="198" t="s">
        <v>1290</v>
      </c>
      <c r="D282" s="239">
        <v>40571</v>
      </c>
      <c r="E282" s="245" t="s">
        <v>1166</v>
      </c>
      <c r="F282" s="280" t="s">
        <v>2530</v>
      </c>
      <c r="G282" s="175" t="s">
        <v>1132</v>
      </c>
      <c r="H282" s="187">
        <v>2010</v>
      </c>
      <c r="I282" s="130">
        <v>39197</v>
      </c>
      <c r="J282" s="186">
        <v>2007</v>
      </c>
      <c r="K282" s="130" t="s">
        <v>1166</v>
      </c>
      <c r="L282" s="130" t="s">
        <v>1110</v>
      </c>
      <c r="M282" s="248">
        <v>120</v>
      </c>
      <c r="N282" s="136">
        <v>39387</v>
      </c>
      <c r="O282" s="136">
        <v>40483</v>
      </c>
      <c r="P282" s="136">
        <v>42844</v>
      </c>
      <c r="Q282" s="145">
        <f t="shared" si="39"/>
        <v>9.4712328767123282</v>
      </c>
      <c r="R282" s="145" t="s">
        <v>2519</v>
      </c>
      <c r="S282" s="145">
        <f t="shared" si="40"/>
        <v>6.4684931506849317</v>
      </c>
      <c r="T282" s="145" t="s">
        <v>2516</v>
      </c>
      <c r="U282" s="145" t="s">
        <v>2540</v>
      </c>
      <c r="V282" s="145" t="s">
        <v>689</v>
      </c>
      <c r="W282" s="145" t="s">
        <v>689</v>
      </c>
      <c r="X282" s="187" t="s">
        <v>689</v>
      </c>
      <c r="Y282" s="180">
        <v>216704</v>
      </c>
      <c r="Z282" s="181">
        <v>0</v>
      </c>
      <c r="AA282" s="128">
        <v>0</v>
      </c>
      <c r="AB282" s="133">
        <v>324192</v>
      </c>
      <c r="AC282" s="180">
        <v>299515.21999999997</v>
      </c>
      <c r="AD282" s="137">
        <f t="shared" si="41"/>
        <v>-82811.219999999972</v>
      </c>
      <c r="AE282" s="135">
        <f t="shared" si="35"/>
        <v>1.3821397851447135</v>
      </c>
      <c r="AF282" s="135">
        <f t="shared" si="36"/>
        <v>1.3821397851447135</v>
      </c>
      <c r="AG282" s="135" t="s">
        <v>2544</v>
      </c>
      <c r="AH282" s="202"/>
      <c r="AI282" s="189"/>
      <c r="AJ282" s="178"/>
      <c r="AK282" s="178"/>
      <c r="AL282" s="178"/>
      <c r="AM282" s="178"/>
      <c r="AN282" s="178"/>
      <c r="AO282" s="178"/>
      <c r="AP282" s="178"/>
      <c r="AQ282" s="188" t="s">
        <v>1291</v>
      </c>
    </row>
    <row r="283" spans="1:43" ht="48.6" x14ac:dyDescent="0.3">
      <c r="A283" s="193" t="s">
        <v>897</v>
      </c>
      <c r="B283" s="129">
        <v>280</v>
      </c>
      <c r="C283" s="198" t="s">
        <v>1299</v>
      </c>
      <c r="D283" s="239">
        <v>44739</v>
      </c>
      <c r="E283" s="245" t="s">
        <v>2375</v>
      </c>
      <c r="F283" s="280" t="s">
        <v>2530</v>
      </c>
      <c r="G283" s="175" t="s">
        <v>1132</v>
      </c>
      <c r="H283" s="187">
        <v>2010</v>
      </c>
      <c r="I283" s="130">
        <v>39507</v>
      </c>
      <c r="J283" s="186">
        <v>2008</v>
      </c>
      <c r="K283" s="130" t="s">
        <v>1165</v>
      </c>
      <c r="L283" s="130" t="s">
        <v>1110</v>
      </c>
      <c r="M283" s="248">
        <v>150</v>
      </c>
      <c r="N283" s="136">
        <v>39722</v>
      </c>
      <c r="O283" s="136">
        <v>41122</v>
      </c>
      <c r="P283" s="136">
        <v>42844</v>
      </c>
      <c r="Q283" s="145">
        <f t="shared" si="39"/>
        <v>8.5534246575342472</v>
      </c>
      <c r="R283" s="145" t="s">
        <v>2518</v>
      </c>
      <c r="S283" s="145">
        <f t="shared" si="40"/>
        <v>4.7178082191780826</v>
      </c>
      <c r="T283" s="145" t="s">
        <v>2514</v>
      </c>
      <c r="U283" s="145" t="s">
        <v>2540</v>
      </c>
      <c r="V283" s="145" t="s">
        <v>689</v>
      </c>
      <c r="W283" s="145" t="s">
        <v>689</v>
      </c>
      <c r="X283" s="187" t="s">
        <v>689</v>
      </c>
      <c r="Y283" s="180">
        <v>194634</v>
      </c>
      <c r="Z283" s="181">
        <v>0</v>
      </c>
      <c r="AA283" s="128">
        <v>0</v>
      </c>
      <c r="AB283" s="133">
        <v>331420</v>
      </c>
      <c r="AC283" s="180">
        <v>197400.45</v>
      </c>
      <c r="AD283" s="137">
        <f t="shared" si="41"/>
        <v>-2766.4500000000116</v>
      </c>
      <c r="AE283" s="135">
        <f t="shared" si="35"/>
        <v>1.014213600912482</v>
      </c>
      <c r="AF283" s="135">
        <f t="shared" si="36"/>
        <v>1.014213600912482</v>
      </c>
      <c r="AG283" s="135" t="s">
        <v>2544</v>
      </c>
      <c r="AH283" s="202"/>
      <c r="AI283" s="189"/>
      <c r="AJ283" s="178"/>
      <c r="AK283" s="178"/>
      <c r="AL283" s="178"/>
      <c r="AM283" s="178"/>
      <c r="AN283" s="178"/>
      <c r="AO283" s="178"/>
      <c r="AP283" s="178"/>
      <c r="AQ283" s="188" t="s">
        <v>1300</v>
      </c>
    </row>
    <row r="284" spans="1:43" ht="72.599999999999994" x14ac:dyDescent="0.3">
      <c r="A284" s="193" t="s">
        <v>897</v>
      </c>
      <c r="B284" s="129">
        <v>281</v>
      </c>
      <c r="C284" s="198" t="s">
        <v>1311</v>
      </c>
      <c r="D284" s="239">
        <v>70950</v>
      </c>
      <c r="E284" s="245" t="s">
        <v>1166</v>
      </c>
      <c r="F284" s="280" t="s">
        <v>2530</v>
      </c>
      <c r="G284" s="175" t="s">
        <v>1799</v>
      </c>
      <c r="H284" s="187">
        <v>2010</v>
      </c>
      <c r="I284" s="130">
        <v>39903</v>
      </c>
      <c r="J284" s="187">
        <v>2009</v>
      </c>
      <c r="K284" s="130" t="s">
        <v>2255</v>
      </c>
      <c r="L284" s="130" t="s">
        <v>1104</v>
      </c>
      <c r="M284" s="248">
        <v>540</v>
      </c>
      <c r="N284" s="136" t="s">
        <v>698</v>
      </c>
      <c r="O284" s="136" t="s">
        <v>698</v>
      </c>
      <c r="P284" s="136">
        <v>42844</v>
      </c>
      <c r="Q284" s="128" t="s">
        <v>698</v>
      </c>
      <c r="R284" s="128" t="s">
        <v>698</v>
      </c>
      <c r="S284" s="128" t="s">
        <v>698</v>
      </c>
      <c r="T284" s="128" t="s">
        <v>698</v>
      </c>
      <c r="U284" s="128" t="s">
        <v>698</v>
      </c>
      <c r="V284" s="145" t="s">
        <v>689</v>
      </c>
      <c r="W284" s="145" t="s">
        <v>689</v>
      </c>
      <c r="X284" s="187" t="s">
        <v>689</v>
      </c>
      <c r="Y284" s="180">
        <v>5278475</v>
      </c>
      <c r="Z284" s="181">
        <v>0</v>
      </c>
      <c r="AA284" s="128">
        <v>0</v>
      </c>
      <c r="AB284" s="150" t="s">
        <v>698</v>
      </c>
      <c r="AC284" s="194" t="s">
        <v>698</v>
      </c>
      <c r="AD284" s="128" t="s">
        <v>698</v>
      </c>
      <c r="AE284" s="128" t="s">
        <v>698</v>
      </c>
      <c r="AF284" s="128" t="s">
        <v>698</v>
      </c>
      <c r="AG284" s="128" t="s">
        <v>698</v>
      </c>
      <c r="AH284" s="202"/>
      <c r="AI284" s="189"/>
      <c r="AJ284" s="178"/>
      <c r="AK284" s="178"/>
      <c r="AL284" s="178"/>
      <c r="AM284" s="178"/>
      <c r="AN284" s="178"/>
      <c r="AO284" s="178"/>
      <c r="AP284" s="178"/>
      <c r="AQ284" s="188" t="s">
        <v>1312</v>
      </c>
    </row>
    <row r="285" spans="1:43" ht="84.6" x14ac:dyDescent="0.3">
      <c r="A285" s="193" t="s">
        <v>897</v>
      </c>
      <c r="B285" s="129">
        <v>282</v>
      </c>
      <c r="C285" s="198" t="s">
        <v>1321</v>
      </c>
      <c r="D285" s="239">
        <v>86564</v>
      </c>
      <c r="E285" s="245" t="s">
        <v>2375</v>
      </c>
      <c r="F285" s="280" t="s">
        <v>2530</v>
      </c>
      <c r="G285" s="175" t="s">
        <v>1169</v>
      </c>
      <c r="H285" s="187">
        <v>2010</v>
      </c>
      <c r="I285" s="130">
        <v>39602</v>
      </c>
      <c r="J285" s="186">
        <v>2008</v>
      </c>
      <c r="K285" s="130" t="s">
        <v>1165</v>
      </c>
      <c r="L285" s="130" t="s">
        <v>1110</v>
      </c>
      <c r="M285" s="248">
        <v>120</v>
      </c>
      <c r="N285" s="136">
        <v>39722</v>
      </c>
      <c r="O285" s="136">
        <v>40787</v>
      </c>
      <c r="P285" s="136">
        <v>42844</v>
      </c>
      <c r="Q285" s="145">
        <f t="shared" ref="Q285:Q307" si="42">+(P285-N285)/365</f>
        <v>8.5534246575342472</v>
      </c>
      <c r="R285" s="145" t="s">
        <v>2518</v>
      </c>
      <c r="S285" s="145">
        <f t="shared" ref="S285:S307" si="43">+(P285-O285)/365</f>
        <v>5.6356164383561644</v>
      </c>
      <c r="T285" s="145" t="s">
        <v>2515</v>
      </c>
      <c r="U285" s="145" t="s">
        <v>2540</v>
      </c>
      <c r="V285" s="145" t="s">
        <v>689</v>
      </c>
      <c r="W285" s="145" t="s">
        <v>689</v>
      </c>
      <c r="X285" s="187" t="s">
        <v>689</v>
      </c>
      <c r="Y285" s="180">
        <v>298600</v>
      </c>
      <c r="Z285" s="181">
        <v>0</v>
      </c>
      <c r="AA285" s="128">
        <v>0</v>
      </c>
      <c r="AB285" s="133">
        <v>327232</v>
      </c>
      <c r="AC285" s="180">
        <v>310786.84999999998</v>
      </c>
      <c r="AD285" s="137">
        <f t="shared" ref="AD285:AD316" si="44">+Y285-AC285</f>
        <v>-12186.849999999977</v>
      </c>
      <c r="AE285" s="135">
        <f t="shared" ref="AE285:AE316" si="45">+AC285/Y285</f>
        <v>1.0408132953784326</v>
      </c>
      <c r="AF285" s="135">
        <f t="shared" ref="AF285:AF316" si="46">+AC285/Y285</f>
        <v>1.0408132953784326</v>
      </c>
      <c r="AG285" s="135" t="s">
        <v>2544</v>
      </c>
      <c r="AH285" s="202"/>
      <c r="AI285" s="189"/>
      <c r="AJ285" s="178"/>
      <c r="AK285" s="178"/>
      <c r="AL285" s="178"/>
      <c r="AM285" s="178"/>
      <c r="AN285" s="178"/>
      <c r="AO285" s="178"/>
      <c r="AP285" s="178"/>
      <c r="AQ285" s="188" t="s">
        <v>1325</v>
      </c>
    </row>
    <row r="286" spans="1:43" ht="60.6" x14ac:dyDescent="0.3">
      <c r="A286" s="193" t="s">
        <v>897</v>
      </c>
      <c r="B286" s="129">
        <v>283</v>
      </c>
      <c r="C286" s="198" t="s">
        <v>1322</v>
      </c>
      <c r="D286" s="239">
        <v>86580</v>
      </c>
      <c r="E286" s="245" t="s">
        <v>2375</v>
      </c>
      <c r="F286" s="280" t="s">
        <v>2530</v>
      </c>
      <c r="G286" s="175" t="s">
        <v>1169</v>
      </c>
      <c r="H286" s="187">
        <v>2010</v>
      </c>
      <c r="I286" s="130">
        <v>39602</v>
      </c>
      <c r="J286" s="186">
        <v>2008</v>
      </c>
      <c r="K286" s="130" t="s">
        <v>1165</v>
      </c>
      <c r="L286" s="130" t="s">
        <v>1110</v>
      </c>
      <c r="M286" s="248">
        <v>150</v>
      </c>
      <c r="N286" s="136">
        <v>39722</v>
      </c>
      <c r="O286" s="136">
        <v>41974</v>
      </c>
      <c r="P286" s="136">
        <v>42844</v>
      </c>
      <c r="Q286" s="145">
        <f t="shared" si="42"/>
        <v>8.5534246575342472</v>
      </c>
      <c r="R286" s="145" t="s">
        <v>2518</v>
      </c>
      <c r="S286" s="145">
        <f t="shared" si="43"/>
        <v>2.3835616438356166</v>
      </c>
      <c r="T286" s="145" t="s">
        <v>2512</v>
      </c>
      <c r="U286" s="145" t="s">
        <v>2540</v>
      </c>
      <c r="V286" s="145" t="s">
        <v>689</v>
      </c>
      <c r="W286" s="145" t="s">
        <v>689</v>
      </c>
      <c r="X286" s="187" t="s">
        <v>689</v>
      </c>
      <c r="Y286" s="180">
        <v>795500</v>
      </c>
      <c r="Z286" s="181">
        <v>0</v>
      </c>
      <c r="AA286" s="128">
        <v>0</v>
      </c>
      <c r="AB286" s="133">
        <v>908081</v>
      </c>
      <c r="AC286" s="180">
        <v>753792.57</v>
      </c>
      <c r="AD286" s="137">
        <f t="shared" si="44"/>
        <v>41707.430000000051</v>
      </c>
      <c r="AE286" s="135">
        <f t="shared" si="45"/>
        <v>0.94757079824010049</v>
      </c>
      <c r="AF286" s="135">
        <f t="shared" si="46"/>
        <v>0.94757079824010049</v>
      </c>
      <c r="AG286" s="135" t="s">
        <v>2544</v>
      </c>
      <c r="AH286" s="202"/>
      <c r="AI286" s="189"/>
      <c r="AJ286" s="178"/>
      <c r="AK286" s="178"/>
      <c r="AL286" s="178"/>
      <c r="AM286" s="178"/>
      <c r="AN286" s="178"/>
      <c r="AO286" s="178"/>
      <c r="AP286" s="178"/>
      <c r="AQ286" s="188" t="s">
        <v>1326</v>
      </c>
    </row>
    <row r="287" spans="1:43" ht="72.599999999999994" x14ac:dyDescent="0.3">
      <c r="A287" s="193" t="s">
        <v>897</v>
      </c>
      <c r="B287" s="129">
        <v>284</v>
      </c>
      <c r="C287" s="198" t="s">
        <v>1323</v>
      </c>
      <c r="D287" s="239">
        <v>86604</v>
      </c>
      <c r="E287" s="245" t="s">
        <v>1166</v>
      </c>
      <c r="F287" s="280" t="s">
        <v>2530</v>
      </c>
      <c r="G287" s="175" t="s">
        <v>2185</v>
      </c>
      <c r="H287" s="187">
        <v>2010</v>
      </c>
      <c r="I287" s="130">
        <v>39604</v>
      </c>
      <c r="J287" s="186">
        <v>2008</v>
      </c>
      <c r="K287" s="130" t="s">
        <v>2255</v>
      </c>
      <c r="L287" s="130" t="s">
        <v>1104</v>
      </c>
      <c r="M287" s="248">
        <v>120</v>
      </c>
      <c r="N287" s="136">
        <v>40148</v>
      </c>
      <c r="O287" s="136">
        <v>40483</v>
      </c>
      <c r="P287" s="136">
        <v>42844</v>
      </c>
      <c r="Q287" s="145">
        <f t="shared" si="42"/>
        <v>7.3863013698630136</v>
      </c>
      <c r="R287" s="145" t="s">
        <v>2517</v>
      </c>
      <c r="S287" s="145">
        <f t="shared" si="43"/>
        <v>6.4684931506849317</v>
      </c>
      <c r="T287" s="145" t="s">
        <v>2516</v>
      </c>
      <c r="U287" s="145" t="s">
        <v>2540</v>
      </c>
      <c r="V287" s="145" t="s">
        <v>689</v>
      </c>
      <c r="W287" s="145" t="s">
        <v>689</v>
      </c>
      <c r="X287" s="187" t="s">
        <v>689</v>
      </c>
      <c r="Y287" s="180">
        <v>472091</v>
      </c>
      <c r="Z287" s="181">
        <v>0</v>
      </c>
      <c r="AA287" s="128">
        <v>0</v>
      </c>
      <c r="AB287" s="133">
        <v>225327</v>
      </c>
      <c r="AC287" s="180">
        <v>218326.31</v>
      </c>
      <c r="AD287" s="137">
        <f t="shared" si="44"/>
        <v>253764.69</v>
      </c>
      <c r="AE287" s="135">
        <f t="shared" si="45"/>
        <v>0.46246657953657239</v>
      </c>
      <c r="AF287" s="135">
        <f t="shared" si="46"/>
        <v>0.46246657953657239</v>
      </c>
      <c r="AG287" s="135" t="s">
        <v>2542</v>
      </c>
      <c r="AH287" s="202"/>
      <c r="AI287" s="189"/>
      <c r="AJ287" s="178"/>
      <c r="AK287" s="178"/>
      <c r="AL287" s="178"/>
      <c r="AM287" s="178"/>
      <c r="AN287" s="178"/>
      <c r="AO287" s="178"/>
      <c r="AP287" s="178"/>
      <c r="AQ287" s="188" t="s">
        <v>1327</v>
      </c>
    </row>
    <row r="288" spans="1:43" ht="60.6" x14ac:dyDescent="0.3">
      <c r="A288" s="193" t="s">
        <v>897</v>
      </c>
      <c r="B288" s="129">
        <v>285</v>
      </c>
      <c r="C288" s="198" t="s">
        <v>1329</v>
      </c>
      <c r="D288" s="239">
        <v>88050</v>
      </c>
      <c r="E288" s="245" t="s">
        <v>1166</v>
      </c>
      <c r="F288" s="280" t="s">
        <v>2530</v>
      </c>
      <c r="G288" s="175" t="s">
        <v>2186</v>
      </c>
      <c r="H288" s="187">
        <v>2010</v>
      </c>
      <c r="I288" s="130">
        <v>39616</v>
      </c>
      <c r="J288" s="186">
        <v>2008</v>
      </c>
      <c r="K288" s="130" t="s">
        <v>2259</v>
      </c>
      <c r="L288" s="130" t="s">
        <v>1110</v>
      </c>
      <c r="M288" s="248">
        <v>120</v>
      </c>
      <c r="N288" s="136">
        <v>39753</v>
      </c>
      <c r="O288" s="136">
        <v>40148</v>
      </c>
      <c r="P288" s="136">
        <v>42844</v>
      </c>
      <c r="Q288" s="145">
        <f t="shared" si="42"/>
        <v>8.4684931506849317</v>
      </c>
      <c r="R288" s="145" t="s">
        <v>2518</v>
      </c>
      <c r="S288" s="145">
        <f t="shared" si="43"/>
        <v>7.3863013698630136</v>
      </c>
      <c r="T288" s="145" t="s">
        <v>2517</v>
      </c>
      <c r="U288" s="145" t="s">
        <v>2540</v>
      </c>
      <c r="V288" s="145" t="s">
        <v>689</v>
      </c>
      <c r="W288" s="136" t="s">
        <v>691</v>
      </c>
      <c r="X288" s="187" t="s">
        <v>689</v>
      </c>
      <c r="Y288" s="180">
        <v>300000</v>
      </c>
      <c r="Z288" s="181">
        <v>0</v>
      </c>
      <c r="AA288" s="128">
        <v>0</v>
      </c>
      <c r="AB288" s="133">
        <v>201327</v>
      </c>
      <c r="AC288" s="180">
        <v>186266.19</v>
      </c>
      <c r="AD288" s="137">
        <f t="shared" si="44"/>
        <v>113733.81</v>
      </c>
      <c r="AE288" s="135">
        <f t="shared" si="45"/>
        <v>0.62088730000000003</v>
      </c>
      <c r="AF288" s="135">
        <f t="shared" si="46"/>
        <v>0.62088730000000003</v>
      </c>
      <c r="AG288" s="135" t="s">
        <v>2542</v>
      </c>
      <c r="AH288" s="136" t="s">
        <v>925</v>
      </c>
      <c r="AI288" s="189"/>
      <c r="AJ288" s="178"/>
      <c r="AK288" s="178"/>
      <c r="AL288" s="178"/>
      <c r="AM288" s="178"/>
      <c r="AN288" s="178"/>
      <c r="AO288" s="178"/>
      <c r="AP288" s="178"/>
      <c r="AQ288" s="188" t="s">
        <v>1330</v>
      </c>
    </row>
    <row r="289" spans="1:43" ht="60.6" x14ac:dyDescent="0.3">
      <c r="A289" s="193" t="s">
        <v>897</v>
      </c>
      <c r="B289" s="129">
        <v>286</v>
      </c>
      <c r="C289" s="198" t="s">
        <v>1333</v>
      </c>
      <c r="D289" s="239">
        <v>92591</v>
      </c>
      <c r="E289" s="245" t="s">
        <v>2221</v>
      </c>
      <c r="F289" s="279" t="s">
        <v>2533</v>
      </c>
      <c r="G289" s="175" t="s">
        <v>1169</v>
      </c>
      <c r="H289" s="187">
        <v>2010</v>
      </c>
      <c r="I289" s="130">
        <v>39666</v>
      </c>
      <c r="J289" s="186">
        <v>2008</v>
      </c>
      <c r="K289" s="130" t="s">
        <v>1165</v>
      </c>
      <c r="L289" s="130" t="s">
        <v>1111</v>
      </c>
      <c r="M289" s="248">
        <v>240</v>
      </c>
      <c r="N289" s="136">
        <v>40148</v>
      </c>
      <c r="O289" s="136">
        <v>41153</v>
      </c>
      <c r="P289" s="136">
        <v>42844</v>
      </c>
      <c r="Q289" s="145">
        <f t="shared" si="42"/>
        <v>7.3863013698630136</v>
      </c>
      <c r="R289" s="145" t="s">
        <v>2517</v>
      </c>
      <c r="S289" s="145">
        <f t="shared" si="43"/>
        <v>4.6328767123287671</v>
      </c>
      <c r="T289" s="145" t="s">
        <v>2514</v>
      </c>
      <c r="U289" s="145" t="s">
        <v>2540</v>
      </c>
      <c r="V289" s="145" t="s">
        <v>689</v>
      </c>
      <c r="W289" s="136" t="s">
        <v>691</v>
      </c>
      <c r="X289" s="187" t="s">
        <v>689</v>
      </c>
      <c r="Y289" s="180">
        <v>867749.89</v>
      </c>
      <c r="Z289" s="181">
        <v>0</v>
      </c>
      <c r="AA289" s="128">
        <v>0</v>
      </c>
      <c r="AB289" s="133">
        <v>1971749</v>
      </c>
      <c r="AC289" s="180">
        <v>885256.99</v>
      </c>
      <c r="AD289" s="137">
        <f t="shared" si="44"/>
        <v>-17507.099999999977</v>
      </c>
      <c r="AE289" s="135">
        <f t="shared" si="45"/>
        <v>1.0201752834563886</v>
      </c>
      <c r="AF289" s="135">
        <f t="shared" si="46"/>
        <v>1.0201752834563886</v>
      </c>
      <c r="AG289" s="135" t="s">
        <v>2544</v>
      </c>
      <c r="AH289" s="136" t="s">
        <v>925</v>
      </c>
      <c r="AI289" s="190"/>
      <c r="AJ289" s="191"/>
      <c r="AK289" s="191"/>
      <c r="AL289" s="191"/>
      <c r="AM289" s="191"/>
      <c r="AN289" s="191"/>
      <c r="AO289" s="191"/>
      <c r="AP289" s="191"/>
      <c r="AQ289" s="188" t="s">
        <v>1335</v>
      </c>
    </row>
    <row r="290" spans="1:43" ht="96.6" x14ac:dyDescent="0.3">
      <c r="A290" s="193" t="s">
        <v>897</v>
      </c>
      <c r="B290" s="129">
        <v>287</v>
      </c>
      <c r="C290" s="198" t="s">
        <v>1339</v>
      </c>
      <c r="D290" s="239">
        <v>101379</v>
      </c>
      <c r="E290" s="245" t="s">
        <v>2221</v>
      </c>
      <c r="F290" s="279" t="s">
        <v>2533</v>
      </c>
      <c r="G290" s="175" t="s">
        <v>1622</v>
      </c>
      <c r="H290" s="187">
        <v>2010</v>
      </c>
      <c r="I290" s="130">
        <v>39974</v>
      </c>
      <c r="J290" s="187">
        <v>2009</v>
      </c>
      <c r="K290" s="130" t="s">
        <v>1165</v>
      </c>
      <c r="L290" s="130" t="s">
        <v>1104</v>
      </c>
      <c r="M290" s="248">
        <v>90</v>
      </c>
      <c r="N290" s="136">
        <v>40483</v>
      </c>
      <c r="O290" s="136">
        <v>42461</v>
      </c>
      <c r="P290" s="136">
        <v>42844</v>
      </c>
      <c r="Q290" s="145">
        <f t="shared" si="42"/>
        <v>6.4684931506849317</v>
      </c>
      <c r="R290" s="145" t="s">
        <v>2516</v>
      </c>
      <c r="S290" s="145">
        <f t="shared" si="43"/>
        <v>1.0493150684931507</v>
      </c>
      <c r="T290" s="145" t="s">
        <v>2524</v>
      </c>
      <c r="U290" s="145" t="s">
        <v>2540</v>
      </c>
      <c r="V290" s="145" t="s">
        <v>691</v>
      </c>
      <c r="W290" s="145" t="s">
        <v>689</v>
      </c>
      <c r="X290" s="187" t="s">
        <v>689</v>
      </c>
      <c r="Y290" s="180">
        <v>552402.93999999994</v>
      </c>
      <c r="Z290" s="181">
        <v>0</v>
      </c>
      <c r="AA290" s="128">
        <v>0</v>
      </c>
      <c r="AB290" s="133">
        <v>265686</v>
      </c>
      <c r="AC290" s="180">
        <v>197524</v>
      </c>
      <c r="AD290" s="137">
        <f t="shared" si="44"/>
        <v>354878.93999999994</v>
      </c>
      <c r="AE290" s="135">
        <f t="shared" si="45"/>
        <v>0.35757231849634979</v>
      </c>
      <c r="AF290" s="135">
        <f t="shared" si="46"/>
        <v>0.35757231849634979</v>
      </c>
      <c r="AG290" s="135" t="s">
        <v>2542</v>
      </c>
      <c r="AH290" s="202"/>
      <c r="AI290" s="190"/>
      <c r="AJ290" s="191"/>
      <c r="AK290" s="191"/>
      <c r="AL290" s="191"/>
      <c r="AM290" s="191"/>
      <c r="AN290" s="191"/>
      <c r="AO290" s="191"/>
      <c r="AP290" s="191"/>
      <c r="AQ290" s="188" t="s">
        <v>1340</v>
      </c>
    </row>
    <row r="291" spans="1:43" ht="60.6" x14ac:dyDescent="0.3">
      <c r="A291" s="193" t="s">
        <v>897</v>
      </c>
      <c r="B291" s="129">
        <v>288</v>
      </c>
      <c r="C291" s="198" t="s">
        <v>1346</v>
      </c>
      <c r="D291" s="239">
        <v>121402</v>
      </c>
      <c r="E291" s="245" t="s">
        <v>2221</v>
      </c>
      <c r="F291" s="279" t="s">
        <v>2533</v>
      </c>
      <c r="G291" s="175" t="s">
        <v>1169</v>
      </c>
      <c r="H291" s="187">
        <v>2010</v>
      </c>
      <c r="I291" s="130">
        <v>39980</v>
      </c>
      <c r="J291" s="187">
        <v>2009</v>
      </c>
      <c r="K291" s="130" t="s">
        <v>1165</v>
      </c>
      <c r="L291" s="130" t="s">
        <v>1110</v>
      </c>
      <c r="M291" s="248">
        <v>360</v>
      </c>
      <c r="N291" s="136">
        <v>40026</v>
      </c>
      <c r="O291" s="136">
        <v>42583</v>
      </c>
      <c r="P291" s="136">
        <v>42844</v>
      </c>
      <c r="Q291" s="145">
        <f t="shared" si="42"/>
        <v>7.720547945205479</v>
      </c>
      <c r="R291" s="145" t="s">
        <v>2517</v>
      </c>
      <c r="S291" s="145">
        <f t="shared" si="43"/>
        <v>0.71506849315068488</v>
      </c>
      <c r="T291" s="145" t="s">
        <v>2524</v>
      </c>
      <c r="U291" s="145" t="s">
        <v>2540</v>
      </c>
      <c r="V291" s="145" t="s">
        <v>689</v>
      </c>
      <c r="W291" s="145" t="s">
        <v>689</v>
      </c>
      <c r="X291" s="187" t="s">
        <v>689</v>
      </c>
      <c r="Y291" s="180">
        <v>298680</v>
      </c>
      <c r="Z291" s="181">
        <v>0</v>
      </c>
      <c r="AA291" s="128">
        <v>0</v>
      </c>
      <c r="AB291" s="133">
        <v>443299</v>
      </c>
      <c r="AC291" s="180">
        <v>295764.78999999998</v>
      </c>
      <c r="AD291" s="137">
        <f t="shared" si="44"/>
        <v>2915.210000000021</v>
      </c>
      <c r="AE291" s="135">
        <f t="shared" si="45"/>
        <v>0.99023968796035888</v>
      </c>
      <c r="AF291" s="135">
        <f t="shared" si="46"/>
        <v>0.99023968796035888</v>
      </c>
      <c r="AG291" s="135" t="s">
        <v>2544</v>
      </c>
      <c r="AH291" s="202"/>
      <c r="AI291" s="190"/>
      <c r="AJ291" s="191"/>
      <c r="AK291" s="191"/>
      <c r="AL291" s="191"/>
      <c r="AM291" s="191"/>
      <c r="AN291" s="191"/>
      <c r="AO291" s="191"/>
      <c r="AP291" s="191"/>
      <c r="AQ291" s="188" t="s">
        <v>1347</v>
      </c>
    </row>
    <row r="292" spans="1:43" ht="36" x14ac:dyDescent="0.3">
      <c r="A292" s="193" t="s">
        <v>897</v>
      </c>
      <c r="B292" s="129">
        <v>289</v>
      </c>
      <c r="C292" s="198" t="s">
        <v>1358</v>
      </c>
      <c r="D292" s="239">
        <v>133462</v>
      </c>
      <c r="E292" s="245" t="s">
        <v>1166</v>
      </c>
      <c r="F292" s="280" t="s">
        <v>2530</v>
      </c>
      <c r="G292" s="175" t="s">
        <v>2185</v>
      </c>
      <c r="H292" s="187">
        <v>2010</v>
      </c>
      <c r="I292" s="130">
        <v>40098</v>
      </c>
      <c r="J292" s="187">
        <v>2009</v>
      </c>
      <c r="K292" s="130" t="s">
        <v>2255</v>
      </c>
      <c r="L292" s="130" t="s">
        <v>1110</v>
      </c>
      <c r="M292" s="248">
        <v>120</v>
      </c>
      <c r="N292" s="136">
        <v>40148</v>
      </c>
      <c r="O292" s="136">
        <v>40391</v>
      </c>
      <c r="P292" s="136">
        <v>42844</v>
      </c>
      <c r="Q292" s="145">
        <f t="shared" si="42"/>
        <v>7.3863013698630136</v>
      </c>
      <c r="R292" s="145" t="s">
        <v>2517</v>
      </c>
      <c r="S292" s="145">
        <f t="shared" si="43"/>
        <v>6.720547945205479</v>
      </c>
      <c r="T292" s="145" t="s">
        <v>2516</v>
      </c>
      <c r="U292" s="145" t="s">
        <v>2540</v>
      </c>
      <c r="V292" s="145" t="s">
        <v>689</v>
      </c>
      <c r="W292" s="145" t="s">
        <v>689</v>
      </c>
      <c r="X292" s="187" t="s">
        <v>689</v>
      </c>
      <c r="Y292" s="180">
        <v>241955</v>
      </c>
      <c r="Z292" s="181">
        <v>0</v>
      </c>
      <c r="AA292" s="128">
        <v>0</v>
      </c>
      <c r="AB292" s="133">
        <v>245955</v>
      </c>
      <c r="AC292" s="180">
        <v>238417.5</v>
      </c>
      <c r="AD292" s="137">
        <f t="shared" si="44"/>
        <v>3537.5</v>
      </c>
      <c r="AE292" s="135">
        <f t="shared" si="45"/>
        <v>0.98537951271930735</v>
      </c>
      <c r="AF292" s="135">
        <f t="shared" si="46"/>
        <v>0.98537951271930735</v>
      </c>
      <c r="AG292" s="135" t="s">
        <v>2544</v>
      </c>
      <c r="AH292" s="202"/>
      <c r="AI292" s="190"/>
      <c r="AJ292" s="191"/>
      <c r="AK292" s="191"/>
      <c r="AL292" s="191"/>
      <c r="AM292" s="191"/>
      <c r="AN292" s="191"/>
      <c r="AO292" s="191"/>
      <c r="AP292" s="191"/>
      <c r="AQ292" s="188" t="s">
        <v>1359</v>
      </c>
    </row>
    <row r="293" spans="1:43" ht="60.6" x14ac:dyDescent="0.3">
      <c r="A293" s="193" t="s">
        <v>897</v>
      </c>
      <c r="B293" s="129">
        <v>290</v>
      </c>
      <c r="C293" s="198" t="s">
        <v>1360</v>
      </c>
      <c r="D293" s="239">
        <v>134682</v>
      </c>
      <c r="E293" s="245" t="s">
        <v>2231</v>
      </c>
      <c r="F293" s="280" t="s">
        <v>2535</v>
      </c>
      <c r="G293" s="175" t="s">
        <v>1622</v>
      </c>
      <c r="H293" s="187">
        <v>2010</v>
      </c>
      <c r="I293" s="130">
        <v>40137</v>
      </c>
      <c r="J293" s="187">
        <v>2009</v>
      </c>
      <c r="K293" s="130" t="s">
        <v>1166</v>
      </c>
      <c r="L293" s="130" t="s">
        <v>1099</v>
      </c>
      <c r="M293" s="248">
        <v>210</v>
      </c>
      <c r="N293" s="136">
        <v>40969</v>
      </c>
      <c r="O293" s="136">
        <v>41609</v>
      </c>
      <c r="P293" s="136">
        <v>42844</v>
      </c>
      <c r="Q293" s="145">
        <f t="shared" si="42"/>
        <v>5.1369863013698627</v>
      </c>
      <c r="R293" s="145" t="s">
        <v>2515</v>
      </c>
      <c r="S293" s="145">
        <f t="shared" si="43"/>
        <v>3.3835616438356166</v>
      </c>
      <c r="T293" s="145" t="s">
        <v>2513</v>
      </c>
      <c r="U293" s="145" t="s">
        <v>2540</v>
      </c>
      <c r="V293" s="145" t="s">
        <v>691</v>
      </c>
      <c r="W293" s="145" t="s">
        <v>689</v>
      </c>
      <c r="X293" s="187" t="s">
        <v>689</v>
      </c>
      <c r="Y293" s="180">
        <v>3550827.81</v>
      </c>
      <c r="Z293" s="181">
        <v>0</v>
      </c>
      <c r="AA293" s="128">
        <v>0</v>
      </c>
      <c r="AB293" s="133">
        <v>1621744</v>
      </c>
      <c r="AC293" s="180">
        <v>1270952.72</v>
      </c>
      <c r="AD293" s="137">
        <f t="shared" si="44"/>
        <v>2279875.09</v>
      </c>
      <c r="AE293" s="135">
        <f t="shared" si="45"/>
        <v>0.35793138614626319</v>
      </c>
      <c r="AF293" s="135">
        <f t="shared" si="46"/>
        <v>0.35793138614626319</v>
      </c>
      <c r="AG293" s="135" t="s">
        <v>2542</v>
      </c>
      <c r="AH293" s="202"/>
      <c r="AI293" s="190"/>
      <c r="AJ293" s="191"/>
      <c r="AK293" s="191"/>
      <c r="AL293" s="191"/>
      <c r="AM293" s="191"/>
      <c r="AN293" s="191"/>
      <c r="AO293" s="191"/>
      <c r="AP293" s="191"/>
      <c r="AQ293" s="188" t="s">
        <v>1361</v>
      </c>
    </row>
    <row r="294" spans="1:43" ht="60.6" x14ac:dyDescent="0.3">
      <c r="A294" s="193" t="s">
        <v>897</v>
      </c>
      <c r="B294" s="129">
        <v>291</v>
      </c>
      <c r="C294" s="198" t="s">
        <v>1362</v>
      </c>
      <c r="D294" s="239">
        <v>135861</v>
      </c>
      <c r="E294" s="245" t="s">
        <v>2221</v>
      </c>
      <c r="F294" s="279" t="s">
        <v>2533</v>
      </c>
      <c r="G294" s="175" t="s">
        <v>1169</v>
      </c>
      <c r="H294" s="187">
        <v>2010</v>
      </c>
      <c r="I294" s="130">
        <v>40129</v>
      </c>
      <c r="J294" s="187">
        <v>2009</v>
      </c>
      <c r="K294" s="130" t="s">
        <v>1165</v>
      </c>
      <c r="L294" s="130" t="s">
        <v>1104</v>
      </c>
      <c r="M294" s="248">
        <v>240</v>
      </c>
      <c r="N294" s="136">
        <v>40452</v>
      </c>
      <c r="O294" s="136">
        <v>42552</v>
      </c>
      <c r="P294" s="136">
        <v>42844</v>
      </c>
      <c r="Q294" s="145">
        <f t="shared" si="42"/>
        <v>6.5534246575342463</v>
      </c>
      <c r="R294" s="145" t="s">
        <v>2516</v>
      </c>
      <c r="S294" s="145">
        <f t="shared" si="43"/>
        <v>0.8</v>
      </c>
      <c r="T294" s="145" t="s">
        <v>2524</v>
      </c>
      <c r="U294" s="145" t="s">
        <v>2540</v>
      </c>
      <c r="V294" s="145" t="s">
        <v>689</v>
      </c>
      <c r="W294" s="145" t="s">
        <v>689</v>
      </c>
      <c r="X294" s="187" t="s">
        <v>689</v>
      </c>
      <c r="Y294" s="180">
        <v>2505977</v>
      </c>
      <c r="Z294" s="181">
        <v>0</v>
      </c>
      <c r="AA294" s="128">
        <v>0</v>
      </c>
      <c r="AB294" s="133">
        <v>4795978</v>
      </c>
      <c r="AC294" s="180">
        <v>1565622.93</v>
      </c>
      <c r="AD294" s="137">
        <f t="shared" si="44"/>
        <v>940354.07000000007</v>
      </c>
      <c r="AE294" s="135">
        <f t="shared" si="45"/>
        <v>0.62475550653497613</v>
      </c>
      <c r="AF294" s="135">
        <f t="shared" si="46"/>
        <v>0.62475550653497613</v>
      </c>
      <c r="AG294" s="135" t="s">
        <v>2542</v>
      </c>
      <c r="AH294" s="202"/>
      <c r="AI294" s="190"/>
      <c r="AJ294" s="191"/>
      <c r="AK294" s="191"/>
      <c r="AL294" s="191"/>
      <c r="AM294" s="191"/>
      <c r="AN294" s="191"/>
      <c r="AO294" s="191"/>
      <c r="AP294" s="191"/>
      <c r="AQ294" s="188" t="s">
        <v>1363</v>
      </c>
    </row>
    <row r="295" spans="1:43" ht="60" x14ac:dyDescent="0.3">
      <c r="A295" s="169" t="s">
        <v>903</v>
      </c>
      <c r="B295" s="129">
        <v>292</v>
      </c>
      <c r="C295" s="167" t="s">
        <v>1446</v>
      </c>
      <c r="D295" s="241">
        <v>24801</v>
      </c>
      <c r="E295" s="246" t="s">
        <v>2200</v>
      </c>
      <c r="F295" s="279" t="s">
        <v>2531</v>
      </c>
      <c r="G295" s="175" t="s">
        <v>1132</v>
      </c>
      <c r="H295" s="152">
        <v>2010</v>
      </c>
      <c r="I295" s="157">
        <v>39030</v>
      </c>
      <c r="J295" s="186">
        <v>2006</v>
      </c>
      <c r="K295" s="187" t="s">
        <v>1162</v>
      </c>
      <c r="L295" s="152" t="s">
        <v>1100</v>
      </c>
      <c r="M295" s="154">
        <v>120</v>
      </c>
      <c r="N295" s="136">
        <v>39753</v>
      </c>
      <c r="O295" s="136">
        <v>40118</v>
      </c>
      <c r="P295" s="136">
        <v>42844</v>
      </c>
      <c r="Q295" s="145">
        <f t="shared" si="42"/>
        <v>8.4684931506849317</v>
      </c>
      <c r="R295" s="145" t="s">
        <v>2518</v>
      </c>
      <c r="S295" s="145">
        <f t="shared" si="43"/>
        <v>7.4684931506849317</v>
      </c>
      <c r="T295" s="145" t="s">
        <v>2517</v>
      </c>
      <c r="U295" s="145" t="s">
        <v>2540</v>
      </c>
      <c r="V295" s="156" t="s">
        <v>689</v>
      </c>
      <c r="W295" s="145" t="s">
        <v>689</v>
      </c>
      <c r="X295" s="152" t="s">
        <v>689</v>
      </c>
      <c r="Y295" s="161">
        <v>87874</v>
      </c>
      <c r="Z295" s="160">
        <v>0</v>
      </c>
      <c r="AA295" s="128">
        <v>0</v>
      </c>
      <c r="AB295" s="133">
        <v>239939</v>
      </c>
      <c r="AC295" s="137">
        <v>115250.27</v>
      </c>
      <c r="AD295" s="137">
        <f t="shared" si="44"/>
        <v>-27376.270000000004</v>
      </c>
      <c r="AE295" s="135">
        <f t="shared" si="45"/>
        <v>1.3115400459749187</v>
      </c>
      <c r="AF295" s="135">
        <f t="shared" si="46"/>
        <v>1.3115400459749187</v>
      </c>
      <c r="AG295" s="135" t="s">
        <v>2544</v>
      </c>
      <c r="AH295" s="162"/>
      <c r="AI295" s="163"/>
      <c r="AJ295" s="164"/>
      <c r="AK295" s="164"/>
      <c r="AL295" s="164"/>
      <c r="AM295" s="164"/>
      <c r="AN295" s="164"/>
      <c r="AO295" s="164"/>
      <c r="AP295" s="164"/>
      <c r="AQ295" s="165" t="s">
        <v>1447</v>
      </c>
    </row>
    <row r="296" spans="1:43" ht="48" x14ac:dyDescent="0.3">
      <c r="A296" s="169" t="s">
        <v>903</v>
      </c>
      <c r="B296" s="129">
        <v>293</v>
      </c>
      <c r="C296" s="171" t="s">
        <v>1448</v>
      </c>
      <c r="D296" s="241">
        <v>24803</v>
      </c>
      <c r="E296" s="246" t="s">
        <v>2200</v>
      </c>
      <c r="F296" s="279" t="s">
        <v>2531</v>
      </c>
      <c r="G296" s="175" t="s">
        <v>1132</v>
      </c>
      <c r="H296" s="152">
        <v>2010</v>
      </c>
      <c r="I296" s="157">
        <v>38799</v>
      </c>
      <c r="J296" s="186">
        <v>2006</v>
      </c>
      <c r="K296" s="157" t="s">
        <v>1155</v>
      </c>
      <c r="L296" s="152" t="s">
        <v>1107</v>
      </c>
      <c r="M296" s="154">
        <v>150</v>
      </c>
      <c r="N296" s="136">
        <v>38869</v>
      </c>
      <c r="O296" s="136">
        <v>40148</v>
      </c>
      <c r="P296" s="136">
        <v>42844</v>
      </c>
      <c r="Q296" s="145">
        <f t="shared" si="42"/>
        <v>10.890410958904109</v>
      </c>
      <c r="R296" s="145" t="s">
        <v>2520</v>
      </c>
      <c r="S296" s="145">
        <f t="shared" si="43"/>
        <v>7.3863013698630136</v>
      </c>
      <c r="T296" s="145" t="s">
        <v>2517</v>
      </c>
      <c r="U296" s="145" t="s">
        <v>2540</v>
      </c>
      <c r="V296" s="156" t="s">
        <v>689</v>
      </c>
      <c r="W296" s="145" t="s">
        <v>689</v>
      </c>
      <c r="X296" s="152" t="s">
        <v>689</v>
      </c>
      <c r="Y296" s="161">
        <v>886477</v>
      </c>
      <c r="Z296" s="160">
        <v>0</v>
      </c>
      <c r="AA296" s="128">
        <v>0</v>
      </c>
      <c r="AB296" s="133">
        <v>2493637</v>
      </c>
      <c r="AC296" s="137">
        <v>831919.63</v>
      </c>
      <c r="AD296" s="137">
        <f t="shared" si="44"/>
        <v>54557.369999999995</v>
      </c>
      <c r="AE296" s="135">
        <f t="shared" si="45"/>
        <v>0.93845596670866815</v>
      </c>
      <c r="AF296" s="135">
        <f t="shared" si="46"/>
        <v>0.93845596670866815</v>
      </c>
      <c r="AG296" s="135" t="s">
        <v>2544</v>
      </c>
      <c r="AH296" s="162"/>
      <c r="AI296" s="163"/>
      <c r="AJ296" s="164"/>
      <c r="AK296" s="164"/>
      <c r="AL296" s="164"/>
      <c r="AM296" s="164"/>
      <c r="AN296" s="164"/>
      <c r="AO296" s="164"/>
      <c r="AP296" s="164"/>
      <c r="AQ296" s="165" t="s">
        <v>1449</v>
      </c>
    </row>
    <row r="297" spans="1:43" ht="84" x14ac:dyDescent="0.3">
      <c r="A297" s="169" t="s">
        <v>903</v>
      </c>
      <c r="B297" s="129">
        <v>294</v>
      </c>
      <c r="C297" s="171" t="s">
        <v>1450</v>
      </c>
      <c r="D297" s="241">
        <v>24932</v>
      </c>
      <c r="E297" s="245" t="s">
        <v>1988</v>
      </c>
      <c r="F297" s="280" t="s">
        <v>2534</v>
      </c>
      <c r="G297" s="175" t="s">
        <v>1451</v>
      </c>
      <c r="H297" s="152">
        <v>2010</v>
      </c>
      <c r="I297" s="157">
        <v>39409</v>
      </c>
      <c r="J297" s="186">
        <v>2007</v>
      </c>
      <c r="K297" s="187" t="s">
        <v>1094</v>
      </c>
      <c r="L297" s="152" t="s">
        <v>1100</v>
      </c>
      <c r="M297" s="154">
        <v>900</v>
      </c>
      <c r="N297" s="136">
        <v>39814</v>
      </c>
      <c r="O297" s="136">
        <v>42795</v>
      </c>
      <c r="P297" s="136">
        <v>42844</v>
      </c>
      <c r="Q297" s="145">
        <f t="shared" si="42"/>
        <v>8.3013698630136989</v>
      </c>
      <c r="R297" s="145" t="s">
        <v>2518</v>
      </c>
      <c r="S297" s="145">
        <f t="shared" si="43"/>
        <v>0.13424657534246576</v>
      </c>
      <c r="T297" s="145" t="s">
        <v>2510</v>
      </c>
      <c r="U297" s="145" t="s">
        <v>2539</v>
      </c>
      <c r="V297" s="156" t="s">
        <v>689</v>
      </c>
      <c r="W297" s="145" t="s">
        <v>689</v>
      </c>
      <c r="X297" s="152" t="s">
        <v>689</v>
      </c>
      <c r="Y297" s="161">
        <v>69453824</v>
      </c>
      <c r="Z297" s="160">
        <v>0</v>
      </c>
      <c r="AA297" s="128">
        <v>0</v>
      </c>
      <c r="AB297" s="133">
        <v>70518151</v>
      </c>
      <c r="AC297" s="137">
        <v>54099531.810000002</v>
      </c>
      <c r="AD297" s="137">
        <f t="shared" si="44"/>
        <v>15354292.189999998</v>
      </c>
      <c r="AE297" s="135">
        <f t="shared" si="45"/>
        <v>0.77892805167934309</v>
      </c>
      <c r="AF297" s="135">
        <f t="shared" si="46"/>
        <v>0.77892805167934309</v>
      </c>
      <c r="AG297" s="135" t="s">
        <v>2544</v>
      </c>
      <c r="AH297" s="162"/>
      <c r="AI297" s="163"/>
      <c r="AJ297" s="164"/>
      <c r="AK297" s="164"/>
      <c r="AL297" s="164"/>
      <c r="AM297" s="164"/>
      <c r="AN297" s="164"/>
      <c r="AO297" s="164"/>
      <c r="AP297" s="164"/>
      <c r="AQ297" s="165" t="s">
        <v>1452</v>
      </c>
    </row>
    <row r="298" spans="1:43" ht="84" x14ac:dyDescent="0.3">
      <c r="A298" s="169" t="s">
        <v>903</v>
      </c>
      <c r="B298" s="129">
        <v>295</v>
      </c>
      <c r="C298" s="167" t="s">
        <v>1457</v>
      </c>
      <c r="D298" s="241">
        <v>25491</v>
      </c>
      <c r="E298" s="246" t="s">
        <v>2200</v>
      </c>
      <c r="F298" s="279" t="s">
        <v>2531</v>
      </c>
      <c r="G298" s="175" t="s">
        <v>1132</v>
      </c>
      <c r="H298" s="152">
        <v>2010</v>
      </c>
      <c r="I298" s="157">
        <v>38700</v>
      </c>
      <c r="J298" s="186">
        <v>2005</v>
      </c>
      <c r="K298" s="157" t="s">
        <v>1150</v>
      </c>
      <c r="L298" s="152" t="s">
        <v>1100</v>
      </c>
      <c r="M298" s="154">
        <v>210</v>
      </c>
      <c r="N298" s="136">
        <v>39203</v>
      </c>
      <c r="O298" s="136">
        <v>40513</v>
      </c>
      <c r="P298" s="136">
        <v>42844</v>
      </c>
      <c r="Q298" s="145">
        <f t="shared" si="42"/>
        <v>9.9753424657534246</v>
      </c>
      <c r="R298" s="145" t="s">
        <v>2520</v>
      </c>
      <c r="S298" s="145">
        <f t="shared" si="43"/>
        <v>6.3863013698630136</v>
      </c>
      <c r="T298" s="145" t="s">
        <v>2516</v>
      </c>
      <c r="U298" s="145" t="s">
        <v>2540</v>
      </c>
      <c r="V298" s="156" t="s">
        <v>689</v>
      </c>
      <c r="W298" s="145" t="s">
        <v>689</v>
      </c>
      <c r="X298" s="152" t="s">
        <v>689</v>
      </c>
      <c r="Y298" s="159">
        <v>2127783.2999999998</v>
      </c>
      <c r="Z298" s="160">
        <v>0</v>
      </c>
      <c r="AA298" s="128">
        <v>0</v>
      </c>
      <c r="AB298" s="133">
        <v>2632660</v>
      </c>
      <c r="AC298" s="137">
        <v>464066.46</v>
      </c>
      <c r="AD298" s="137">
        <f t="shared" si="44"/>
        <v>1663716.8399999999</v>
      </c>
      <c r="AE298" s="135">
        <f t="shared" si="45"/>
        <v>0.21809855355101249</v>
      </c>
      <c r="AF298" s="135">
        <f t="shared" si="46"/>
        <v>0.21809855355101249</v>
      </c>
      <c r="AG298" s="135" t="s">
        <v>2543</v>
      </c>
      <c r="AH298" s="162"/>
      <c r="AI298" s="163"/>
      <c r="AJ298" s="164"/>
      <c r="AK298" s="164"/>
      <c r="AL298" s="164"/>
      <c r="AM298" s="164"/>
      <c r="AN298" s="164"/>
      <c r="AO298" s="164"/>
      <c r="AP298" s="164"/>
      <c r="AQ298" s="165" t="s">
        <v>1458</v>
      </c>
    </row>
    <row r="299" spans="1:43" ht="60" x14ac:dyDescent="0.3">
      <c r="A299" s="169" t="s">
        <v>903</v>
      </c>
      <c r="B299" s="129">
        <v>296</v>
      </c>
      <c r="C299" s="171" t="s">
        <v>1464</v>
      </c>
      <c r="D299" s="241">
        <v>28065</v>
      </c>
      <c r="E299" s="246" t="s">
        <v>2200</v>
      </c>
      <c r="F299" s="279" t="s">
        <v>2531</v>
      </c>
      <c r="G299" s="175" t="s">
        <v>1132</v>
      </c>
      <c r="H299" s="152">
        <v>2010</v>
      </c>
      <c r="I299" s="157">
        <v>39507</v>
      </c>
      <c r="J299" s="186">
        <v>2008</v>
      </c>
      <c r="K299" s="187" t="s">
        <v>1158</v>
      </c>
      <c r="L299" s="152" t="s">
        <v>1109</v>
      </c>
      <c r="M299" s="154">
        <v>360</v>
      </c>
      <c r="N299" s="136">
        <v>40026</v>
      </c>
      <c r="O299" s="136">
        <v>40422</v>
      </c>
      <c r="P299" s="136">
        <v>42844</v>
      </c>
      <c r="Q299" s="145">
        <f t="shared" si="42"/>
        <v>7.720547945205479</v>
      </c>
      <c r="R299" s="145" t="s">
        <v>2517</v>
      </c>
      <c r="S299" s="145">
        <f t="shared" si="43"/>
        <v>6.6356164383561644</v>
      </c>
      <c r="T299" s="145" t="s">
        <v>2516</v>
      </c>
      <c r="U299" s="145" t="s">
        <v>2540</v>
      </c>
      <c r="V299" s="156" t="s">
        <v>689</v>
      </c>
      <c r="W299" s="145" t="s">
        <v>689</v>
      </c>
      <c r="X299" s="152" t="s">
        <v>689</v>
      </c>
      <c r="Y299" s="161">
        <v>2529511</v>
      </c>
      <c r="Z299" s="168">
        <v>0</v>
      </c>
      <c r="AA299" s="128">
        <v>0</v>
      </c>
      <c r="AB299" s="133">
        <v>3153649</v>
      </c>
      <c r="AC299" s="137">
        <v>153649</v>
      </c>
      <c r="AD299" s="137">
        <f t="shared" si="44"/>
        <v>2375862</v>
      </c>
      <c r="AE299" s="135">
        <f t="shared" si="45"/>
        <v>6.0742570401947256E-2</v>
      </c>
      <c r="AF299" s="135">
        <f t="shared" si="46"/>
        <v>6.0742570401947256E-2</v>
      </c>
      <c r="AG299" s="135" t="s">
        <v>2543</v>
      </c>
      <c r="AH299" s="162"/>
      <c r="AI299" s="163"/>
      <c r="AJ299" s="164"/>
      <c r="AK299" s="164"/>
      <c r="AL299" s="164"/>
      <c r="AM299" s="164"/>
      <c r="AN299" s="164"/>
      <c r="AO299" s="164"/>
      <c r="AP299" s="164"/>
      <c r="AQ299" s="165" t="s">
        <v>1465</v>
      </c>
    </row>
    <row r="300" spans="1:43" ht="60" x14ac:dyDescent="0.3">
      <c r="A300" s="169" t="s">
        <v>903</v>
      </c>
      <c r="B300" s="129">
        <v>297</v>
      </c>
      <c r="C300" s="171" t="s">
        <v>1466</v>
      </c>
      <c r="D300" s="241">
        <v>28066</v>
      </c>
      <c r="E300" s="246" t="s">
        <v>2200</v>
      </c>
      <c r="F300" s="279" t="s">
        <v>2531</v>
      </c>
      <c r="G300" s="175" t="s">
        <v>1132</v>
      </c>
      <c r="H300" s="152">
        <v>2010</v>
      </c>
      <c r="I300" s="157">
        <v>39094</v>
      </c>
      <c r="J300" s="186">
        <v>2007</v>
      </c>
      <c r="K300" s="157" t="s">
        <v>1182</v>
      </c>
      <c r="L300" s="152" t="s">
        <v>1109</v>
      </c>
      <c r="M300" s="154">
        <v>300</v>
      </c>
      <c r="N300" s="136">
        <v>39142</v>
      </c>
      <c r="O300" s="136">
        <v>40148</v>
      </c>
      <c r="P300" s="136">
        <v>42844</v>
      </c>
      <c r="Q300" s="145">
        <f t="shared" si="42"/>
        <v>10.142465753424657</v>
      </c>
      <c r="R300" s="145" t="s">
        <v>2520</v>
      </c>
      <c r="S300" s="145">
        <f t="shared" si="43"/>
        <v>7.3863013698630136</v>
      </c>
      <c r="T300" s="145" t="s">
        <v>2517</v>
      </c>
      <c r="U300" s="145" t="s">
        <v>2540</v>
      </c>
      <c r="V300" s="156" t="s">
        <v>689</v>
      </c>
      <c r="W300" s="158" t="s">
        <v>691</v>
      </c>
      <c r="X300" s="152" t="s">
        <v>689</v>
      </c>
      <c r="Y300" s="170">
        <v>2458871.7799999998</v>
      </c>
      <c r="Z300" s="160">
        <v>0</v>
      </c>
      <c r="AA300" s="128">
        <v>0</v>
      </c>
      <c r="AB300" s="133">
        <v>8083653</v>
      </c>
      <c r="AC300" s="170">
        <v>2458875.16</v>
      </c>
      <c r="AD300" s="137">
        <f t="shared" si="44"/>
        <v>-3.3800000003539026</v>
      </c>
      <c r="AE300" s="135">
        <f t="shared" si="45"/>
        <v>1.0000013746141738</v>
      </c>
      <c r="AF300" s="135">
        <f t="shared" si="46"/>
        <v>1.0000013746141738</v>
      </c>
      <c r="AG300" s="135" t="s">
        <v>2544</v>
      </c>
      <c r="AH300" s="136" t="s">
        <v>925</v>
      </c>
      <c r="AI300" s="170"/>
      <c r="AJ300" s="168"/>
      <c r="AK300" s="168"/>
      <c r="AL300" s="168"/>
      <c r="AM300" s="168"/>
      <c r="AN300" s="168"/>
      <c r="AO300" s="168"/>
      <c r="AP300" s="168"/>
      <c r="AQ300" s="165" t="s">
        <v>1467</v>
      </c>
    </row>
    <row r="301" spans="1:43" ht="84" x14ac:dyDescent="0.3">
      <c r="A301" s="173" t="s">
        <v>903</v>
      </c>
      <c r="B301" s="129">
        <v>298</v>
      </c>
      <c r="C301" s="171" t="s">
        <v>1472</v>
      </c>
      <c r="D301" s="241">
        <v>33912</v>
      </c>
      <c r="E301" s="245" t="s">
        <v>2218</v>
      </c>
      <c r="F301" s="279" t="s">
        <v>2531</v>
      </c>
      <c r="G301" s="175" t="s">
        <v>1603</v>
      </c>
      <c r="H301" s="152">
        <v>2010</v>
      </c>
      <c r="I301" s="157">
        <v>38957</v>
      </c>
      <c r="J301" s="186">
        <v>2006</v>
      </c>
      <c r="K301" s="157" t="s">
        <v>916</v>
      </c>
      <c r="L301" s="152" t="s">
        <v>1110</v>
      </c>
      <c r="M301" s="154">
        <v>210</v>
      </c>
      <c r="N301" s="136">
        <v>41122</v>
      </c>
      <c r="O301" s="136">
        <v>41518</v>
      </c>
      <c r="P301" s="136">
        <v>42844</v>
      </c>
      <c r="Q301" s="145">
        <f t="shared" si="42"/>
        <v>4.7178082191780826</v>
      </c>
      <c r="R301" s="145" t="s">
        <v>2514</v>
      </c>
      <c r="S301" s="145">
        <f t="shared" si="43"/>
        <v>3.6328767123287671</v>
      </c>
      <c r="T301" s="145" t="s">
        <v>2513</v>
      </c>
      <c r="U301" s="145" t="s">
        <v>2540</v>
      </c>
      <c r="V301" s="156" t="s">
        <v>689</v>
      </c>
      <c r="W301" s="145" t="s">
        <v>689</v>
      </c>
      <c r="X301" s="152" t="s">
        <v>691</v>
      </c>
      <c r="Y301" s="159">
        <v>432841.13</v>
      </c>
      <c r="Z301" s="160">
        <v>0</v>
      </c>
      <c r="AA301" s="128">
        <v>0</v>
      </c>
      <c r="AB301" s="133">
        <v>1188641</v>
      </c>
      <c r="AC301" s="161">
        <v>433515.09</v>
      </c>
      <c r="AD301" s="137">
        <f t="shared" si="44"/>
        <v>-673.96000000002095</v>
      </c>
      <c r="AE301" s="135">
        <f t="shared" si="45"/>
        <v>1.0015570609013058</v>
      </c>
      <c r="AF301" s="135">
        <f t="shared" si="46"/>
        <v>1.0015570609013058</v>
      </c>
      <c r="AG301" s="135" t="s">
        <v>2544</v>
      </c>
      <c r="AH301" s="155"/>
      <c r="AI301" s="170"/>
      <c r="AJ301" s="168"/>
      <c r="AK301" s="168"/>
      <c r="AL301" s="168"/>
      <c r="AM301" s="168"/>
      <c r="AN301" s="168"/>
      <c r="AO301" s="168"/>
      <c r="AP301" s="168"/>
      <c r="AQ301" s="165" t="s">
        <v>1473</v>
      </c>
    </row>
    <row r="302" spans="1:43" ht="60" x14ac:dyDescent="0.3">
      <c r="A302" s="173" t="s">
        <v>903</v>
      </c>
      <c r="B302" s="129">
        <v>299</v>
      </c>
      <c r="C302" s="171" t="s">
        <v>1482</v>
      </c>
      <c r="D302" s="241">
        <v>35263</v>
      </c>
      <c r="E302" s="246" t="s">
        <v>2200</v>
      </c>
      <c r="F302" s="279" t="s">
        <v>2531</v>
      </c>
      <c r="G302" s="175" t="s">
        <v>1132</v>
      </c>
      <c r="H302" s="152">
        <v>2010</v>
      </c>
      <c r="I302" s="157">
        <v>38930</v>
      </c>
      <c r="J302" s="186">
        <v>2006</v>
      </c>
      <c r="K302" s="130" t="s">
        <v>905</v>
      </c>
      <c r="L302" s="152" t="s">
        <v>1100</v>
      </c>
      <c r="M302" s="154">
        <v>150</v>
      </c>
      <c r="N302" s="136">
        <v>39203</v>
      </c>
      <c r="O302" s="136">
        <v>40148</v>
      </c>
      <c r="P302" s="136">
        <v>42844</v>
      </c>
      <c r="Q302" s="145">
        <f t="shared" si="42"/>
        <v>9.9753424657534246</v>
      </c>
      <c r="R302" s="145" t="s">
        <v>2520</v>
      </c>
      <c r="S302" s="145">
        <f t="shared" si="43"/>
        <v>7.3863013698630136</v>
      </c>
      <c r="T302" s="145" t="s">
        <v>2517</v>
      </c>
      <c r="U302" s="145" t="s">
        <v>2540</v>
      </c>
      <c r="V302" s="156" t="s">
        <v>689</v>
      </c>
      <c r="W302" s="145" t="s">
        <v>689</v>
      </c>
      <c r="X302" s="152" t="s">
        <v>689</v>
      </c>
      <c r="Y302" s="161">
        <v>1376113</v>
      </c>
      <c r="Z302" s="160">
        <v>0</v>
      </c>
      <c r="AA302" s="128">
        <v>0</v>
      </c>
      <c r="AB302" s="133">
        <v>2792537</v>
      </c>
      <c r="AC302" s="161">
        <v>1683345.65</v>
      </c>
      <c r="AD302" s="137">
        <f t="shared" si="44"/>
        <v>-307232.64999999991</v>
      </c>
      <c r="AE302" s="135">
        <f t="shared" si="45"/>
        <v>1.2232612074735141</v>
      </c>
      <c r="AF302" s="135">
        <f t="shared" si="46"/>
        <v>1.2232612074735141</v>
      </c>
      <c r="AG302" s="135" t="s">
        <v>2544</v>
      </c>
      <c r="AH302" s="155"/>
      <c r="AI302" s="170"/>
      <c r="AJ302" s="168"/>
      <c r="AK302" s="168"/>
      <c r="AL302" s="168"/>
      <c r="AM302" s="168"/>
      <c r="AN302" s="168"/>
      <c r="AO302" s="168"/>
      <c r="AP302" s="168"/>
      <c r="AQ302" s="174" t="s">
        <v>1483</v>
      </c>
    </row>
    <row r="303" spans="1:43" ht="48" x14ac:dyDescent="0.3">
      <c r="A303" s="173" t="s">
        <v>903</v>
      </c>
      <c r="B303" s="129">
        <v>300</v>
      </c>
      <c r="C303" s="171" t="s">
        <v>1491</v>
      </c>
      <c r="D303" s="241">
        <v>37326</v>
      </c>
      <c r="E303" s="246" t="s">
        <v>2200</v>
      </c>
      <c r="F303" s="279" t="s">
        <v>2531</v>
      </c>
      <c r="G303" s="175" t="s">
        <v>1132</v>
      </c>
      <c r="H303" s="152">
        <v>2010</v>
      </c>
      <c r="I303" s="157">
        <v>38985</v>
      </c>
      <c r="J303" s="186">
        <v>2006</v>
      </c>
      <c r="K303" s="157" t="s">
        <v>1459</v>
      </c>
      <c r="L303" s="152" t="s">
        <v>1110</v>
      </c>
      <c r="M303" s="154">
        <v>120</v>
      </c>
      <c r="N303" s="136">
        <v>39295</v>
      </c>
      <c r="O303" s="136">
        <v>39904</v>
      </c>
      <c r="P303" s="136">
        <v>42844</v>
      </c>
      <c r="Q303" s="145">
        <f t="shared" si="42"/>
        <v>9.7232876712328764</v>
      </c>
      <c r="R303" s="145" t="s">
        <v>2519</v>
      </c>
      <c r="S303" s="145">
        <f t="shared" si="43"/>
        <v>8.0547945205479454</v>
      </c>
      <c r="T303" s="145" t="s">
        <v>2518</v>
      </c>
      <c r="U303" s="145" t="s">
        <v>2540</v>
      </c>
      <c r="V303" s="156" t="s">
        <v>689</v>
      </c>
      <c r="W303" s="158" t="s">
        <v>691</v>
      </c>
      <c r="X303" s="152" t="s">
        <v>689</v>
      </c>
      <c r="Y303" s="159">
        <v>684788.17</v>
      </c>
      <c r="Z303" s="160">
        <v>0</v>
      </c>
      <c r="AA303" s="128">
        <v>0</v>
      </c>
      <c r="AB303" s="133">
        <v>1336759</v>
      </c>
      <c r="AC303" s="159">
        <v>684788.17</v>
      </c>
      <c r="AD303" s="137">
        <f t="shared" si="44"/>
        <v>0</v>
      </c>
      <c r="AE303" s="135">
        <f t="shared" si="45"/>
        <v>1</v>
      </c>
      <c r="AF303" s="135">
        <f t="shared" si="46"/>
        <v>1</v>
      </c>
      <c r="AG303" s="135" t="s">
        <v>2544</v>
      </c>
      <c r="AH303" s="136" t="s">
        <v>925</v>
      </c>
      <c r="AI303" s="170"/>
      <c r="AJ303" s="168"/>
      <c r="AK303" s="168"/>
      <c r="AL303" s="168"/>
      <c r="AM303" s="168"/>
      <c r="AN303" s="168"/>
      <c r="AO303" s="168"/>
      <c r="AP303" s="168"/>
      <c r="AQ303" s="165" t="s">
        <v>1492</v>
      </c>
    </row>
    <row r="304" spans="1:43" ht="48" x14ac:dyDescent="0.3">
      <c r="A304" s="173" t="s">
        <v>903</v>
      </c>
      <c r="B304" s="129">
        <v>301</v>
      </c>
      <c r="C304" s="171" t="s">
        <v>1493</v>
      </c>
      <c r="D304" s="241">
        <v>38019</v>
      </c>
      <c r="E304" s="245" t="s">
        <v>2222</v>
      </c>
      <c r="F304" s="279" t="s">
        <v>2533</v>
      </c>
      <c r="G304" s="175" t="s">
        <v>1494</v>
      </c>
      <c r="H304" s="152">
        <v>2010</v>
      </c>
      <c r="I304" s="157">
        <v>38966</v>
      </c>
      <c r="J304" s="186">
        <v>2006</v>
      </c>
      <c r="K304" s="157" t="s">
        <v>1149</v>
      </c>
      <c r="L304" s="152" t="s">
        <v>1102</v>
      </c>
      <c r="M304" s="154">
        <v>360</v>
      </c>
      <c r="N304" s="136">
        <v>39600</v>
      </c>
      <c r="O304" s="136">
        <v>40725</v>
      </c>
      <c r="P304" s="136">
        <v>42844</v>
      </c>
      <c r="Q304" s="145">
        <f t="shared" si="42"/>
        <v>8.8876712328767127</v>
      </c>
      <c r="R304" s="145" t="s">
        <v>2518</v>
      </c>
      <c r="S304" s="145">
        <f t="shared" si="43"/>
        <v>5.8054794520547945</v>
      </c>
      <c r="T304" s="145" t="s">
        <v>2515</v>
      </c>
      <c r="U304" s="145" t="s">
        <v>2540</v>
      </c>
      <c r="V304" s="156" t="s">
        <v>689</v>
      </c>
      <c r="W304" s="158" t="s">
        <v>691</v>
      </c>
      <c r="X304" s="152" t="s">
        <v>689</v>
      </c>
      <c r="Y304" s="159">
        <v>317359.09999999998</v>
      </c>
      <c r="Z304" s="160">
        <v>0</v>
      </c>
      <c r="AA304" s="128">
        <v>0</v>
      </c>
      <c r="AB304" s="133">
        <v>1160821</v>
      </c>
      <c r="AC304" s="159">
        <v>317359.09999999998</v>
      </c>
      <c r="AD304" s="137">
        <f t="shared" si="44"/>
        <v>0</v>
      </c>
      <c r="AE304" s="135">
        <f t="shared" si="45"/>
        <v>1</v>
      </c>
      <c r="AF304" s="135">
        <f t="shared" si="46"/>
        <v>1</v>
      </c>
      <c r="AG304" s="135" t="s">
        <v>2544</v>
      </c>
      <c r="AH304" s="136" t="s">
        <v>925</v>
      </c>
      <c r="AI304" s="170"/>
      <c r="AJ304" s="168"/>
      <c r="AK304" s="168"/>
      <c r="AL304" s="168"/>
      <c r="AM304" s="168"/>
      <c r="AN304" s="168"/>
      <c r="AO304" s="168"/>
      <c r="AP304" s="168"/>
      <c r="AQ304" s="165" t="s">
        <v>1495</v>
      </c>
    </row>
    <row r="305" spans="1:43" ht="36" x14ac:dyDescent="0.3">
      <c r="A305" s="173" t="s">
        <v>903</v>
      </c>
      <c r="B305" s="129">
        <v>302</v>
      </c>
      <c r="C305" s="171" t="s">
        <v>1499</v>
      </c>
      <c r="D305" s="241">
        <v>40983</v>
      </c>
      <c r="E305" s="246" t="s">
        <v>2200</v>
      </c>
      <c r="F305" s="279" t="s">
        <v>2531</v>
      </c>
      <c r="G305" s="175" t="s">
        <v>1132</v>
      </c>
      <c r="H305" s="152">
        <v>2010</v>
      </c>
      <c r="I305" s="157">
        <v>39027</v>
      </c>
      <c r="J305" s="186">
        <v>2006</v>
      </c>
      <c r="K305" s="157" t="s">
        <v>1500</v>
      </c>
      <c r="L305" s="152" t="s">
        <v>1110</v>
      </c>
      <c r="M305" s="154">
        <v>90</v>
      </c>
      <c r="N305" s="136">
        <v>39203</v>
      </c>
      <c r="O305" s="136">
        <v>39965</v>
      </c>
      <c r="P305" s="136">
        <v>42844</v>
      </c>
      <c r="Q305" s="145">
        <f t="shared" si="42"/>
        <v>9.9753424657534246</v>
      </c>
      <c r="R305" s="145" t="s">
        <v>2520</v>
      </c>
      <c r="S305" s="145">
        <f t="shared" si="43"/>
        <v>7.8876712328767127</v>
      </c>
      <c r="T305" s="145" t="s">
        <v>2517</v>
      </c>
      <c r="U305" s="145" t="s">
        <v>2540</v>
      </c>
      <c r="V305" s="156" t="s">
        <v>689</v>
      </c>
      <c r="W305" s="158" t="s">
        <v>691</v>
      </c>
      <c r="X305" s="152" t="s">
        <v>689</v>
      </c>
      <c r="Y305" s="159">
        <v>160825.60000000001</v>
      </c>
      <c r="Z305" s="160">
        <v>0</v>
      </c>
      <c r="AA305" s="128">
        <v>0</v>
      </c>
      <c r="AB305" s="133">
        <v>500409</v>
      </c>
      <c r="AC305" s="159">
        <v>160825.60000000001</v>
      </c>
      <c r="AD305" s="137">
        <f t="shared" si="44"/>
        <v>0</v>
      </c>
      <c r="AE305" s="135">
        <f t="shared" si="45"/>
        <v>1</v>
      </c>
      <c r="AF305" s="135">
        <f t="shared" si="46"/>
        <v>1</v>
      </c>
      <c r="AG305" s="135" t="s">
        <v>2544</v>
      </c>
      <c r="AH305" s="136" t="s">
        <v>925</v>
      </c>
      <c r="AI305" s="170"/>
      <c r="AJ305" s="168"/>
      <c r="AK305" s="168"/>
      <c r="AL305" s="168"/>
      <c r="AM305" s="168"/>
      <c r="AN305" s="168"/>
      <c r="AO305" s="168"/>
      <c r="AP305" s="168"/>
      <c r="AQ305" s="174" t="s">
        <v>1496</v>
      </c>
    </row>
    <row r="306" spans="1:43" ht="132" x14ac:dyDescent="0.3">
      <c r="A306" s="173" t="s">
        <v>903</v>
      </c>
      <c r="B306" s="129">
        <v>303</v>
      </c>
      <c r="C306" s="171" t="s">
        <v>1508</v>
      </c>
      <c r="D306" s="241">
        <v>42567</v>
      </c>
      <c r="E306" s="246" t="s">
        <v>2200</v>
      </c>
      <c r="F306" s="279" t="s">
        <v>2531</v>
      </c>
      <c r="G306" s="175" t="s">
        <v>1132</v>
      </c>
      <c r="H306" s="152">
        <v>2010</v>
      </c>
      <c r="I306" s="157">
        <v>39125</v>
      </c>
      <c r="J306" s="186">
        <v>2007</v>
      </c>
      <c r="K306" s="130" t="s">
        <v>1930</v>
      </c>
      <c r="L306" s="152" t="s">
        <v>1110</v>
      </c>
      <c r="M306" s="154">
        <v>120</v>
      </c>
      <c r="N306" s="136">
        <v>40269</v>
      </c>
      <c r="O306" s="136">
        <v>40269</v>
      </c>
      <c r="P306" s="136">
        <v>42844</v>
      </c>
      <c r="Q306" s="145">
        <f t="shared" si="42"/>
        <v>7.0547945205479454</v>
      </c>
      <c r="R306" s="145" t="s">
        <v>2517</v>
      </c>
      <c r="S306" s="145">
        <f t="shared" si="43"/>
        <v>7.0547945205479454</v>
      </c>
      <c r="T306" s="145" t="s">
        <v>2517</v>
      </c>
      <c r="U306" s="145" t="s">
        <v>2540</v>
      </c>
      <c r="V306" s="156" t="s">
        <v>689</v>
      </c>
      <c r="W306" s="145" t="s">
        <v>689</v>
      </c>
      <c r="X306" s="152" t="s">
        <v>689</v>
      </c>
      <c r="Y306" s="161">
        <v>352148</v>
      </c>
      <c r="Z306" s="160">
        <v>0</v>
      </c>
      <c r="AA306" s="128">
        <v>0</v>
      </c>
      <c r="AB306" s="133">
        <v>230</v>
      </c>
      <c r="AC306" s="160">
        <v>230</v>
      </c>
      <c r="AD306" s="137">
        <f t="shared" si="44"/>
        <v>351918</v>
      </c>
      <c r="AE306" s="135">
        <f t="shared" si="45"/>
        <v>6.5313447754921229E-4</v>
      </c>
      <c r="AF306" s="135">
        <f t="shared" si="46"/>
        <v>6.5313447754921229E-4</v>
      </c>
      <c r="AG306" s="135" t="s">
        <v>2543</v>
      </c>
      <c r="AH306" s="155"/>
      <c r="AI306" s="170"/>
      <c r="AJ306" s="168"/>
      <c r="AK306" s="168"/>
      <c r="AL306" s="168"/>
      <c r="AM306" s="168"/>
      <c r="AN306" s="168"/>
      <c r="AO306" s="168"/>
      <c r="AP306" s="168"/>
      <c r="AQ306" s="174" t="s">
        <v>1509</v>
      </c>
    </row>
    <row r="307" spans="1:43" ht="36" x14ac:dyDescent="0.3">
      <c r="A307" s="173" t="s">
        <v>903</v>
      </c>
      <c r="B307" s="129">
        <v>304</v>
      </c>
      <c r="C307" s="171" t="s">
        <v>1510</v>
      </c>
      <c r="D307" s="241">
        <v>42831</v>
      </c>
      <c r="E307" s="246" t="s">
        <v>2200</v>
      </c>
      <c r="F307" s="279" t="s">
        <v>2531</v>
      </c>
      <c r="G307" s="175" t="s">
        <v>1132</v>
      </c>
      <c r="H307" s="152">
        <v>2010</v>
      </c>
      <c r="I307" s="157">
        <v>39125</v>
      </c>
      <c r="J307" s="186">
        <v>2007</v>
      </c>
      <c r="K307" s="157" t="s">
        <v>1148</v>
      </c>
      <c r="L307" s="152" t="s">
        <v>1110</v>
      </c>
      <c r="M307" s="154">
        <v>660</v>
      </c>
      <c r="N307" s="136">
        <v>39326</v>
      </c>
      <c r="O307" s="136">
        <v>40513</v>
      </c>
      <c r="P307" s="136">
        <v>42844</v>
      </c>
      <c r="Q307" s="145">
        <f t="shared" si="42"/>
        <v>9.6383561643835609</v>
      </c>
      <c r="R307" s="145" t="s">
        <v>2519</v>
      </c>
      <c r="S307" s="145">
        <f t="shared" si="43"/>
        <v>6.3863013698630136</v>
      </c>
      <c r="T307" s="145" t="s">
        <v>2516</v>
      </c>
      <c r="U307" s="145" t="s">
        <v>2540</v>
      </c>
      <c r="V307" s="156" t="s">
        <v>689</v>
      </c>
      <c r="W307" s="158" t="s">
        <v>691</v>
      </c>
      <c r="X307" s="152" t="s">
        <v>689</v>
      </c>
      <c r="Y307" s="159">
        <v>1144975.46</v>
      </c>
      <c r="Z307" s="160">
        <v>0</v>
      </c>
      <c r="AA307" s="128">
        <v>0</v>
      </c>
      <c r="AB307" s="133">
        <v>2045613</v>
      </c>
      <c r="AC307" s="159">
        <v>1144975.46</v>
      </c>
      <c r="AD307" s="137">
        <f t="shared" si="44"/>
        <v>0</v>
      </c>
      <c r="AE307" s="135">
        <f t="shared" si="45"/>
        <v>1</v>
      </c>
      <c r="AF307" s="135">
        <f t="shared" si="46"/>
        <v>1</v>
      </c>
      <c r="AG307" s="135" t="s">
        <v>2544</v>
      </c>
      <c r="AH307" s="136" t="s">
        <v>925</v>
      </c>
      <c r="AI307" s="170"/>
      <c r="AJ307" s="168"/>
      <c r="AK307" s="168"/>
      <c r="AL307" s="168"/>
      <c r="AM307" s="168"/>
      <c r="AN307" s="168"/>
      <c r="AO307" s="168"/>
      <c r="AP307" s="168"/>
      <c r="AQ307" s="174" t="s">
        <v>2027</v>
      </c>
    </row>
    <row r="308" spans="1:43" ht="72" x14ac:dyDescent="0.3">
      <c r="A308" s="173" t="s">
        <v>903</v>
      </c>
      <c r="B308" s="129">
        <v>305</v>
      </c>
      <c r="C308" s="171" t="s">
        <v>1513</v>
      </c>
      <c r="D308" s="241">
        <v>43147</v>
      </c>
      <c r="E308" s="246" t="s">
        <v>2200</v>
      </c>
      <c r="F308" s="279" t="s">
        <v>2531</v>
      </c>
      <c r="G308" s="175" t="s">
        <v>1132</v>
      </c>
      <c r="H308" s="152">
        <v>2010</v>
      </c>
      <c r="I308" s="157">
        <v>39094</v>
      </c>
      <c r="J308" s="186">
        <v>2007</v>
      </c>
      <c r="K308" s="187" t="s">
        <v>1161</v>
      </c>
      <c r="L308" s="152" t="s">
        <v>1109</v>
      </c>
      <c r="M308" s="154">
        <v>360</v>
      </c>
      <c r="N308" s="136" t="s">
        <v>698</v>
      </c>
      <c r="O308" s="136" t="s">
        <v>698</v>
      </c>
      <c r="P308" s="136">
        <v>42844</v>
      </c>
      <c r="Q308" s="128" t="s">
        <v>698</v>
      </c>
      <c r="R308" s="128" t="s">
        <v>698</v>
      </c>
      <c r="S308" s="128" t="s">
        <v>698</v>
      </c>
      <c r="T308" s="128" t="s">
        <v>698</v>
      </c>
      <c r="U308" s="128" t="s">
        <v>698</v>
      </c>
      <c r="V308" s="156" t="s">
        <v>689</v>
      </c>
      <c r="W308" s="145" t="s">
        <v>689</v>
      </c>
      <c r="X308" s="152" t="s">
        <v>689</v>
      </c>
      <c r="Y308" s="161">
        <v>566851</v>
      </c>
      <c r="Z308" s="160">
        <v>0</v>
      </c>
      <c r="AA308" s="128">
        <v>0</v>
      </c>
      <c r="AB308" s="133">
        <v>3</v>
      </c>
      <c r="AC308" s="160">
        <v>0</v>
      </c>
      <c r="AD308" s="137">
        <f t="shared" si="44"/>
        <v>566851</v>
      </c>
      <c r="AE308" s="135">
        <f t="shared" si="45"/>
        <v>0</v>
      </c>
      <c r="AF308" s="135">
        <f t="shared" si="46"/>
        <v>0</v>
      </c>
      <c r="AG308" s="135" t="s">
        <v>2543</v>
      </c>
      <c r="AH308" s="155"/>
      <c r="AI308" s="170"/>
      <c r="AJ308" s="168"/>
      <c r="AK308" s="168"/>
      <c r="AL308" s="168"/>
      <c r="AM308" s="168"/>
      <c r="AN308" s="168"/>
      <c r="AO308" s="168"/>
      <c r="AP308" s="168"/>
      <c r="AQ308" s="174" t="s">
        <v>2029</v>
      </c>
    </row>
    <row r="309" spans="1:43" ht="72" x14ac:dyDescent="0.3">
      <c r="A309" s="173" t="s">
        <v>903</v>
      </c>
      <c r="B309" s="129">
        <v>306</v>
      </c>
      <c r="C309" s="171" t="s">
        <v>1529</v>
      </c>
      <c r="D309" s="241">
        <v>46465</v>
      </c>
      <c r="E309" s="246" t="s">
        <v>2200</v>
      </c>
      <c r="F309" s="279" t="s">
        <v>2531</v>
      </c>
      <c r="G309" s="175" t="s">
        <v>1132</v>
      </c>
      <c r="H309" s="152">
        <v>2010</v>
      </c>
      <c r="I309" s="157">
        <v>39185</v>
      </c>
      <c r="J309" s="186">
        <v>2007</v>
      </c>
      <c r="K309" s="157" t="s">
        <v>1155</v>
      </c>
      <c r="L309" s="152" t="s">
        <v>1104</v>
      </c>
      <c r="M309" s="154">
        <v>180</v>
      </c>
      <c r="N309" s="136">
        <v>39387</v>
      </c>
      <c r="O309" s="136">
        <v>40391</v>
      </c>
      <c r="P309" s="136">
        <v>42844</v>
      </c>
      <c r="Q309" s="145">
        <f t="shared" ref="Q309:Q321" si="47">+(P309-N309)/365</f>
        <v>9.4712328767123282</v>
      </c>
      <c r="R309" s="145" t="s">
        <v>2519</v>
      </c>
      <c r="S309" s="145">
        <f t="shared" ref="S309:S321" si="48">+(P309-O309)/365</f>
        <v>6.720547945205479</v>
      </c>
      <c r="T309" s="145" t="s">
        <v>2516</v>
      </c>
      <c r="U309" s="145" t="s">
        <v>2540</v>
      </c>
      <c r="V309" s="156" t="s">
        <v>689</v>
      </c>
      <c r="W309" s="145" t="s">
        <v>689</v>
      </c>
      <c r="X309" s="152" t="s">
        <v>689</v>
      </c>
      <c r="Y309" s="159">
        <v>1463363</v>
      </c>
      <c r="Z309" s="160">
        <v>0</v>
      </c>
      <c r="AA309" s="128">
        <v>0</v>
      </c>
      <c r="AB309" s="133">
        <v>1972502</v>
      </c>
      <c r="AC309" s="159">
        <v>888178.52</v>
      </c>
      <c r="AD309" s="137">
        <f t="shared" si="44"/>
        <v>575184.48</v>
      </c>
      <c r="AE309" s="135">
        <f t="shared" si="45"/>
        <v>0.60694340365309218</v>
      </c>
      <c r="AF309" s="135">
        <f t="shared" si="46"/>
        <v>0.60694340365309218</v>
      </c>
      <c r="AG309" s="135" t="s">
        <v>2542</v>
      </c>
      <c r="AH309" s="155"/>
      <c r="AI309" s="170"/>
      <c r="AJ309" s="168"/>
      <c r="AK309" s="168"/>
      <c r="AL309" s="168"/>
      <c r="AM309" s="168"/>
      <c r="AN309" s="168"/>
      <c r="AO309" s="168"/>
      <c r="AP309" s="168"/>
      <c r="AQ309" s="174" t="s">
        <v>1530</v>
      </c>
    </row>
    <row r="310" spans="1:43" ht="48" x14ac:dyDescent="0.3">
      <c r="A310" s="173" t="s">
        <v>903</v>
      </c>
      <c r="B310" s="129">
        <v>307</v>
      </c>
      <c r="C310" s="171" t="s">
        <v>1533</v>
      </c>
      <c r="D310" s="241">
        <v>47975</v>
      </c>
      <c r="E310" s="246" t="s">
        <v>2200</v>
      </c>
      <c r="F310" s="279" t="s">
        <v>2531</v>
      </c>
      <c r="G310" s="175" t="s">
        <v>1603</v>
      </c>
      <c r="H310" s="152">
        <v>2010</v>
      </c>
      <c r="I310" s="157">
        <v>39366</v>
      </c>
      <c r="J310" s="186">
        <v>2007</v>
      </c>
      <c r="K310" s="157" t="s">
        <v>916</v>
      </c>
      <c r="L310" s="152" t="s">
        <v>1107</v>
      </c>
      <c r="M310" s="154">
        <v>120</v>
      </c>
      <c r="N310" s="136">
        <v>40360</v>
      </c>
      <c r="O310" s="136">
        <v>40360</v>
      </c>
      <c r="P310" s="136">
        <v>42844</v>
      </c>
      <c r="Q310" s="145">
        <f t="shared" si="47"/>
        <v>6.8054794520547945</v>
      </c>
      <c r="R310" s="145" t="s">
        <v>2516</v>
      </c>
      <c r="S310" s="145">
        <f t="shared" si="48"/>
        <v>6.8054794520547945</v>
      </c>
      <c r="T310" s="145" t="s">
        <v>2516</v>
      </c>
      <c r="U310" s="145" t="s">
        <v>2540</v>
      </c>
      <c r="V310" s="156" t="s">
        <v>689</v>
      </c>
      <c r="W310" s="145" t="s">
        <v>689</v>
      </c>
      <c r="X310" s="152" t="s">
        <v>689</v>
      </c>
      <c r="Y310" s="159">
        <v>114859</v>
      </c>
      <c r="Z310" s="160">
        <v>0</v>
      </c>
      <c r="AA310" s="128">
        <v>0</v>
      </c>
      <c r="AB310" s="133">
        <v>129015</v>
      </c>
      <c r="AC310" s="159">
        <v>3900</v>
      </c>
      <c r="AD310" s="137">
        <f t="shared" si="44"/>
        <v>110959</v>
      </c>
      <c r="AE310" s="135">
        <f t="shared" si="45"/>
        <v>3.3954674862222374E-2</v>
      </c>
      <c r="AF310" s="135">
        <f t="shared" si="46"/>
        <v>3.3954674862222374E-2</v>
      </c>
      <c r="AG310" s="135" t="s">
        <v>2543</v>
      </c>
      <c r="AH310" s="155"/>
      <c r="AI310" s="170"/>
      <c r="AJ310" s="168"/>
      <c r="AK310" s="168"/>
      <c r="AL310" s="168"/>
      <c r="AM310" s="168"/>
      <c r="AN310" s="168"/>
      <c r="AO310" s="168"/>
      <c r="AP310" s="168"/>
      <c r="AQ310" s="165" t="s">
        <v>1534</v>
      </c>
    </row>
    <row r="311" spans="1:43" ht="36" x14ac:dyDescent="0.3">
      <c r="A311" s="173" t="s">
        <v>903</v>
      </c>
      <c r="B311" s="129">
        <v>308</v>
      </c>
      <c r="C311" s="171" t="s">
        <v>1535</v>
      </c>
      <c r="D311" s="241">
        <v>48507</v>
      </c>
      <c r="E311" s="246" t="s">
        <v>2200</v>
      </c>
      <c r="F311" s="279" t="s">
        <v>2531</v>
      </c>
      <c r="G311" s="175" t="s">
        <v>1132</v>
      </c>
      <c r="H311" s="152">
        <v>2010</v>
      </c>
      <c r="I311" s="157">
        <v>39170</v>
      </c>
      <c r="J311" s="186">
        <v>2007</v>
      </c>
      <c r="K311" s="157" t="s">
        <v>918</v>
      </c>
      <c r="L311" s="152" t="s">
        <v>1110</v>
      </c>
      <c r="M311" s="154">
        <v>160</v>
      </c>
      <c r="N311" s="136">
        <v>39539</v>
      </c>
      <c r="O311" s="136">
        <v>39873</v>
      </c>
      <c r="P311" s="136">
        <v>42844</v>
      </c>
      <c r="Q311" s="145">
        <f t="shared" si="47"/>
        <v>9.0547945205479454</v>
      </c>
      <c r="R311" s="145" t="s">
        <v>2519</v>
      </c>
      <c r="S311" s="145">
        <f t="shared" si="48"/>
        <v>8.1397260273972609</v>
      </c>
      <c r="T311" s="145" t="s">
        <v>2518</v>
      </c>
      <c r="U311" s="145" t="s">
        <v>2540</v>
      </c>
      <c r="V311" s="156" t="s">
        <v>689</v>
      </c>
      <c r="W311" s="158" t="s">
        <v>691</v>
      </c>
      <c r="X311" s="152" t="s">
        <v>689</v>
      </c>
      <c r="Y311" s="159">
        <v>186625.96</v>
      </c>
      <c r="Z311" s="160">
        <v>0</v>
      </c>
      <c r="AA311" s="128">
        <v>0</v>
      </c>
      <c r="AB311" s="133">
        <v>325000</v>
      </c>
      <c r="AC311" s="159">
        <v>186625.96</v>
      </c>
      <c r="AD311" s="137">
        <f t="shared" si="44"/>
        <v>0</v>
      </c>
      <c r="AE311" s="135">
        <f t="shared" si="45"/>
        <v>1</v>
      </c>
      <c r="AF311" s="135">
        <f t="shared" si="46"/>
        <v>1</v>
      </c>
      <c r="AG311" s="135" t="s">
        <v>2544</v>
      </c>
      <c r="AH311" s="136" t="s">
        <v>925</v>
      </c>
      <c r="AI311" s="170"/>
      <c r="AJ311" s="168"/>
      <c r="AK311" s="168"/>
      <c r="AL311" s="168"/>
      <c r="AM311" s="168"/>
      <c r="AN311" s="168"/>
      <c r="AO311" s="168"/>
      <c r="AP311" s="168"/>
      <c r="AQ311" s="174" t="s">
        <v>1536</v>
      </c>
    </row>
    <row r="312" spans="1:43" ht="72" x14ac:dyDescent="0.3">
      <c r="A312" s="173" t="s">
        <v>903</v>
      </c>
      <c r="B312" s="129">
        <v>309</v>
      </c>
      <c r="C312" s="171" t="s">
        <v>1537</v>
      </c>
      <c r="D312" s="241">
        <v>48604</v>
      </c>
      <c r="E312" s="246" t="s">
        <v>2200</v>
      </c>
      <c r="F312" s="279" t="s">
        <v>2531</v>
      </c>
      <c r="G312" s="175" t="s">
        <v>1132</v>
      </c>
      <c r="H312" s="152">
        <v>2010</v>
      </c>
      <c r="I312" s="157">
        <v>39170</v>
      </c>
      <c r="J312" s="186">
        <v>2007</v>
      </c>
      <c r="K312" s="187" t="s">
        <v>1164</v>
      </c>
      <c r="L312" s="152" t="s">
        <v>1110</v>
      </c>
      <c r="M312" s="154">
        <v>210</v>
      </c>
      <c r="N312" s="136">
        <v>39569</v>
      </c>
      <c r="O312" s="136">
        <v>42675</v>
      </c>
      <c r="P312" s="136">
        <v>42844</v>
      </c>
      <c r="Q312" s="145">
        <f t="shared" si="47"/>
        <v>8.9726027397260282</v>
      </c>
      <c r="R312" s="145" t="s">
        <v>2519</v>
      </c>
      <c r="S312" s="145">
        <f t="shared" si="48"/>
        <v>0.46301369863013697</v>
      </c>
      <c r="T312" s="145" t="s">
        <v>2510</v>
      </c>
      <c r="U312" s="145" t="s">
        <v>2539</v>
      </c>
      <c r="V312" s="156" t="s">
        <v>689</v>
      </c>
      <c r="W312" s="145" t="s">
        <v>689</v>
      </c>
      <c r="X312" s="152" t="s">
        <v>689</v>
      </c>
      <c r="Y312" s="159">
        <v>1840995</v>
      </c>
      <c r="Z312" s="160">
        <v>0</v>
      </c>
      <c r="AA312" s="128">
        <v>0</v>
      </c>
      <c r="AB312" s="133">
        <v>2652129</v>
      </c>
      <c r="AC312" s="161">
        <v>1420493.23</v>
      </c>
      <c r="AD312" s="137">
        <f t="shared" si="44"/>
        <v>420501.77</v>
      </c>
      <c r="AE312" s="135">
        <f t="shared" si="45"/>
        <v>0.77158994456801888</v>
      </c>
      <c r="AF312" s="135">
        <f t="shared" si="46"/>
        <v>0.77158994456801888</v>
      </c>
      <c r="AG312" s="135" t="s">
        <v>2544</v>
      </c>
      <c r="AH312" s="155"/>
      <c r="AI312" s="170"/>
      <c r="AJ312" s="168"/>
      <c r="AK312" s="168"/>
      <c r="AL312" s="168"/>
      <c r="AM312" s="168"/>
      <c r="AN312" s="168"/>
      <c r="AO312" s="168"/>
      <c r="AP312" s="168"/>
      <c r="AQ312" s="165" t="s">
        <v>1538</v>
      </c>
    </row>
    <row r="313" spans="1:43" ht="36" x14ac:dyDescent="0.3">
      <c r="A313" s="173" t="s">
        <v>903</v>
      </c>
      <c r="B313" s="129">
        <v>310</v>
      </c>
      <c r="C313" s="171" t="s">
        <v>1539</v>
      </c>
      <c r="D313" s="241">
        <v>48628</v>
      </c>
      <c r="E313" s="246" t="s">
        <v>2200</v>
      </c>
      <c r="F313" s="279" t="s">
        <v>2531</v>
      </c>
      <c r="G313" s="175" t="s">
        <v>1132</v>
      </c>
      <c r="H313" s="152">
        <v>2010</v>
      </c>
      <c r="I313" s="157">
        <v>39170</v>
      </c>
      <c r="J313" s="186">
        <v>2007</v>
      </c>
      <c r="K313" s="157" t="s">
        <v>1182</v>
      </c>
      <c r="L313" s="152" t="s">
        <v>1110</v>
      </c>
      <c r="M313" s="154">
        <v>280</v>
      </c>
      <c r="N313" s="136">
        <v>39326</v>
      </c>
      <c r="O313" s="136">
        <v>39965</v>
      </c>
      <c r="P313" s="136">
        <v>42844</v>
      </c>
      <c r="Q313" s="145">
        <f t="shared" si="47"/>
        <v>9.6383561643835609</v>
      </c>
      <c r="R313" s="145" t="s">
        <v>2519</v>
      </c>
      <c r="S313" s="145">
        <f t="shared" si="48"/>
        <v>7.8876712328767127</v>
      </c>
      <c r="T313" s="145" t="s">
        <v>2517</v>
      </c>
      <c r="U313" s="145" t="s">
        <v>2540</v>
      </c>
      <c r="V313" s="156" t="s">
        <v>689</v>
      </c>
      <c r="W313" s="158" t="s">
        <v>691</v>
      </c>
      <c r="X313" s="152" t="s">
        <v>689</v>
      </c>
      <c r="Y313" s="159">
        <v>221998.05</v>
      </c>
      <c r="Z313" s="160">
        <v>0</v>
      </c>
      <c r="AA313" s="128">
        <v>0</v>
      </c>
      <c r="AB313" s="133">
        <v>273044</v>
      </c>
      <c r="AC313" s="159">
        <v>221998.05</v>
      </c>
      <c r="AD313" s="137">
        <f t="shared" si="44"/>
        <v>0</v>
      </c>
      <c r="AE313" s="135">
        <f t="shared" si="45"/>
        <v>1</v>
      </c>
      <c r="AF313" s="135">
        <f t="shared" si="46"/>
        <v>1</v>
      </c>
      <c r="AG313" s="135" t="s">
        <v>2544</v>
      </c>
      <c r="AH313" s="136" t="s">
        <v>925</v>
      </c>
      <c r="AI313" s="170"/>
      <c r="AJ313" s="168"/>
      <c r="AK313" s="168"/>
      <c r="AL313" s="168"/>
      <c r="AM313" s="168"/>
      <c r="AN313" s="168"/>
      <c r="AO313" s="168"/>
      <c r="AP313" s="168"/>
      <c r="AQ313" s="165" t="s">
        <v>1536</v>
      </c>
    </row>
    <row r="314" spans="1:43" ht="36" x14ac:dyDescent="0.3">
      <c r="A314" s="173" t="s">
        <v>903</v>
      </c>
      <c r="B314" s="129">
        <v>311</v>
      </c>
      <c r="C314" s="171" t="s">
        <v>1540</v>
      </c>
      <c r="D314" s="241">
        <v>48792</v>
      </c>
      <c r="E314" s="246" t="s">
        <v>2200</v>
      </c>
      <c r="F314" s="279" t="s">
        <v>2531</v>
      </c>
      <c r="G314" s="175" t="s">
        <v>1132</v>
      </c>
      <c r="H314" s="152">
        <v>2010</v>
      </c>
      <c r="I314" s="157">
        <v>39168</v>
      </c>
      <c r="J314" s="186">
        <v>2007</v>
      </c>
      <c r="K314" s="130" t="s">
        <v>1167</v>
      </c>
      <c r="L314" s="152" t="s">
        <v>1100</v>
      </c>
      <c r="M314" s="154">
        <v>640</v>
      </c>
      <c r="N314" s="136">
        <v>39356</v>
      </c>
      <c r="O314" s="136">
        <v>41091</v>
      </c>
      <c r="P314" s="136">
        <v>42844</v>
      </c>
      <c r="Q314" s="145">
        <f t="shared" si="47"/>
        <v>9.5561643835616437</v>
      </c>
      <c r="R314" s="145" t="s">
        <v>2519</v>
      </c>
      <c r="S314" s="145">
        <f t="shared" si="48"/>
        <v>4.8027397260273972</v>
      </c>
      <c r="T314" s="145" t="s">
        <v>2514</v>
      </c>
      <c r="U314" s="145" t="s">
        <v>2540</v>
      </c>
      <c r="V314" s="156" t="s">
        <v>689</v>
      </c>
      <c r="W314" s="158" t="s">
        <v>691</v>
      </c>
      <c r="X314" s="152" t="s">
        <v>689</v>
      </c>
      <c r="Y314" s="159">
        <v>501951.28</v>
      </c>
      <c r="Z314" s="160">
        <v>0</v>
      </c>
      <c r="AA314" s="128">
        <v>0</v>
      </c>
      <c r="AB314" s="133">
        <v>873962</v>
      </c>
      <c r="AC314" s="159">
        <v>501951.28</v>
      </c>
      <c r="AD314" s="137">
        <f t="shared" si="44"/>
        <v>0</v>
      </c>
      <c r="AE314" s="135">
        <f t="shared" si="45"/>
        <v>1</v>
      </c>
      <c r="AF314" s="135">
        <f t="shared" si="46"/>
        <v>1</v>
      </c>
      <c r="AG314" s="135" t="s">
        <v>2544</v>
      </c>
      <c r="AH314" s="136" t="s">
        <v>925</v>
      </c>
      <c r="AI314" s="170"/>
      <c r="AJ314" s="168"/>
      <c r="AK314" s="168"/>
      <c r="AL314" s="168"/>
      <c r="AM314" s="168"/>
      <c r="AN314" s="168"/>
      <c r="AO314" s="168"/>
      <c r="AP314" s="168"/>
      <c r="AQ314" s="174" t="s">
        <v>1536</v>
      </c>
    </row>
    <row r="315" spans="1:43" ht="108" x14ac:dyDescent="0.3">
      <c r="A315" s="173" t="s">
        <v>903</v>
      </c>
      <c r="B315" s="129">
        <v>312</v>
      </c>
      <c r="C315" s="171" t="s">
        <v>1548</v>
      </c>
      <c r="D315" s="241">
        <v>52031</v>
      </c>
      <c r="E315" s="246" t="s">
        <v>2200</v>
      </c>
      <c r="F315" s="279" t="s">
        <v>2531</v>
      </c>
      <c r="G315" s="175" t="s">
        <v>1132</v>
      </c>
      <c r="H315" s="152">
        <v>2010</v>
      </c>
      <c r="I315" s="157">
        <v>39241</v>
      </c>
      <c r="J315" s="186">
        <v>2007</v>
      </c>
      <c r="K315" s="157" t="s">
        <v>1459</v>
      </c>
      <c r="L315" s="152" t="s">
        <v>1102</v>
      </c>
      <c r="M315" s="154">
        <v>240</v>
      </c>
      <c r="N315" s="136">
        <v>40210</v>
      </c>
      <c r="O315" s="136">
        <v>42461</v>
      </c>
      <c r="P315" s="136">
        <v>42844</v>
      </c>
      <c r="Q315" s="145">
        <f t="shared" si="47"/>
        <v>7.2164383561643834</v>
      </c>
      <c r="R315" s="145" t="s">
        <v>2517</v>
      </c>
      <c r="S315" s="145">
        <f t="shared" si="48"/>
        <v>1.0493150684931507</v>
      </c>
      <c r="T315" s="145" t="s">
        <v>2524</v>
      </c>
      <c r="U315" s="145" t="s">
        <v>2540</v>
      </c>
      <c r="V315" s="156" t="s">
        <v>689</v>
      </c>
      <c r="W315" s="145" t="s">
        <v>689</v>
      </c>
      <c r="X315" s="152" t="s">
        <v>691</v>
      </c>
      <c r="Y315" s="159">
        <v>3479604</v>
      </c>
      <c r="Z315" s="160">
        <v>0</v>
      </c>
      <c r="AA315" s="128">
        <v>0</v>
      </c>
      <c r="AB315" s="133">
        <v>5527653</v>
      </c>
      <c r="AC315" s="159">
        <v>4024571.37</v>
      </c>
      <c r="AD315" s="137">
        <f t="shared" si="44"/>
        <v>-544967.37000000011</v>
      </c>
      <c r="AE315" s="135">
        <f t="shared" si="45"/>
        <v>1.1566176409729383</v>
      </c>
      <c r="AF315" s="135">
        <f t="shared" si="46"/>
        <v>1.1566176409729383</v>
      </c>
      <c r="AG315" s="135" t="s">
        <v>2544</v>
      </c>
      <c r="AH315" s="155"/>
      <c r="AI315" s="170"/>
      <c r="AJ315" s="168"/>
      <c r="AK315" s="168"/>
      <c r="AL315" s="168"/>
      <c r="AM315" s="168"/>
      <c r="AN315" s="168"/>
      <c r="AO315" s="168"/>
      <c r="AP315" s="168"/>
      <c r="AQ315" s="165" t="s">
        <v>1549</v>
      </c>
    </row>
    <row r="316" spans="1:43" ht="36" x14ac:dyDescent="0.3">
      <c r="A316" s="173" t="s">
        <v>903</v>
      </c>
      <c r="B316" s="129">
        <v>313</v>
      </c>
      <c r="C316" s="171" t="s">
        <v>1554</v>
      </c>
      <c r="D316" s="241">
        <v>53546</v>
      </c>
      <c r="E316" s="246" t="s">
        <v>2200</v>
      </c>
      <c r="F316" s="279" t="s">
        <v>2531</v>
      </c>
      <c r="G316" s="175" t="s">
        <v>1132</v>
      </c>
      <c r="H316" s="152">
        <v>2010</v>
      </c>
      <c r="I316" s="157">
        <v>39265</v>
      </c>
      <c r="J316" s="186">
        <v>2007</v>
      </c>
      <c r="K316" s="157" t="s">
        <v>1148</v>
      </c>
      <c r="L316" s="152" t="s">
        <v>1110</v>
      </c>
      <c r="M316" s="154">
        <v>270</v>
      </c>
      <c r="N316" s="136">
        <v>39783</v>
      </c>
      <c r="O316" s="136">
        <v>40513</v>
      </c>
      <c r="P316" s="136">
        <v>42844</v>
      </c>
      <c r="Q316" s="145">
        <f t="shared" si="47"/>
        <v>8.3863013698630144</v>
      </c>
      <c r="R316" s="145" t="s">
        <v>2518</v>
      </c>
      <c r="S316" s="145">
        <f t="shared" si="48"/>
        <v>6.3863013698630136</v>
      </c>
      <c r="T316" s="145" t="s">
        <v>2516</v>
      </c>
      <c r="U316" s="145" t="s">
        <v>2540</v>
      </c>
      <c r="V316" s="156" t="s">
        <v>689</v>
      </c>
      <c r="W316" s="158" t="s">
        <v>691</v>
      </c>
      <c r="X316" s="152" t="s">
        <v>689</v>
      </c>
      <c r="Y316" s="231">
        <v>1467201.8</v>
      </c>
      <c r="Z316" s="160">
        <v>0</v>
      </c>
      <c r="AA316" s="128">
        <v>0</v>
      </c>
      <c r="AB316" s="133">
        <v>3135581</v>
      </c>
      <c r="AC316" s="159">
        <v>1467201.8</v>
      </c>
      <c r="AD316" s="137">
        <f t="shared" si="44"/>
        <v>0</v>
      </c>
      <c r="AE316" s="135">
        <f t="shared" si="45"/>
        <v>1</v>
      </c>
      <c r="AF316" s="135">
        <f t="shared" si="46"/>
        <v>1</v>
      </c>
      <c r="AG316" s="135" t="s">
        <v>2544</v>
      </c>
      <c r="AH316" s="136" t="s">
        <v>925</v>
      </c>
      <c r="AI316" s="170"/>
      <c r="AJ316" s="168"/>
      <c r="AK316" s="168"/>
      <c r="AL316" s="168"/>
      <c r="AM316" s="168"/>
      <c r="AN316" s="168"/>
      <c r="AO316" s="168"/>
      <c r="AP316" s="168"/>
      <c r="AQ316" s="165" t="s">
        <v>1536</v>
      </c>
    </row>
    <row r="317" spans="1:43" ht="36" x14ac:dyDescent="0.3">
      <c r="A317" s="173" t="s">
        <v>903</v>
      </c>
      <c r="B317" s="129">
        <v>314</v>
      </c>
      <c r="C317" s="171" t="s">
        <v>1555</v>
      </c>
      <c r="D317" s="241">
        <v>53637</v>
      </c>
      <c r="E317" s="246" t="s">
        <v>2200</v>
      </c>
      <c r="F317" s="279" t="s">
        <v>2531</v>
      </c>
      <c r="G317" s="175" t="s">
        <v>1132</v>
      </c>
      <c r="H317" s="152">
        <v>2010</v>
      </c>
      <c r="I317" s="157">
        <v>39259</v>
      </c>
      <c r="J317" s="186">
        <v>2007</v>
      </c>
      <c r="K317" s="157" t="s">
        <v>1194</v>
      </c>
      <c r="L317" s="152" t="s">
        <v>1110</v>
      </c>
      <c r="M317" s="154">
        <v>210</v>
      </c>
      <c r="N317" s="136">
        <v>39753</v>
      </c>
      <c r="O317" s="136">
        <v>40330</v>
      </c>
      <c r="P317" s="136">
        <v>42844</v>
      </c>
      <c r="Q317" s="145">
        <f t="shared" si="47"/>
        <v>8.4684931506849317</v>
      </c>
      <c r="R317" s="145" t="s">
        <v>2518</v>
      </c>
      <c r="S317" s="145">
        <f t="shared" si="48"/>
        <v>6.8876712328767127</v>
      </c>
      <c r="T317" s="145" t="s">
        <v>2516</v>
      </c>
      <c r="U317" s="145" t="s">
        <v>2540</v>
      </c>
      <c r="V317" s="145" t="s">
        <v>691</v>
      </c>
      <c r="W317" s="158" t="s">
        <v>691</v>
      </c>
      <c r="X317" s="152" t="s">
        <v>689</v>
      </c>
      <c r="Y317" s="159">
        <v>1307613.25</v>
      </c>
      <c r="Z317" s="160">
        <v>0</v>
      </c>
      <c r="AA317" s="128">
        <v>0</v>
      </c>
      <c r="AB317" s="133">
        <v>2246191</v>
      </c>
      <c r="AC317" s="159">
        <v>1331648.69</v>
      </c>
      <c r="AD317" s="137">
        <f t="shared" ref="AD317:AD348" si="49">+Y317-AC317</f>
        <v>-24035.439999999944</v>
      </c>
      <c r="AE317" s="135">
        <f t="shared" ref="AE317:AE348" si="50">+AC317/Y317</f>
        <v>1.0183811536018008</v>
      </c>
      <c r="AF317" s="135">
        <f t="shared" ref="AF317:AF348" si="51">+AC317/Y317</f>
        <v>1.0183811536018008</v>
      </c>
      <c r="AG317" s="135" t="s">
        <v>2544</v>
      </c>
      <c r="AH317" s="136" t="s">
        <v>925</v>
      </c>
      <c r="AI317" s="170"/>
      <c r="AJ317" s="168"/>
      <c r="AK317" s="168"/>
      <c r="AL317" s="168"/>
      <c r="AM317" s="168"/>
      <c r="AN317" s="168"/>
      <c r="AO317" s="168"/>
      <c r="AP317" s="168"/>
      <c r="AQ317" s="165" t="s">
        <v>1556</v>
      </c>
    </row>
    <row r="318" spans="1:43" ht="60" x14ac:dyDescent="0.3">
      <c r="A318" s="173" t="s">
        <v>903</v>
      </c>
      <c r="B318" s="129">
        <v>315</v>
      </c>
      <c r="C318" s="171" t="s">
        <v>1557</v>
      </c>
      <c r="D318" s="241">
        <v>55191</v>
      </c>
      <c r="E318" s="246" t="s">
        <v>2200</v>
      </c>
      <c r="F318" s="279" t="s">
        <v>2531</v>
      </c>
      <c r="G318" s="175" t="s">
        <v>1132</v>
      </c>
      <c r="H318" s="152">
        <v>2010</v>
      </c>
      <c r="I318" s="157">
        <v>39279</v>
      </c>
      <c r="J318" s="186">
        <v>2007</v>
      </c>
      <c r="K318" s="157" t="s">
        <v>1558</v>
      </c>
      <c r="L318" s="152" t="s">
        <v>1104</v>
      </c>
      <c r="M318" s="154">
        <v>360</v>
      </c>
      <c r="N318" s="136">
        <v>39295</v>
      </c>
      <c r="O318" s="136">
        <v>40210</v>
      </c>
      <c r="P318" s="136">
        <v>42844</v>
      </c>
      <c r="Q318" s="145">
        <f t="shared" si="47"/>
        <v>9.7232876712328764</v>
      </c>
      <c r="R318" s="145" t="s">
        <v>2519</v>
      </c>
      <c r="S318" s="145">
        <f t="shared" si="48"/>
        <v>7.2164383561643834</v>
      </c>
      <c r="T318" s="145" t="s">
        <v>2517</v>
      </c>
      <c r="U318" s="145" t="s">
        <v>2540</v>
      </c>
      <c r="V318" s="156" t="s">
        <v>689</v>
      </c>
      <c r="W318" s="145" t="s">
        <v>689</v>
      </c>
      <c r="X318" s="152" t="s">
        <v>689</v>
      </c>
      <c r="Y318" s="159">
        <v>2477562</v>
      </c>
      <c r="Z318" s="160">
        <v>0</v>
      </c>
      <c r="AA318" s="128">
        <v>0</v>
      </c>
      <c r="AB318" s="133">
        <v>3008554</v>
      </c>
      <c r="AC318" s="159">
        <v>1796485.8</v>
      </c>
      <c r="AD318" s="137">
        <f t="shared" si="49"/>
        <v>681076.2</v>
      </c>
      <c r="AE318" s="135">
        <f t="shared" si="50"/>
        <v>0.72510225778406356</v>
      </c>
      <c r="AF318" s="135">
        <f t="shared" si="51"/>
        <v>0.72510225778406356</v>
      </c>
      <c r="AG318" s="135" t="s">
        <v>2542</v>
      </c>
      <c r="AH318" s="155"/>
      <c r="AI318" s="170"/>
      <c r="AJ318" s="168"/>
      <c r="AK318" s="168"/>
      <c r="AL318" s="168"/>
      <c r="AM318" s="168"/>
      <c r="AN318" s="168"/>
      <c r="AO318" s="168"/>
      <c r="AP318" s="168"/>
      <c r="AQ318" s="174" t="s">
        <v>1559</v>
      </c>
    </row>
    <row r="319" spans="1:43" ht="36" x14ac:dyDescent="0.3">
      <c r="A319" s="173" t="s">
        <v>903</v>
      </c>
      <c r="B319" s="129">
        <v>316</v>
      </c>
      <c r="C319" s="171" t="s">
        <v>1560</v>
      </c>
      <c r="D319" s="241">
        <v>56799</v>
      </c>
      <c r="E319" s="246" t="s">
        <v>2200</v>
      </c>
      <c r="F319" s="279" t="s">
        <v>2531</v>
      </c>
      <c r="G319" s="175" t="s">
        <v>1132</v>
      </c>
      <c r="H319" s="152">
        <v>2010</v>
      </c>
      <c r="I319" s="157">
        <v>39290</v>
      </c>
      <c r="J319" s="186">
        <v>2007</v>
      </c>
      <c r="K319" s="157" t="s">
        <v>1474</v>
      </c>
      <c r="L319" s="152" t="s">
        <v>1110</v>
      </c>
      <c r="M319" s="154">
        <v>260</v>
      </c>
      <c r="N319" s="136">
        <v>39569</v>
      </c>
      <c r="O319" s="136">
        <v>40087</v>
      </c>
      <c r="P319" s="136">
        <v>42844</v>
      </c>
      <c r="Q319" s="145">
        <f t="shared" si="47"/>
        <v>8.9726027397260282</v>
      </c>
      <c r="R319" s="145" t="s">
        <v>2519</v>
      </c>
      <c r="S319" s="145">
        <f t="shared" si="48"/>
        <v>7.5534246575342463</v>
      </c>
      <c r="T319" s="145" t="s">
        <v>2517</v>
      </c>
      <c r="U319" s="145" t="s">
        <v>2540</v>
      </c>
      <c r="V319" s="156" t="s">
        <v>689</v>
      </c>
      <c r="W319" s="158" t="s">
        <v>691</v>
      </c>
      <c r="X319" s="152" t="s">
        <v>689</v>
      </c>
      <c r="Y319" s="159">
        <v>552805.81999999995</v>
      </c>
      <c r="Z319" s="160">
        <v>0</v>
      </c>
      <c r="AA319" s="128">
        <v>0</v>
      </c>
      <c r="AB319" s="133">
        <v>1072000</v>
      </c>
      <c r="AC319" s="159">
        <v>552805.81999999995</v>
      </c>
      <c r="AD319" s="137">
        <f t="shared" si="49"/>
        <v>0</v>
      </c>
      <c r="AE319" s="135">
        <f t="shared" si="50"/>
        <v>1</v>
      </c>
      <c r="AF319" s="135">
        <f t="shared" si="51"/>
        <v>1</v>
      </c>
      <c r="AG319" s="135" t="s">
        <v>2544</v>
      </c>
      <c r="AH319" s="136" t="s">
        <v>925</v>
      </c>
      <c r="AI319" s="170"/>
      <c r="AJ319" s="168"/>
      <c r="AK319" s="168"/>
      <c r="AL319" s="168"/>
      <c r="AM319" s="168"/>
      <c r="AN319" s="168"/>
      <c r="AO319" s="168"/>
      <c r="AP319" s="168"/>
      <c r="AQ319" s="174" t="s">
        <v>1536</v>
      </c>
    </row>
    <row r="320" spans="1:43" ht="60" x14ac:dyDescent="0.3">
      <c r="A320" s="173" t="s">
        <v>903</v>
      </c>
      <c r="B320" s="129">
        <v>317</v>
      </c>
      <c r="C320" s="171" t="s">
        <v>1562</v>
      </c>
      <c r="D320" s="241">
        <v>58874</v>
      </c>
      <c r="E320" s="245" t="s">
        <v>2230</v>
      </c>
      <c r="F320" s="280" t="s">
        <v>2535</v>
      </c>
      <c r="G320" s="175" t="s">
        <v>1563</v>
      </c>
      <c r="H320" s="152">
        <v>2010</v>
      </c>
      <c r="I320" s="157">
        <v>41234</v>
      </c>
      <c r="J320" s="152">
        <v>2012</v>
      </c>
      <c r="K320" s="157" t="s">
        <v>916</v>
      </c>
      <c r="L320" s="152" t="s">
        <v>1110</v>
      </c>
      <c r="M320" s="154">
        <v>420</v>
      </c>
      <c r="N320" s="136">
        <v>39630</v>
      </c>
      <c r="O320" s="136">
        <v>42461</v>
      </c>
      <c r="P320" s="136">
        <v>42844</v>
      </c>
      <c r="Q320" s="145">
        <f t="shared" si="47"/>
        <v>8.8054794520547937</v>
      </c>
      <c r="R320" s="145" t="s">
        <v>2518</v>
      </c>
      <c r="S320" s="145">
        <f t="shared" si="48"/>
        <v>1.0493150684931507</v>
      </c>
      <c r="T320" s="145" t="s">
        <v>2524</v>
      </c>
      <c r="U320" s="145" t="s">
        <v>2540</v>
      </c>
      <c r="V320" s="145" t="s">
        <v>691</v>
      </c>
      <c r="W320" s="145" t="s">
        <v>689</v>
      </c>
      <c r="X320" s="152" t="s">
        <v>691</v>
      </c>
      <c r="Y320" s="159">
        <v>30895234</v>
      </c>
      <c r="Z320" s="160">
        <v>0</v>
      </c>
      <c r="AA320" s="128">
        <v>0</v>
      </c>
      <c r="AB320" s="133">
        <v>39046101</v>
      </c>
      <c r="AC320" s="159">
        <v>20358893.329999998</v>
      </c>
      <c r="AD320" s="137">
        <f t="shared" si="49"/>
        <v>10536340.670000002</v>
      </c>
      <c r="AE320" s="135">
        <f t="shared" si="50"/>
        <v>0.65896550030985357</v>
      </c>
      <c r="AF320" s="135">
        <f t="shared" si="51"/>
        <v>0.65896550030985357</v>
      </c>
      <c r="AG320" s="135" t="s">
        <v>2542</v>
      </c>
      <c r="AH320" s="155"/>
      <c r="AI320" s="170"/>
      <c r="AJ320" s="168"/>
      <c r="AK320" s="168"/>
      <c r="AL320" s="168"/>
      <c r="AM320" s="168"/>
      <c r="AN320" s="168"/>
      <c r="AO320" s="168"/>
      <c r="AP320" s="168"/>
      <c r="AQ320" s="165" t="s">
        <v>1564</v>
      </c>
    </row>
    <row r="321" spans="1:43" ht="36" x14ac:dyDescent="0.3">
      <c r="A321" s="173" t="s">
        <v>903</v>
      </c>
      <c r="B321" s="129">
        <v>318</v>
      </c>
      <c r="C321" s="171" t="s">
        <v>1565</v>
      </c>
      <c r="D321" s="241">
        <v>58928</v>
      </c>
      <c r="E321" s="246" t="s">
        <v>2200</v>
      </c>
      <c r="F321" s="279" t="s">
        <v>2531</v>
      </c>
      <c r="G321" s="175" t="s">
        <v>1132</v>
      </c>
      <c r="H321" s="152">
        <v>2010</v>
      </c>
      <c r="I321" s="157">
        <v>39311</v>
      </c>
      <c r="J321" s="186">
        <v>2007</v>
      </c>
      <c r="K321" s="157" t="s">
        <v>1148</v>
      </c>
      <c r="L321" s="152" t="s">
        <v>1110</v>
      </c>
      <c r="M321" s="154">
        <v>590</v>
      </c>
      <c r="N321" s="136">
        <v>39569</v>
      </c>
      <c r="O321" s="136">
        <v>40513</v>
      </c>
      <c r="P321" s="136">
        <v>42844</v>
      </c>
      <c r="Q321" s="145">
        <f t="shared" si="47"/>
        <v>8.9726027397260282</v>
      </c>
      <c r="R321" s="145" t="s">
        <v>2519</v>
      </c>
      <c r="S321" s="145">
        <f t="shared" si="48"/>
        <v>6.3863013698630136</v>
      </c>
      <c r="T321" s="145" t="s">
        <v>2516</v>
      </c>
      <c r="U321" s="145" t="s">
        <v>2540</v>
      </c>
      <c r="V321" s="156" t="s">
        <v>689</v>
      </c>
      <c r="W321" s="158" t="s">
        <v>691</v>
      </c>
      <c r="X321" s="152" t="s">
        <v>689</v>
      </c>
      <c r="Y321" s="159">
        <v>1869491.05</v>
      </c>
      <c r="Z321" s="160">
        <v>0</v>
      </c>
      <c r="AA321" s="128">
        <v>0</v>
      </c>
      <c r="AB321" s="133">
        <v>4175001</v>
      </c>
      <c r="AC321" s="159">
        <v>1869491.05</v>
      </c>
      <c r="AD321" s="137">
        <f t="shared" si="49"/>
        <v>0</v>
      </c>
      <c r="AE321" s="135">
        <f t="shared" si="50"/>
        <v>1</v>
      </c>
      <c r="AF321" s="135">
        <f t="shared" si="51"/>
        <v>1</v>
      </c>
      <c r="AG321" s="135" t="s">
        <v>2544</v>
      </c>
      <c r="AH321" s="136" t="s">
        <v>925</v>
      </c>
      <c r="AI321" s="170"/>
      <c r="AJ321" s="168"/>
      <c r="AK321" s="168"/>
      <c r="AL321" s="168"/>
      <c r="AM321" s="168"/>
      <c r="AN321" s="168"/>
      <c r="AO321" s="168"/>
      <c r="AP321" s="168"/>
      <c r="AQ321" s="165" t="s">
        <v>1536</v>
      </c>
    </row>
    <row r="322" spans="1:43" ht="60" x14ac:dyDescent="0.3">
      <c r="A322" s="173" t="s">
        <v>903</v>
      </c>
      <c r="B322" s="129">
        <v>319</v>
      </c>
      <c r="C322" s="171" t="s">
        <v>1571</v>
      </c>
      <c r="D322" s="241">
        <v>63054</v>
      </c>
      <c r="E322" s="245" t="s">
        <v>2200</v>
      </c>
      <c r="F322" s="279" t="s">
        <v>2531</v>
      </c>
      <c r="G322" s="175" t="s">
        <v>1595</v>
      </c>
      <c r="H322" s="152">
        <v>2010</v>
      </c>
      <c r="I322" s="157">
        <v>39751</v>
      </c>
      <c r="J322" s="186">
        <v>2008</v>
      </c>
      <c r="K322" s="157" t="s">
        <v>1572</v>
      </c>
      <c r="L322" s="152" t="s">
        <v>1104</v>
      </c>
      <c r="M322" s="154">
        <v>105</v>
      </c>
      <c r="N322" s="136" t="s">
        <v>698</v>
      </c>
      <c r="O322" s="136" t="s">
        <v>698</v>
      </c>
      <c r="P322" s="136">
        <v>42844</v>
      </c>
      <c r="Q322" s="128" t="s">
        <v>698</v>
      </c>
      <c r="R322" s="128" t="s">
        <v>698</v>
      </c>
      <c r="S322" s="128" t="s">
        <v>698</v>
      </c>
      <c r="T322" s="128" t="s">
        <v>698</v>
      </c>
      <c r="U322" s="128" t="s">
        <v>698</v>
      </c>
      <c r="V322" s="145" t="s">
        <v>691</v>
      </c>
      <c r="W322" s="145" t="s">
        <v>689</v>
      </c>
      <c r="X322" s="152" t="s">
        <v>689</v>
      </c>
      <c r="Y322" s="159">
        <v>2085000</v>
      </c>
      <c r="Z322" s="160">
        <v>0</v>
      </c>
      <c r="AA322" s="128">
        <v>0</v>
      </c>
      <c r="AB322" s="133">
        <v>0</v>
      </c>
      <c r="AC322" s="159">
        <v>0</v>
      </c>
      <c r="AD322" s="137">
        <f t="shared" si="49"/>
        <v>2085000</v>
      </c>
      <c r="AE322" s="135">
        <f t="shared" si="50"/>
        <v>0</v>
      </c>
      <c r="AF322" s="135">
        <f t="shared" si="51"/>
        <v>0</v>
      </c>
      <c r="AG322" s="135" t="s">
        <v>2543</v>
      </c>
      <c r="AH322" s="155"/>
      <c r="AI322" s="170"/>
      <c r="AJ322" s="168"/>
      <c r="AK322" s="168"/>
      <c r="AL322" s="168"/>
      <c r="AM322" s="168"/>
      <c r="AN322" s="168"/>
      <c r="AO322" s="168"/>
      <c r="AP322" s="168"/>
      <c r="AQ322" s="174" t="s">
        <v>1573</v>
      </c>
    </row>
    <row r="323" spans="1:43" ht="36" x14ac:dyDescent="0.3">
      <c r="A323" s="173" t="s">
        <v>903</v>
      </c>
      <c r="B323" s="129">
        <v>320</v>
      </c>
      <c r="C323" s="171" t="s">
        <v>1576</v>
      </c>
      <c r="D323" s="241">
        <v>63378</v>
      </c>
      <c r="E323" s="246" t="s">
        <v>2200</v>
      </c>
      <c r="F323" s="279" t="s">
        <v>2531</v>
      </c>
      <c r="G323" s="175" t="s">
        <v>1132</v>
      </c>
      <c r="H323" s="152">
        <v>2010</v>
      </c>
      <c r="I323" s="157">
        <v>39385</v>
      </c>
      <c r="J323" s="186">
        <v>2007</v>
      </c>
      <c r="K323" s="130" t="s">
        <v>905</v>
      </c>
      <c r="L323" s="152" t="s">
        <v>1110</v>
      </c>
      <c r="M323" s="154">
        <v>130</v>
      </c>
      <c r="N323" s="136">
        <v>39569</v>
      </c>
      <c r="O323" s="136">
        <v>40422</v>
      </c>
      <c r="P323" s="136">
        <v>42844</v>
      </c>
      <c r="Q323" s="145">
        <f t="shared" ref="Q323:Q328" si="52">+(P323-N323)/365</f>
        <v>8.9726027397260282</v>
      </c>
      <c r="R323" s="145" t="s">
        <v>2519</v>
      </c>
      <c r="S323" s="145">
        <f t="shared" ref="S323:S328" si="53">+(P323-O323)/365</f>
        <v>6.6356164383561644</v>
      </c>
      <c r="T323" s="145" t="s">
        <v>2516</v>
      </c>
      <c r="U323" s="145" t="s">
        <v>2540</v>
      </c>
      <c r="V323" s="156" t="s">
        <v>689</v>
      </c>
      <c r="W323" s="173" t="s">
        <v>691</v>
      </c>
      <c r="X323" s="173" t="s">
        <v>689</v>
      </c>
      <c r="Y323" s="159">
        <v>473146.46</v>
      </c>
      <c r="Z323" s="160">
        <v>0</v>
      </c>
      <c r="AA323" s="128">
        <v>0</v>
      </c>
      <c r="AB323" s="133">
        <v>785422</v>
      </c>
      <c r="AC323" s="159">
        <v>483177.06</v>
      </c>
      <c r="AD323" s="137">
        <f t="shared" si="49"/>
        <v>-10030.599999999977</v>
      </c>
      <c r="AE323" s="135">
        <f t="shared" si="50"/>
        <v>1.0211997781828484</v>
      </c>
      <c r="AF323" s="135">
        <f t="shared" si="51"/>
        <v>1.0211997781828484</v>
      </c>
      <c r="AG323" s="135" t="s">
        <v>2544</v>
      </c>
      <c r="AH323" s="136" t="s">
        <v>925</v>
      </c>
      <c r="AI323" s="170"/>
      <c r="AJ323" s="168"/>
      <c r="AK323" s="168"/>
      <c r="AL323" s="168"/>
      <c r="AM323" s="168"/>
      <c r="AN323" s="168"/>
      <c r="AO323" s="168"/>
      <c r="AP323" s="168"/>
      <c r="AQ323" s="174" t="s">
        <v>1577</v>
      </c>
    </row>
    <row r="324" spans="1:43" ht="36" x14ac:dyDescent="0.3">
      <c r="A324" s="173" t="s">
        <v>903</v>
      </c>
      <c r="B324" s="129">
        <v>321</v>
      </c>
      <c r="C324" s="171" t="s">
        <v>1578</v>
      </c>
      <c r="D324" s="241">
        <v>63394</v>
      </c>
      <c r="E324" s="246" t="s">
        <v>2200</v>
      </c>
      <c r="F324" s="279" t="s">
        <v>2531</v>
      </c>
      <c r="G324" s="175" t="s">
        <v>1132</v>
      </c>
      <c r="H324" s="152">
        <v>2010</v>
      </c>
      <c r="I324" s="157">
        <v>39407</v>
      </c>
      <c r="J324" s="186">
        <v>2007</v>
      </c>
      <c r="K324" s="157" t="s">
        <v>1148</v>
      </c>
      <c r="L324" s="152" t="s">
        <v>1110</v>
      </c>
      <c r="M324" s="154">
        <v>425</v>
      </c>
      <c r="N324" s="136">
        <v>39783</v>
      </c>
      <c r="O324" s="136">
        <v>40513</v>
      </c>
      <c r="P324" s="136">
        <v>42844</v>
      </c>
      <c r="Q324" s="145">
        <f t="shared" si="52"/>
        <v>8.3863013698630144</v>
      </c>
      <c r="R324" s="145" t="s">
        <v>2518</v>
      </c>
      <c r="S324" s="145">
        <f t="shared" si="53"/>
        <v>6.3863013698630136</v>
      </c>
      <c r="T324" s="145" t="s">
        <v>2516</v>
      </c>
      <c r="U324" s="145" t="s">
        <v>2540</v>
      </c>
      <c r="V324" s="156" t="s">
        <v>689</v>
      </c>
      <c r="W324" s="173" t="s">
        <v>691</v>
      </c>
      <c r="X324" s="173" t="s">
        <v>689</v>
      </c>
      <c r="Y324" s="159">
        <v>1485836.1</v>
      </c>
      <c r="Z324" s="160">
        <v>0</v>
      </c>
      <c r="AA324" s="128">
        <v>0</v>
      </c>
      <c r="AB324" s="133">
        <v>2990449</v>
      </c>
      <c r="AC324" s="159">
        <v>1534196.54</v>
      </c>
      <c r="AD324" s="137">
        <f t="shared" si="49"/>
        <v>-48360.439999999944</v>
      </c>
      <c r="AE324" s="135">
        <f t="shared" si="50"/>
        <v>1.0325476275613441</v>
      </c>
      <c r="AF324" s="135">
        <f t="shared" si="51"/>
        <v>1.0325476275613441</v>
      </c>
      <c r="AG324" s="135" t="s">
        <v>2544</v>
      </c>
      <c r="AH324" s="136" t="s">
        <v>925</v>
      </c>
      <c r="AI324" s="170"/>
      <c r="AJ324" s="168"/>
      <c r="AK324" s="168"/>
      <c r="AL324" s="168"/>
      <c r="AM324" s="168"/>
      <c r="AN324" s="168"/>
      <c r="AO324" s="168"/>
      <c r="AP324" s="168"/>
      <c r="AQ324" s="165" t="s">
        <v>1579</v>
      </c>
    </row>
    <row r="325" spans="1:43" ht="108" x14ac:dyDescent="0.3">
      <c r="A325" s="173" t="s">
        <v>903</v>
      </c>
      <c r="B325" s="129">
        <v>322</v>
      </c>
      <c r="C325" s="171" t="s">
        <v>2036</v>
      </c>
      <c r="D325" s="241">
        <v>68738</v>
      </c>
      <c r="E325" s="245" t="s">
        <v>2230</v>
      </c>
      <c r="F325" s="280" t="s">
        <v>2535</v>
      </c>
      <c r="G325" s="175" t="s">
        <v>1603</v>
      </c>
      <c r="H325" s="152">
        <v>2010</v>
      </c>
      <c r="I325" s="157">
        <v>39517</v>
      </c>
      <c r="J325" s="186">
        <v>2008</v>
      </c>
      <c r="K325" s="157" t="s">
        <v>916</v>
      </c>
      <c r="L325" s="152" t="s">
        <v>1110</v>
      </c>
      <c r="M325" s="154">
        <v>180</v>
      </c>
      <c r="N325" s="136">
        <v>40148</v>
      </c>
      <c r="O325" s="136">
        <v>41244</v>
      </c>
      <c r="P325" s="136">
        <v>42844</v>
      </c>
      <c r="Q325" s="145">
        <f t="shared" si="52"/>
        <v>7.3863013698630136</v>
      </c>
      <c r="R325" s="145" t="s">
        <v>2517</v>
      </c>
      <c r="S325" s="145">
        <f t="shared" si="53"/>
        <v>4.3835616438356162</v>
      </c>
      <c r="T325" s="145" t="s">
        <v>2514</v>
      </c>
      <c r="U325" s="145" t="s">
        <v>2540</v>
      </c>
      <c r="V325" s="156" t="s">
        <v>689</v>
      </c>
      <c r="W325" s="158" t="s">
        <v>691</v>
      </c>
      <c r="X325" s="152" t="s">
        <v>689</v>
      </c>
      <c r="Y325" s="159">
        <v>17285</v>
      </c>
      <c r="Z325" s="160">
        <v>0</v>
      </c>
      <c r="AA325" s="128">
        <v>0</v>
      </c>
      <c r="AB325" s="133">
        <v>1254553</v>
      </c>
      <c r="AC325" s="159">
        <v>512251.2</v>
      </c>
      <c r="AD325" s="137">
        <f t="shared" si="49"/>
        <v>-494966.2</v>
      </c>
      <c r="AE325" s="135">
        <f t="shared" si="50"/>
        <v>29.635591553369974</v>
      </c>
      <c r="AF325" s="135">
        <f t="shared" si="51"/>
        <v>29.635591553369974</v>
      </c>
      <c r="AG325" s="135" t="s">
        <v>2544</v>
      </c>
      <c r="AH325" s="136" t="s">
        <v>925</v>
      </c>
      <c r="AI325" s="170"/>
      <c r="AJ325" s="168"/>
      <c r="AK325" s="168"/>
      <c r="AL325" s="168"/>
      <c r="AM325" s="168"/>
      <c r="AN325" s="168"/>
      <c r="AO325" s="168"/>
      <c r="AP325" s="168"/>
      <c r="AQ325" s="165" t="s">
        <v>2037</v>
      </c>
    </row>
    <row r="326" spans="1:43" ht="48" x14ac:dyDescent="0.3">
      <c r="A326" s="173" t="s">
        <v>903</v>
      </c>
      <c r="B326" s="129">
        <v>323</v>
      </c>
      <c r="C326" s="171" t="s">
        <v>2038</v>
      </c>
      <c r="D326" s="241">
        <v>69195</v>
      </c>
      <c r="E326" s="246" t="s">
        <v>2200</v>
      </c>
      <c r="F326" s="279" t="s">
        <v>2531</v>
      </c>
      <c r="G326" s="175" t="s">
        <v>1132</v>
      </c>
      <c r="H326" s="152">
        <v>2010</v>
      </c>
      <c r="I326" s="157">
        <v>39483</v>
      </c>
      <c r="J326" s="186">
        <v>2008</v>
      </c>
      <c r="K326" s="187" t="s">
        <v>1191</v>
      </c>
      <c r="L326" s="152" t="s">
        <v>1100</v>
      </c>
      <c r="M326" s="154">
        <v>180</v>
      </c>
      <c r="N326" s="136">
        <v>39722</v>
      </c>
      <c r="O326" s="136">
        <v>40210</v>
      </c>
      <c r="P326" s="136">
        <v>42844</v>
      </c>
      <c r="Q326" s="145">
        <f t="shared" si="52"/>
        <v>8.5534246575342472</v>
      </c>
      <c r="R326" s="145" t="s">
        <v>2518</v>
      </c>
      <c r="S326" s="145">
        <f t="shared" si="53"/>
        <v>7.2164383561643834</v>
      </c>
      <c r="T326" s="145" t="s">
        <v>2517</v>
      </c>
      <c r="U326" s="145" t="s">
        <v>2540</v>
      </c>
      <c r="V326" s="156" t="s">
        <v>689</v>
      </c>
      <c r="W326" s="145" t="s">
        <v>689</v>
      </c>
      <c r="X326" s="152" t="s">
        <v>689</v>
      </c>
      <c r="Y326" s="159">
        <v>377624</v>
      </c>
      <c r="Z326" s="160">
        <v>0</v>
      </c>
      <c r="AA326" s="128">
        <v>0</v>
      </c>
      <c r="AB326" s="133">
        <v>655435</v>
      </c>
      <c r="AC326" s="159">
        <v>249209.83</v>
      </c>
      <c r="AD326" s="137">
        <f t="shared" si="49"/>
        <v>128414.17000000001</v>
      </c>
      <c r="AE326" s="135">
        <f t="shared" si="50"/>
        <v>0.65994171450967098</v>
      </c>
      <c r="AF326" s="135">
        <f t="shared" si="51"/>
        <v>0.65994171450967098</v>
      </c>
      <c r="AG326" s="135" t="s">
        <v>2542</v>
      </c>
      <c r="AH326" s="155"/>
      <c r="AI326" s="170"/>
      <c r="AJ326" s="168"/>
      <c r="AK326" s="168"/>
      <c r="AL326" s="168"/>
      <c r="AM326" s="168"/>
      <c r="AN326" s="168"/>
      <c r="AO326" s="168"/>
      <c r="AP326" s="168"/>
      <c r="AQ326" s="174" t="s">
        <v>2039</v>
      </c>
    </row>
    <row r="327" spans="1:43" ht="60" x14ac:dyDescent="0.3">
      <c r="A327" s="173" t="s">
        <v>903</v>
      </c>
      <c r="B327" s="129">
        <v>324</v>
      </c>
      <c r="C327" s="171" t="s">
        <v>2040</v>
      </c>
      <c r="D327" s="241">
        <v>69940</v>
      </c>
      <c r="E327" s="245" t="s">
        <v>2200</v>
      </c>
      <c r="F327" s="280" t="s">
        <v>2531</v>
      </c>
      <c r="G327" s="175" t="s">
        <v>2192</v>
      </c>
      <c r="H327" s="152">
        <v>2010</v>
      </c>
      <c r="I327" s="157">
        <v>39443</v>
      </c>
      <c r="J327" s="186">
        <v>2007</v>
      </c>
      <c r="K327" s="157" t="s">
        <v>2041</v>
      </c>
      <c r="L327" s="152" t="s">
        <v>1110</v>
      </c>
      <c r="M327" s="154">
        <v>180</v>
      </c>
      <c r="N327" s="136">
        <v>39934</v>
      </c>
      <c r="O327" s="136">
        <v>40238</v>
      </c>
      <c r="P327" s="136">
        <v>42844</v>
      </c>
      <c r="Q327" s="145">
        <f t="shared" si="52"/>
        <v>7.9726027397260273</v>
      </c>
      <c r="R327" s="145" t="s">
        <v>2518</v>
      </c>
      <c r="S327" s="145">
        <f t="shared" si="53"/>
        <v>7.13972602739726</v>
      </c>
      <c r="T327" s="145" t="s">
        <v>2517</v>
      </c>
      <c r="U327" s="145" t="s">
        <v>2540</v>
      </c>
      <c r="V327" s="156" t="s">
        <v>689</v>
      </c>
      <c r="W327" s="145" t="s">
        <v>689</v>
      </c>
      <c r="X327" s="152" t="s">
        <v>689</v>
      </c>
      <c r="Y327" s="159">
        <v>1180710</v>
      </c>
      <c r="Z327" s="160">
        <v>0</v>
      </c>
      <c r="AA327" s="128">
        <v>0</v>
      </c>
      <c r="AB327" s="133">
        <v>1355874</v>
      </c>
      <c r="AC327" s="159">
        <v>694230.64</v>
      </c>
      <c r="AD327" s="137">
        <f t="shared" si="49"/>
        <v>486479.35999999999</v>
      </c>
      <c r="AE327" s="135">
        <f t="shared" si="50"/>
        <v>0.5879772679150681</v>
      </c>
      <c r="AF327" s="135">
        <f t="shared" si="51"/>
        <v>0.5879772679150681</v>
      </c>
      <c r="AG327" s="135" t="s">
        <v>2542</v>
      </c>
      <c r="AH327" s="155"/>
      <c r="AI327" s="170"/>
      <c r="AJ327" s="168"/>
      <c r="AK327" s="168"/>
      <c r="AL327" s="168"/>
      <c r="AM327" s="168"/>
      <c r="AN327" s="168"/>
      <c r="AO327" s="168"/>
      <c r="AP327" s="168"/>
      <c r="AQ327" s="174" t="s">
        <v>2042</v>
      </c>
    </row>
    <row r="328" spans="1:43" ht="96" x14ac:dyDescent="0.3">
      <c r="A328" s="173" t="s">
        <v>903</v>
      </c>
      <c r="B328" s="129">
        <v>325</v>
      </c>
      <c r="C328" s="171" t="s">
        <v>2043</v>
      </c>
      <c r="D328" s="241">
        <v>69994</v>
      </c>
      <c r="E328" s="245" t="s">
        <v>2224</v>
      </c>
      <c r="F328" s="279" t="s">
        <v>2533</v>
      </c>
      <c r="G328" s="175" t="s">
        <v>2193</v>
      </c>
      <c r="H328" s="152">
        <v>2010</v>
      </c>
      <c r="I328" s="157">
        <v>39463</v>
      </c>
      <c r="J328" s="186">
        <v>2008</v>
      </c>
      <c r="K328" s="157" t="s">
        <v>1192</v>
      </c>
      <c r="L328" s="152" t="s">
        <v>1110</v>
      </c>
      <c r="M328" s="154">
        <v>180</v>
      </c>
      <c r="N328" s="136">
        <v>40513</v>
      </c>
      <c r="O328" s="136">
        <v>40940</v>
      </c>
      <c r="P328" s="136">
        <v>42844</v>
      </c>
      <c r="Q328" s="145">
        <f t="shared" si="52"/>
        <v>6.3863013698630136</v>
      </c>
      <c r="R328" s="145" t="s">
        <v>2516</v>
      </c>
      <c r="S328" s="145">
        <f t="shared" si="53"/>
        <v>5.2164383561643834</v>
      </c>
      <c r="T328" s="145" t="s">
        <v>2515</v>
      </c>
      <c r="U328" s="145" t="s">
        <v>2540</v>
      </c>
      <c r="V328" s="156" t="s">
        <v>689</v>
      </c>
      <c r="W328" s="145" t="s">
        <v>689</v>
      </c>
      <c r="X328" s="152" t="s">
        <v>689</v>
      </c>
      <c r="Y328" s="159">
        <v>382034</v>
      </c>
      <c r="Z328" s="160">
        <v>0</v>
      </c>
      <c r="AA328" s="128">
        <v>0</v>
      </c>
      <c r="AB328" s="133">
        <v>744203</v>
      </c>
      <c r="AC328" s="159">
        <v>383802.49</v>
      </c>
      <c r="AD328" s="137">
        <f t="shared" si="49"/>
        <v>-1768.4899999999907</v>
      </c>
      <c r="AE328" s="135">
        <f t="shared" si="50"/>
        <v>1.0046291429558625</v>
      </c>
      <c r="AF328" s="135">
        <f t="shared" si="51"/>
        <v>1.0046291429558625</v>
      </c>
      <c r="AG328" s="135" t="s">
        <v>2544</v>
      </c>
      <c r="AH328" s="155"/>
      <c r="AI328" s="170"/>
      <c r="AJ328" s="168"/>
      <c r="AK328" s="168"/>
      <c r="AL328" s="168"/>
      <c r="AM328" s="168"/>
      <c r="AN328" s="168"/>
      <c r="AO328" s="168"/>
      <c r="AP328" s="168"/>
      <c r="AQ328" s="174" t="s">
        <v>2044</v>
      </c>
    </row>
    <row r="329" spans="1:43" ht="36" x14ac:dyDescent="0.3">
      <c r="A329" s="173" t="s">
        <v>903</v>
      </c>
      <c r="B329" s="129">
        <v>326</v>
      </c>
      <c r="C329" s="171" t="s">
        <v>2051</v>
      </c>
      <c r="D329" s="241">
        <v>71723</v>
      </c>
      <c r="E329" s="245" t="s">
        <v>2200</v>
      </c>
      <c r="F329" s="279" t="s">
        <v>2531</v>
      </c>
      <c r="G329" s="175" t="s">
        <v>2194</v>
      </c>
      <c r="H329" s="152">
        <v>2010</v>
      </c>
      <c r="I329" s="157">
        <v>39458</v>
      </c>
      <c r="J329" s="186">
        <v>2008</v>
      </c>
      <c r="K329" s="157" t="s">
        <v>1805</v>
      </c>
      <c r="L329" s="152" t="s">
        <v>1104</v>
      </c>
      <c r="M329" s="154">
        <v>90</v>
      </c>
      <c r="N329" s="136" t="s">
        <v>698</v>
      </c>
      <c r="O329" s="136" t="s">
        <v>698</v>
      </c>
      <c r="P329" s="136">
        <v>42844</v>
      </c>
      <c r="Q329" s="128" t="s">
        <v>698</v>
      </c>
      <c r="R329" s="128" t="s">
        <v>698</v>
      </c>
      <c r="S329" s="128" t="s">
        <v>698</v>
      </c>
      <c r="T329" s="128" t="s">
        <v>698</v>
      </c>
      <c r="U329" s="128" t="s">
        <v>698</v>
      </c>
      <c r="V329" s="156" t="s">
        <v>689</v>
      </c>
      <c r="W329" s="145" t="s">
        <v>689</v>
      </c>
      <c r="X329" s="152" t="s">
        <v>689</v>
      </c>
      <c r="Y329" s="159">
        <v>146429</v>
      </c>
      <c r="Z329" s="160">
        <v>0</v>
      </c>
      <c r="AA329" s="128">
        <v>0</v>
      </c>
      <c r="AB329" s="133">
        <v>0</v>
      </c>
      <c r="AC329" s="159">
        <v>0</v>
      </c>
      <c r="AD329" s="137">
        <f t="shared" si="49"/>
        <v>146429</v>
      </c>
      <c r="AE329" s="135">
        <f t="shared" si="50"/>
        <v>0</v>
      </c>
      <c r="AF329" s="135">
        <f t="shared" si="51"/>
        <v>0</v>
      </c>
      <c r="AG329" s="135" t="s">
        <v>2543</v>
      </c>
      <c r="AH329" s="155"/>
      <c r="AI329" s="170"/>
      <c r="AJ329" s="168"/>
      <c r="AK329" s="168"/>
      <c r="AL329" s="168"/>
      <c r="AM329" s="168"/>
      <c r="AN329" s="168"/>
      <c r="AO329" s="168"/>
      <c r="AP329" s="168"/>
      <c r="AQ329" s="174" t="s">
        <v>2052</v>
      </c>
    </row>
    <row r="330" spans="1:43" ht="60" x14ac:dyDescent="0.3">
      <c r="A330" s="173" t="s">
        <v>903</v>
      </c>
      <c r="B330" s="129">
        <v>327</v>
      </c>
      <c r="C330" s="171" t="s">
        <v>2064</v>
      </c>
      <c r="D330" s="241">
        <v>74987</v>
      </c>
      <c r="E330" s="245" t="s">
        <v>906</v>
      </c>
      <c r="F330" s="280" t="s">
        <v>2532</v>
      </c>
      <c r="G330" s="175" t="s">
        <v>1744</v>
      </c>
      <c r="H330" s="152">
        <v>2010</v>
      </c>
      <c r="I330" s="157">
        <v>39601</v>
      </c>
      <c r="J330" s="186">
        <v>2008</v>
      </c>
      <c r="K330" s="157" t="s">
        <v>1745</v>
      </c>
      <c r="L330" s="152" t="s">
        <v>1110</v>
      </c>
      <c r="M330" s="154">
        <v>180</v>
      </c>
      <c r="N330" s="136" t="s">
        <v>698</v>
      </c>
      <c r="O330" s="136" t="s">
        <v>698</v>
      </c>
      <c r="P330" s="136">
        <v>42844</v>
      </c>
      <c r="Q330" s="128" t="s">
        <v>698</v>
      </c>
      <c r="R330" s="128" t="s">
        <v>698</v>
      </c>
      <c r="S330" s="128" t="s">
        <v>698</v>
      </c>
      <c r="T330" s="128" t="s">
        <v>698</v>
      </c>
      <c r="U330" s="128" t="s">
        <v>698</v>
      </c>
      <c r="V330" s="156" t="s">
        <v>689</v>
      </c>
      <c r="W330" s="145" t="s">
        <v>689</v>
      </c>
      <c r="X330" s="152" t="s">
        <v>689</v>
      </c>
      <c r="Y330" s="159">
        <v>546224</v>
      </c>
      <c r="Z330" s="160">
        <v>0</v>
      </c>
      <c r="AA330" s="128">
        <v>0</v>
      </c>
      <c r="AB330" s="133">
        <v>200000</v>
      </c>
      <c r="AC330" s="159">
        <v>0</v>
      </c>
      <c r="AD330" s="137">
        <f t="shared" si="49"/>
        <v>546224</v>
      </c>
      <c r="AE330" s="135">
        <f t="shared" si="50"/>
        <v>0</v>
      </c>
      <c r="AF330" s="135">
        <f t="shared" si="51"/>
        <v>0</v>
      </c>
      <c r="AG330" s="135" t="s">
        <v>2543</v>
      </c>
      <c r="AH330" s="155"/>
      <c r="AI330" s="170"/>
      <c r="AJ330" s="168"/>
      <c r="AK330" s="168"/>
      <c r="AL330" s="168"/>
      <c r="AM330" s="168"/>
      <c r="AN330" s="168"/>
      <c r="AO330" s="168"/>
      <c r="AP330" s="168"/>
      <c r="AQ330" s="174" t="s">
        <v>2065</v>
      </c>
    </row>
    <row r="331" spans="1:43" ht="36" x14ac:dyDescent="0.3">
      <c r="A331" s="173" t="s">
        <v>903</v>
      </c>
      <c r="B331" s="129">
        <v>328</v>
      </c>
      <c r="C331" s="171" t="s">
        <v>2066</v>
      </c>
      <c r="D331" s="241">
        <v>75171</v>
      </c>
      <c r="E331" s="245" t="s">
        <v>2217</v>
      </c>
      <c r="F331" s="279" t="s">
        <v>2531</v>
      </c>
      <c r="G331" s="175" t="s">
        <v>1132</v>
      </c>
      <c r="H331" s="152">
        <v>2010</v>
      </c>
      <c r="I331" s="157">
        <v>39507</v>
      </c>
      <c r="J331" s="186">
        <v>2008</v>
      </c>
      <c r="K331" s="187" t="s">
        <v>1094</v>
      </c>
      <c r="L331" s="152" t="s">
        <v>1110</v>
      </c>
      <c r="M331" s="154">
        <v>865</v>
      </c>
      <c r="N331" s="136">
        <v>39508</v>
      </c>
      <c r="O331" s="136">
        <v>40483</v>
      </c>
      <c r="P331" s="136">
        <v>42844</v>
      </c>
      <c r="Q331" s="145">
        <f t="shared" ref="Q331:Q342" si="54">+(P331-N331)/365</f>
        <v>9.1397260273972609</v>
      </c>
      <c r="R331" s="145" t="s">
        <v>2519</v>
      </c>
      <c r="S331" s="145">
        <f t="shared" ref="S331:S342" si="55">+(P331-O331)/365</f>
        <v>6.4684931506849317</v>
      </c>
      <c r="T331" s="145" t="s">
        <v>2516</v>
      </c>
      <c r="U331" s="145" t="s">
        <v>2540</v>
      </c>
      <c r="V331" s="156" t="s">
        <v>689</v>
      </c>
      <c r="W331" s="158" t="s">
        <v>691</v>
      </c>
      <c r="X331" s="152" t="s">
        <v>689</v>
      </c>
      <c r="Y331" s="159">
        <v>1142057.8600000001</v>
      </c>
      <c r="Z331" s="160">
        <v>0</v>
      </c>
      <c r="AA331" s="128">
        <v>0</v>
      </c>
      <c r="AB331" s="133">
        <v>1926331</v>
      </c>
      <c r="AC331" s="159">
        <v>1142504.53</v>
      </c>
      <c r="AD331" s="137">
        <f t="shared" si="49"/>
        <v>-446.66999999992549</v>
      </c>
      <c r="AE331" s="135">
        <f t="shared" si="50"/>
        <v>1.0003911097814255</v>
      </c>
      <c r="AF331" s="135">
        <f t="shared" si="51"/>
        <v>1.0003911097814255</v>
      </c>
      <c r="AG331" s="135" t="s">
        <v>2544</v>
      </c>
      <c r="AH331" s="136" t="s">
        <v>925</v>
      </c>
      <c r="AI331" s="170"/>
      <c r="AJ331" s="168"/>
      <c r="AK331" s="168"/>
      <c r="AL331" s="168"/>
      <c r="AM331" s="168"/>
      <c r="AN331" s="168"/>
      <c r="AO331" s="168"/>
      <c r="AP331" s="168"/>
      <c r="AQ331" s="174" t="s">
        <v>2067</v>
      </c>
    </row>
    <row r="332" spans="1:43" ht="36" x14ac:dyDescent="0.3">
      <c r="A332" s="173" t="s">
        <v>903</v>
      </c>
      <c r="B332" s="129">
        <v>329</v>
      </c>
      <c r="C332" s="171" t="s">
        <v>2068</v>
      </c>
      <c r="D332" s="241">
        <v>75178</v>
      </c>
      <c r="E332" s="246" t="s">
        <v>2200</v>
      </c>
      <c r="F332" s="279" t="s">
        <v>2531</v>
      </c>
      <c r="G332" s="175" t="s">
        <v>1132</v>
      </c>
      <c r="H332" s="152">
        <v>2010</v>
      </c>
      <c r="I332" s="157">
        <v>39518</v>
      </c>
      <c r="J332" s="186">
        <v>2008</v>
      </c>
      <c r="K332" s="157" t="s">
        <v>916</v>
      </c>
      <c r="L332" s="152" t="s">
        <v>1108</v>
      </c>
      <c r="M332" s="154">
        <v>230</v>
      </c>
      <c r="N332" s="136">
        <v>39600</v>
      </c>
      <c r="O332" s="136">
        <v>40452</v>
      </c>
      <c r="P332" s="136">
        <v>42844</v>
      </c>
      <c r="Q332" s="145">
        <f t="shared" si="54"/>
        <v>8.8876712328767127</v>
      </c>
      <c r="R332" s="145" t="s">
        <v>2518</v>
      </c>
      <c r="S332" s="145">
        <f t="shared" si="55"/>
        <v>6.5534246575342463</v>
      </c>
      <c r="T332" s="145" t="s">
        <v>2516</v>
      </c>
      <c r="U332" s="145" t="s">
        <v>2540</v>
      </c>
      <c r="V332" s="156" t="s">
        <v>689</v>
      </c>
      <c r="W332" s="158" t="s">
        <v>691</v>
      </c>
      <c r="X332" s="152" t="s">
        <v>689</v>
      </c>
      <c r="Y332" s="159">
        <v>486587.27</v>
      </c>
      <c r="Z332" s="160">
        <v>0</v>
      </c>
      <c r="AA332" s="128">
        <v>0</v>
      </c>
      <c r="AB332" s="133">
        <v>1317895</v>
      </c>
      <c r="AC332" s="159">
        <v>504004.88</v>
      </c>
      <c r="AD332" s="137">
        <f t="shared" si="49"/>
        <v>-17417.609999999986</v>
      </c>
      <c r="AE332" s="135">
        <f t="shared" si="50"/>
        <v>1.0357954493959531</v>
      </c>
      <c r="AF332" s="135">
        <f t="shared" si="51"/>
        <v>1.0357954493959531</v>
      </c>
      <c r="AG332" s="135" t="s">
        <v>2544</v>
      </c>
      <c r="AH332" s="136" t="s">
        <v>925</v>
      </c>
      <c r="AI332" s="170"/>
      <c r="AJ332" s="168"/>
      <c r="AK332" s="168"/>
      <c r="AL332" s="168"/>
      <c r="AM332" s="168"/>
      <c r="AN332" s="168"/>
      <c r="AO332" s="168"/>
      <c r="AP332" s="168"/>
      <c r="AQ332" s="174" t="s">
        <v>2069</v>
      </c>
    </row>
    <row r="333" spans="1:43" ht="72" x14ac:dyDescent="0.3">
      <c r="A333" s="173" t="s">
        <v>903</v>
      </c>
      <c r="B333" s="129">
        <v>330</v>
      </c>
      <c r="C333" s="171" t="s">
        <v>2073</v>
      </c>
      <c r="D333" s="241">
        <v>75623</v>
      </c>
      <c r="E333" s="246" t="s">
        <v>2205</v>
      </c>
      <c r="F333" s="279" t="s">
        <v>2531</v>
      </c>
      <c r="G333" s="175" t="s">
        <v>1132</v>
      </c>
      <c r="H333" s="152">
        <v>2010</v>
      </c>
      <c r="I333" s="157">
        <v>39594</v>
      </c>
      <c r="J333" s="186">
        <v>2008</v>
      </c>
      <c r="K333" s="187" t="s">
        <v>1094</v>
      </c>
      <c r="L333" s="152" t="s">
        <v>1100</v>
      </c>
      <c r="M333" s="154">
        <v>1095</v>
      </c>
      <c r="N333" s="136">
        <v>39753</v>
      </c>
      <c r="O333" s="136">
        <v>40513</v>
      </c>
      <c r="P333" s="136">
        <v>42844</v>
      </c>
      <c r="Q333" s="145">
        <f t="shared" si="54"/>
        <v>8.4684931506849317</v>
      </c>
      <c r="R333" s="145" t="s">
        <v>2518</v>
      </c>
      <c r="S333" s="145">
        <f t="shared" si="55"/>
        <v>6.3863013698630136</v>
      </c>
      <c r="T333" s="145" t="s">
        <v>2516</v>
      </c>
      <c r="U333" s="145" t="s">
        <v>2540</v>
      </c>
      <c r="V333" s="156" t="s">
        <v>689</v>
      </c>
      <c r="W333" s="145" t="s">
        <v>689</v>
      </c>
      <c r="X333" s="152" t="s">
        <v>689</v>
      </c>
      <c r="Y333" s="159">
        <v>1034965</v>
      </c>
      <c r="Z333" s="160">
        <v>0</v>
      </c>
      <c r="AA333" s="128">
        <v>0</v>
      </c>
      <c r="AB333" s="133">
        <v>940118</v>
      </c>
      <c r="AC333" s="159">
        <v>658430.27</v>
      </c>
      <c r="AD333" s="137">
        <f t="shared" si="49"/>
        <v>376534.73</v>
      </c>
      <c r="AE333" s="135">
        <f t="shared" si="50"/>
        <v>0.63618602561439275</v>
      </c>
      <c r="AF333" s="135">
        <f t="shared" si="51"/>
        <v>0.63618602561439275</v>
      </c>
      <c r="AG333" s="135" t="s">
        <v>2542</v>
      </c>
      <c r="AH333" s="155"/>
      <c r="AI333" s="170"/>
      <c r="AJ333" s="168"/>
      <c r="AK333" s="168"/>
      <c r="AL333" s="168"/>
      <c r="AM333" s="168"/>
      <c r="AN333" s="168"/>
      <c r="AO333" s="168"/>
      <c r="AP333" s="168"/>
      <c r="AQ333" s="144" t="s">
        <v>2074</v>
      </c>
    </row>
    <row r="334" spans="1:43" ht="36" x14ac:dyDescent="0.3">
      <c r="A334" s="173" t="s">
        <v>903</v>
      </c>
      <c r="B334" s="129">
        <v>331</v>
      </c>
      <c r="C334" s="171" t="s">
        <v>2075</v>
      </c>
      <c r="D334" s="241">
        <v>75785</v>
      </c>
      <c r="E334" s="246" t="s">
        <v>2200</v>
      </c>
      <c r="F334" s="279" t="s">
        <v>2531</v>
      </c>
      <c r="G334" s="175" t="s">
        <v>1132</v>
      </c>
      <c r="H334" s="152">
        <v>2010</v>
      </c>
      <c r="I334" s="157">
        <v>39608</v>
      </c>
      <c r="J334" s="186">
        <v>2008</v>
      </c>
      <c r="K334" s="157" t="s">
        <v>1181</v>
      </c>
      <c r="L334" s="152" t="s">
        <v>1110</v>
      </c>
      <c r="M334" s="154">
        <v>210</v>
      </c>
      <c r="N334" s="136">
        <v>39783</v>
      </c>
      <c r="O334" s="136">
        <v>40483</v>
      </c>
      <c r="P334" s="136">
        <v>42844</v>
      </c>
      <c r="Q334" s="145">
        <f t="shared" si="54"/>
        <v>8.3863013698630144</v>
      </c>
      <c r="R334" s="145" t="s">
        <v>2518</v>
      </c>
      <c r="S334" s="145">
        <f t="shared" si="55"/>
        <v>6.4684931506849317</v>
      </c>
      <c r="T334" s="145" t="s">
        <v>2516</v>
      </c>
      <c r="U334" s="145" t="s">
        <v>2540</v>
      </c>
      <c r="V334" s="156" t="s">
        <v>689</v>
      </c>
      <c r="W334" s="158" t="s">
        <v>691</v>
      </c>
      <c r="X334" s="152" t="s">
        <v>689</v>
      </c>
      <c r="Y334" s="159">
        <v>1302707.3400000001</v>
      </c>
      <c r="Z334" s="160">
        <v>0</v>
      </c>
      <c r="AA334" s="128">
        <v>0</v>
      </c>
      <c r="AB334" s="133">
        <v>2191532</v>
      </c>
      <c r="AC334" s="159">
        <v>1302707.3400000001</v>
      </c>
      <c r="AD334" s="137">
        <f t="shared" si="49"/>
        <v>0</v>
      </c>
      <c r="AE334" s="135">
        <f t="shared" si="50"/>
        <v>1</v>
      </c>
      <c r="AF334" s="135">
        <f t="shared" si="51"/>
        <v>1</v>
      </c>
      <c r="AG334" s="135" t="s">
        <v>2544</v>
      </c>
      <c r="AH334" s="136" t="s">
        <v>925</v>
      </c>
      <c r="AI334" s="170"/>
      <c r="AJ334" s="168"/>
      <c r="AK334" s="168"/>
      <c r="AL334" s="168"/>
      <c r="AM334" s="168"/>
      <c r="AN334" s="168"/>
      <c r="AO334" s="168"/>
      <c r="AP334" s="168"/>
      <c r="AQ334" s="174" t="s">
        <v>2071</v>
      </c>
    </row>
    <row r="335" spans="1:43" ht="96" x14ac:dyDescent="0.3">
      <c r="A335" s="173" t="s">
        <v>903</v>
      </c>
      <c r="B335" s="129">
        <v>332</v>
      </c>
      <c r="C335" s="171" t="s">
        <v>2076</v>
      </c>
      <c r="D335" s="241">
        <v>75981</v>
      </c>
      <c r="E335" s="246" t="s">
        <v>2200</v>
      </c>
      <c r="F335" s="279" t="s">
        <v>2531</v>
      </c>
      <c r="G335" s="175" t="s">
        <v>1132</v>
      </c>
      <c r="H335" s="152">
        <v>2010</v>
      </c>
      <c r="I335" s="157">
        <v>39615</v>
      </c>
      <c r="J335" s="186">
        <v>2008</v>
      </c>
      <c r="K335" s="187" t="s">
        <v>1094</v>
      </c>
      <c r="L335" s="152" t="s">
        <v>1100</v>
      </c>
      <c r="M335" s="154">
        <v>1095</v>
      </c>
      <c r="N335" s="136">
        <v>39661</v>
      </c>
      <c r="O335" s="136">
        <v>41944</v>
      </c>
      <c r="P335" s="136">
        <v>42844</v>
      </c>
      <c r="Q335" s="145">
        <f t="shared" si="54"/>
        <v>8.7205479452054799</v>
      </c>
      <c r="R335" s="145" t="s">
        <v>2518</v>
      </c>
      <c r="S335" s="145">
        <f t="shared" si="55"/>
        <v>2.4657534246575343</v>
      </c>
      <c r="T335" s="145" t="s">
        <v>2512</v>
      </c>
      <c r="U335" s="145" t="s">
        <v>2540</v>
      </c>
      <c r="V335" s="156" t="s">
        <v>689</v>
      </c>
      <c r="W335" s="145" t="s">
        <v>689</v>
      </c>
      <c r="X335" s="152" t="s">
        <v>691</v>
      </c>
      <c r="Y335" s="159">
        <v>5798305</v>
      </c>
      <c r="Z335" s="160">
        <v>0</v>
      </c>
      <c r="AA335" s="128">
        <v>0</v>
      </c>
      <c r="AB335" s="133">
        <v>4502993</v>
      </c>
      <c r="AC335" s="159">
        <v>2814514.99</v>
      </c>
      <c r="AD335" s="137">
        <f t="shared" si="49"/>
        <v>2983790.01</v>
      </c>
      <c r="AE335" s="135">
        <f t="shared" si="50"/>
        <v>0.48540306003219913</v>
      </c>
      <c r="AF335" s="135">
        <f t="shared" si="51"/>
        <v>0.48540306003219913</v>
      </c>
      <c r="AG335" s="135" t="s">
        <v>2542</v>
      </c>
      <c r="AH335" s="155"/>
      <c r="AI335" s="170"/>
      <c r="AJ335" s="168"/>
      <c r="AK335" s="168"/>
      <c r="AL335" s="168"/>
      <c r="AM335" s="168"/>
      <c r="AN335" s="168"/>
      <c r="AO335" s="168"/>
      <c r="AP335" s="168"/>
      <c r="AQ335" s="144" t="s">
        <v>2077</v>
      </c>
    </row>
    <row r="336" spans="1:43" ht="72" x14ac:dyDescent="0.3">
      <c r="A336" s="173" t="s">
        <v>903</v>
      </c>
      <c r="B336" s="129">
        <v>333</v>
      </c>
      <c r="C336" s="171" t="s">
        <v>2078</v>
      </c>
      <c r="D336" s="241">
        <v>76127</v>
      </c>
      <c r="E336" s="246" t="s">
        <v>2200</v>
      </c>
      <c r="F336" s="279" t="s">
        <v>2531</v>
      </c>
      <c r="G336" s="175" t="s">
        <v>1132</v>
      </c>
      <c r="H336" s="152">
        <v>2010</v>
      </c>
      <c r="I336" s="157">
        <v>39510</v>
      </c>
      <c r="J336" s="186">
        <v>2008</v>
      </c>
      <c r="K336" s="157" t="s">
        <v>1435</v>
      </c>
      <c r="L336" s="152" t="s">
        <v>1110</v>
      </c>
      <c r="M336" s="154">
        <v>90</v>
      </c>
      <c r="N336" s="136">
        <v>39753</v>
      </c>
      <c r="O336" s="136">
        <v>40238</v>
      </c>
      <c r="P336" s="136">
        <v>42844</v>
      </c>
      <c r="Q336" s="145">
        <f t="shared" si="54"/>
        <v>8.4684931506849317</v>
      </c>
      <c r="R336" s="145" t="s">
        <v>2518</v>
      </c>
      <c r="S336" s="145">
        <f t="shared" si="55"/>
        <v>7.13972602739726</v>
      </c>
      <c r="T336" s="145" t="s">
        <v>2517</v>
      </c>
      <c r="U336" s="145" t="s">
        <v>2540</v>
      </c>
      <c r="V336" s="156" t="s">
        <v>689</v>
      </c>
      <c r="W336" s="145" t="s">
        <v>689</v>
      </c>
      <c r="X336" s="152" t="s">
        <v>689</v>
      </c>
      <c r="Y336" s="159">
        <v>254241</v>
      </c>
      <c r="Z336" s="160">
        <v>0</v>
      </c>
      <c r="AA336" s="128">
        <v>0</v>
      </c>
      <c r="AB336" s="133">
        <v>353000</v>
      </c>
      <c r="AC336" s="159">
        <v>242912.04</v>
      </c>
      <c r="AD336" s="137">
        <f t="shared" si="49"/>
        <v>11328.959999999992</v>
      </c>
      <c r="AE336" s="135">
        <f t="shared" si="50"/>
        <v>0.9554400745749112</v>
      </c>
      <c r="AF336" s="135">
        <f t="shared" si="51"/>
        <v>0.9554400745749112</v>
      </c>
      <c r="AG336" s="135" t="s">
        <v>2544</v>
      </c>
      <c r="AH336" s="155"/>
      <c r="AI336" s="170"/>
      <c r="AJ336" s="168"/>
      <c r="AK336" s="168"/>
      <c r="AL336" s="168"/>
      <c r="AM336" s="168"/>
      <c r="AN336" s="168"/>
      <c r="AO336" s="168"/>
      <c r="AP336" s="168"/>
      <c r="AQ336" s="165" t="s">
        <v>2079</v>
      </c>
    </row>
    <row r="337" spans="1:43" ht="72" x14ac:dyDescent="0.3">
      <c r="A337" s="173" t="s">
        <v>903</v>
      </c>
      <c r="B337" s="129">
        <v>334</v>
      </c>
      <c r="C337" s="171" t="s">
        <v>2088</v>
      </c>
      <c r="D337" s="241">
        <v>76466</v>
      </c>
      <c r="E337" s="246" t="s">
        <v>2200</v>
      </c>
      <c r="F337" s="279" t="s">
        <v>2531</v>
      </c>
      <c r="G337" s="175" t="s">
        <v>1132</v>
      </c>
      <c r="H337" s="152">
        <v>2010</v>
      </c>
      <c r="I337" s="157">
        <v>39548</v>
      </c>
      <c r="J337" s="186">
        <v>2008</v>
      </c>
      <c r="K337" s="157" t="s">
        <v>2121</v>
      </c>
      <c r="L337" s="152" t="s">
        <v>1100</v>
      </c>
      <c r="M337" s="154">
        <v>1460</v>
      </c>
      <c r="N337" s="136">
        <v>39630</v>
      </c>
      <c r="O337" s="136">
        <v>40513</v>
      </c>
      <c r="P337" s="136">
        <v>42844</v>
      </c>
      <c r="Q337" s="145">
        <f t="shared" si="54"/>
        <v>8.8054794520547937</v>
      </c>
      <c r="R337" s="145" t="s">
        <v>2518</v>
      </c>
      <c r="S337" s="145">
        <f t="shared" si="55"/>
        <v>6.3863013698630136</v>
      </c>
      <c r="T337" s="145" t="s">
        <v>2516</v>
      </c>
      <c r="U337" s="145" t="s">
        <v>2540</v>
      </c>
      <c r="V337" s="156" t="s">
        <v>689</v>
      </c>
      <c r="W337" s="145" t="s">
        <v>689</v>
      </c>
      <c r="X337" s="152" t="s">
        <v>689</v>
      </c>
      <c r="Y337" s="159">
        <v>1745749</v>
      </c>
      <c r="Z337" s="160">
        <v>0</v>
      </c>
      <c r="AA337" s="128">
        <v>0</v>
      </c>
      <c r="AB337" s="133">
        <v>1536942</v>
      </c>
      <c r="AC337" s="159">
        <v>1054823.72</v>
      </c>
      <c r="AD337" s="137">
        <f t="shared" si="49"/>
        <v>690925.28</v>
      </c>
      <c r="AE337" s="135">
        <f t="shared" si="50"/>
        <v>0.60422415822664077</v>
      </c>
      <c r="AF337" s="135">
        <f t="shared" si="51"/>
        <v>0.60422415822664077</v>
      </c>
      <c r="AG337" s="135" t="s">
        <v>2542</v>
      </c>
      <c r="AH337" s="155"/>
      <c r="AI337" s="170"/>
      <c r="AJ337" s="168"/>
      <c r="AK337" s="168"/>
      <c r="AL337" s="168"/>
      <c r="AM337" s="168"/>
      <c r="AN337" s="168"/>
      <c r="AO337" s="168"/>
      <c r="AP337" s="168"/>
      <c r="AQ337" s="174" t="s">
        <v>2089</v>
      </c>
    </row>
    <row r="338" spans="1:43" ht="36" x14ac:dyDescent="0.3">
      <c r="A338" s="173" t="s">
        <v>903</v>
      </c>
      <c r="B338" s="129">
        <v>335</v>
      </c>
      <c r="C338" s="171" t="s">
        <v>2090</v>
      </c>
      <c r="D338" s="241">
        <v>76505</v>
      </c>
      <c r="E338" s="246" t="s">
        <v>2205</v>
      </c>
      <c r="F338" s="279" t="s">
        <v>2531</v>
      </c>
      <c r="G338" s="175" t="s">
        <v>1132</v>
      </c>
      <c r="H338" s="152">
        <v>2010</v>
      </c>
      <c r="I338" s="157">
        <v>39575</v>
      </c>
      <c r="J338" s="186">
        <v>2008</v>
      </c>
      <c r="K338" s="187" t="s">
        <v>1094</v>
      </c>
      <c r="L338" s="152" t="s">
        <v>1100</v>
      </c>
      <c r="M338" s="154">
        <v>970</v>
      </c>
      <c r="N338" s="136">
        <v>39753</v>
      </c>
      <c r="O338" s="136">
        <v>40787</v>
      </c>
      <c r="P338" s="136">
        <v>42844</v>
      </c>
      <c r="Q338" s="145">
        <f t="shared" si="54"/>
        <v>8.4684931506849317</v>
      </c>
      <c r="R338" s="145" t="s">
        <v>2518</v>
      </c>
      <c r="S338" s="145">
        <f t="shared" si="55"/>
        <v>5.6356164383561644</v>
      </c>
      <c r="T338" s="145" t="s">
        <v>2515</v>
      </c>
      <c r="U338" s="145" t="s">
        <v>2540</v>
      </c>
      <c r="V338" s="156" t="s">
        <v>689</v>
      </c>
      <c r="W338" s="158" t="s">
        <v>691</v>
      </c>
      <c r="X338" s="152" t="s">
        <v>689</v>
      </c>
      <c r="Y338" s="159">
        <v>739003</v>
      </c>
      <c r="Z338" s="160">
        <v>0</v>
      </c>
      <c r="AA338" s="128">
        <v>0</v>
      </c>
      <c r="AB338" s="133">
        <v>1137000</v>
      </c>
      <c r="AC338" s="159">
        <v>739003</v>
      </c>
      <c r="AD338" s="137">
        <f t="shared" si="49"/>
        <v>0</v>
      </c>
      <c r="AE338" s="135">
        <f t="shared" si="50"/>
        <v>1</v>
      </c>
      <c r="AF338" s="135">
        <f t="shared" si="51"/>
        <v>1</v>
      </c>
      <c r="AG338" s="135" t="s">
        <v>2544</v>
      </c>
      <c r="AH338" s="136" t="s">
        <v>925</v>
      </c>
      <c r="AI338" s="170"/>
      <c r="AJ338" s="168"/>
      <c r="AK338" s="168"/>
      <c r="AL338" s="168"/>
      <c r="AM338" s="168"/>
      <c r="AN338" s="168"/>
      <c r="AO338" s="168"/>
      <c r="AP338" s="168"/>
      <c r="AQ338" s="174" t="s">
        <v>2091</v>
      </c>
    </row>
    <row r="339" spans="1:43" ht="72" x14ac:dyDescent="0.3">
      <c r="A339" s="173" t="s">
        <v>903</v>
      </c>
      <c r="B339" s="129">
        <v>336</v>
      </c>
      <c r="C339" s="171" t="s">
        <v>2092</v>
      </c>
      <c r="D339" s="241">
        <v>77033</v>
      </c>
      <c r="E339" s="246" t="s">
        <v>2205</v>
      </c>
      <c r="F339" s="279" t="s">
        <v>2531</v>
      </c>
      <c r="G339" s="175" t="s">
        <v>1132</v>
      </c>
      <c r="H339" s="152">
        <v>2010</v>
      </c>
      <c r="I339" s="157">
        <v>39552</v>
      </c>
      <c r="J339" s="186">
        <v>2008</v>
      </c>
      <c r="K339" s="187" t="s">
        <v>1094</v>
      </c>
      <c r="L339" s="152" t="s">
        <v>1100</v>
      </c>
      <c r="M339" s="154">
        <v>300</v>
      </c>
      <c r="N339" s="136">
        <v>39753</v>
      </c>
      <c r="O339" s="136">
        <v>40513</v>
      </c>
      <c r="P339" s="136">
        <v>42844</v>
      </c>
      <c r="Q339" s="145">
        <f t="shared" si="54"/>
        <v>8.4684931506849317</v>
      </c>
      <c r="R339" s="145" t="s">
        <v>2518</v>
      </c>
      <c r="S339" s="145">
        <f t="shared" si="55"/>
        <v>6.3863013698630136</v>
      </c>
      <c r="T339" s="145" t="s">
        <v>2516</v>
      </c>
      <c r="U339" s="145" t="s">
        <v>2540</v>
      </c>
      <c r="V339" s="156" t="s">
        <v>689</v>
      </c>
      <c r="W339" s="145" t="s">
        <v>689</v>
      </c>
      <c r="X339" s="152" t="s">
        <v>689</v>
      </c>
      <c r="Y339" s="159">
        <v>347142</v>
      </c>
      <c r="Z339" s="159">
        <v>0</v>
      </c>
      <c r="AA339" s="128">
        <v>0</v>
      </c>
      <c r="AB339" s="133">
        <v>241148</v>
      </c>
      <c r="AC339" s="159">
        <v>168751.02</v>
      </c>
      <c r="AD339" s="137">
        <f t="shared" si="49"/>
        <v>178390.98</v>
      </c>
      <c r="AE339" s="135">
        <f t="shared" si="50"/>
        <v>0.48611524966728309</v>
      </c>
      <c r="AF339" s="135">
        <f t="shared" si="51"/>
        <v>0.48611524966728309</v>
      </c>
      <c r="AG339" s="135" t="s">
        <v>2542</v>
      </c>
      <c r="AH339" s="155"/>
      <c r="AI339" s="170"/>
      <c r="AJ339" s="168"/>
      <c r="AK339" s="168"/>
      <c r="AL339" s="168"/>
      <c r="AM339" s="168"/>
      <c r="AN339" s="168"/>
      <c r="AO339" s="168"/>
      <c r="AP339" s="168"/>
      <c r="AQ339" s="174" t="s">
        <v>2093</v>
      </c>
    </row>
    <row r="340" spans="1:43" ht="36" x14ac:dyDescent="0.3">
      <c r="A340" s="173" t="s">
        <v>903</v>
      </c>
      <c r="B340" s="129">
        <v>337</v>
      </c>
      <c r="C340" s="171" t="s">
        <v>2094</v>
      </c>
      <c r="D340" s="241">
        <v>77127</v>
      </c>
      <c r="E340" s="246" t="s">
        <v>2200</v>
      </c>
      <c r="F340" s="279" t="s">
        <v>2531</v>
      </c>
      <c r="G340" s="175" t="s">
        <v>1132</v>
      </c>
      <c r="H340" s="152">
        <v>2010</v>
      </c>
      <c r="I340" s="157">
        <v>39755</v>
      </c>
      <c r="J340" s="186">
        <v>2008</v>
      </c>
      <c r="K340" s="157" t="s">
        <v>1459</v>
      </c>
      <c r="L340" s="152" t="s">
        <v>1100</v>
      </c>
      <c r="M340" s="154">
        <v>200</v>
      </c>
      <c r="N340" s="136">
        <v>40360</v>
      </c>
      <c r="O340" s="136">
        <v>40513</v>
      </c>
      <c r="P340" s="136">
        <v>42844</v>
      </c>
      <c r="Q340" s="145">
        <f t="shared" si="54"/>
        <v>6.8054794520547945</v>
      </c>
      <c r="R340" s="145" t="s">
        <v>2516</v>
      </c>
      <c r="S340" s="145">
        <f t="shared" si="55"/>
        <v>6.3863013698630136</v>
      </c>
      <c r="T340" s="145" t="s">
        <v>2516</v>
      </c>
      <c r="U340" s="145" t="s">
        <v>2540</v>
      </c>
      <c r="V340" s="145" t="s">
        <v>691</v>
      </c>
      <c r="W340" s="158" t="s">
        <v>691</v>
      </c>
      <c r="X340" s="152" t="s">
        <v>689</v>
      </c>
      <c r="Y340" s="159">
        <v>250000</v>
      </c>
      <c r="Z340" s="160">
        <v>0</v>
      </c>
      <c r="AA340" s="128">
        <v>0</v>
      </c>
      <c r="AB340" s="133">
        <v>500000</v>
      </c>
      <c r="AC340" s="159">
        <v>249999.34</v>
      </c>
      <c r="AD340" s="137">
        <f t="shared" si="49"/>
        <v>0.66000000000349246</v>
      </c>
      <c r="AE340" s="135">
        <f t="shared" si="50"/>
        <v>0.99999735999999995</v>
      </c>
      <c r="AF340" s="135">
        <f t="shared" si="51"/>
        <v>0.99999735999999995</v>
      </c>
      <c r="AG340" s="135" t="s">
        <v>2544</v>
      </c>
      <c r="AH340" s="136" t="s">
        <v>925</v>
      </c>
      <c r="AI340" s="170"/>
      <c r="AJ340" s="168"/>
      <c r="AK340" s="168"/>
      <c r="AL340" s="168"/>
      <c r="AM340" s="168"/>
      <c r="AN340" s="168"/>
      <c r="AO340" s="168"/>
      <c r="AP340" s="168"/>
      <c r="AQ340" s="165" t="s">
        <v>2095</v>
      </c>
    </row>
    <row r="341" spans="1:43" ht="84" x14ac:dyDescent="0.3">
      <c r="A341" s="173" t="s">
        <v>903</v>
      </c>
      <c r="B341" s="129">
        <v>338</v>
      </c>
      <c r="C341" s="171" t="s">
        <v>2098</v>
      </c>
      <c r="D341" s="241">
        <v>77429</v>
      </c>
      <c r="E341" s="246" t="s">
        <v>2205</v>
      </c>
      <c r="F341" s="279" t="s">
        <v>2531</v>
      </c>
      <c r="G341" s="175" t="s">
        <v>1132</v>
      </c>
      <c r="H341" s="152">
        <v>2010</v>
      </c>
      <c r="I341" s="157">
        <v>39604</v>
      </c>
      <c r="J341" s="186">
        <v>2008</v>
      </c>
      <c r="K341" s="187" t="s">
        <v>1094</v>
      </c>
      <c r="L341" s="152" t="s">
        <v>1100</v>
      </c>
      <c r="M341" s="154">
        <v>1095</v>
      </c>
      <c r="N341" s="136">
        <v>39722</v>
      </c>
      <c r="O341" s="136">
        <v>40513</v>
      </c>
      <c r="P341" s="136">
        <v>42844</v>
      </c>
      <c r="Q341" s="145">
        <f t="shared" si="54"/>
        <v>8.5534246575342472</v>
      </c>
      <c r="R341" s="145" t="s">
        <v>2518</v>
      </c>
      <c r="S341" s="145">
        <f t="shared" si="55"/>
        <v>6.3863013698630136</v>
      </c>
      <c r="T341" s="145" t="s">
        <v>2516</v>
      </c>
      <c r="U341" s="145" t="s">
        <v>2540</v>
      </c>
      <c r="V341" s="156" t="s">
        <v>689</v>
      </c>
      <c r="W341" s="145" t="s">
        <v>689</v>
      </c>
      <c r="X341" s="152" t="s">
        <v>689</v>
      </c>
      <c r="Y341" s="159">
        <v>1526250</v>
      </c>
      <c r="Z341" s="160">
        <v>0</v>
      </c>
      <c r="AA341" s="128">
        <v>0</v>
      </c>
      <c r="AB341" s="133">
        <v>504940</v>
      </c>
      <c r="AC341" s="159">
        <v>233558.63</v>
      </c>
      <c r="AD341" s="137">
        <f t="shared" si="49"/>
        <v>1292691.3700000001</v>
      </c>
      <c r="AE341" s="135">
        <f t="shared" si="50"/>
        <v>0.15302776740376742</v>
      </c>
      <c r="AF341" s="135">
        <f t="shared" si="51"/>
        <v>0.15302776740376742</v>
      </c>
      <c r="AG341" s="135" t="s">
        <v>2543</v>
      </c>
      <c r="AH341" s="155"/>
      <c r="AI341" s="170"/>
      <c r="AJ341" s="168"/>
      <c r="AK341" s="168"/>
      <c r="AL341" s="168"/>
      <c r="AM341" s="168"/>
      <c r="AN341" s="168"/>
      <c r="AO341" s="168"/>
      <c r="AP341" s="168"/>
      <c r="AQ341" s="174" t="s">
        <v>2099</v>
      </c>
    </row>
    <row r="342" spans="1:43" ht="48" x14ac:dyDescent="0.3">
      <c r="A342" s="173" t="s">
        <v>903</v>
      </c>
      <c r="B342" s="129">
        <v>339</v>
      </c>
      <c r="C342" s="211" t="s">
        <v>2100</v>
      </c>
      <c r="D342" s="241">
        <v>77865</v>
      </c>
      <c r="E342" s="246" t="s">
        <v>2205</v>
      </c>
      <c r="F342" s="279" t="s">
        <v>2531</v>
      </c>
      <c r="G342" s="175" t="s">
        <v>1132</v>
      </c>
      <c r="H342" s="152">
        <v>2010</v>
      </c>
      <c r="I342" s="157">
        <v>39594</v>
      </c>
      <c r="J342" s="186">
        <v>2008</v>
      </c>
      <c r="K342" s="187" t="s">
        <v>1094</v>
      </c>
      <c r="L342" s="152" t="s">
        <v>1099</v>
      </c>
      <c r="M342" s="154">
        <v>1095</v>
      </c>
      <c r="N342" s="136">
        <v>39783</v>
      </c>
      <c r="O342" s="136">
        <v>40148</v>
      </c>
      <c r="P342" s="136">
        <v>42844</v>
      </c>
      <c r="Q342" s="145">
        <f t="shared" si="54"/>
        <v>8.3863013698630144</v>
      </c>
      <c r="R342" s="145" t="s">
        <v>2518</v>
      </c>
      <c r="S342" s="145">
        <f t="shared" si="55"/>
        <v>7.3863013698630136</v>
      </c>
      <c r="T342" s="145" t="s">
        <v>2517</v>
      </c>
      <c r="U342" s="145" t="s">
        <v>2540</v>
      </c>
      <c r="V342" s="156" t="s">
        <v>689</v>
      </c>
      <c r="W342" s="145" t="s">
        <v>689</v>
      </c>
      <c r="X342" s="152" t="s">
        <v>689</v>
      </c>
      <c r="Y342" s="159">
        <v>1500000</v>
      </c>
      <c r="Z342" s="152">
        <v>0</v>
      </c>
      <c r="AA342" s="128">
        <v>0</v>
      </c>
      <c r="AB342" s="133">
        <v>600409</v>
      </c>
      <c r="AC342" s="159">
        <v>304174.90000000002</v>
      </c>
      <c r="AD342" s="137">
        <f t="shared" si="49"/>
        <v>1195825.1000000001</v>
      </c>
      <c r="AE342" s="135">
        <f t="shared" si="50"/>
        <v>0.20278326666666668</v>
      </c>
      <c r="AF342" s="135">
        <f t="shared" si="51"/>
        <v>0.20278326666666668</v>
      </c>
      <c r="AG342" s="135" t="s">
        <v>2543</v>
      </c>
      <c r="AH342" s="158"/>
      <c r="AI342" s="200"/>
      <c r="AJ342" s="173"/>
      <c r="AK342" s="173"/>
      <c r="AL342" s="173"/>
      <c r="AM342" s="173"/>
      <c r="AN342" s="173"/>
      <c r="AO342" s="173"/>
      <c r="AP342" s="173"/>
      <c r="AQ342" s="199" t="s">
        <v>2101</v>
      </c>
    </row>
    <row r="343" spans="1:43" ht="24" x14ac:dyDescent="0.3">
      <c r="A343" s="173" t="s">
        <v>903</v>
      </c>
      <c r="B343" s="129">
        <v>340</v>
      </c>
      <c r="C343" s="171" t="s">
        <v>2112</v>
      </c>
      <c r="D343" s="241">
        <v>82941</v>
      </c>
      <c r="E343" s="246" t="s">
        <v>2200</v>
      </c>
      <c r="F343" s="279" t="s">
        <v>2531</v>
      </c>
      <c r="G343" s="175" t="s">
        <v>1132</v>
      </c>
      <c r="H343" s="152">
        <v>2010</v>
      </c>
      <c r="I343" s="157">
        <v>39623</v>
      </c>
      <c r="J343" s="186">
        <v>2008</v>
      </c>
      <c r="K343" s="157" t="s">
        <v>1477</v>
      </c>
      <c r="L343" s="152" t="s">
        <v>1110</v>
      </c>
      <c r="M343" s="154">
        <v>180</v>
      </c>
      <c r="N343" s="136" t="s">
        <v>698</v>
      </c>
      <c r="O343" s="136" t="s">
        <v>698</v>
      </c>
      <c r="P343" s="136">
        <v>42844</v>
      </c>
      <c r="Q343" s="128" t="s">
        <v>698</v>
      </c>
      <c r="R343" s="128" t="s">
        <v>698</v>
      </c>
      <c r="S343" s="128" t="s">
        <v>698</v>
      </c>
      <c r="T343" s="128" t="s">
        <v>698</v>
      </c>
      <c r="U343" s="128" t="s">
        <v>698</v>
      </c>
      <c r="V343" s="156" t="s">
        <v>689</v>
      </c>
      <c r="W343" s="145" t="s">
        <v>689</v>
      </c>
      <c r="X343" s="152" t="s">
        <v>689</v>
      </c>
      <c r="Y343" s="159">
        <v>682162</v>
      </c>
      <c r="Z343" s="160">
        <v>0</v>
      </c>
      <c r="AA343" s="128">
        <v>0</v>
      </c>
      <c r="AB343" s="133">
        <v>402162</v>
      </c>
      <c r="AC343" s="159">
        <v>0</v>
      </c>
      <c r="AD343" s="137">
        <f t="shared" si="49"/>
        <v>682162</v>
      </c>
      <c r="AE343" s="135">
        <f t="shared" si="50"/>
        <v>0</v>
      </c>
      <c r="AF343" s="135">
        <f t="shared" si="51"/>
        <v>0</v>
      </c>
      <c r="AG343" s="135" t="s">
        <v>2543</v>
      </c>
      <c r="AH343" s="155"/>
      <c r="AI343" s="170"/>
      <c r="AJ343" s="168"/>
      <c r="AK343" s="168"/>
      <c r="AL343" s="168"/>
      <c r="AM343" s="168"/>
      <c r="AN343" s="168"/>
      <c r="AO343" s="168"/>
      <c r="AP343" s="168"/>
      <c r="AQ343" s="174" t="s">
        <v>2113</v>
      </c>
    </row>
    <row r="344" spans="1:43" ht="48" x14ac:dyDescent="0.3">
      <c r="A344" s="173" t="s">
        <v>903</v>
      </c>
      <c r="B344" s="129">
        <v>341</v>
      </c>
      <c r="C344" s="171" t="s">
        <v>2116</v>
      </c>
      <c r="D344" s="241">
        <v>83789</v>
      </c>
      <c r="E344" s="246" t="s">
        <v>2200</v>
      </c>
      <c r="F344" s="279" t="s">
        <v>2531</v>
      </c>
      <c r="G344" s="175" t="s">
        <v>1132</v>
      </c>
      <c r="H344" s="152">
        <v>2010</v>
      </c>
      <c r="I344" s="157">
        <v>39688</v>
      </c>
      <c r="J344" s="186">
        <v>2008</v>
      </c>
      <c r="K344" s="187" t="s">
        <v>1094</v>
      </c>
      <c r="L344" s="130" t="s">
        <v>1101</v>
      </c>
      <c r="M344" s="154">
        <v>1095</v>
      </c>
      <c r="N344" s="136">
        <v>39783</v>
      </c>
      <c r="O344" s="136">
        <v>40148</v>
      </c>
      <c r="P344" s="136">
        <v>42844</v>
      </c>
      <c r="Q344" s="145">
        <f>+(P344-N344)/365</f>
        <v>8.3863013698630144</v>
      </c>
      <c r="R344" s="145" t="s">
        <v>2518</v>
      </c>
      <c r="S344" s="145">
        <f>+(P344-O344)/365</f>
        <v>7.3863013698630136</v>
      </c>
      <c r="T344" s="145" t="s">
        <v>2517</v>
      </c>
      <c r="U344" s="145" t="s">
        <v>2540</v>
      </c>
      <c r="V344" s="156" t="s">
        <v>689</v>
      </c>
      <c r="W344" s="145" t="s">
        <v>689</v>
      </c>
      <c r="X344" s="152" t="s">
        <v>689</v>
      </c>
      <c r="Y344" s="159">
        <v>670181</v>
      </c>
      <c r="Z344" s="160">
        <v>0</v>
      </c>
      <c r="AA344" s="128">
        <v>0</v>
      </c>
      <c r="AB344" s="133">
        <v>702990</v>
      </c>
      <c r="AC344" s="159">
        <v>389767.07</v>
      </c>
      <c r="AD344" s="137">
        <f t="shared" si="49"/>
        <v>280413.93</v>
      </c>
      <c r="AE344" s="135">
        <f t="shared" si="50"/>
        <v>0.58158478082786591</v>
      </c>
      <c r="AF344" s="135">
        <f t="shared" si="51"/>
        <v>0.58158478082786591</v>
      </c>
      <c r="AG344" s="135" t="s">
        <v>2542</v>
      </c>
      <c r="AH344" s="155"/>
      <c r="AI344" s="170"/>
      <c r="AJ344" s="168"/>
      <c r="AK344" s="168"/>
      <c r="AL344" s="168"/>
      <c r="AM344" s="168"/>
      <c r="AN344" s="168"/>
      <c r="AO344" s="168"/>
      <c r="AP344" s="168"/>
      <c r="AQ344" s="174" t="s">
        <v>2117</v>
      </c>
    </row>
    <row r="345" spans="1:43" ht="36" x14ac:dyDescent="0.3">
      <c r="A345" s="173" t="s">
        <v>903</v>
      </c>
      <c r="B345" s="129">
        <v>342</v>
      </c>
      <c r="C345" s="171" t="s">
        <v>2120</v>
      </c>
      <c r="D345" s="241">
        <v>86712</v>
      </c>
      <c r="E345" s="246" t="s">
        <v>2200</v>
      </c>
      <c r="F345" s="279" t="s">
        <v>2531</v>
      </c>
      <c r="G345" s="175" t="s">
        <v>1132</v>
      </c>
      <c r="H345" s="152">
        <v>2010</v>
      </c>
      <c r="I345" s="157">
        <v>40109</v>
      </c>
      <c r="J345" s="187">
        <v>2009</v>
      </c>
      <c r="K345" s="157" t="s">
        <v>2121</v>
      </c>
      <c r="L345" s="152" t="s">
        <v>1110</v>
      </c>
      <c r="M345" s="154">
        <v>90</v>
      </c>
      <c r="N345" s="136" t="s">
        <v>698</v>
      </c>
      <c r="O345" s="136" t="s">
        <v>698</v>
      </c>
      <c r="P345" s="136">
        <v>42844</v>
      </c>
      <c r="Q345" s="128" t="s">
        <v>698</v>
      </c>
      <c r="R345" s="128" t="s">
        <v>698</v>
      </c>
      <c r="S345" s="128" t="s">
        <v>698</v>
      </c>
      <c r="T345" s="128" t="s">
        <v>698</v>
      </c>
      <c r="U345" s="128" t="s">
        <v>698</v>
      </c>
      <c r="V345" s="156" t="s">
        <v>689</v>
      </c>
      <c r="W345" s="145" t="s">
        <v>689</v>
      </c>
      <c r="X345" s="152" t="s">
        <v>689</v>
      </c>
      <c r="Y345" s="159">
        <v>298673</v>
      </c>
      <c r="Z345" s="160">
        <v>0</v>
      </c>
      <c r="AA345" s="128">
        <v>0</v>
      </c>
      <c r="AB345" s="133">
        <v>21424</v>
      </c>
      <c r="AC345" s="159">
        <v>0</v>
      </c>
      <c r="AD345" s="137">
        <f t="shared" si="49"/>
        <v>298673</v>
      </c>
      <c r="AE345" s="135">
        <f t="shared" si="50"/>
        <v>0</v>
      </c>
      <c r="AF345" s="135">
        <f t="shared" si="51"/>
        <v>0</v>
      </c>
      <c r="AG345" s="135" t="s">
        <v>2543</v>
      </c>
      <c r="AH345" s="155"/>
      <c r="AI345" s="170"/>
      <c r="AJ345" s="168"/>
      <c r="AK345" s="168"/>
      <c r="AL345" s="168"/>
      <c r="AM345" s="168"/>
      <c r="AN345" s="168"/>
      <c r="AO345" s="168"/>
      <c r="AP345" s="168"/>
      <c r="AQ345" s="174" t="s">
        <v>2122</v>
      </c>
    </row>
    <row r="346" spans="1:43" ht="48" x14ac:dyDescent="0.3">
      <c r="A346" s="193" t="s">
        <v>902</v>
      </c>
      <c r="B346" s="129">
        <v>343</v>
      </c>
      <c r="C346" s="198" t="s">
        <v>1594</v>
      </c>
      <c r="D346" s="239">
        <v>94764</v>
      </c>
      <c r="E346" s="245" t="s">
        <v>2200</v>
      </c>
      <c r="F346" s="279" t="s">
        <v>2531</v>
      </c>
      <c r="G346" s="175" t="s">
        <v>1595</v>
      </c>
      <c r="H346" s="187">
        <v>2010</v>
      </c>
      <c r="I346" s="130">
        <v>39684</v>
      </c>
      <c r="J346" s="186">
        <v>2008</v>
      </c>
      <c r="K346" s="130" t="s">
        <v>1596</v>
      </c>
      <c r="L346" s="130" t="s">
        <v>1102</v>
      </c>
      <c r="M346" s="131">
        <v>120</v>
      </c>
      <c r="N346" s="136" t="s">
        <v>698</v>
      </c>
      <c r="O346" s="136" t="s">
        <v>698</v>
      </c>
      <c r="P346" s="136">
        <v>42844</v>
      </c>
      <c r="Q346" s="128" t="s">
        <v>698</v>
      </c>
      <c r="R346" s="128" t="s">
        <v>698</v>
      </c>
      <c r="S346" s="128" t="s">
        <v>698</v>
      </c>
      <c r="T346" s="128" t="s">
        <v>698</v>
      </c>
      <c r="U346" s="128" t="s">
        <v>698</v>
      </c>
      <c r="V346" s="145" t="s">
        <v>689</v>
      </c>
      <c r="W346" s="145" t="s">
        <v>689</v>
      </c>
      <c r="X346" s="187" t="s">
        <v>689</v>
      </c>
      <c r="Y346" s="180">
        <v>910204</v>
      </c>
      <c r="Z346" s="181">
        <v>0</v>
      </c>
      <c r="AA346" s="128">
        <v>0</v>
      </c>
      <c r="AB346" s="133">
        <v>910204</v>
      </c>
      <c r="AC346" s="181">
        <v>0</v>
      </c>
      <c r="AD346" s="137">
        <f t="shared" si="49"/>
        <v>910204</v>
      </c>
      <c r="AE346" s="135">
        <f t="shared" si="50"/>
        <v>0</v>
      </c>
      <c r="AF346" s="135">
        <f t="shared" si="51"/>
        <v>0</v>
      </c>
      <c r="AG346" s="135" t="s">
        <v>2543</v>
      </c>
      <c r="AH346" s="202"/>
      <c r="AI346" s="190"/>
      <c r="AJ346" s="191"/>
      <c r="AK346" s="191"/>
      <c r="AL346" s="191"/>
      <c r="AM346" s="191"/>
      <c r="AN346" s="191"/>
      <c r="AO346" s="191"/>
      <c r="AP346" s="191"/>
      <c r="AQ346" s="188"/>
    </row>
    <row r="347" spans="1:43" ht="36" x14ac:dyDescent="0.3">
      <c r="A347" s="193" t="s">
        <v>902</v>
      </c>
      <c r="B347" s="129">
        <v>344</v>
      </c>
      <c r="C347" s="198" t="s">
        <v>1598</v>
      </c>
      <c r="D347" s="239">
        <v>96260</v>
      </c>
      <c r="E347" s="245" t="s">
        <v>2219</v>
      </c>
      <c r="F347" s="280" t="s">
        <v>2528</v>
      </c>
      <c r="G347" s="175" t="s">
        <v>1132</v>
      </c>
      <c r="H347" s="187">
        <v>2010</v>
      </c>
      <c r="I347" s="130">
        <v>39787</v>
      </c>
      <c r="J347" s="186">
        <v>2008</v>
      </c>
      <c r="K347" s="187" t="s">
        <v>1094</v>
      </c>
      <c r="L347" s="130" t="s">
        <v>1100</v>
      </c>
      <c r="M347" s="131">
        <v>360</v>
      </c>
      <c r="N347" s="136">
        <v>40057</v>
      </c>
      <c r="O347" s="136">
        <v>40513</v>
      </c>
      <c r="P347" s="136">
        <v>42844</v>
      </c>
      <c r="Q347" s="145">
        <f>+(P347-N347)/365</f>
        <v>7.6356164383561644</v>
      </c>
      <c r="R347" s="145" t="s">
        <v>2517</v>
      </c>
      <c r="S347" s="145">
        <f>+(P347-O347)/365</f>
        <v>6.3863013698630136</v>
      </c>
      <c r="T347" s="145" t="s">
        <v>2516</v>
      </c>
      <c r="U347" s="145" t="s">
        <v>2540</v>
      </c>
      <c r="V347" s="145" t="s">
        <v>689</v>
      </c>
      <c r="W347" s="145" t="s">
        <v>689</v>
      </c>
      <c r="X347" s="187" t="s">
        <v>689</v>
      </c>
      <c r="Y347" s="180">
        <v>299333</v>
      </c>
      <c r="Z347" s="181">
        <v>0</v>
      </c>
      <c r="AA347" s="128">
        <v>0</v>
      </c>
      <c r="AB347" s="133">
        <v>272536</v>
      </c>
      <c r="AC347" s="180">
        <v>140568.20000000001</v>
      </c>
      <c r="AD347" s="137">
        <f t="shared" si="49"/>
        <v>158764.79999999999</v>
      </c>
      <c r="AE347" s="135">
        <f t="shared" si="50"/>
        <v>0.46960475457099621</v>
      </c>
      <c r="AF347" s="135">
        <f t="shared" si="51"/>
        <v>0.46960475457099621</v>
      </c>
      <c r="AG347" s="135" t="s">
        <v>2542</v>
      </c>
      <c r="AH347" s="202"/>
      <c r="AI347" s="190"/>
      <c r="AJ347" s="191"/>
      <c r="AK347" s="191"/>
      <c r="AL347" s="191"/>
      <c r="AM347" s="191"/>
      <c r="AN347" s="191"/>
      <c r="AO347" s="191"/>
      <c r="AP347" s="191"/>
      <c r="AQ347" s="177"/>
    </row>
    <row r="348" spans="1:43" ht="48" x14ac:dyDescent="0.3">
      <c r="A348" s="193" t="s">
        <v>902</v>
      </c>
      <c r="B348" s="129">
        <v>345</v>
      </c>
      <c r="C348" s="198" t="s">
        <v>1602</v>
      </c>
      <c r="D348" s="239">
        <v>98204</v>
      </c>
      <c r="E348" s="245" t="s">
        <v>2230</v>
      </c>
      <c r="F348" s="280" t="s">
        <v>2535</v>
      </c>
      <c r="G348" s="175" t="s">
        <v>1603</v>
      </c>
      <c r="H348" s="187">
        <v>2010</v>
      </c>
      <c r="I348" s="130">
        <v>39756</v>
      </c>
      <c r="J348" s="186">
        <v>2008</v>
      </c>
      <c r="K348" s="130" t="s">
        <v>1604</v>
      </c>
      <c r="L348" s="130" t="s">
        <v>1107</v>
      </c>
      <c r="M348" s="131">
        <v>180</v>
      </c>
      <c r="N348" s="136">
        <v>40909</v>
      </c>
      <c r="O348" s="136">
        <v>41579</v>
      </c>
      <c r="P348" s="136">
        <v>42844</v>
      </c>
      <c r="Q348" s="145">
        <f>+(P348-N348)/365</f>
        <v>5.3013698630136989</v>
      </c>
      <c r="R348" s="145" t="s">
        <v>2515</v>
      </c>
      <c r="S348" s="145">
        <f>+(P348-O348)/365</f>
        <v>3.4657534246575343</v>
      </c>
      <c r="T348" s="145" t="s">
        <v>2513</v>
      </c>
      <c r="U348" s="145" t="s">
        <v>2540</v>
      </c>
      <c r="V348" s="145" t="s">
        <v>691</v>
      </c>
      <c r="W348" s="145" t="s">
        <v>689</v>
      </c>
      <c r="X348" s="187" t="s">
        <v>689</v>
      </c>
      <c r="Y348" s="180">
        <v>997105.96</v>
      </c>
      <c r="Z348" s="181">
        <v>0</v>
      </c>
      <c r="AA348" s="128">
        <v>0</v>
      </c>
      <c r="AB348" s="133">
        <v>4368301</v>
      </c>
      <c r="AC348" s="180">
        <v>1139654.1299999999</v>
      </c>
      <c r="AD348" s="137">
        <f t="shared" si="49"/>
        <v>-142548.16999999993</v>
      </c>
      <c r="AE348" s="135">
        <f t="shared" si="50"/>
        <v>1.1429619074787196</v>
      </c>
      <c r="AF348" s="135">
        <f t="shared" si="51"/>
        <v>1.1429619074787196</v>
      </c>
      <c r="AG348" s="135" t="s">
        <v>2544</v>
      </c>
      <c r="AH348" s="202"/>
      <c r="AI348" s="190"/>
      <c r="AJ348" s="191"/>
      <c r="AK348" s="191"/>
      <c r="AL348" s="191"/>
      <c r="AM348" s="191"/>
      <c r="AN348" s="191"/>
      <c r="AO348" s="191"/>
      <c r="AP348" s="191"/>
      <c r="AQ348" s="177"/>
    </row>
    <row r="349" spans="1:43" ht="36" x14ac:dyDescent="0.3">
      <c r="A349" s="193" t="s">
        <v>902</v>
      </c>
      <c r="B349" s="129">
        <v>346</v>
      </c>
      <c r="C349" s="198" t="s">
        <v>1605</v>
      </c>
      <c r="D349" s="239">
        <v>100259</v>
      </c>
      <c r="E349" s="245" t="s">
        <v>1659</v>
      </c>
      <c r="F349" s="280" t="s">
        <v>2529</v>
      </c>
      <c r="G349" s="175" t="s">
        <v>1132</v>
      </c>
      <c r="H349" s="187">
        <v>2010</v>
      </c>
      <c r="I349" s="130">
        <v>39736</v>
      </c>
      <c r="J349" s="186">
        <v>2008</v>
      </c>
      <c r="K349" s="130" t="s">
        <v>915</v>
      </c>
      <c r="L349" s="130" t="s">
        <v>1111</v>
      </c>
      <c r="M349" s="131">
        <v>90</v>
      </c>
      <c r="N349" s="136">
        <v>39934</v>
      </c>
      <c r="O349" s="136">
        <v>40483</v>
      </c>
      <c r="P349" s="136">
        <v>42844</v>
      </c>
      <c r="Q349" s="145">
        <f>+(P349-N349)/365</f>
        <v>7.9726027397260273</v>
      </c>
      <c r="R349" s="145" t="s">
        <v>2518</v>
      </c>
      <c r="S349" s="145">
        <f>+(P349-O349)/365</f>
        <v>6.4684931506849317</v>
      </c>
      <c r="T349" s="145" t="s">
        <v>2516</v>
      </c>
      <c r="U349" s="145" t="s">
        <v>2540</v>
      </c>
      <c r="V349" s="136" t="s">
        <v>689</v>
      </c>
      <c r="W349" s="145" t="s">
        <v>689</v>
      </c>
      <c r="X349" s="187" t="s">
        <v>689</v>
      </c>
      <c r="Y349" s="180">
        <v>236502</v>
      </c>
      <c r="Z349" s="181">
        <v>0</v>
      </c>
      <c r="AA349" s="128">
        <v>0</v>
      </c>
      <c r="AB349" s="133">
        <v>390104</v>
      </c>
      <c r="AC349" s="192">
        <v>235553.51</v>
      </c>
      <c r="AD349" s="137">
        <f t="shared" ref="AD349:AD380" si="56">+Y349-AC349</f>
        <v>948.48999999999069</v>
      </c>
      <c r="AE349" s="135">
        <f t="shared" ref="AE349:AE380" si="57">+AC349/Y349</f>
        <v>0.99598950537416175</v>
      </c>
      <c r="AF349" s="135">
        <f t="shared" ref="AF349:AF380" si="58">+AC349/Y349</f>
        <v>0.99598950537416175</v>
      </c>
      <c r="AG349" s="135" t="s">
        <v>2544</v>
      </c>
      <c r="AH349" s="202"/>
      <c r="AI349" s="190"/>
      <c r="AJ349" s="191"/>
      <c r="AK349" s="191"/>
      <c r="AL349" s="191"/>
      <c r="AM349" s="191"/>
      <c r="AN349" s="191"/>
      <c r="AO349" s="191"/>
      <c r="AP349" s="191"/>
      <c r="AQ349" s="177"/>
    </row>
    <row r="350" spans="1:43" ht="48.6" x14ac:dyDescent="0.3">
      <c r="A350" s="193" t="s">
        <v>902</v>
      </c>
      <c r="B350" s="129">
        <v>347</v>
      </c>
      <c r="C350" s="198" t="s">
        <v>1624</v>
      </c>
      <c r="D350" s="239">
        <v>116167</v>
      </c>
      <c r="E350" s="246" t="s">
        <v>2200</v>
      </c>
      <c r="F350" s="279" t="s">
        <v>2531</v>
      </c>
      <c r="G350" s="175" t="s">
        <v>1132</v>
      </c>
      <c r="H350" s="187">
        <v>2010</v>
      </c>
      <c r="I350" s="130">
        <v>39987</v>
      </c>
      <c r="J350" s="187">
        <v>2009</v>
      </c>
      <c r="K350" s="130" t="s">
        <v>905</v>
      </c>
      <c r="L350" s="130" t="s">
        <v>1110</v>
      </c>
      <c r="M350" s="131">
        <v>360</v>
      </c>
      <c r="N350" s="136" t="s">
        <v>698</v>
      </c>
      <c r="O350" s="136" t="s">
        <v>698</v>
      </c>
      <c r="P350" s="136">
        <v>42844</v>
      </c>
      <c r="Q350" s="128" t="s">
        <v>698</v>
      </c>
      <c r="R350" s="128" t="s">
        <v>698</v>
      </c>
      <c r="S350" s="128" t="s">
        <v>698</v>
      </c>
      <c r="T350" s="128" t="s">
        <v>698</v>
      </c>
      <c r="U350" s="128" t="s">
        <v>698</v>
      </c>
      <c r="V350" s="145" t="s">
        <v>689</v>
      </c>
      <c r="W350" s="145" t="s">
        <v>689</v>
      </c>
      <c r="X350" s="187" t="s">
        <v>689</v>
      </c>
      <c r="Y350" s="180">
        <v>705039</v>
      </c>
      <c r="Z350" s="181">
        <v>0</v>
      </c>
      <c r="AA350" s="128">
        <v>0</v>
      </c>
      <c r="AB350" s="133">
        <v>705139</v>
      </c>
      <c r="AC350" s="181">
        <v>0</v>
      </c>
      <c r="AD350" s="137">
        <f t="shared" si="56"/>
        <v>705039</v>
      </c>
      <c r="AE350" s="135">
        <f t="shared" si="57"/>
        <v>0</v>
      </c>
      <c r="AF350" s="135">
        <f t="shared" si="58"/>
        <v>0</v>
      </c>
      <c r="AG350" s="135" t="s">
        <v>2543</v>
      </c>
      <c r="AH350" s="202"/>
      <c r="AI350" s="190"/>
      <c r="AJ350" s="191"/>
      <c r="AK350" s="191"/>
      <c r="AL350" s="191"/>
      <c r="AM350" s="191"/>
      <c r="AN350" s="191"/>
      <c r="AO350" s="191"/>
      <c r="AP350" s="191"/>
      <c r="AQ350" s="177" t="s">
        <v>795</v>
      </c>
    </row>
    <row r="351" spans="1:43" ht="60.6" x14ac:dyDescent="0.3">
      <c r="A351" s="193" t="s">
        <v>902</v>
      </c>
      <c r="B351" s="129">
        <v>348</v>
      </c>
      <c r="C351" s="198" t="s">
        <v>1626</v>
      </c>
      <c r="D351" s="239">
        <v>126742</v>
      </c>
      <c r="E351" s="246" t="s">
        <v>2200</v>
      </c>
      <c r="F351" s="279" t="s">
        <v>2531</v>
      </c>
      <c r="G351" s="175" t="s">
        <v>1627</v>
      </c>
      <c r="H351" s="187">
        <v>2010</v>
      </c>
      <c r="I351" s="130">
        <v>40108</v>
      </c>
      <c r="J351" s="187">
        <v>2009</v>
      </c>
      <c r="K351" s="187" t="s">
        <v>1158</v>
      </c>
      <c r="L351" s="130" t="s">
        <v>1107</v>
      </c>
      <c r="M351" s="131">
        <v>180</v>
      </c>
      <c r="N351" s="136">
        <v>41122</v>
      </c>
      <c r="O351" s="136">
        <v>41518</v>
      </c>
      <c r="P351" s="136">
        <v>42844</v>
      </c>
      <c r="Q351" s="145">
        <f>+(P351-N351)/365</f>
        <v>4.7178082191780826</v>
      </c>
      <c r="R351" s="145" t="s">
        <v>2514</v>
      </c>
      <c r="S351" s="145">
        <f>+(P351-O351)/365</f>
        <v>3.6328767123287671</v>
      </c>
      <c r="T351" s="145" t="s">
        <v>2513</v>
      </c>
      <c r="U351" s="145" t="s">
        <v>2540</v>
      </c>
      <c r="V351" s="145" t="s">
        <v>691</v>
      </c>
      <c r="W351" s="145" t="s">
        <v>689</v>
      </c>
      <c r="X351" s="187" t="s">
        <v>689</v>
      </c>
      <c r="Y351" s="180">
        <v>2530509.62</v>
      </c>
      <c r="Z351" s="181">
        <v>0</v>
      </c>
      <c r="AA351" s="128">
        <v>0</v>
      </c>
      <c r="AB351" s="133">
        <v>222937</v>
      </c>
      <c r="AC351" s="192">
        <v>115231.95</v>
      </c>
      <c r="AD351" s="137">
        <f t="shared" si="56"/>
        <v>2415277.67</v>
      </c>
      <c r="AE351" s="135">
        <f t="shared" si="57"/>
        <v>4.5537052730113707E-2</v>
      </c>
      <c r="AF351" s="135">
        <f t="shared" si="58"/>
        <v>4.5537052730113707E-2</v>
      </c>
      <c r="AG351" s="135" t="s">
        <v>2543</v>
      </c>
      <c r="AH351" s="202"/>
      <c r="AI351" s="190"/>
      <c r="AJ351" s="191"/>
      <c r="AK351" s="191"/>
      <c r="AL351" s="191"/>
      <c r="AM351" s="191"/>
      <c r="AN351" s="191"/>
      <c r="AO351" s="191"/>
      <c r="AP351" s="191"/>
      <c r="AQ351" s="177" t="s">
        <v>720</v>
      </c>
    </row>
    <row r="352" spans="1:43" ht="60.6" x14ac:dyDescent="0.3">
      <c r="A352" s="193" t="s">
        <v>902</v>
      </c>
      <c r="B352" s="129">
        <v>349</v>
      </c>
      <c r="C352" s="198" t="s">
        <v>1628</v>
      </c>
      <c r="D352" s="239">
        <v>129432</v>
      </c>
      <c r="E352" s="245" t="s">
        <v>2200</v>
      </c>
      <c r="F352" s="279" t="s">
        <v>2531</v>
      </c>
      <c r="G352" s="175" t="s">
        <v>1132</v>
      </c>
      <c r="H352" s="187">
        <v>2010</v>
      </c>
      <c r="I352" s="130">
        <v>40067</v>
      </c>
      <c r="J352" s="187">
        <v>2009</v>
      </c>
      <c r="K352" s="130" t="s">
        <v>1480</v>
      </c>
      <c r="L352" s="130" t="s">
        <v>1104</v>
      </c>
      <c r="M352" s="131">
        <v>270</v>
      </c>
      <c r="N352" s="136" t="s">
        <v>698</v>
      </c>
      <c r="O352" s="136" t="s">
        <v>698</v>
      </c>
      <c r="P352" s="136">
        <v>42844</v>
      </c>
      <c r="Q352" s="128" t="s">
        <v>698</v>
      </c>
      <c r="R352" s="128" t="s">
        <v>698</v>
      </c>
      <c r="S352" s="128" t="s">
        <v>698</v>
      </c>
      <c r="T352" s="128" t="s">
        <v>698</v>
      </c>
      <c r="U352" s="128" t="s">
        <v>698</v>
      </c>
      <c r="V352" s="145" t="s">
        <v>691</v>
      </c>
      <c r="W352" s="145" t="s">
        <v>689</v>
      </c>
      <c r="X352" s="187" t="s">
        <v>689</v>
      </c>
      <c r="Y352" s="180">
        <v>902617.8</v>
      </c>
      <c r="Z352" s="181">
        <v>0</v>
      </c>
      <c r="AA352" s="128">
        <v>0</v>
      </c>
      <c r="AB352" s="133">
        <v>0</v>
      </c>
      <c r="AC352" s="181">
        <v>0</v>
      </c>
      <c r="AD352" s="137">
        <f t="shared" si="56"/>
        <v>902617.8</v>
      </c>
      <c r="AE352" s="135">
        <f t="shared" si="57"/>
        <v>0</v>
      </c>
      <c r="AF352" s="135">
        <f t="shared" si="58"/>
        <v>0</v>
      </c>
      <c r="AG352" s="135" t="s">
        <v>2543</v>
      </c>
      <c r="AH352" s="202"/>
      <c r="AI352" s="190"/>
      <c r="AJ352" s="191"/>
      <c r="AK352" s="191"/>
      <c r="AL352" s="191"/>
      <c r="AM352" s="191"/>
      <c r="AN352" s="191"/>
      <c r="AO352" s="191"/>
      <c r="AP352" s="191"/>
      <c r="AQ352" s="177" t="s">
        <v>724</v>
      </c>
    </row>
    <row r="353" spans="1:43" ht="36" x14ac:dyDescent="0.3">
      <c r="A353" s="128" t="s">
        <v>903</v>
      </c>
      <c r="B353" s="129">
        <v>350</v>
      </c>
      <c r="C353" s="198" t="s">
        <v>1902</v>
      </c>
      <c r="D353" s="237">
        <v>137895</v>
      </c>
      <c r="E353" s="246" t="s">
        <v>2200</v>
      </c>
      <c r="F353" s="279" t="s">
        <v>2531</v>
      </c>
      <c r="G353" s="175" t="s">
        <v>2193</v>
      </c>
      <c r="H353" s="187">
        <v>2010</v>
      </c>
      <c r="I353" s="130">
        <v>40247</v>
      </c>
      <c r="J353" s="186">
        <v>2010</v>
      </c>
      <c r="K353" s="130" t="s">
        <v>1192</v>
      </c>
      <c r="L353" s="130" t="s">
        <v>1110</v>
      </c>
      <c r="M353" s="131">
        <v>180</v>
      </c>
      <c r="N353" s="136" t="s">
        <v>698</v>
      </c>
      <c r="O353" s="136" t="s">
        <v>698</v>
      </c>
      <c r="P353" s="136">
        <v>42844</v>
      </c>
      <c r="Q353" s="128" t="s">
        <v>698</v>
      </c>
      <c r="R353" s="128" t="s">
        <v>698</v>
      </c>
      <c r="S353" s="128" t="s">
        <v>698</v>
      </c>
      <c r="T353" s="128" t="s">
        <v>698</v>
      </c>
      <c r="U353" s="128" t="s">
        <v>698</v>
      </c>
      <c r="V353" s="145" t="s">
        <v>689</v>
      </c>
      <c r="W353" s="145" t="s">
        <v>689</v>
      </c>
      <c r="X353" s="187" t="s">
        <v>689</v>
      </c>
      <c r="Y353" s="134">
        <v>344440</v>
      </c>
      <c r="Z353" s="140">
        <v>0</v>
      </c>
      <c r="AA353" s="128">
        <v>0</v>
      </c>
      <c r="AB353" s="133">
        <v>0</v>
      </c>
      <c r="AC353" s="140">
        <v>0</v>
      </c>
      <c r="AD353" s="137">
        <f t="shared" si="56"/>
        <v>344440</v>
      </c>
      <c r="AE353" s="135">
        <f t="shared" si="57"/>
        <v>0</v>
      </c>
      <c r="AF353" s="135">
        <f t="shared" si="58"/>
        <v>0</v>
      </c>
      <c r="AG353" s="135" t="s">
        <v>2543</v>
      </c>
      <c r="AH353" s="132"/>
      <c r="AI353" s="137"/>
      <c r="AJ353" s="138"/>
      <c r="AK353" s="138"/>
      <c r="AL353" s="138"/>
      <c r="AM353" s="138"/>
      <c r="AN353" s="138"/>
      <c r="AO353" s="138"/>
      <c r="AP353" s="138"/>
      <c r="AQ353" s="144" t="s">
        <v>1903</v>
      </c>
    </row>
    <row r="354" spans="1:43" ht="48.6" x14ac:dyDescent="0.3">
      <c r="A354" s="193" t="s">
        <v>896</v>
      </c>
      <c r="B354" s="129">
        <v>351</v>
      </c>
      <c r="C354" s="198" t="s">
        <v>1747</v>
      </c>
      <c r="D354" s="239">
        <v>7416</v>
      </c>
      <c r="E354" s="246" t="s">
        <v>906</v>
      </c>
      <c r="F354" s="279" t="s">
        <v>2532</v>
      </c>
      <c r="G354" s="175" t="s">
        <v>1132</v>
      </c>
      <c r="H354" s="187">
        <v>2010</v>
      </c>
      <c r="I354" s="130">
        <v>38313</v>
      </c>
      <c r="J354" s="186">
        <v>2004</v>
      </c>
      <c r="K354" s="130" t="s">
        <v>1748</v>
      </c>
      <c r="L354" s="130" t="s">
        <v>1102</v>
      </c>
      <c r="M354" s="131">
        <v>120</v>
      </c>
      <c r="N354" s="136">
        <v>39934</v>
      </c>
      <c r="O354" s="136">
        <v>40057</v>
      </c>
      <c r="P354" s="136">
        <v>42844</v>
      </c>
      <c r="Q354" s="145">
        <f t="shared" ref="Q354:Q398" si="59">+(P354-N354)/365</f>
        <v>7.9726027397260273</v>
      </c>
      <c r="R354" s="145" t="s">
        <v>2518</v>
      </c>
      <c r="S354" s="145">
        <f t="shared" ref="S354:S398" si="60">+(P354-O354)/365</f>
        <v>7.6356164383561644</v>
      </c>
      <c r="T354" s="145" t="s">
        <v>2517</v>
      </c>
      <c r="U354" s="145" t="s">
        <v>2540</v>
      </c>
      <c r="V354" s="145" t="s">
        <v>689</v>
      </c>
      <c r="W354" s="145" t="s">
        <v>689</v>
      </c>
      <c r="X354" s="187" t="s">
        <v>689</v>
      </c>
      <c r="Y354" s="180">
        <v>652137</v>
      </c>
      <c r="Z354" s="181">
        <v>0</v>
      </c>
      <c r="AA354" s="128">
        <v>0</v>
      </c>
      <c r="AB354" s="220">
        <v>1470131</v>
      </c>
      <c r="AC354" s="196">
        <v>3240</v>
      </c>
      <c r="AD354" s="137">
        <f t="shared" si="56"/>
        <v>648897</v>
      </c>
      <c r="AE354" s="135">
        <f t="shared" si="57"/>
        <v>4.9682812047161873E-3</v>
      </c>
      <c r="AF354" s="135">
        <f t="shared" si="58"/>
        <v>4.9682812047161873E-3</v>
      </c>
      <c r="AG354" s="135" t="s">
        <v>2543</v>
      </c>
      <c r="AH354" s="202"/>
      <c r="AI354" s="189"/>
      <c r="AJ354" s="178"/>
      <c r="AK354" s="178"/>
      <c r="AL354" s="178"/>
      <c r="AM354" s="178"/>
      <c r="AN354" s="178"/>
      <c r="AO354" s="178"/>
      <c r="AP354" s="178"/>
      <c r="AQ354" s="177" t="s">
        <v>1749</v>
      </c>
    </row>
    <row r="355" spans="1:43" ht="48.6" x14ac:dyDescent="0.3">
      <c r="A355" s="193" t="s">
        <v>896</v>
      </c>
      <c r="B355" s="129">
        <v>352</v>
      </c>
      <c r="C355" s="198" t="s">
        <v>1750</v>
      </c>
      <c r="D355" s="239">
        <v>8574</v>
      </c>
      <c r="E355" s="246" t="s">
        <v>906</v>
      </c>
      <c r="F355" s="279" t="s">
        <v>2532</v>
      </c>
      <c r="G355" s="175" t="s">
        <v>1132</v>
      </c>
      <c r="H355" s="187">
        <v>2010</v>
      </c>
      <c r="I355" s="130">
        <v>38175</v>
      </c>
      <c r="J355" s="186">
        <v>2004</v>
      </c>
      <c r="K355" s="130" t="s">
        <v>1751</v>
      </c>
      <c r="L355" s="130" t="s">
        <v>1104</v>
      </c>
      <c r="M355" s="131">
        <v>150</v>
      </c>
      <c r="N355" s="136">
        <v>40422</v>
      </c>
      <c r="O355" s="136">
        <v>40513</v>
      </c>
      <c r="P355" s="136">
        <v>42844</v>
      </c>
      <c r="Q355" s="145">
        <f t="shared" si="59"/>
        <v>6.6356164383561644</v>
      </c>
      <c r="R355" s="145" t="s">
        <v>2516</v>
      </c>
      <c r="S355" s="145">
        <f t="shared" si="60"/>
        <v>6.3863013698630136</v>
      </c>
      <c r="T355" s="145" t="s">
        <v>2516</v>
      </c>
      <c r="U355" s="145" t="s">
        <v>2540</v>
      </c>
      <c r="V355" s="145" t="s">
        <v>689</v>
      </c>
      <c r="W355" s="145" t="s">
        <v>689</v>
      </c>
      <c r="X355" s="187" t="s">
        <v>689</v>
      </c>
      <c r="Y355" s="180">
        <v>1951055</v>
      </c>
      <c r="Z355" s="181">
        <v>0</v>
      </c>
      <c r="AA355" s="128">
        <v>0</v>
      </c>
      <c r="AB355" s="180">
        <v>2079346</v>
      </c>
      <c r="AC355" s="196">
        <v>488385.4</v>
      </c>
      <c r="AD355" s="137">
        <f t="shared" si="56"/>
        <v>1462669.6</v>
      </c>
      <c r="AE355" s="135">
        <f t="shared" si="57"/>
        <v>0.25031862248885861</v>
      </c>
      <c r="AF355" s="135">
        <f t="shared" si="58"/>
        <v>0.25031862248885861</v>
      </c>
      <c r="AG355" s="135" t="s">
        <v>2542</v>
      </c>
      <c r="AH355" s="202"/>
      <c r="AI355" s="189"/>
      <c r="AJ355" s="178"/>
      <c r="AK355" s="178"/>
      <c r="AL355" s="178"/>
      <c r="AM355" s="178"/>
      <c r="AN355" s="178"/>
      <c r="AO355" s="178"/>
      <c r="AP355" s="178"/>
      <c r="AQ355" s="177" t="s">
        <v>1752</v>
      </c>
    </row>
    <row r="356" spans="1:43" ht="36" x14ac:dyDescent="0.3">
      <c r="A356" s="193" t="s">
        <v>896</v>
      </c>
      <c r="B356" s="129">
        <v>353</v>
      </c>
      <c r="C356" s="198" t="s">
        <v>1755</v>
      </c>
      <c r="D356" s="239">
        <v>8985</v>
      </c>
      <c r="E356" s="246" t="s">
        <v>906</v>
      </c>
      <c r="F356" s="279" t="s">
        <v>2532</v>
      </c>
      <c r="G356" s="175" t="s">
        <v>1132</v>
      </c>
      <c r="H356" s="187">
        <v>2010</v>
      </c>
      <c r="I356" s="130">
        <v>38575</v>
      </c>
      <c r="J356" s="186">
        <v>2005</v>
      </c>
      <c r="K356" s="130" t="s">
        <v>1694</v>
      </c>
      <c r="L356" s="130" t="s">
        <v>1110</v>
      </c>
      <c r="M356" s="131">
        <v>210</v>
      </c>
      <c r="N356" s="136">
        <v>38718</v>
      </c>
      <c r="O356" s="136">
        <v>40269</v>
      </c>
      <c r="P356" s="136">
        <v>42844</v>
      </c>
      <c r="Q356" s="145">
        <f t="shared" si="59"/>
        <v>11.304109589041095</v>
      </c>
      <c r="R356" s="145" t="s">
        <v>2521</v>
      </c>
      <c r="S356" s="145">
        <f t="shared" si="60"/>
        <v>7.0547945205479454</v>
      </c>
      <c r="T356" s="145" t="s">
        <v>2517</v>
      </c>
      <c r="U356" s="145" t="s">
        <v>2540</v>
      </c>
      <c r="V356" s="145" t="s">
        <v>689</v>
      </c>
      <c r="W356" s="136" t="s">
        <v>691</v>
      </c>
      <c r="X356" s="187" t="s">
        <v>689</v>
      </c>
      <c r="Y356" s="180">
        <v>972880</v>
      </c>
      <c r="Z356" s="181">
        <v>0</v>
      </c>
      <c r="AA356" s="128">
        <v>0</v>
      </c>
      <c r="AB356" s="180">
        <v>523636</v>
      </c>
      <c r="AC356" s="192">
        <v>299225</v>
      </c>
      <c r="AD356" s="137">
        <f t="shared" si="56"/>
        <v>673655</v>
      </c>
      <c r="AE356" s="135">
        <f t="shared" si="57"/>
        <v>0.30756619521420936</v>
      </c>
      <c r="AF356" s="135">
        <f t="shared" si="58"/>
        <v>0.30756619521420936</v>
      </c>
      <c r="AG356" s="135" t="s">
        <v>2542</v>
      </c>
      <c r="AH356" s="136" t="s">
        <v>925</v>
      </c>
      <c r="AI356" s="189"/>
      <c r="AJ356" s="178"/>
      <c r="AK356" s="178"/>
      <c r="AL356" s="178"/>
      <c r="AM356" s="178"/>
      <c r="AN356" s="178"/>
      <c r="AO356" s="178"/>
      <c r="AP356" s="178"/>
      <c r="AQ356" s="177"/>
    </row>
    <row r="357" spans="1:43" ht="36" x14ac:dyDescent="0.3">
      <c r="A357" s="193" t="s">
        <v>896</v>
      </c>
      <c r="B357" s="129">
        <v>354</v>
      </c>
      <c r="C357" s="198" t="s">
        <v>1775</v>
      </c>
      <c r="D357" s="239">
        <v>14755</v>
      </c>
      <c r="E357" s="246" t="s">
        <v>906</v>
      </c>
      <c r="F357" s="279" t="s">
        <v>2532</v>
      </c>
      <c r="G357" s="175" t="s">
        <v>1132</v>
      </c>
      <c r="H357" s="187">
        <v>2010</v>
      </c>
      <c r="I357" s="130">
        <v>38392</v>
      </c>
      <c r="J357" s="186">
        <v>2005</v>
      </c>
      <c r="K357" s="130" t="s">
        <v>1647</v>
      </c>
      <c r="L357" s="130" t="s">
        <v>1100</v>
      </c>
      <c r="M357" s="131">
        <v>60</v>
      </c>
      <c r="N357" s="136">
        <v>38930</v>
      </c>
      <c r="O357" s="136">
        <v>40513</v>
      </c>
      <c r="P357" s="136">
        <v>42844</v>
      </c>
      <c r="Q357" s="145">
        <f t="shared" si="59"/>
        <v>10.723287671232876</v>
      </c>
      <c r="R357" s="145" t="s">
        <v>2520</v>
      </c>
      <c r="S357" s="145">
        <f t="shared" si="60"/>
        <v>6.3863013698630136</v>
      </c>
      <c r="T357" s="145" t="s">
        <v>2516</v>
      </c>
      <c r="U357" s="145" t="s">
        <v>2540</v>
      </c>
      <c r="V357" s="145" t="s">
        <v>689</v>
      </c>
      <c r="W357" s="145" t="s">
        <v>689</v>
      </c>
      <c r="X357" s="187" t="s">
        <v>689</v>
      </c>
      <c r="Y357" s="192">
        <v>2665772.7400000002</v>
      </c>
      <c r="Z357" s="181">
        <v>0</v>
      </c>
      <c r="AA357" s="128">
        <v>0</v>
      </c>
      <c r="AB357" s="180">
        <v>2433640</v>
      </c>
      <c r="AC357" s="196">
        <v>1989192.4</v>
      </c>
      <c r="AD357" s="137">
        <f t="shared" si="56"/>
        <v>676580.34000000032</v>
      </c>
      <c r="AE357" s="135">
        <f t="shared" si="57"/>
        <v>0.74619729212175823</v>
      </c>
      <c r="AF357" s="135">
        <f t="shared" si="58"/>
        <v>0.74619729212175823</v>
      </c>
      <c r="AG357" s="135" t="s">
        <v>2542</v>
      </c>
      <c r="AH357" s="202"/>
      <c r="AI357" s="189"/>
      <c r="AJ357" s="178"/>
      <c r="AK357" s="178"/>
      <c r="AL357" s="178"/>
      <c r="AM357" s="178"/>
      <c r="AN357" s="178"/>
      <c r="AO357" s="178"/>
      <c r="AP357" s="178"/>
      <c r="AQ357" s="177"/>
    </row>
    <row r="358" spans="1:43" ht="36" x14ac:dyDescent="0.3">
      <c r="A358" s="193" t="s">
        <v>896</v>
      </c>
      <c r="B358" s="129">
        <v>355</v>
      </c>
      <c r="C358" s="198" t="s">
        <v>1786</v>
      </c>
      <c r="D358" s="239">
        <v>18924</v>
      </c>
      <c r="E358" s="246" t="s">
        <v>906</v>
      </c>
      <c r="F358" s="279" t="s">
        <v>2532</v>
      </c>
      <c r="G358" s="175" t="s">
        <v>1132</v>
      </c>
      <c r="H358" s="187">
        <v>2010</v>
      </c>
      <c r="I358" s="130">
        <v>38600</v>
      </c>
      <c r="J358" s="186">
        <v>2005</v>
      </c>
      <c r="K358" s="130" t="s">
        <v>1188</v>
      </c>
      <c r="L358" s="130" t="s">
        <v>1100</v>
      </c>
      <c r="M358" s="131">
        <v>60</v>
      </c>
      <c r="N358" s="136">
        <v>39203</v>
      </c>
      <c r="O358" s="136">
        <v>40513</v>
      </c>
      <c r="P358" s="136">
        <v>42844</v>
      </c>
      <c r="Q358" s="145">
        <f t="shared" si="59"/>
        <v>9.9753424657534246</v>
      </c>
      <c r="R358" s="145" t="s">
        <v>2520</v>
      </c>
      <c r="S358" s="145">
        <f t="shared" si="60"/>
        <v>6.3863013698630136</v>
      </c>
      <c r="T358" s="145" t="s">
        <v>2516</v>
      </c>
      <c r="U358" s="145" t="s">
        <v>2540</v>
      </c>
      <c r="V358" s="145" t="s">
        <v>689</v>
      </c>
      <c r="W358" s="145" t="s">
        <v>689</v>
      </c>
      <c r="X358" s="187" t="s">
        <v>689</v>
      </c>
      <c r="Y358" s="180">
        <v>711716</v>
      </c>
      <c r="Z358" s="181">
        <v>0</v>
      </c>
      <c r="AA358" s="128">
        <v>0</v>
      </c>
      <c r="AB358" s="180">
        <v>995880</v>
      </c>
      <c r="AC358" s="196">
        <v>958647.03</v>
      </c>
      <c r="AD358" s="137">
        <f t="shared" si="56"/>
        <v>-246931.03000000003</v>
      </c>
      <c r="AE358" s="135">
        <f t="shared" si="57"/>
        <v>1.3469516352028057</v>
      </c>
      <c r="AF358" s="135">
        <f t="shared" si="58"/>
        <v>1.3469516352028057</v>
      </c>
      <c r="AG358" s="135" t="s">
        <v>2544</v>
      </c>
      <c r="AH358" s="202"/>
      <c r="AI358" s="189"/>
      <c r="AJ358" s="178"/>
      <c r="AK358" s="178"/>
      <c r="AL358" s="178"/>
      <c r="AM358" s="178"/>
      <c r="AN358" s="178"/>
      <c r="AO358" s="178"/>
      <c r="AP358" s="178"/>
      <c r="AQ358" s="177"/>
    </row>
    <row r="359" spans="1:43" ht="36" x14ac:dyDescent="0.3">
      <c r="A359" s="193" t="s">
        <v>896</v>
      </c>
      <c r="B359" s="129">
        <v>356</v>
      </c>
      <c r="C359" s="198" t="s">
        <v>1056</v>
      </c>
      <c r="D359" s="239">
        <v>21431</v>
      </c>
      <c r="E359" s="246" t="s">
        <v>906</v>
      </c>
      <c r="F359" s="279" t="s">
        <v>2532</v>
      </c>
      <c r="G359" s="175" t="s">
        <v>1132</v>
      </c>
      <c r="H359" s="187">
        <v>2010</v>
      </c>
      <c r="I359" s="130">
        <v>38629</v>
      </c>
      <c r="J359" s="186">
        <v>2005</v>
      </c>
      <c r="K359" s="130" t="s">
        <v>1792</v>
      </c>
      <c r="L359" s="130" t="s">
        <v>1100</v>
      </c>
      <c r="M359" s="131">
        <v>60</v>
      </c>
      <c r="N359" s="136">
        <v>40483</v>
      </c>
      <c r="O359" s="136">
        <v>40513</v>
      </c>
      <c r="P359" s="136">
        <v>42844</v>
      </c>
      <c r="Q359" s="145">
        <f t="shared" si="59"/>
        <v>6.4684931506849317</v>
      </c>
      <c r="R359" s="145" t="s">
        <v>2516</v>
      </c>
      <c r="S359" s="145">
        <f t="shared" si="60"/>
        <v>6.3863013698630136</v>
      </c>
      <c r="T359" s="145" t="s">
        <v>2516</v>
      </c>
      <c r="U359" s="145" t="s">
        <v>2540</v>
      </c>
      <c r="V359" s="145" t="s">
        <v>689</v>
      </c>
      <c r="W359" s="145" t="s">
        <v>689</v>
      </c>
      <c r="X359" s="187" t="s">
        <v>689</v>
      </c>
      <c r="Y359" s="180">
        <v>2151223</v>
      </c>
      <c r="Z359" s="181">
        <v>0</v>
      </c>
      <c r="AA359" s="128">
        <v>0</v>
      </c>
      <c r="AB359" s="180">
        <v>1153085</v>
      </c>
      <c r="AC359" s="196">
        <v>50500</v>
      </c>
      <c r="AD359" s="137">
        <f t="shared" si="56"/>
        <v>2100723</v>
      </c>
      <c r="AE359" s="135">
        <f t="shared" si="57"/>
        <v>2.3475018628938051E-2</v>
      </c>
      <c r="AF359" s="135">
        <f t="shared" si="58"/>
        <v>2.3475018628938051E-2</v>
      </c>
      <c r="AG359" s="135" t="s">
        <v>2543</v>
      </c>
      <c r="AH359" s="202"/>
      <c r="AI359" s="189"/>
      <c r="AJ359" s="178"/>
      <c r="AK359" s="178"/>
      <c r="AL359" s="178"/>
      <c r="AM359" s="178"/>
      <c r="AN359" s="178"/>
      <c r="AO359" s="178"/>
      <c r="AP359" s="178"/>
      <c r="AQ359" s="177"/>
    </row>
    <row r="360" spans="1:43" ht="36" x14ac:dyDescent="0.3">
      <c r="A360" s="193" t="s">
        <v>896</v>
      </c>
      <c r="B360" s="129">
        <v>357</v>
      </c>
      <c r="C360" s="198" t="s">
        <v>2142</v>
      </c>
      <c r="D360" s="239">
        <v>44073</v>
      </c>
      <c r="E360" s="246" t="s">
        <v>906</v>
      </c>
      <c r="F360" s="279" t="s">
        <v>2532</v>
      </c>
      <c r="G360" s="175" t="s">
        <v>1132</v>
      </c>
      <c r="H360" s="187">
        <v>2010</v>
      </c>
      <c r="I360" s="130">
        <v>39507</v>
      </c>
      <c r="J360" s="186">
        <v>2008</v>
      </c>
      <c r="K360" s="130" t="s">
        <v>1188</v>
      </c>
      <c r="L360" s="130" t="s">
        <v>1110</v>
      </c>
      <c r="M360" s="131">
        <v>120</v>
      </c>
      <c r="N360" s="136">
        <v>39722</v>
      </c>
      <c r="O360" s="136">
        <v>40391</v>
      </c>
      <c r="P360" s="136">
        <v>42844</v>
      </c>
      <c r="Q360" s="145">
        <f t="shared" si="59"/>
        <v>8.5534246575342472</v>
      </c>
      <c r="R360" s="145" t="s">
        <v>2518</v>
      </c>
      <c r="S360" s="145">
        <f t="shared" si="60"/>
        <v>6.720547945205479</v>
      </c>
      <c r="T360" s="145" t="s">
        <v>2516</v>
      </c>
      <c r="U360" s="145" t="s">
        <v>2540</v>
      </c>
      <c r="V360" s="145" t="s">
        <v>691</v>
      </c>
      <c r="W360" s="136" t="s">
        <v>691</v>
      </c>
      <c r="X360" s="187" t="s">
        <v>689</v>
      </c>
      <c r="Y360" s="192">
        <v>218649.72</v>
      </c>
      <c r="Z360" s="181">
        <v>0</v>
      </c>
      <c r="AA360" s="128">
        <v>0</v>
      </c>
      <c r="AB360" s="192">
        <v>453937</v>
      </c>
      <c r="AC360" s="196">
        <v>218649.72</v>
      </c>
      <c r="AD360" s="137">
        <f t="shared" si="56"/>
        <v>0</v>
      </c>
      <c r="AE360" s="135">
        <f t="shared" si="57"/>
        <v>1</v>
      </c>
      <c r="AF360" s="135">
        <f t="shared" si="58"/>
        <v>1</v>
      </c>
      <c r="AG360" s="135" t="s">
        <v>2544</v>
      </c>
      <c r="AH360" s="136" t="s">
        <v>925</v>
      </c>
      <c r="AI360" s="189"/>
      <c r="AJ360" s="178"/>
      <c r="AK360" s="178"/>
      <c r="AL360" s="178"/>
      <c r="AM360" s="178"/>
      <c r="AN360" s="178"/>
      <c r="AO360" s="178"/>
      <c r="AP360" s="178"/>
      <c r="AQ360" s="177"/>
    </row>
    <row r="361" spans="1:43" ht="36" x14ac:dyDescent="0.3">
      <c r="A361" s="193" t="s">
        <v>896</v>
      </c>
      <c r="B361" s="129">
        <v>358</v>
      </c>
      <c r="C361" s="198" t="s">
        <v>2143</v>
      </c>
      <c r="D361" s="239">
        <v>44080</v>
      </c>
      <c r="E361" s="246" t="s">
        <v>906</v>
      </c>
      <c r="F361" s="279" t="s">
        <v>2532</v>
      </c>
      <c r="G361" s="175" t="s">
        <v>1132</v>
      </c>
      <c r="H361" s="187">
        <v>2010</v>
      </c>
      <c r="I361" s="130">
        <v>39682</v>
      </c>
      <c r="J361" s="186">
        <v>2008</v>
      </c>
      <c r="K361" s="130" t="s">
        <v>1519</v>
      </c>
      <c r="L361" s="130" t="s">
        <v>1110</v>
      </c>
      <c r="M361" s="131">
        <v>150</v>
      </c>
      <c r="N361" s="136">
        <v>39965</v>
      </c>
      <c r="O361" s="136">
        <v>40422</v>
      </c>
      <c r="P361" s="136">
        <v>42844</v>
      </c>
      <c r="Q361" s="145">
        <f t="shared" si="59"/>
        <v>7.8876712328767127</v>
      </c>
      <c r="R361" s="145" t="s">
        <v>2517</v>
      </c>
      <c r="S361" s="145">
        <f t="shared" si="60"/>
        <v>6.6356164383561644</v>
      </c>
      <c r="T361" s="145" t="s">
        <v>2516</v>
      </c>
      <c r="U361" s="145" t="s">
        <v>2540</v>
      </c>
      <c r="V361" s="145" t="s">
        <v>691</v>
      </c>
      <c r="W361" s="136" t="s">
        <v>691</v>
      </c>
      <c r="X361" s="187" t="s">
        <v>689</v>
      </c>
      <c r="Y361" s="192">
        <v>507112.65</v>
      </c>
      <c r="Z361" s="181">
        <v>0</v>
      </c>
      <c r="AA361" s="128">
        <v>0</v>
      </c>
      <c r="AB361" s="180">
        <v>1086970</v>
      </c>
      <c r="AC361" s="196">
        <v>507112.65</v>
      </c>
      <c r="AD361" s="137">
        <f t="shared" si="56"/>
        <v>0</v>
      </c>
      <c r="AE361" s="135">
        <f t="shared" si="57"/>
        <v>1</v>
      </c>
      <c r="AF361" s="135">
        <f t="shared" si="58"/>
        <v>1</v>
      </c>
      <c r="AG361" s="135" t="s">
        <v>2544</v>
      </c>
      <c r="AH361" s="136" t="s">
        <v>925</v>
      </c>
      <c r="AI361" s="189"/>
      <c r="AJ361" s="178"/>
      <c r="AK361" s="178"/>
      <c r="AL361" s="178"/>
      <c r="AM361" s="178"/>
      <c r="AN361" s="178"/>
      <c r="AO361" s="178"/>
      <c r="AP361" s="178"/>
      <c r="AQ361" s="177"/>
    </row>
    <row r="362" spans="1:43" ht="36" x14ac:dyDescent="0.3">
      <c r="A362" s="193" t="s">
        <v>896</v>
      </c>
      <c r="B362" s="129">
        <v>359</v>
      </c>
      <c r="C362" s="198" t="s">
        <v>2148</v>
      </c>
      <c r="D362" s="239">
        <v>47822</v>
      </c>
      <c r="E362" s="245" t="s">
        <v>2383</v>
      </c>
      <c r="F362" s="279" t="s">
        <v>2532</v>
      </c>
      <c r="G362" s="175" t="s">
        <v>2149</v>
      </c>
      <c r="H362" s="187">
        <v>2010</v>
      </c>
      <c r="I362" s="130">
        <v>39217</v>
      </c>
      <c r="J362" s="186">
        <v>2007</v>
      </c>
      <c r="K362" s="130" t="s">
        <v>906</v>
      </c>
      <c r="L362" s="130" t="s">
        <v>1096</v>
      </c>
      <c r="M362" s="131">
        <v>240</v>
      </c>
      <c r="N362" s="136">
        <v>39295</v>
      </c>
      <c r="O362" s="136">
        <v>41244</v>
      </c>
      <c r="P362" s="136">
        <v>42844</v>
      </c>
      <c r="Q362" s="145">
        <f t="shared" si="59"/>
        <v>9.7232876712328764</v>
      </c>
      <c r="R362" s="145" t="s">
        <v>2519</v>
      </c>
      <c r="S362" s="145">
        <f t="shared" si="60"/>
        <v>4.3835616438356162</v>
      </c>
      <c r="T362" s="145" t="s">
        <v>2514</v>
      </c>
      <c r="U362" s="145" t="s">
        <v>2540</v>
      </c>
      <c r="V362" s="145" t="s">
        <v>689</v>
      </c>
      <c r="W362" s="145" t="s">
        <v>689</v>
      </c>
      <c r="X362" s="187" t="s">
        <v>689</v>
      </c>
      <c r="Y362" s="180">
        <v>1510311</v>
      </c>
      <c r="Z362" s="181">
        <v>0</v>
      </c>
      <c r="AA362" s="128">
        <v>0</v>
      </c>
      <c r="AB362" s="180">
        <v>2779675</v>
      </c>
      <c r="AC362" s="196">
        <v>1704481.34</v>
      </c>
      <c r="AD362" s="137">
        <f t="shared" si="56"/>
        <v>-194170.34000000008</v>
      </c>
      <c r="AE362" s="135">
        <f t="shared" si="57"/>
        <v>1.1285631502385933</v>
      </c>
      <c r="AF362" s="135">
        <f t="shared" si="58"/>
        <v>1.1285631502385933</v>
      </c>
      <c r="AG362" s="135" t="s">
        <v>2544</v>
      </c>
      <c r="AH362" s="202"/>
      <c r="AI362" s="189"/>
      <c r="AJ362" s="178"/>
      <c r="AK362" s="178"/>
      <c r="AL362" s="178"/>
      <c r="AM362" s="178"/>
      <c r="AN362" s="178"/>
      <c r="AO362" s="178"/>
      <c r="AP362" s="178"/>
      <c r="AQ362" s="177"/>
    </row>
    <row r="363" spans="1:43" ht="36" x14ac:dyDescent="0.3">
      <c r="A363" s="193" t="s">
        <v>896</v>
      </c>
      <c r="B363" s="129">
        <v>360</v>
      </c>
      <c r="C363" s="198" t="s">
        <v>1834</v>
      </c>
      <c r="D363" s="239">
        <v>55606</v>
      </c>
      <c r="E363" s="245" t="s">
        <v>2228</v>
      </c>
      <c r="F363" s="279" t="s">
        <v>2533</v>
      </c>
      <c r="G363" s="175" t="s">
        <v>1132</v>
      </c>
      <c r="H363" s="187">
        <v>2010</v>
      </c>
      <c r="I363" s="130">
        <v>39510</v>
      </c>
      <c r="J363" s="186">
        <v>2008</v>
      </c>
      <c r="K363" s="130" t="s">
        <v>1454</v>
      </c>
      <c r="L363" s="130" t="s">
        <v>1110</v>
      </c>
      <c r="M363" s="131">
        <v>150</v>
      </c>
      <c r="N363" s="136">
        <v>39873</v>
      </c>
      <c r="O363" s="136">
        <v>40148</v>
      </c>
      <c r="P363" s="136">
        <v>42844</v>
      </c>
      <c r="Q363" s="145">
        <f t="shared" si="59"/>
        <v>8.1397260273972609</v>
      </c>
      <c r="R363" s="145" t="s">
        <v>2518</v>
      </c>
      <c r="S363" s="145">
        <f t="shared" si="60"/>
        <v>7.3863013698630136</v>
      </c>
      <c r="T363" s="145" t="s">
        <v>2517</v>
      </c>
      <c r="U363" s="145" t="s">
        <v>2540</v>
      </c>
      <c r="V363" s="145" t="s">
        <v>689</v>
      </c>
      <c r="W363" s="145" t="s">
        <v>689</v>
      </c>
      <c r="X363" s="187" t="s">
        <v>689</v>
      </c>
      <c r="Y363" s="192">
        <v>679069.93</v>
      </c>
      <c r="Z363" s="181">
        <v>0</v>
      </c>
      <c r="AA363" s="128">
        <v>0</v>
      </c>
      <c r="AB363" s="196">
        <v>896233</v>
      </c>
      <c r="AC363" s="196">
        <v>482980.92</v>
      </c>
      <c r="AD363" s="137">
        <f t="shared" si="56"/>
        <v>196089.01000000007</v>
      </c>
      <c r="AE363" s="135">
        <f t="shared" si="57"/>
        <v>0.71123885576850676</v>
      </c>
      <c r="AF363" s="135">
        <f t="shared" si="58"/>
        <v>0.71123885576850676</v>
      </c>
      <c r="AG363" s="135" t="s">
        <v>2542</v>
      </c>
      <c r="AH363" s="202"/>
      <c r="AI363" s="189"/>
      <c r="AJ363" s="178"/>
      <c r="AK363" s="178"/>
      <c r="AL363" s="178"/>
      <c r="AM363" s="178"/>
      <c r="AN363" s="178"/>
      <c r="AO363" s="178"/>
      <c r="AP363" s="178"/>
      <c r="AQ363" s="177"/>
    </row>
    <row r="364" spans="1:43" ht="36" x14ac:dyDescent="0.3">
      <c r="A364" s="193" t="s">
        <v>896</v>
      </c>
      <c r="B364" s="129">
        <v>361</v>
      </c>
      <c r="C364" s="198" t="s">
        <v>1835</v>
      </c>
      <c r="D364" s="239">
        <v>59803</v>
      </c>
      <c r="E364" s="245" t="s">
        <v>1836</v>
      </c>
      <c r="F364" s="280" t="s">
        <v>2534</v>
      </c>
      <c r="G364" s="175" t="s">
        <v>1837</v>
      </c>
      <c r="H364" s="187">
        <v>2010</v>
      </c>
      <c r="I364" s="130">
        <v>39331</v>
      </c>
      <c r="J364" s="186">
        <v>2007</v>
      </c>
      <c r="K364" s="130" t="s">
        <v>1581</v>
      </c>
      <c r="L364" s="130" t="s">
        <v>1104</v>
      </c>
      <c r="M364" s="131">
        <v>120</v>
      </c>
      <c r="N364" s="136">
        <v>39356</v>
      </c>
      <c r="O364" s="136">
        <v>39356</v>
      </c>
      <c r="P364" s="136">
        <v>42844</v>
      </c>
      <c r="Q364" s="145">
        <f t="shared" si="59"/>
        <v>9.5561643835616437</v>
      </c>
      <c r="R364" s="145" t="s">
        <v>2519</v>
      </c>
      <c r="S364" s="145">
        <f t="shared" si="60"/>
        <v>9.5561643835616437</v>
      </c>
      <c r="T364" s="145" t="s">
        <v>2519</v>
      </c>
      <c r="U364" s="145" t="s">
        <v>2540</v>
      </c>
      <c r="V364" s="145" t="s">
        <v>689</v>
      </c>
      <c r="W364" s="145" t="s">
        <v>689</v>
      </c>
      <c r="X364" s="187" t="s">
        <v>689</v>
      </c>
      <c r="Y364" s="180">
        <v>501446</v>
      </c>
      <c r="Z364" s="181">
        <v>0</v>
      </c>
      <c r="AA364" s="128">
        <v>0</v>
      </c>
      <c r="AB364" s="196">
        <v>637690</v>
      </c>
      <c r="AC364" s="196">
        <v>347511</v>
      </c>
      <c r="AD364" s="137">
        <f t="shared" si="56"/>
        <v>153935</v>
      </c>
      <c r="AE364" s="135">
        <f t="shared" si="57"/>
        <v>0.6930177925439629</v>
      </c>
      <c r="AF364" s="135">
        <f t="shared" si="58"/>
        <v>0.6930177925439629</v>
      </c>
      <c r="AG364" s="135" t="s">
        <v>2542</v>
      </c>
      <c r="AH364" s="202"/>
      <c r="AI364" s="189"/>
      <c r="AJ364" s="178"/>
      <c r="AK364" s="178"/>
      <c r="AL364" s="178"/>
      <c r="AM364" s="178"/>
      <c r="AN364" s="178"/>
      <c r="AO364" s="178"/>
      <c r="AP364" s="178"/>
      <c r="AQ364" s="177"/>
    </row>
    <row r="365" spans="1:43" ht="48" x14ac:dyDescent="0.3">
      <c r="A365" s="193" t="s">
        <v>896</v>
      </c>
      <c r="B365" s="129">
        <v>362</v>
      </c>
      <c r="C365" s="198" t="s">
        <v>1843</v>
      </c>
      <c r="D365" s="239">
        <v>74543</v>
      </c>
      <c r="E365" s="246" t="s">
        <v>906</v>
      </c>
      <c r="F365" s="279" t="s">
        <v>2532</v>
      </c>
      <c r="G365" s="175" t="s">
        <v>1156</v>
      </c>
      <c r="H365" s="187">
        <v>2010</v>
      </c>
      <c r="I365" s="130">
        <v>39483</v>
      </c>
      <c r="J365" s="186">
        <v>2008</v>
      </c>
      <c r="K365" s="130" t="s">
        <v>1157</v>
      </c>
      <c r="L365" s="130" t="s">
        <v>1110</v>
      </c>
      <c r="M365" s="131">
        <v>210</v>
      </c>
      <c r="N365" s="136">
        <v>39783</v>
      </c>
      <c r="O365" s="136">
        <v>40452</v>
      </c>
      <c r="P365" s="136">
        <v>42844</v>
      </c>
      <c r="Q365" s="145">
        <f t="shared" si="59"/>
        <v>8.3863013698630144</v>
      </c>
      <c r="R365" s="145" t="s">
        <v>2518</v>
      </c>
      <c r="S365" s="145">
        <f t="shared" si="60"/>
        <v>6.5534246575342463</v>
      </c>
      <c r="T365" s="145" t="s">
        <v>2516</v>
      </c>
      <c r="U365" s="145" t="s">
        <v>2540</v>
      </c>
      <c r="V365" s="145" t="s">
        <v>689</v>
      </c>
      <c r="W365" s="145" t="s">
        <v>689</v>
      </c>
      <c r="X365" s="187" t="s">
        <v>689</v>
      </c>
      <c r="Y365" s="180">
        <v>528693</v>
      </c>
      <c r="Z365" s="181">
        <v>0</v>
      </c>
      <c r="AA365" s="128">
        <v>0</v>
      </c>
      <c r="AB365" s="180">
        <v>900987</v>
      </c>
      <c r="AC365" s="192">
        <v>16475.63</v>
      </c>
      <c r="AD365" s="137">
        <f t="shared" si="56"/>
        <v>512217.37</v>
      </c>
      <c r="AE365" s="135">
        <f t="shared" si="57"/>
        <v>3.1162943333844027E-2</v>
      </c>
      <c r="AF365" s="135">
        <f t="shared" si="58"/>
        <v>3.1162943333844027E-2</v>
      </c>
      <c r="AG365" s="135" t="s">
        <v>2543</v>
      </c>
      <c r="AH365" s="202"/>
      <c r="AI365" s="189"/>
      <c r="AJ365" s="178"/>
      <c r="AK365" s="178"/>
      <c r="AL365" s="178"/>
      <c r="AM365" s="178"/>
      <c r="AN365" s="178"/>
      <c r="AO365" s="178"/>
      <c r="AP365" s="178"/>
      <c r="AQ365" s="177"/>
    </row>
    <row r="366" spans="1:43" ht="36" x14ac:dyDescent="0.3">
      <c r="A366" s="193" t="s">
        <v>896</v>
      </c>
      <c r="B366" s="129">
        <v>363</v>
      </c>
      <c r="C366" s="198" t="s">
        <v>1847</v>
      </c>
      <c r="D366" s="239">
        <v>100329</v>
      </c>
      <c r="E366" s="245" t="s">
        <v>2229</v>
      </c>
      <c r="F366" s="279" t="s">
        <v>2533</v>
      </c>
      <c r="G366" s="175" t="s">
        <v>2196</v>
      </c>
      <c r="H366" s="187">
        <v>2010</v>
      </c>
      <c r="I366" s="130">
        <v>39764</v>
      </c>
      <c r="J366" s="186">
        <v>2008</v>
      </c>
      <c r="K366" s="130" t="s">
        <v>1803</v>
      </c>
      <c r="L366" s="130" t="s">
        <v>1102</v>
      </c>
      <c r="M366" s="131">
        <v>240</v>
      </c>
      <c r="N366" s="136">
        <v>39965</v>
      </c>
      <c r="O366" s="136">
        <v>41244</v>
      </c>
      <c r="P366" s="136">
        <v>42844</v>
      </c>
      <c r="Q366" s="145">
        <f t="shared" si="59"/>
        <v>7.8876712328767127</v>
      </c>
      <c r="R366" s="145" t="s">
        <v>2517</v>
      </c>
      <c r="S366" s="145">
        <f t="shared" si="60"/>
        <v>4.3835616438356162</v>
      </c>
      <c r="T366" s="145" t="s">
        <v>2514</v>
      </c>
      <c r="U366" s="145" t="s">
        <v>2540</v>
      </c>
      <c r="V366" s="145" t="s">
        <v>689</v>
      </c>
      <c r="W366" s="145" t="s">
        <v>689</v>
      </c>
      <c r="X366" s="187" t="s">
        <v>689</v>
      </c>
      <c r="Y366" s="180">
        <v>3216494</v>
      </c>
      <c r="Z366" s="181">
        <v>0</v>
      </c>
      <c r="AA366" s="128">
        <v>0</v>
      </c>
      <c r="AB366" s="180">
        <v>7972635</v>
      </c>
      <c r="AC366" s="196">
        <v>4048410.24</v>
      </c>
      <c r="AD366" s="137">
        <f t="shared" si="56"/>
        <v>-831916.24000000022</v>
      </c>
      <c r="AE366" s="135">
        <f t="shared" si="57"/>
        <v>1.2586406938735157</v>
      </c>
      <c r="AF366" s="135">
        <f t="shared" si="58"/>
        <v>1.2586406938735157</v>
      </c>
      <c r="AG366" s="135" t="s">
        <v>2544</v>
      </c>
      <c r="AH366" s="202"/>
      <c r="AI366" s="190"/>
      <c r="AJ366" s="191"/>
      <c r="AK366" s="191"/>
      <c r="AL366" s="191"/>
      <c r="AM366" s="191"/>
      <c r="AN366" s="191"/>
      <c r="AO366" s="191"/>
      <c r="AP366" s="191"/>
      <c r="AQ366" s="177" t="s">
        <v>2154</v>
      </c>
    </row>
    <row r="367" spans="1:43" ht="36" x14ac:dyDescent="0.3">
      <c r="A367" s="193" t="s">
        <v>899</v>
      </c>
      <c r="B367" s="129">
        <v>364</v>
      </c>
      <c r="C367" s="198" t="s">
        <v>1667</v>
      </c>
      <c r="D367" s="239">
        <v>85916</v>
      </c>
      <c r="E367" s="245" t="s">
        <v>1637</v>
      </c>
      <c r="F367" s="279" t="s">
        <v>2531</v>
      </c>
      <c r="G367" s="175" t="s">
        <v>1132</v>
      </c>
      <c r="H367" s="187">
        <v>2010</v>
      </c>
      <c r="I367" s="130">
        <v>39757</v>
      </c>
      <c r="J367" s="186">
        <v>2008</v>
      </c>
      <c r="K367" s="187" t="s">
        <v>1094</v>
      </c>
      <c r="L367" s="130" t="s">
        <v>1104</v>
      </c>
      <c r="M367" s="131">
        <v>270</v>
      </c>
      <c r="N367" s="136">
        <v>39814</v>
      </c>
      <c r="O367" s="136">
        <v>40513</v>
      </c>
      <c r="P367" s="136">
        <v>42844</v>
      </c>
      <c r="Q367" s="145">
        <f t="shared" si="59"/>
        <v>8.3013698630136989</v>
      </c>
      <c r="R367" s="145" t="s">
        <v>2518</v>
      </c>
      <c r="S367" s="145">
        <f t="shared" si="60"/>
        <v>6.3863013698630136</v>
      </c>
      <c r="T367" s="145" t="s">
        <v>2516</v>
      </c>
      <c r="U367" s="145" t="s">
        <v>2540</v>
      </c>
      <c r="V367" s="145" t="s">
        <v>691</v>
      </c>
      <c r="W367" s="145" t="s">
        <v>689</v>
      </c>
      <c r="X367" s="187" t="s">
        <v>689</v>
      </c>
      <c r="Y367" s="180">
        <v>27086274.670000002</v>
      </c>
      <c r="Z367" s="181">
        <v>0</v>
      </c>
      <c r="AA367" s="128">
        <v>0</v>
      </c>
      <c r="AB367" s="180">
        <v>29533914</v>
      </c>
      <c r="AC367" s="192">
        <v>29533908.989999998</v>
      </c>
      <c r="AD367" s="137">
        <f t="shared" si="56"/>
        <v>-2447634.3199999966</v>
      </c>
      <c r="AE367" s="135">
        <f t="shared" si="57"/>
        <v>1.0903643764164781</v>
      </c>
      <c r="AF367" s="135">
        <f t="shared" si="58"/>
        <v>1.0903643764164781</v>
      </c>
      <c r="AG367" s="135" t="s">
        <v>2544</v>
      </c>
      <c r="AH367" s="202"/>
      <c r="AI367" s="189"/>
      <c r="AJ367" s="178"/>
      <c r="AK367" s="178"/>
      <c r="AL367" s="178"/>
      <c r="AM367" s="178"/>
      <c r="AN367" s="178"/>
      <c r="AO367" s="178"/>
      <c r="AP367" s="178"/>
      <c r="AQ367" s="144" t="s">
        <v>1630</v>
      </c>
    </row>
    <row r="368" spans="1:43" ht="36" x14ac:dyDescent="0.3">
      <c r="A368" s="193" t="s">
        <v>900</v>
      </c>
      <c r="B368" s="129">
        <v>365</v>
      </c>
      <c r="C368" s="198" t="s">
        <v>2474</v>
      </c>
      <c r="D368" s="239">
        <v>11403</v>
      </c>
      <c r="E368" s="245" t="s">
        <v>2219</v>
      </c>
      <c r="F368" s="280" t="s">
        <v>2528</v>
      </c>
      <c r="G368" s="175" t="s">
        <v>1132</v>
      </c>
      <c r="H368" s="187">
        <v>2010</v>
      </c>
      <c r="I368" s="130">
        <v>38554</v>
      </c>
      <c r="J368" s="186">
        <v>2005</v>
      </c>
      <c r="K368" s="187" t="s">
        <v>1094</v>
      </c>
      <c r="L368" s="130" t="s">
        <v>1100</v>
      </c>
      <c r="M368" s="131">
        <v>270</v>
      </c>
      <c r="N368" s="136">
        <v>39295</v>
      </c>
      <c r="O368" s="136">
        <v>40513</v>
      </c>
      <c r="P368" s="136">
        <v>42844</v>
      </c>
      <c r="Q368" s="145">
        <f t="shared" si="59"/>
        <v>9.7232876712328764</v>
      </c>
      <c r="R368" s="145" t="s">
        <v>2519</v>
      </c>
      <c r="S368" s="145">
        <f t="shared" si="60"/>
        <v>6.3863013698630136</v>
      </c>
      <c r="T368" s="145" t="s">
        <v>2516</v>
      </c>
      <c r="U368" s="145" t="s">
        <v>2540</v>
      </c>
      <c r="V368" s="145" t="s">
        <v>689</v>
      </c>
      <c r="W368" s="136" t="s">
        <v>691</v>
      </c>
      <c r="X368" s="187" t="s">
        <v>689</v>
      </c>
      <c r="Y368" s="180">
        <v>1676454</v>
      </c>
      <c r="Z368" s="181">
        <v>0</v>
      </c>
      <c r="AA368" s="128">
        <v>0</v>
      </c>
      <c r="AB368" s="180">
        <v>2262198</v>
      </c>
      <c r="AC368" s="192">
        <v>879254</v>
      </c>
      <c r="AD368" s="137">
        <f t="shared" si="56"/>
        <v>797200</v>
      </c>
      <c r="AE368" s="135">
        <f t="shared" si="57"/>
        <v>0.52447248776286137</v>
      </c>
      <c r="AF368" s="135">
        <f t="shared" si="58"/>
        <v>0.52447248776286137</v>
      </c>
      <c r="AG368" s="135" t="s">
        <v>2542</v>
      </c>
      <c r="AH368" s="136" t="s">
        <v>925</v>
      </c>
      <c r="AI368" s="189"/>
      <c r="AJ368" s="178"/>
      <c r="AK368" s="178"/>
      <c r="AL368" s="178"/>
      <c r="AM368" s="178"/>
      <c r="AN368" s="178"/>
      <c r="AO368" s="178"/>
      <c r="AP368" s="178"/>
      <c r="AQ368" s="177" t="s">
        <v>1707</v>
      </c>
    </row>
    <row r="369" spans="1:43" ht="36" x14ac:dyDescent="0.3">
      <c r="A369" s="193" t="s">
        <v>900</v>
      </c>
      <c r="B369" s="129">
        <v>366</v>
      </c>
      <c r="C369" s="198" t="s">
        <v>2475</v>
      </c>
      <c r="D369" s="239">
        <v>28254</v>
      </c>
      <c r="E369" s="245" t="s">
        <v>1659</v>
      </c>
      <c r="F369" s="280" t="s">
        <v>2529</v>
      </c>
      <c r="G369" s="175" t="s">
        <v>1132</v>
      </c>
      <c r="H369" s="187">
        <v>2010</v>
      </c>
      <c r="I369" s="130">
        <v>38814</v>
      </c>
      <c r="J369" s="186">
        <v>2006</v>
      </c>
      <c r="K369" s="187" t="s">
        <v>1552</v>
      </c>
      <c r="L369" s="130" t="s">
        <v>1104</v>
      </c>
      <c r="M369" s="131">
        <v>300</v>
      </c>
      <c r="N369" s="136">
        <v>38869</v>
      </c>
      <c r="O369" s="136">
        <v>40330</v>
      </c>
      <c r="P369" s="136">
        <v>42844</v>
      </c>
      <c r="Q369" s="145">
        <f t="shared" si="59"/>
        <v>10.890410958904109</v>
      </c>
      <c r="R369" s="145" t="s">
        <v>2520</v>
      </c>
      <c r="S369" s="145">
        <f t="shared" si="60"/>
        <v>6.8876712328767127</v>
      </c>
      <c r="T369" s="145" t="s">
        <v>2516</v>
      </c>
      <c r="U369" s="145" t="s">
        <v>2540</v>
      </c>
      <c r="V369" s="145" t="s">
        <v>689</v>
      </c>
      <c r="W369" s="145" t="s">
        <v>689</v>
      </c>
      <c r="X369" s="187" t="s">
        <v>689</v>
      </c>
      <c r="Y369" s="180">
        <v>3689032.57</v>
      </c>
      <c r="Z369" s="181">
        <v>0</v>
      </c>
      <c r="AA369" s="128">
        <v>0</v>
      </c>
      <c r="AB369" s="180">
        <v>1479740</v>
      </c>
      <c r="AC369" s="180">
        <v>1140610</v>
      </c>
      <c r="AD369" s="137">
        <f t="shared" si="56"/>
        <v>2548422.5699999998</v>
      </c>
      <c r="AE369" s="135">
        <f t="shared" si="57"/>
        <v>0.30918946318763457</v>
      </c>
      <c r="AF369" s="135">
        <f t="shared" si="58"/>
        <v>0.30918946318763457</v>
      </c>
      <c r="AG369" s="135" t="s">
        <v>2542</v>
      </c>
      <c r="AH369" s="202"/>
      <c r="AI369" s="189"/>
      <c r="AJ369" s="178"/>
      <c r="AK369" s="178"/>
      <c r="AL369" s="178"/>
      <c r="AM369" s="178"/>
      <c r="AN369" s="178"/>
      <c r="AO369" s="178"/>
      <c r="AP369" s="178"/>
      <c r="AQ369" s="177" t="s">
        <v>1739</v>
      </c>
    </row>
    <row r="370" spans="1:43" ht="36" x14ac:dyDescent="0.3">
      <c r="A370" s="193" t="s">
        <v>900</v>
      </c>
      <c r="B370" s="129">
        <v>367</v>
      </c>
      <c r="C370" s="198" t="s">
        <v>2476</v>
      </c>
      <c r="D370" s="237">
        <v>45017</v>
      </c>
      <c r="E370" s="245" t="s">
        <v>1659</v>
      </c>
      <c r="F370" s="280" t="s">
        <v>2529</v>
      </c>
      <c r="G370" s="175" t="s">
        <v>1132</v>
      </c>
      <c r="H370" s="187">
        <v>2010</v>
      </c>
      <c r="I370" s="130">
        <v>39210</v>
      </c>
      <c r="J370" s="186">
        <v>2007</v>
      </c>
      <c r="K370" s="130" t="s">
        <v>2262</v>
      </c>
      <c r="L370" s="130" t="s">
        <v>1102</v>
      </c>
      <c r="M370" s="131">
        <v>90</v>
      </c>
      <c r="N370" s="136">
        <v>39326</v>
      </c>
      <c r="O370" s="136">
        <v>40391</v>
      </c>
      <c r="P370" s="136">
        <v>42844</v>
      </c>
      <c r="Q370" s="145">
        <f t="shared" si="59"/>
        <v>9.6383561643835609</v>
      </c>
      <c r="R370" s="145" t="s">
        <v>2519</v>
      </c>
      <c r="S370" s="145">
        <f t="shared" si="60"/>
        <v>6.720547945205479</v>
      </c>
      <c r="T370" s="145" t="s">
        <v>2516</v>
      </c>
      <c r="U370" s="145" t="s">
        <v>2540</v>
      </c>
      <c r="V370" s="145" t="s">
        <v>689</v>
      </c>
      <c r="W370" s="145" t="s">
        <v>689</v>
      </c>
      <c r="X370" s="187" t="s">
        <v>689</v>
      </c>
      <c r="Y370" s="180">
        <v>615268</v>
      </c>
      <c r="Z370" s="181">
        <v>0</v>
      </c>
      <c r="AA370" s="128">
        <v>0</v>
      </c>
      <c r="AB370" s="180">
        <v>1217239</v>
      </c>
      <c r="AC370" s="192">
        <v>996301.79</v>
      </c>
      <c r="AD370" s="137">
        <f t="shared" si="56"/>
        <v>-381033.79000000004</v>
      </c>
      <c r="AE370" s="135">
        <f t="shared" si="57"/>
        <v>1.6192972655818278</v>
      </c>
      <c r="AF370" s="135">
        <f t="shared" si="58"/>
        <v>1.6192972655818278</v>
      </c>
      <c r="AG370" s="135" t="s">
        <v>2544</v>
      </c>
      <c r="AH370" s="202"/>
      <c r="AI370" s="189"/>
      <c r="AJ370" s="178"/>
      <c r="AK370" s="178"/>
      <c r="AL370" s="178"/>
      <c r="AM370" s="178"/>
      <c r="AN370" s="178"/>
      <c r="AO370" s="178"/>
      <c r="AP370" s="178"/>
      <c r="AQ370" s="177" t="s">
        <v>2156</v>
      </c>
    </row>
    <row r="371" spans="1:43" ht="36" x14ac:dyDescent="0.3">
      <c r="A371" s="193" t="s">
        <v>900</v>
      </c>
      <c r="B371" s="129">
        <v>368</v>
      </c>
      <c r="C371" s="198" t="s">
        <v>2431</v>
      </c>
      <c r="D371" s="237">
        <v>49219</v>
      </c>
      <c r="E371" s="245" t="s">
        <v>1659</v>
      </c>
      <c r="F371" s="280" t="s">
        <v>2529</v>
      </c>
      <c r="G371" s="175" t="s">
        <v>1132</v>
      </c>
      <c r="H371" s="187">
        <v>2010</v>
      </c>
      <c r="I371" s="130">
        <v>39232</v>
      </c>
      <c r="J371" s="186">
        <v>2007</v>
      </c>
      <c r="K371" s="130" t="s">
        <v>1195</v>
      </c>
      <c r="L371" s="130" t="s">
        <v>1109</v>
      </c>
      <c r="M371" s="131">
        <v>120</v>
      </c>
      <c r="N371" s="136">
        <v>40026</v>
      </c>
      <c r="O371" s="136">
        <v>40391</v>
      </c>
      <c r="P371" s="136">
        <v>42844</v>
      </c>
      <c r="Q371" s="145">
        <f t="shared" si="59"/>
        <v>7.720547945205479</v>
      </c>
      <c r="R371" s="145" t="s">
        <v>2517</v>
      </c>
      <c r="S371" s="145">
        <f t="shared" si="60"/>
        <v>6.720547945205479</v>
      </c>
      <c r="T371" s="145" t="s">
        <v>2516</v>
      </c>
      <c r="U371" s="145" t="s">
        <v>2540</v>
      </c>
      <c r="V371" s="145" t="s">
        <v>691</v>
      </c>
      <c r="W371" s="136" t="s">
        <v>691</v>
      </c>
      <c r="X371" s="187" t="s">
        <v>689</v>
      </c>
      <c r="Y371" s="180">
        <v>675878.96</v>
      </c>
      <c r="Z371" s="181">
        <v>0</v>
      </c>
      <c r="AA371" s="128">
        <v>0</v>
      </c>
      <c r="AB371" s="180">
        <v>1151500</v>
      </c>
      <c r="AC371" s="180">
        <v>656257</v>
      </c>
      <c r="AD371" s="137">
        <f t="shared" si="56"/>
        <v>19621.959999999963</v>
      </c>
      <c r="AE371" s="135">
        <f t="shared" si="57"/>
        <v>0.97096823372042829</v>
      </c>
      <c r="AF371" s="135">
        <f t="shared" si="58"/>
        <v>0.97096823372042829</v>
      </c>
      <c r="AG371" s="135" t="s">
        <v>2544</v>
      </c>
      <c r="AH371" s="136" t="s">
        <v>925</v>
      </c>
      <c r="AI371" s="189"/>
      <c r="AJ371" s="178"/>
      <c r="AK371" s="178"/>
      <c r="AL371" s="178"/>
      <c r="AM371" s="178"/>
      <c r="AN371" s="178"/>
      <c r="AO371" s="178"/>
      <c r="AP371" s="178"/>
      <c r="AQ371" s="177" t="s">
        <v>2157</v>
      </c>
    </row>
    <row r="372" spans="1:43" ht="48.6" x14ac:dyDescent="0.3">
      <c r="A372" s="193" t="s">
        <v>900</v>
      </c>
      <c r="B372" s="129">
        <v>369</v>
      </c>
      <c r="C372" s="198" t="s">
        <v>2477</v>
      </c>
      <c r="D372" s="237">
        <v>75834</v>
      </c>
      <c r="E372" s="245" t="s">
        <v>2219</v>
      </c>
      <c r="F372" s="280" t="s">
        <v>2528</v>
      </c>
      <c r="G372" s="175" t="s">
        <v>1132</v>
      </c>
      <c r="H372" s="187">
        <v>2010</v>
      </c>
      <c r="I372" s="130">
        <v>39610</v>
      </c>
      <c r="J372" s="186">
        <v>2008</v>
      </c>
      <c r="K372" s="187" t="s">
        <v>1094</v>
      </c>
      <c r="L372" s="130" t="s">
        <v>1100</v>
      </c>
      <c r="M372" s="131">
        <v>1080</v>
      </c>
      <c r="N372" s="136">
        <v>39753</v>
      </c>
      <c r="O372" s="136">
        <v>41091</v>
      </c>
      <c r="P372" s="136">
        <v>42844</v>
      </c>
      <c r="Q372" s="145">
        <f t="shared" si="59"/>
        <v>8.4684931506849317</v>
      </c>
      <c r="R372" s="145" t="s">
        <v>2518</v>
      </c>
      <c r="S372" s="145">
        <f t="shared" si="60"/>
        <v>4.8027397260273972</v>
      </c>
      <c r="T372" s="145" t="s">
        <v>2514</v>
      </c>
      <c r="U372" s="145" t="s">
        <v>2540</v>
      </c>
      <c r="V372" s="145" t="s">
        <v>689</v>
      </c>
      <c r="W372" s="136" t="s">
        <v>691</v>
      </c>
      <c r="X372" s="187" t="s">
        <v>689</v>
      </c>
      <c r="Y372" s="180">
        <v>2475669.2000000002</v>
      </c>
      <c r="Z372" s="181">
        <v>0</v>
      </c>
      <c r="AA372" s="128">
        <v>0</v>
      </c>
      <c r="AB372" s="180">
        <v>2367126</v>
      </c>
      <c r="AC372" s="192">
        <v>1685867.94</v>
      </c>
      <c r="AD372" s="137">
        <f t="shared" si="56"/>
        <v>789801.26000000024</v>
      </c>
      <c r="AE372" s="135">
        <f t="shared" si="57"/>
        <v>0.68097463909960176</v>
      </c>
      <c r="AF372" s="135">
        <f t="shared" si="58"/>
        <v>0.68097463909960176</v>
      </c>
      <c r="AG372" s="135" t="s">
        <v>2542</v>
      </c>
      <c r="AH372" s="136" t="s">
        <v>925</v>
      </c>
      <c r="AI372" s="189"/>
      <c r="AJ372" s="178"/>
      <c r="AK372" s="178"/>
      <c r="AL372" s="178"/>
      <c r="AM372" s="178"/>
      <c r="AN372" s="178"/>
      <c r="AO372" s="178"/>
      <c r="AP372" s="178"/>
      <c r="AQ372" s="177" t="s">
        <v>781</v>
      </c>
    </row>
    <row r="373" spans="1:43" ht="60.6" x14ac:dyDescent="0.3">
      <c r="A373" s="193" t="s">
        <v>900</v>
      </c>
      <c r="B373" s="129">
        <v>370</v>
      </c>
      <c r="C373" s="198" t="s">
        <v>2478</v>
      </c>
      <c r="D373" s="237">
        <v>81906</v>
      </c>
      <c r="E373" s="245" t="s">
        <v>2219</v>
      </c>
      <c r="F373" s="280" t="s">
        <v>2528</v>
      </c>
      <c r="G373" s="175" t="s">
        <v>1132</v>
      </c>
      <c r="H373" s="187">
        <v>2010</v>
      </c>
      <c r="I373" s="130">
        <v>39563</v>
      </c>
      <c r="J373" s="186">
        <v>2008</v>
      </c>
      <c r="K373" s="187" t="s">
        <v>1094</v>
      </c>
      <c r="L373" s="130" t="s">
        <v>1100</v>
      </c>
      <c r="M373" s="131">
        <v>1080</v>
      </c>
      <c r="N373" s="136">
        <v>39753</v>
      </c>
      <c r="O373" s="136">
        <v>41122</v>
      </c>
      <c r="P373" s="136">
        <v>42844</v>
      </c>
      <c r="Q373" s="145">
        <f t="shared" si="59"/>
        <v>8.4684931506849317</v>
      </c>
      <c r="R373" s="145" t="s">
        <v>2518</v>
      </c>
      <c r="S373" s="145">
        <f t="shared" si="60"/>
        <v>4.7178082191780826</v>
      </c>
      <c r="T373" s="145" t="s">
        <v>2514</v>
      </c>
      <c r="U373" s="145" t="s">
        <v>2540</v>
      </c>
      <c r="V373" s="145" t="s">
        <v>689</v>
      </c>
      <c r="W373" s="136" t="s">
        <v>691</v>
      </c>
      <c r="X373" s="187" t="s">
        <v>689</v>
      </c>
      <c r="Y373" s="180">
        <v>1656025.5</v>
      </c>
      <c r="Z373" s="181">
        <v>0</v>
      </c>
      <c r="AA373" s="128">
        <v>0</v>
      </c>
      <c r="AB373" s="180">
        <v>1426547</v>
      </c>
      <c r="AC373" s="192">
        <v>1004419.52</v>
      </c>
      <c r="AD373" s="137">
        <f t="shared" si="56"/>
        <v>651605.98</v>
      </c>
      <c r="AE373" s="135">
        <f t="shared" si="57"/>
        <v>0.6065241869765895</v>
      </c>
      <c r="AF373" s="135">
        <f t="shared" si="58"/>
        <v>0.6065241869765895</v>
      </c>
      <c r="AG373" s="135" t="s">
        <v>2542</v>
      </c>
      <c r="AH373" s="136" t="s">
        <v>925</v>
      </c>
      <c r="AI373" s="189"/>
      <c r="AJ373" s="178"/>
      <c r="AK373" s="178"/>
      <c r="AL373" s="178"/>
      <c r="AM373" s="178"/>
      <c r="AN373" s="178"/>
      <c r="AO373" s="178"/>
      <c r="AP373" s="178"/>
      <c r="AQ373" s="177" t="s">
        <v>754</v>
      </c>
    </row>
    <row r="374" spans="1:43" ht="36" x14ac:dyDescent="0.3">
      <c r="A374" s="128" t="s">
        <v>901</v>
      </c>
      <c r="B374" s="129">
        <v>371</v>
      </c>
      <c r="C374" s="198" t="s">
        <v>1114</v>
      </c>
      <c r="D374" s="237">
        <v>9648</v>
      </c>
      <c r="E374" s="245" t="s">
        <v>2394</v>
      </c>
      <c r="F374" s="279" t="s">
        <v>2531</v>
      </c>
      <c r="G374" s="175" t="s">
        <v>1138</v>
      </c>
      <c r="H374" s="187">
        <v>2011</v>
      </c>
      <c r="I374" s="130">
        <v>39141</v>
      </c>
      <c r="J374" s="186">
        <v>2007</v>
      </c>
      <c r="K374" s="187" t="s">
        <v>1094</v>
      </c>
      <c r="L374" s="130" t="s">
        <v>1100</v>
      </c>
      <c r="M374" s="131">
        <v>150</v>
      </c>
      <c r="N374" s="136">
        <v>39173</v>
      </c>
      <c r="O374" s="136">
        <v>40725</v>
      </c>
      <c r="P374" s="136">
        <v>42844</v>
      </c>
      <c r="Q374" s="145">
        <f t="shared" si="59"/>
        <v>10.057534246575342</v>
      </c>
      <c r="R374" s="145" t="s">
        <v>2520</v>
      </c>
      <c r="S374" s="145">
        <f t="shared" si="60"/>
        <v>5.8054794520547945</v>
      </c>
      <c r="T374" s="145" t="s">
        <v>2515</v>
      </c>
      <c r="U374" s="145" t="s">
        <v>2540</v>
      </c>
      <c r="V374" s="145" t="s">
        <v>689</v>
      </c>
      <c r="W374" s="145" t="s">
        <v>689</v>
      </c>
      <c r="X374" s="187" t="s">
        <v>689</v>
      </c>
      <c r="Y374" s="133">
        <v>12826997</v>
      </c>
      <c r="Z374" s="140">
        <v>0</v>
      </c>
      <c r="AA374" s="128">
        <v>0</v>
      </c>
      <c r="AB374" s="133">
        <v>23834772</v>
      </c>
      <c r="AC374" s="134">
        <v>14148126.43</v>
      </c>
      <c r="AD374" s="137">
        <f t="shared" si="56"/>
        <v>-1321129.4299999997</v>
      </c>
      <c r="AE374" s="135">
        <f t="shared" si="57"/>
        <v>1.1029960036632112</v>
      </c>
      <c r="AF374" s="135">
        <f t="shared" si="58"/>
        <v>1.1029960036632112</v>
      </c>
      <c r="AG374" s="135" t="s">
        <v>2544</v>
      </c>
      <c r="AH374" s="136"/>
      <c r="AI374" s="137"/>
      <c r="AJ374" s="138"/>
      <c r="AK374" s="138"/>
      <c r="AL374" s="138"/>
      <c r="AM374" s="138"/>
      <c r="AN374" s="138"/>
      <c r="AO374" s="138"/>
      <c r="AP374" s="138"/>
      <c r="AQ374" s="144" t="s">
        <v>1139</v>
      </c>
    </row>
    <row r="375" spans="1:43" ht="36" x14ac:dyDescent="0.3">
      <c r="A375" s="128" t="s">
        <v>901</v>
      </c>
      <c r="B375" s="129">
        <v>372</v>
      </c>
      <c r="C375" s="198" t="s">
        <v>1140</v>
      </c>
      <c r="D375" s="237">
        <v>10149</v>
      </c>
      <c r="E375" s="246" t="s">
        <v>2200</v>
      </c>
      <c r="F375" s="279" t="s">
        <v>2531</v>
      </c>
      <c r="G375" s="175" t="s">
        <v>1132</v>
      </c>
      <c r="H375" s="187">
        <v>2011</v>
      </c>
      <c r="I375" s="130">
        <v>38169</v>
      </c>
      <c r="J375" s="186">
        <v>2004</v>
      </c>
      <c r="K375" s="187" t="s">
        <v>1141</v>
      </c>
      <c r="L375" s="130" t="s">
        <v>1110</v>
      </c>
      <c r="M375" s="131">
        <v>150</v>
      </c>
      <c r="N375" s="136">
        <v>38777</v>
      </c>
      <c r="O375" s="136">
        <v>39052</v>
      </c>
      <c r="P375" s="136">
        <v>42844</v>
      </c>
      <c r="Q375" s="145">
        <f t="shared" si="59"/>
        <v>11.142465753424657</v>
      </c>
      <c r="R375" s="145" t="s">
        <v>2521</v>
      </c>
      <c r="S375" s="145">
        <f t="shared" si="60"/>
        <v>10.389041095890411</v>
      </c>
      <c r="T375" s="145" t="s">
        <v>2525</v>
      </c>
      <c r="U375" s="145" t="s">
        <v>2540</v>
      </c>
      <c r="V375" s="145" t="s">
        <v>689</v>
      </c>
      <c r="W375" s="145" t="s">
        <v>689</v>
      </c>
      <c r="X375" s="187" t="s">
        <v>689</v>
      </c>
      <c r="Y375" s="133">
        <v>901492.26</v>
      </c>
      <c r="Z375" s="140">
        <v>0</v>
      </c>
      <c r="AA375" s="128">
        <v>0</v>
      </c>
      <c r="AB375" s="133">
        <v>1039470</v>
      </c>
      <c r="AC375" s="134">
        <v>294314</v>
      </c>
      <c r="AD375" s="137">
        <f t="shared" si="56"/>
        <v>607178.26</v>
      </c>
      <c r="AE375" s="135">
        <f t="shared" si="57"/>
        <v>0.32647423950151272</v>
      </c>
      <c r="AF375" s="135">
        <f t="shared" si="58"/>
        <v>0.32647423950151272</v>
      </c>
      <c r="AG375" s="135" t="s">
        <v>2542</v>
      </c>
      <c r="AH375" s="136"/>
      <c r="AI375" s="137"/>
      <c r="AJ375" s="138"/>
      <c r="AK375" s="138"/>
      <c r="AL375" s="138"/>
      <c r="AM375" s="138"/>
      <c r="AN375" s="138"/>
      <c r="AO375" s="138"/>
      <c r="AP375" s="138"/>
      <c r="AQ375" s="144"/>
    </row>
    <row r="376" spans="1:43" ht="48" x14ac:dyDescent="0.3">
      <c r="A376" s="128" t="s">
        <v>901</v>
      </c>
      <c r="B376" s="129">
        <v>373</v>
      </c>
      <c r="C376" s="198" t="s">
        <v>1152</v>
      </c>
      <c r="D376" s="237">
        <v>12818</v>
      </c>
      <c r="E376" s="245" t="s">
        <v>2390</v>
      </c>
      <c r="F376" s="279" t="s">
        <v>2531</v>
      </c>
      <c r="G376" s="175" t="s">
        <v>1451</v>
      </c>
      <c r="H376" s="187">
        <v>2011</v>
      </c>
      <c r="I376" s="130">
        <v>39122</v>
      </c>
      <c r="J376" s="186">
        <v>2007</v>
      </c>
      <c r="K376" s="187" t="s">
        <v>1094</v>
      </c>
      <c r="L376" s="130" t="s">
        <v>1104</v>
      </c>
      <c r="M376" s="131">
        <v>120</v>
      </c>
      <c r="N376" s="136">
        <v>39539</v>
      </c>
      <c r="O376" s="136">
        <v>41153</v>
      </c>
      <c r="P376" s="136">
        <v>42844</v>
      </c>
      <c r="Q376" s="145">
        <f t="shared" si="59"/>
        <v>9.0547945205479454</v>
      </c>
      <c r="R376" s="145" t="s">
        <v>2519</v>
      </c>
      <c r="S376" s="145">
        <f t="shared" si="60"/>
        <v>4.6328767123287671</v>
      </c>
      <c r="T376" s="145" t="s">
        <v>2514</v>
      </c>
      <c r="U376" s="145" t="s">
        <v>2540</v>
      </c>
      <c r="V376" s="145" t="s">
        <v>691</v>
      </c>
      <c r="W376" s="145" t="s">
        <v>689</v>
      </c>
      <c r="X376" s="187" t="s">
        <v>691</v>
      </c>
      <c r="Y376" s="133">
        <v>12977252.880000001</v>
      </c>
      <c r="Z376" s="140">
        <v>0</v>
      </c>
      <c r="AA376" s="128">
        <v>0</v>
      </c>
      <c r="AB376" s="133">
        <v>25007899</v>
      </c>
      <c r="AC376" s="133">
        <v>11749088</v>
      </c>
      <c r="AD376" s="137">
        <f t="shared" si="56"/>
        <v>1228164.8800000008</v>
      </c>
      <c r="AE376" s="135">
        <f t="shared" si="57"/>
        <v>0.90536017974244787</v>
      </c>
      <c r="AF376" s="135">
        <f t="shared" si="58"/>
        <v>0.90536017974244787</v>
      </c>
      <c r="AG376" s="135" t="s">
        <v>2544</v>
      </c>
      <c r="AH376" s="132"/>
      <c r="AI376" s="141"/>
      <c r="AJ376" s="142"/>
      <c r="AK376" s="142"/>
      <c r="AL376" s="142"/>
      <c r="AM376" s="142"/>
      <c r="AN376" s="142"/>
      <c r="AO376" s="142"/>
      <c r="AP376" s="142"/>
      <c r="AQ376" s="213" t="s">
        <v>769</v>
      </c>
    </row>
    <row r="377" spans="1:43" ht="36" x14ac:dyDescent="0.3">
      <c r="A377" s="128" t="s">
        <v>901</v>
      </c>
      <c r="B377" s="129">
        <v>374</v>
      </c>
      <c r="C377" s="198" t="s">
        <v>1200</v>
      </c>
      <c r="D377" s="237">
        <v>13815</v>
      </c>
      <c r="E377" s="246" t="s">
        <v>2200</v>
      </c>
      <c r="F377" s="279" t="s">
        <v>2531</v>
      </c>
      <c r="G377" s="175" t="s">
        <v>1132</v>
      </c>
      <c r="H377" s="187">
        <v>2011</v>
      </c>
      <c r="I377" s="130">
        <v>38362</v>
      </c>
      <c r="J377" s="186">
        <v>2005</v>
      </c>
      <c r="K377" s="187" t="s">
        <v>1094</v>
      </c>
      <c r="L377" s="130" t="s">
        <v>1104</v>
      </c>
      <c r="M377" s="131">
        <v>240</v>
      </c>
      <c r="N377" s="136">
        <v>39234</v>
      </c>
      <c r="O377" s="136">
        <v>40848</v>
      </c>
      <c r="P377" s="136">
        <v>42844</v>
      </c>
      <c r="Q377" s="145">
        <f t="shared" si="59"/>
        <v>9.8904109589041092</v>
      </c>
      <c r="R377" s="145" t="s">
        <v>2519</v>
      </c>
      <c r="S377" s="145">
        <f t="shared" si="60"/>
        <v>5.4684931506849317</v>
      </c>
      <c r="T377" s="145" t="s">
        <v>2515</v>
      </c>
      <c r="U377" s="145" t="s">
        <v>2540</v>
      </c>
      <c r="V377" s="145" t="s">
        <v>689</v>
      </c>
      <c r="W377" s="145" t="s">
        <v>689</v>
      </c>
      <c r="X377" s="187" t="s">
        <v>689</v>
      </c>
      <c r="Y377" s="133">
        <v>960848</v>
      </c>
      <c r="Z377" s="140">
        <v>0</v>
      </c>
      <c r="AA377" s="128">
        <v>0</v>
      </c>
      <c r="AB377" s="133">
        <v>2816569</v>
      </c>
      <c r="AC377" s="133">
        <v>1258639.26</v>
      </c>
      <c r="AD377" s="137">
        <f t="shared" si="56"/>
        <v>-297791.26</v>
      </c>
      <c r="AE377" s="135">
        <f t="shared" si="57"/>
        <v>1.30992546167552</v>
      </c>
      <c r="AF377" s="135">
        <f t="shared" si="58"/>
        <v>1.30992546167552</v>
      </c>
      <c r="AG377" s="135" t="s">
        <v>2544</v>
      </c>
      <c r="AH377" s="132"/>
      <c r="AI377" s="137"/>
      <c r="AJ377" s="138"/>
      <c r="AK377" s="138"/>
      <c r="AL377" s="138"/>
      <c r="AM377" s="138"/>
      <c r="AN377" s="138"/>
      <c r="AO377" s="138"/>
      <c r="AP377" s="138"/>
      <c r="AQ377" s="144"/>
    </row>
    <row r="378" spans="1:43" ht="36" x14ac:dyDescent="0.3">
      <c r="A378" s="128" t="s">
        <v>901</v>
      </c>
      <c r="B378" s="129">
        <v>375</v>
      </c>
      <c r="C378" s="198" t="s">
        <v>1231</v>
      </c>
      <c r="D378" s="237">
        <v>14126</v>
      </c>
      <c r="E378" s="246" t="s">
        <v>2200</v>
      </c>
      <c r="F378" s="279" t="s">
        <v>2531</v>
      </c>
      <c r="G378" s="175" t="s">
        <v>1132</v>
      </c>
      <c r="H378" s="187">
        <v>2011</v>
      </c>
      <c r="I378" s="130">
        <v>38366</v>
      </c>
      <c r="J378" s="186">
        <v>2005</v>
      </c>
      <c r="K378" s="130" t="s">
        <v>1640</v>
      </c>
      <c r="L378" s="130" t="s">
        <v>1104</v>
      </c>
      <c r="M378" s="131">
        <v>150</v>
      </c>
      <c r="N378" s="136">
        <v>38777</v>
      </c>
      <c r="O378" s="136">
        <v>40756</v>
      </c>
      <c r="P378" s="136">
        <v>42844</v>
      </c>
      <c r="Q378" s="145">
        <f t="shared" si="59"/>
        <v>11.142465753424657</v>
      </c>
      <c r="R378" s="145" t="s">
        <v>2521</v>
      </c>
      <c r="S378" s="145">
        <f t="shared" si="60"/>
        <v>5.720547945205479</v>
      </c>
      <c r="T378" s="145" t="s">
        <v>2515</v>
      </c>
      <c r="U378" s="145" t="s">
        <v>2540</v>
      </c>
      <c r="V378" s="145" t="s">
        <v>689</v>
      </c>
      <c r="W378" s="145" t="s">
        <v>689</v>
      </c>
      <c r="X378" s="187" t="s">
        <v>689</v>
      </c>
      <c r="Y378" s="133">
        <v>4051658</v>
      </c>
      <c r="Z378" s="140">
        <v>0</v>
      </c>
      <c r="AA378" s="128">
        <v>0</v>
      </c>
      <c r="AB378" s="133">
        <v>16135885</v>
      </c>
      <c r="AC378" s="137">
        <v>7263713.5199999996</v>
      </c>
      <c r="AD378" s="137">
        <f t="shared" si="56"/>
        <v>-3212055.5199999996</v>
      </c>
      <c r="AE378" s="135">
        <f t="shared" si="57"/>
        <v>1.7927755797749958</v>
      </c>
      <c r="AF378" s="135">
        <f t="shared" si="58"/>
        <v>1.7927755797749958</v>
      </c>
      <c r="AG378" s="135" t="s">
        <v>2544</v>
      </c>
      <c r="AH378" s="132"/>
      <c r="AI378" s="137"/>
      <c r="AJ378" s="138"/>
      <c r="AK378" s="138"/>
      <c r="AL378" s="138"/>
      <c r="AM378" s="138"/>
      <c r="AN378" s="138"/>
      <c r="AO378" s="138"/>
      <c r="AP378" s="138"/>
      <c r="AQ378" s="144"/>
    </row>
    <row r="379" spans="1:43" ht="36" x14ac:dyDescent="0.3">
      <c r="A379" s="128" t="s">
        <v>901</v>
      </c>
      <c r="B379" s="129">
        <v>376</v>
      </c>
      <c r="C379" s="198" t="s">
        <v>1202</v>
      </c>
      <c r="D379" s="237">
        <v>15177</v>
      </c>
      <c r="E379" s="246" t="s">
        <v>2200</v>
      </c>
      <c r="F379" s="279" t="s">
        <v>2531</v>
      </c>
      <c r="G379" s="175" t="s">
        <v>1132</v>
      </c>
      <c r="H379" s="187">
        <v>2011</v>
      </c>
      <c r="I379" s="130">
        <v>38386</v>
      </c>
      <c r="J379" s="186">
        <v>2005</v>
      </c>
      <c r="K379" s="130" t="s">
        <v>1160</v>
      </c>
      <c r="L379" s="130" t="s">
        <v>1102</v>
      </c>
      <c r="M379" s="131">
        <v>120</v>
      </c>
      <c r="N379" s="136">
        <v>39417</v>
      </c>
      <c r="O379" s="136">
        <v>40391</v>
      </c>
      <c r="P379" s="136">
        <v>42844</v>
      </c>
      <c r="Q379" s="145">
        <f t="shared" si="59"/>
        <v>9.3890410958904109</v>
      </c>
      <c r="R379" s="145" t="s">
        <v>2519</v>
      </c>
      <c r="S379" s="145">
        <f t="shared" si="60"/>
        <v>6.720547945205479</v>
      </c>
      <c r="T379" s="145" t="s">
        <v>2516</v>
      </c>
      <c r="U379" s="145" t="s">
        <v>2540</v>
      </c>
      <c r="V379" s="145" t="s">
        <v>689</v>
      </c>
      <c r="W379" s="136" t="s">
        <v>691</v>
      </c>
      <c r="X379" s="187" t="s">
        <v>689</v>
      </c>
      <c r="Y379" s="149">
        <v>1160480.28</v>
      </c>
      <c r="Z379" s="140">
        <v>0</v>
      </c>
      <c r="AA379" s="128">
        <v>0</v>
      </c>
      <c r="AB379" s="133">
        <v>3794256</v>
      </c>
      <c r="AC379" s="133">
        <v>47233.46</v>
      </c>
      <c r="AD379" s="137">
        <f t="shared" si="56"/>
        <v>1113246.82</v>
      </c>
      <c r="AE379" s="135">
        <f t="shared" si="57"/>
        <v>4.070164811417562E-2</v>
      </c>
      <c r="AF379" s="135">
        <f t="shared" si="58"/>
        <v>4.070164811417562E-2</v>
      </c>
      <c r="AG379" s="135" t="s">
        <v>2543</v>
      </c>
      <c r="AH379" s="136" t="s">
        <v>925</v>
      </c>
      <c r="AI379" s="148" t="s">
        <v>1237</v>
      </c>
      <c r="AJ379" s="138">
        <v>2010</v>
      </c>
      <c r="AK379" s="148" t="s">
        <v>1237</v>
      </c>
      <c r="AL379" s="148" t="s">
        <v>1237</v>
      </c>
      <c r="AM379" s="148" t="s">
        <v>1237</v>
      </c>
      <c r="AN379" s="138"/>
      <c r="AO379" s="138"/>
      <c r="AP379" s="138"/>
      <c r="AQ379" s="144" t="s">
        <v>1243</v>
      </c>
    </row>
    <row r="380" spans="1:43" ht="36" x14ac:dyDescent="0.3">
      <c r="A380" s="128" t="s">
        <v>901</v>
      </c>
      <c r="B380" s="129">
        <v>377</v>
      </c>
      <c r="C380" s="198" t="s">
        <v>1225</v>
      </c>
      <c r="D380" s="237">
        <v>23649</v>
      </c>
      <c r="E380" s="246" t="s">
        <v>2200</v>
      </c>
      <c r="F380" s="279" t="s">
        <v>2531</v>
      </c>
      <c r="G380" s="175" t="s">
        <v>1132</v>
      </c>
      <c r="H380" s="187">
        <v>2011</v>
      </c>
      <c r="I380" s="130">
        <v>38645</v>
      </c>
      <c r="J380" s="186">
        <v>2005</v>
      </c>
      <c r="K380" s="187" t="s">
        <v>1158</v>
      </c>
      <c r="L380" s="130" t="s">
        <v>1100</v>
      </c>
      <c r="M380" s="131">
        <v>90</v>
      </c>
      <c r="N380" s="136">
        <v>38777</v>
      </c>
      <c r="O380" s="136">
        <v>40878</v>
      </c>
      <c r="P380" s="136">
        <v>42844</v>
      </c>
      <c r="Q380" s="145">
        <f t="shared" si="59"/>
        <v>11.142465753424657</v>
      </c>
      <c r="R380" s="145" t="s">
        <v>2521</v>
      </c>
      <c r="S380" s="145">
        <f t="shared" si="60"/>
        <v>5.3863013698630136</v>
      </c>
      <c r="T380" s="145" t="s">
        <v>2515</v>
      </c>
      <c r="U380" s="145" t="s">
        <v>2540</v>
      </c>
      <c r="V380" s="145" t="s">
        <v>689</v>
      </c>
      <c r="W380" s="136" t="s">
        <v>691</v>
      </c>
      <c r="X380" s="187" t="s">
        <v>689</v>
      </c>
      <c r="Y380" s="149">
        <v>503395.65</v>
      </c>
      <c r="Z380" s="140">
        <v>0</v>
      </c>
      <c r="AA380" s="128">
        <v>0</v>
      </c>
      <c r="AB380" s="133">
        <v>1000847</v>
      </c>
      <c r="AC380" s="133">
        <v>522845.65</v>
      </c>
      <c r="AD380" s="137">
        <f t="shared" si="56"/>
        <v>-19450</v>
      </c>
      <c r="AE380" s="135">
        <f t="shared" si="57"/>
        <v>1.038637600463969</v>
      </c>
      <c r="AF380" s="135">
        <f t="shared" si="58"/>
        <v>1.038637600463969</v>
      </c>
      <c r="AG380" s="135" t="s">
        <v>2544</v>
      </c>
      <c r="AH380" s="136" t="s">
        <v>925</v>
      </c>
      <c r="AI380" s="148" t="s">
        <v>1237</v>
      </c>
      <c r="AJ380" s="138">
        <v>2007</v>
      </c>
      <c r="AK380" s="148" t="s">
        <v>1237</v>
      </c>
      <c r="AL380" s="148" t="s">
        <v>1237</v>
      </c>
      <c r="AM380" s="148" t="s">
        <v>1237</v>
      </c>
      <c r="AN380" s="138"/>
      <c r="AO380" s="138"/>
      <c r="AP380" s="138"/>
      <c r="AQ380" s="144"/>
    </row>
    <row r="381" spans="1:43" ht="36" x14ac:dyDescent="0.3">
      <c r="A381" s="193" t="s">
        <v>897</v>
      </c>
      <c r="B381" s="129">
        <v>378</v>
      </c>
      <c r="C381" s="198" t="s">
        <v>1254</v>
      </c>
      <c r="D381" s="239">
        <v>7618</v>
      </c>
      <c r="E381" s="245" t="s">
        <v>1166</v>
      </c>
      <c r="F381" s="280" t="s">
        <v>2530</v>
      </c>
      <c r="G381" s="175" t="s">
        <v>1132</v>
      </c>
      <c r="H381" s="187">
        <v>2011</v>
      </c>
      <c r="I381" s="130">
        <v>38035</v>
      </c>
      <c r="J381" s="186">
        <v>2004</v>
      </c>
      <c r="K381" s="187" t="s">
        <v>1094</v>
      </c>
      <c r="L381" s="130" t="s">
        <v>1104</v>
      </c>
      <c r="M381" s="248">
        <v>450</v>
      </c>
      <c r="N381" s="136">
        <v>40422</v>
      </c>
      <c r="O381" s="136">
        <v>40422</v>
      </c>
      <c r="P381" s="136">
        <v>42844</v>
      </c>
      <c r="Q381" s="145">
        <f t="shared" si="59"/>
        <v>6.6356164383561644</v>
      </c>
      <c r="R381" s="145" t="s">
        <v>2516</v>
      </c>
      <c r="S381" s="145">
        <f t="shared" si="60"/>
        <v>6.6356164383561644</v>
      </c>
      <c r="T381" s="145" t="s">
        <v>2516</v>
      </c>
      <c r="U381" s="145" t="s">
        <v>2540</v>
      </c>
      <c r="V381" s="145" t="s">
        <v>689</v>
      </c>
      <c r="W381" s="145" t="s">
        <v>689</v>
      </c>
      <c r="X381" s="187" t="s">
        <v>689</v>
      </c>
      <c r="Y381" s="180">
        <v>3487511.26</v>
      </c>
      <c r="Z381" s="181">
        <v>0</v>
      </c>
      <c r="AA381" s="128">
        <v>0</v>
      </c>
      <c r="AB381" s="133">
        <v>481882</v>
      </c>
      <c r="AC381" s="180">
        <v>845</v>
      </c>
      <c r="AD381" s="137">
        <f t="shared" ref="AD381:AD412" si="61">+Y381-AC381</f>
        <v>3486666.26</v>
      </c>
      <c r="AE381" s="135">
        <f t="shared" ref="AE381:AE412" si="62">+AC381/Y381</f>
        <v>2.4229312452456428E-4</v>
      </c>
      <c r="AF381" s="135">
        <f t="shared" ref="AF381:AF412" si="63">+AC381/Y381</f>
        <v>2.4229312452456428E-4</v>
      </c>
      <c r="AG381" s="135" t="s">
        <v>2543</v>
      </c>
      <c r="AH381" s="202"/>
      <c r="AI381" s="189"/>
      <c r="AJ381" s="178"/>
      <c r="AK381" s="178"/>
      <c r="AL381" s="178"/>
      <c r="AM381" s="178"/>
      <c r="AN381" s="178"/>
      <c r="AO381" s="178"/>
      <c r="AP381" s="178"/>
      <c r="AQ381" s="177" t="s">
        <v>1256</v>
      </c>
    </row>
    <row r="382" spans="1:43" ht="36.6" x14ac:dyDescent="0.3">
      <c r="A382" s="193" t="s">
        <v>897</v>
      </c>
      <c r="B382" s="129">
        <v>379</v>
      </c>
      <c r="C382" s="198" t="s">
        <v>1257</v>
      </c>
      <c r="D382" s="239">
        <v>16060</v>
      </c>
      <c r="E382" s="245" t="s">
        <v>1166</v>
      </c>
      <c r="F382" s="280" t="s">
        <v>2530</v>
      </c>
      <c r="G382" s="175" t="s">
        <v>1132</v>
      </c>
      <c r="H382" s="187">
        <v>2011</v>
      </c>
      <c r="I382" s="130">
        <v>38506</v>
      </c>
      <c r="J382" s="186">
        <v>2005</v>
      </c>
      <c r="K382" s="130" t="s">
        <v>1166</v>
      </c>
      <c r="L382" s="130" t="s">
        <v>1102</v>
      </c>
      <c r="M382" s="248">
        <v>240</v>
      </c>
      <c r="N382" s="136">
        <v>38718</v>
      </c>
      <c r="O382" s="136">
        <v>40878</v>
      </c>
      <c r="P382" s="136">
        <v>42844</v>
      </c>
      <c r="Q382" s="145">
        <f t="shared" si="59"/>
        <v>11.304109589041095</v>
      </c>
      <c r="R382" s="145" t="s">
        <v>2521</v>
      </c>
      <c r="S382" s="145">
        <f t="shared" si="60"/>
        <v>5.3863013698630136</v>
      </c>
      <c r="T382" s="145" t="s">
        <v>2515</v>
      </c>
      <c r="U382" s="145" t="s">
        <v>2540</v>
      </c>
      <c r="V382" s="145" t="s">
        <v>689</v>
      </c>
      <c r="W382" s="145" t="s">
        <v>689</v>
      </c>
      <c r="X382" s="187" t="s">
        <v>689</v>
      </c>
      <c r="Y382" s="180">
        <v>2513333</v>
      </c>
      <c r="Z382" s="181">
        <v>0</v>
      </c>
      <c r="AA382" s="128">
        <v>0</v>
      </c>
      <c r="AB382" s="133">
        <v>6583274</v>
      </c>
      <c r="AC382" s="180">
        <v>5619861.6799999997</v>
      </c>
      <c r="AD382" s="137">
        <f t="shared" si="61"/>
        <v>-3106528.6799999997</v>
      </c>
      <c r="AE382" s="135">
        <f t="shared" si="62"/>
        <v>2.236019532628585</v>
      </c>
      <c r="AF382" s="135">
        <f t="shared" si="63"/>
        <v>2.236019532628585</v>
      </c>
      <c r="AG382" s="135" t="s">
        <v>2544</v>
      </c>
      <c r="AH382" s="202"/>
      <c r="AI382" s="113"/>
      <c r="AJ382" s="177"/>
      <c r="AK382" s="177"/>
      <c r="AL382" s="177"/>
      <c r="AM382" s="177"/>
      <c r="AN382" s="177"/>
      <c r="AO382" s="177"/>
      <c r="AP382" s="177"/>
      <c r="AQ382" s="177" t="s">
        <v>1255</v>
      </c>
    </row>
    <row r="383" spans="1:43" ht="36.6" x14ac:dyDescent="0.3">
      <c r="A383" s="193" t="s">
        <v>897</v>
      </c>
      <c r="B383" s="129">
        <v>380</v>
      </c>
      <c r="C383" s="198" t="s">
        <v>1258</v>
      </c>
      <c r="D383" s="239">
        <v>23398</v>
      </c>
      <c r="E383" s="245" t="s">
        <v>1166</v>
      </c>
      <c r="F383" s="280" t="s">
        <v>2530</v>
      </c>
      <c r="G383" s="175" t="s">
        <v>1132</v>
      </c>
      <c r="H383" s="187">
        <v>2011</v>
      </c>
      <c r="I383" s="130">
        <v>38672</v>
      </c>
      <c r="J383" s="186">
        <v>2005</v>
      </c>
      <c r="K383" s="130" t="s">
        <v>1166</v>
      </c>
      <c r="L383" s="130" t="s">
        <v>1102</v>
      </c>
      <c r="M383" s="248">
        <v>240</v>
      </c>
      <c r="N383" s="136">
        <v>38838</v>
      </c>
      <c r="O383" s="136">
        <v>40878</v>
      </c>
      <c r="P383" s="136">
        <v>42844</v>
      </c>
      <c r="Q383" s="145">
        <f t="shared" si="59"/>
        <v>10.975342465753425</v>
      </c>
      <c r="R383" s="145" t="s">
        <v>2521</v>
      </c>
      <c r="S383" s="145">
        <f t="shared" si="60"/>
        <v>5.3863013698630136</v>
      </c>
      <c r="T383" s="145" t="s">
        <v>2515</v>
      </c>
      <c r="U383" s="145" t="s">
        <v>2540</v>
      </c>
      <c r="V383" s="145" t="s">
        <v>689</v>
      </c>
      <c r="W383" s="145" t="s">
        <v>689</v>
      </c>
      <c r="X383" s="187" t="s">
        <v>689</v>
      </c>
      <c r="Y383" s="180">
        <v>1411073</v>
      </c>
      <c r="Z383" s="181">
        <v>0</v>
      </c>
      <c r="AA383" s="128">
        <v>0</v>
      </c>
      <c r="AB383" s="133">
        <v>5636366</v>
      </c>
      <c r="AC383" s="180">
        <v>4254984.2300000004</v>
      </c>
      <c r="AD383" s="137">
        <f t="shared" si="61"/>
        <v>-2843911.2300000004</v>
      </c>
      <c r="AE383" s="135">
        <f t="shared" si="62"/>
        <v>3.0154245953256851</v>
      </c>
      <c r="AF383" s="135">
        <f t="shared" si="63"/>
        <v>3.0154245953256851</v>
      </c>
      <c r="AG383" s="135" t="s">
        <v>2544</v>
      </c>
      <c r="AH383" s="202"/>
      <c r="AI383" s="189"/>
      <c r="AJ383" s="178"/>
      <c r="AK383" s="178"/>
      <c r="AL383" s="178"/>
      <c r="AM383" s="178"/>
      <c r="AN383" s="178"/>
      <c r="AO383" s="178"/>
      <c r="AP383" s="178"/>
      <c r="AQ383" s="177" t="s">
        <v>1255</v>
      </c>
    </row>
    <row r="384" spans="1:43" ht="36.6" x14ac:dyDescent="0.3">
      <c r="A384" s="193" t="s">
        <v>897</v>
      </c>
      <c r="B384" s="129">
        <v>381</v>
      </c>
      <c r="C384" s="198" t="s">
        <v>1259</v>
      </c>
      <c r="D384" s="239">
        <v>23904</v>
      </c>
      <c r="E384" s="245" t="s">
        <v>1166</v>
      </c>
      <c r="F384" s="280" t="s">
        <v>2530</v>
      </c>
      <c r="G384" s="175" t="s">
        <v>1132</v>
      </c>
      <c r="H384" s="187">
        <v>2011</v>
      </c>
      <c r="I384" s="130">
        <v>38624</v>
      </c>
      <c r="J384" s="186">
        <v>2005</v>
      </c>
      <c r="K384" s="130" t="s">
        <v>2254</v>
      </c>
      <c r="L384" s="130" t="s">
        <v>1102</v>
      </c>
      <c r="M384" s="248">
        <v>120</v>
      </c>
      <c r="N384" s="136">
        <v>38961</v>
      </c>
      <c r="O384" s="136">
        <v>40878</v>
      </c>
      <c r="P384" s="136">
        <v>42844</v>
      </c>
      <c r="Q384" s="145">
        <f t="shared" si="59"/>
        <v>10.638356164383561</v>
      </c>
      <c r="R384" s="145" t="s">
        <v>2520</v>
      </c>
      <c r="S384" s="145">
        <f t="shared" si="60"/>
        <v>5.3863013698630136</v>
      </c>
      <c r="T384" s="145" t="s">
        <v>2515</v>
      </c>
      <c r="U384" s="145" t="s">
        <v>2540</v>
      </c>
      <c r="V384" s="145" t="s">
        <v>689</v>
      </c>
      <c r="W384" s="145" t="s">
        <v>689</v>
      </c>
      <c r="X384" s="187" t="s">
        <v>689</v>
      </c>
      <c r="Y384" s="180">
        <v>830252</v>
      </c>
      <c r="Z384" s="181">
        <v>0</v>
      </c>
      <c r="AA384" s="128">
        <v>0</v>
      </c>
      <c r="AB384" s="133">
        <v>1813498</v>
      </c>
      <c r="AC384" s="180">
        <v>1467584.14</v>
      </c>
      <c r="AD384" s="137">
        <f t="shared" si="61"/>
        <v>-637332.1399999999</v>
      </c>
      <c r="AE384" s="135">
        <f t="shared" si="62"/>
        <v>1.7676369825065159</v>
      </c>
      <c r="AF384" s="135">
        <f t="shared" si="63"/>
        <v>1.7676369825065159</v>
      </c>
      <c r="AG384" s="135" t="s">
        <v>2544</v>
      </c>
      <c r="AH384" s="202"/>
      <c r="AI384" s="189"/>
      <c r="AJ384" s="178"/>
      <c r="AK384" s="178"/>
      <c r="AL384" s="178"/>
      <c r="AM384" s="178"/>
      <c r="AN384" s="178"/>
      <c r="AO384" s="178"/>
      <c r="AP384" s="178"/>
      <c r="AQ384" s="177" t="s">
        <v>1255</v>
      </c>
    </row>
    <row r="385" spans="1:43" ht="36" x14ac:dyDescent="0.3">
      <c r="A385" s="193" t="s">
        <v>897</v>
      </c>
      <c r="B385" s="129">
        <v>382</v>
      </c>
      <c r="C385" s="198" t="s">
        <v>1260</v>
      </c>
      <c r="D385" s="239">
        <v>23934</v>
      </c>
      <c r="E385" s="245" t="s">
        <v>1166</v>
      </c>
      <c r="F385" s="280" t="s">
        <v>2530</v>
      </c>
      <c r="G385" s="175" t="s">
        <v>1132</v>
      </c>
      <c r="H385" s="187">
        <v>2011</v>
      </c>
      <c r="I385" s="130">
        <v>38749</v>
      </c>
      <c r="J385" s="186">
        <v>2006</v>
      </c>
      <c r="K385" s="130" t="s">
        <v>2236</v>
      </c>
      <c r="L385" s="130" t="s">
        <v>1110</v>
      </c>
      <c r="M385" s="248">
        <v>180</v>
      </c>
      <c r="N385" s="136">
        <v>38869</v>
      </c>
      <c r="O385" s="136">
        <v>39264</v>
      </c>
      <c r="P385" s="136">
        <v>42844</v>
      </c>
      <c r="Q385" s="145">
        <f t="shared" si="59"/>
        <v>10.890410958904109</v>
      </c>
      <c r="R385" s="145" t="s">
        <v>2520</v>
      </c>
      <c r="S385" s="145">
        <f t="shared" si="60"/>
        <v>9.8082191780821919</v>
      </c>
      <c r="T385" s="145" t="s">
        <v>2519</v>
      </c>
      <c r="U385" s="145" t="s">
        <v>2540</v>
      </c>
      <c r="V385" s="145" t="s">
        <v>689</v>
      </c>
      <c r="W385" s="145" t="s">
        <v>689</v>
      </c>
      <c r="X385" s="187" t="s">
        <v>689</v>
      </c>
      <c r="Y385" s="180">
        <v>384064</v>
      </c>
      <c r="Z385" s="181">
        <v>0</v>
      </c>
      <c r="AA385" s="128">
        <v>0</v>
      </c>
      <c r="AB385" s="133">
        <v>251700</v>
      </c>
      <c r="AC385" s="180">
        <v>251690</v>
      </c>
      <c r="AD385" s="137">
        <f t="shared" si="61"/>
        <v>132374</v>
      </c>
      <c r="AE385" s="135">
        <f t="shared" si="62"/>
        <v>0.65533348608565234</v>
      </c>
      <c r="AF385" s="135">
        <f t="shared" si="63"/>
        <v>0.65533348608565234</v>
      </c>
      <c r="AG385" s="135" t="s">
        <v>2542</v>
      </c>
      <c r="AH385" s="202"/>
      <c r="AI385" s="189"/>
      <c r="AJ385" s="178"/>
      <c r="AK385" s="178"/>
      <c r="AL385" s="178"/>
      <c r="AM385" s="178"/>
      <c r="AN385" s="178"/>
      <c r="AO385" s="178"/>
      <c r="AP385" s="178"/>
      <c r="AQ385" s="177" t="s">
        <v>1261</v>
      </c>
    </row>
    <row r="386" spans="1:43" ht="48.6" x14ac:dyDescent="0.3">
      <c r="A386" s="193" t="s">
        <v>897</v>
      </c>
      <c r="B386" s="129">
        <v>383</v>
      </c>
      <c r="C386" s="198" t="s">
        <v>1285</v>
      </c>
      <c r="D386" s="239">
        <v>38245</v>
      </c>
      <c r="E386" s="245" t="s">
        <v>1166</v>
      </c>
      <c r="F386" s="280" t="s">
        <v>2530</v>
      </c>
      <c r="G386" s="175" t="s">
        <v>1132</v>
      </c>
      <c r="H386" s="187">
        <v>2011</v>
      </c>
      <c r="I386" s="130">
        <v>39169</v>
      </c>
      <c r="J386" s="186">
        <v>2007</v>
      </c>
      <c r="K386" s="130" t="s">
        <v>1166</v>
      </c>
      <c r="L386" s="130" t="s">
        <v>1110</v>
      </c>
      <c r="M386" s="248">
        <v>210</v>
      </c>
      <c r="N386" s="136">
        <v>39326</v>
      </c>
      <c r="O386" s="136">
        <v>40878</v>
      </c>
      <c r="P386" s="136">
        <v>42844</v>
      </c>
      <c r="Q386" s="145">
        <f t="shared" si="59"/>
        <v>9.6383561643835609</v>
      </c>
      <c r="R386" s="145" t="s">
        <v>2519</v>
      </c>
      <c r="S386" s="145">
        <f t="shared" si="60"/>
        <v>5.3863013698630136</v>
      </c>
      <c r="T386" s="145" t="s">
        <v>2515</v>
      </c>
      <c r="U386" s="145" t="s">
        <v>2540</v>
      </c>
      <c r="V386" s="145" t="s">
        <v>689</v>
      </c>
      <c r="W386" s="145" t="s">
        <v>689</v>
      </c>
      <c r="X386" s="187" t="s">
        <v>689</v>
      </c>
      <c r="Y386" s="180">
        <v>327323</v>
      </c>
      <c r="Z386" s="181">
        <v>0</v>
      </c>
      <c r="AA386" s="128">
        <v>0</v>
      </c>
      <c r="AB386" s="133">
        <v>638802</v>
      </c>
      <c r="AC386" s="180">
        <v>525967.98</v>
      </c>
      <c r="AD386" s="137">
        <f t="shared" si="61"/>
        <v>-198644.97999999998</v>
      </c>
      <c r="AE386" s="135">
        <f t="shared" si="62"/>
        <v>1.6068775490875984</v>
      </c>
      <c r="AF386" s="135">
        <f t="shared" si="63"/>
        <v>1.6068775490875984</v>
      </c>
      <c r="AG386" s="135" t="s">
        <v>2544</v>
      </c>
      <c r="AH386" s="202"/>
      <c r="AI386" s="189"/>
      <c r="AJ386" s="178"/>
      <c r="AK386" s="178"/>
      <c r="AL386" s="178"/>
      <c r="AM386" s="178"/>
      <c r="AN386" s="178"/>
      <c r="AO386" s="178"/>
      <c r="AP386" s="178"/>
      <c r="AQ386" s="177" t="s">
        <v>1287</v>
      </c>
    </row>
    <row r="387" spans="1:43" ht="36" customHeight="1" x14ac:dyDescent="0.3">
      <c r="A387" s="193" t="s">
        <v>897</v>
      </c>
      <c r="B387" s="129">
        <v>384</v>
      </c>
      <c r="C387" s="198" t="s">
        <v>1294</v>
      </c>
      <c r="D387" s="239">
        <v>42871</v>
      </c>
      <c r="E387" s="245" t="s">
        <v>1166</v>
      </c>
      <c r="F387" s="280" t="s">
        <v>2530</v>
      </c>
      <c r="G387" s="175" t="s">
        <v>1132</v>
      </c>
      <c r="H387" s="187">
        <v>2011</v>
      </c>
      <c r="I387" s="130">
        <v>39196</v>
      </c>
      <c r="J387" s="186">
        <v>2007</v>
      </c>
      <c r="K387" s="130" t="s">
        <v>1166</v>
      </c>
      <c r="L387" s="130" t="s">
        <v>1110</v>
      </c>
      <c r="M387" s="248">
        <v>150</v>
      </c>
      <c r="N387" s="136">
        <v>39387</v>
      </c>
      <c r="O387" s="136">
        <v>40878</v>
      </c>
      <c r="P387" s="136">
        <v>42844</v>
      </c>
      <c r="Q387" s="145">
        <f t="shared" si="59"/>
        <v>9.4712328767123282</v>
      </c>
      <c r="R387" s="145" t="s">
        <v>2519</v>
      </c>
      <c r="S387" s="145">
        <f t="shared" si="60"/>
        <v>5.3863013698630136</v>
      </c>
      <c r="T387" s="145" t="s">
        <v>2515</v>
      </c>
      <c r="U387" s="145" t="s">
        <v>2540</v>
      </c>
      <c r="V387" s="145" t="s">
        <v>689</v>
      </c>
      <c r="W387" s="145" t="s">
        <v>689</v>
      </c>
      <c r="X387" s="187" t="s">
        <v>689</v>
      </c>
      <c r="Y387" s="180">
        <v>261741</v>
      </c>
      <c r="Z387" s="181">
        <v>0</v>
      </c>
      <c r="AA387" s="128">
        <v>0</v>
      </c>
      <c r="AB387" s="133">
        <v>667447</v>
      </c>
      <c r="AC387" s="180">
        <v>664435.81000000006</v>
      </c>
      <c r="AD387" s="137">
        <f t="shared" si="61"/>
        <v>-402694.81000000006</v>
      </c>
      <c r="AE387" s="135">
        <f t="shared" si="62"/>
        <v>2.5385239989149579</v>
      </c>
      <c r="AF387" s="135">
        <f t="shared" si="63"/>
        <v>2.5385239989149579</v>
      </c>
      <c r="AG387" s="135" t="s">
        <v>2544</v>
      </c>
      <c r="AH387" s="202"/>
      <c r="AI387" s="189"/>
      <c r="AJ387" s="178"/>
      <c r="AK387" s="178"/>
      <c r="AL387" s="178"/>
      <c r="AM387" s="178"/>
      <c r="AN387" s="178"/>
      <c r="AO387" s="178"/>
      <c r="AP387" s="178"/>
      <c r="AQ387" s="177" t="s">
        <v>1295</v>
      </c>
    </row>
    <row r="388" spans="1:43" ht="72.599999999999994" x14ac:dyDescent="0.3">
      <c r="A388" s="193" t="s">
        <v>897</v>
      </c>
      <c r="B388" s="129">
        <v>385</v>
      </c>
      <c r="C388" s="198" t="s">
        <v>1301</v>
      </c>
      <c r="D388" s="239">
        <v>45335</v>
      </c>
      <c r="E388" s="245" t="s">
        <v>1166</v>
      </c>
      <c r="F388" s="280" t="s">
        <v>2530</v>
      </c>
      <c r="G388" s="175" t="s">
        <v>1132</v>
      </c>
      <c r="H388" s="187">
        <v>2011</v>
      </c>
      <c r="I388" s="130">
        <v>39182</v>
      </c>
      <c r="J388" s="186">
        <v>2007</v>
      </c>
      <c r="K388" s="130" t="s">
        <v>1166</v>
      </c>
      <c r="L388" s="130" t="s">
        <v>1104</v>
      </c>
      <c r="M388" s="248">
        <v>270</v>
      </c>
      <c r="N388" s="136">
        <v>39356</v>
      </c>
      <c r="O388" s="136">
        <v>40695</v>
      </c>
      <c r="P388" s="136">
        <v>42844</v>
      </c>
      <c r="Q388" s="145">
        <f t="shared" si="59"/>
        <v>9.5561643835616437</v>
      </c>
      <c r="R388" s="145" t="s">
        <v>2519</v>
      </c>
      <c r="S388" s="145">
        <f t="shared" si="60"/>
        <v>5.8876712328767127</v>
      </c>
      <c r="T388" s="145" t="s">
        <v>2515</v>
      </c>
      <c r="U388" s="145" t="s">
        <v>2540</v>
      </c>
      <c r="V388" s="145" t="s">
        <v>689</v>
      </c>
      <c r="W388" s="145" t="s">
        <v>689</v>
      </c>
      <c r="X388" s="187" t="s">
        <v>689</v>
      </c>
      <c r="Y388" s="180">
        <v>3473855</v>
      </c>
      <c r="Z388" s="181">
        <v>0</v>
      </c>
      <c r="AA388" s="128">
        <v>0</v>
      </c>
      <c r="AB388" s="133">
        <v>10092497</v>
      </c>
      <c r="AC388" s="180">
        <v>5572339.0199999996</v>
      </c>
      <c r="AD388" s="137">
        <f t="shared" si="61"/>
        <v>-2098484.0199999996</v>
      </c>
      <c r="AE388" s="135">
        <f t="shared" si="62"/>
        <v>1.6040793354932774</v>
      </c>
      <c r="AF388" s="135">
        <f t="shared" si="63"/>
        <v>1.6040793354932774</v>
      </c>
      <c r="AG388" s="135" t="s">
        <v>2544</v>
      </c>
      <c r="AH388" s="202"/>
      <c r="AI388" s="189"/>
      <c r="AJ388" s="178"/>
      <c r="AK388" s="178"/>
      <c r="AL388" s="178"/>
      <c r="AM388" s="178"/>
      <c r="AN388" s="178"/>
      <c r="AO388" s="178"/>
      <c r="AP388" s="178"/>
      <c r="AQ388" s="177" t="s">
        <v>1302</v>
      </c>
    </row>
    <row r="389" spans="1:43" ht="48.6" x14ac:dyDescent="0.3">
      <c r="A389" s="193" t="s">
        <v>897</v>
      </c>
      <c r="B389" s="129">
        <v>386</v>
      </c>
      <c r="C389" s="198" t="s">
        <v>1307</v>
      </c>
      <c r="D389" s="239">
        <v>48282</v>
      </c>
      <c r="E389" s="245" t="s">
        <v>1166</v>
      </c>
      <c r="F389" s="280" t="s">
        <v>2530</v>
      </c>
      <c r="G389" s="175" t="s">
        <v>1132</v>
      </c>
      <c r="H389" s="187">
        <v>2011</v>
      </c>
      <c r="I389" s="130">
        <v>39253</v>
      </c>
      <c r="J389" s="186">
        <v>2007</v>
      </c>
      <c r="K389" s="187" t="s">
        <v>2253</v>
      </c>
      <c r="L389" s="130" t="s">
        <v>1100</v>
      </c>
      <c r="M389" s="248">
        <v>1440</v>
      </c>
      <c r="N389" s="136">
        <v>39479</v>
      </c>
      <c r="O389" s="136">
        <v>40787</v>
      </c>
      <c r="P389" s="136">
        <v>42844</v>
      </c>
      <c r="Q389" s="145">
        <f t="shared" si="59"/>
        <v>9.2191780821917817</v>
      </c>
      <c r="R389" s="145" t="s">
        <v>2519</v>
      </c>
      <c r="S389" s="145">
        <f t="shared" si="60"/>
        <v>5.6356164383561644</v>
      </c>
      <c r="T389" s="145" t="s">
        <v>2515</v>
      </c>
      <c r="U389" s="145" t="s">
        <v>2540</v>
      </c>
      <c r="V389" s="145" t="s">
        <v>689</v>
      </c>
      <c r="W389" s="145" t="s">
        <v>689</v>
      </c>
      <c r="X389" s="187" t="s">
        <v>689</v>
      </c>
      <c r="Y389" s="180">
        <v>289539</v>
      </c>
      <c r="Z389" s="181">
        <v>0</v>
      </c>
      <c r="AA389" s="128">
        <v>0</v>
      </c>
      <c r="AB389" s="133">
        <v>618177</v>
      </c>
      <c r="AC389" s="180">
        <v>572710.15</v>
      </c>
      <c r="AD389" s="137">
        <f t="shared" si="61"/>
        <v>-283171.15000000002</v>
      </c>
      <c r="AE389" s="135">
        <f t="shared" si="62"/>
        <v>1.9780069351624481</v>
      </c>
      <c r="AF389" s="135">
        <f t="shared" si="63"/>
        <v>1.9780069351624481</v>
      </c>
      <c r="AG389" s="135" t="s">
        <v>2544</v>
      </c>
      <c r="AH389" s="202"/>
      <c r="AI389" s="189"/>
      <c r="AJ389" s="178"/>
      <c r="AK389" s="178"/>
      <c r="AL389" s="178"/>
      <c r="AM389" s="178"/>
      <c r="AN389" s="178"/>
      <c r="AO389" s="178"/>
      <c r="AP389" s="178"/>
      <c r="AQ389" s="177" t="s">
        <v>1308</v>
      </c>
    </row>
    <row r="390" spans="1:43" ht="72.599999999999994" x14ac:dyDescent="0.3">
      <c r="A390" s="193" t="s">
        <v>897</v>
      </c>
      <c r="B390" s="129">
        <v>387</v>
      </c>
      <c r="C390" s="198" t="s">
        <v>1309</v>
      </c>
      <c r="D390" s="239">
        <v>67663</v>
      </c>
      <c r="E390" s="245" t="s">
        <v>2384</v>
      </c>
      <c r="F390" s="280" t="s">
        <v>2530</v>
      </c>
      <c r="G390" s="175" t="s">
        <v>1622</v>
      </c>
      <c r="H390" s="187">
        <v>2011</v>
      </c>
      <c r="I390" s="130">
        <v>39535</v>
      </c>
      <c r="J390" s="186">
        <v>2008</v>
      </c>
      <c r="K390" s="130" t="s">
        <v>1166</v>
      </c>
      <c r="L390" s="130" t="s">
        <v>1110</v>
      </c>
      <c r="M390" s="248">
        <v>150</v>
      </c>
      <c r="N390" s="136">
        <v>40210</v>
      </c>
      <c r="O390" s="136">
        <v>40878</v>
      </c>
      <c r="P390" s="136">
        <v>42844</v>
      </c>
      <c r="Q390" s="145">
        <f t="shared" si="59"/>
        <v>7.2164383561643834</v>
      </c>
      <c r="R390" s="145" t="s">
        <v>2517</v>
      </c>
      <c r="S390" s="145">
        <f t="shared" si="60"/>
        <v>5.3863013698630136</v>
      </c>
      <c r="T390" s="145" t="s">
        <v>2515</v>
      </c>
      <c r="U390" s="145" t="s">
        <v>2540</v>
      </c>
      <c r="V390" s="145" t="s">
        <v>691</v>
      </c>
      <c r="W390" s="145" t="s">
        <v>689</v>
      </c>
      <c r="X390" s="187" t="s">
        <v>689</v>
      </c>
      <c r="Y390" s="180">
        <v>812635.9</v>
      </c>
      <c r="Z390" s="181">
        <v>0</v>
      </c>
      <c r="AA390" s="128">
        <v>0</v>
      </c>
      <c r="AB390" s="133">
        <v>1656499</v>
      </c>
      <c r="AC390" s="180">
        <v>872540.25</v>
      </c>
      <c r="AD390" s="137">
        <f t="shared" si="61"/>
        <v>-59904.349999999977</v>
      </c>
      <c r="AE390" s="135">
        <f t="shared" si="62"/>
        <v>1.0737161009007847</v>
      </c>
      <c r="AF390" s="135">
        <f t="shared" si="63"/>
        <v>1.0737161009007847</v>
      </c>
      <c r="AG390" s="135" t="s">
        <v>2544</v>
      </c>
      <c r="AH390" s="202"/>
      <c r="AI390" s="189"/>
      <c r="AJ390" s="178"/>
      <c r="AK390" s="178"/>
      <c r="AL390" s="178"/>
      <c r="AM390" s="178"/>
      <c r="AN390" s="178"/>
      <c r="AO390" s="178"/>
      <c r="AP390" s="178"/>
      <c r="AQ390" s="177" t="s">
        <v>1310</v>
      </c>
    </row>
    <row r="391" spans="1:43" ht="48.6" x14ac:dyDescent="0.3">
      <c r="A391" s="193" t="s">
        <v>897</v>
      </c>
      <c r="B391" s="129">
        <v>388</v>
      </c>
      <c r="C391" s="198" t="s">
        <v>1315</v>
      </c>
      <c r="D391" s="239">
        <v>77218</v>
      </c>
      <c r="E391" s="245" t="s">
        <v>1166</v>
      </c>
      <c r="F391" s="280" t="s">
        <v>2530</v>
      </c>
      <c r="G391" s="175" t="s">
        <v>1132</v>
      </c>
      <c r="H391" s="187">
        <v>2011</v>
      </c>
      <c r="I391" s="130">
        <v>39504</v>
      </c>
      <c r="J391" s="186">
        <v>2008</v>
      </c>
      <c r="K391" s="130" t="s">
        <v>1166</v>
      </c>
      <c r="L391" s="130" t="s">
        <v>1110</v>
      </c>
      <c r="M391" s="248">
        <v>120</v>
      </c>
      <c r="N391" s="136">
        <v>39692</v>
      </c>
      <c r="O391" s="136">
        <v>40878</v>
      </c>
      <c r="P391" s="136">
        <v>42844</v>
      </c>
      <c r="Q391" s="145">
        <f t="shared" si="59"/>
        <v>8.6356164383561644</v>
      </c>
      <c r="R391" s="145" t="s">
        <v>2518</v>
      </c>
      <c r="S391" s="145">
        <f t="shared" si="60"/>
        <v>5.3863013698630136</v>
      </c>
      <c r="T391" s="145" t="s">
        <v>2515</v>
      </c>
      <c r="U391" s="145" t="s">
        <v>2540</v>
      </c>
      <c r="V391" s="145" t="s">
        <v>689</v>
      </c>
      <c r="W391" s="145" t="s">
        <v>689</v>
      </c>
      <c r="X391" s="187" t="s">
        <v>689</v>
      </c>
      <c r="Y391" s="180">
        <v>183061</v>
      </c>
      <c r="Z391" s="181">
        <v>0</v>
      </c>
      <c r="AA391" s="128">
        <v>0</v>
      </c>
      <c r="AB391" s="133">
        <v>258330</v>
      </c>
      <c r="AC391" s="180">
        <v>243001.25</v>
      </c>
      <c r="AD391" s="137">
        <f t="shared" si="61"/>
        <v>-59940.25</v>
      </c>
      <c r="AE391" s="135">
        <f t="shared" si="62"/>
        <v>1.3274332053250009</v>
      </c>
      <c r="AF391" s="135">
        <f t="shared" si="63"/>
        <v>1.3274332053250009</v>
      </c>
      <c r="AG391" s="135" t="s">
        <v>2544</v>
      </c>
      <c r="AH391" s="202"/>
      <c r="AI391" s="189"/>
      <c r="AJ391" s="178"/>
      <c r="AK391" s="178"/>
      <c r="AL391" s="178"/>
      <c r="AM391" s="178"/>
      <c r="AN391" s="178"/>
      <c r="AO391" s="178"/>
      <c r="AP391" s="178"/>
      <c r="AQ391" s="177" t="s">
        <v>1316</v>
      </c>
    </row>
    <row r="392" spans="1:43" ht="96.6" x14ac:dyDescent="0.3">
      <c r="A392" s="193" t="s">
        <v>897</v>
      </c>
      <c r="B392" s="129">
        <v>389</v>
      </c>
      <c r="C392" s="198" t="s">
        <v>1319</v>
      </c>
      <c r="D392" s="239">
        <v>79630</v>
      </c>
      <c r="E392" s="245" t="s">
        <v>2384</v>
      </c>
      <c r="F392" s="280" t="s">
        <v>2530</v>
      </c>
      <c r="G392" s="175" t="s">
        <v>1622</v>
      </c>
      <c r="H392" s="187">
        <v>2011</v>
      </c>
      <c r="I392" s="130">
        <v>39549</v>
      </c>
      <c r="J392" s="186">
        <v>2008</v>
      </c>
      <c r="K392" s="130" t="s">
        <v>1166</v>
      </c>
      <c r="L392" s="130" t="s">
        <v>1102</v>
      </c>
      <c r="M392" s="248">
        <v>150</v>
      </c>
      <c r="N392" s="136">
        <v>39783</v>
      </c>
      <c r="O392" s="136">
        <v>40878</v>
      </c>
      <c r="P392" s="136">
        <v>42844</v>
      </c>
      <c r="Q392" s="145">
        <f t="shared" si="59"/>
        <v>8.3863013698630144</v>
      </c>
      <c r="R392" s="145" t="s">
        <v>2518</v>
      </c>
      <c r="S392" s="145">
        <f t="shared" si="60"/>
        <v>5.3863013698630136</v>
      </c>
      <c r="T392" s="145" t="s">
        <v>2515</v>
      </c>
      <c r="U392" s="145" t="s">
        <v>2540</v>
      </c>
      <c r="V392" s="145" t="s">
        <v>689</v>
      </c>
      <c r="W392" s="145" t="s">
        <v>689</v>
      </c>
      <c r="X392" s="187" t="s">
        <v>689</v>
      </c>
      <c r="Y392" s="180">
        <v>1046307</v>
      </c>
      <c r="Z392" s="181">
        <v>0</v>
      </c>
      <c r="AA392" s="128">
        <v>0</v>
      </c>
      <c r="AB392" s="133">
        <v>2089236</v>
      </c>
      <c r="AC392" s="180">
        <v>1665700.87</v>
      </c>
      <c r="AD392" s="137">
        <f t="shared" si="61"/>
        <v>-619393.87000000011</v>
      </c>
      <c r="AE392" s="135">
        <f t="shared" si="62"/>
        <v>1.5919810055748458</v>
      </c>
      <c r="AF392" s="135">
        <f t="shared" si="63"/>
        <v>1.5919810055748458</v>
      </c>
      <c r="AG392" s="135" t="s">
        <v>2544</v>
      </c>
      <c r="AH392" s="202"/>
      <c r="AI392" s="189"/>
      <c r="AJ392" s="178"/>
      <c r="AK392" s="178"/>
      <c r="AL392" s="178"/>
      <c r="AM392" s="178"/>
      <c r="AN392" s="178"/>
      <c r="AO392" s="178"/>
      <c r="AP392" s="178"/>
      <c r="AQ392" s="177" t="s">
        <v>1320</v>
      </c>
    </row>
    <row r="393" spans="1:43" ht="36" x14ac:dyDescent="0.3">
      <c r="A393" s="193" t="s">
        <v>897</v>
      </c>
      <c r="B393" s="129">
        <v>390</v>
      </c>
      <c r="C393" s="198" t="s">
        <v>1337</v>
      </c>
      <c r="D393" s="239">
        <v>94444</v>
      </c>
      <c r="E393" s="245" t="s">
        <v>1166</v>
      </c>
      <c r="F393" s="280" t="s">
        <v>2530</v>
      </c>
      <c r="G393" s="175" t="s">
        <v>2186</v>
      </c>
      <c r="H393" s="187">
        <v>2011</v>
      </c>
      <c r="I393" s="130">
        <v>39677</v>
      </c>
      <c r="J393" s="186">
        <v>2008</v>
      </c>
      <c r="K393" s="130" t="s">
        <v>2259</v>
      </c>
      <c r="L393" s="130" t="s">
        <v>1107</v>
      </c>
      <c r="M393" s="248">
        <v>120</v>
      </c>
      <c r="N393" s="136">
        <v>40848</v>
      </c>
      <c r="O393" s="136">
        <v>41365</v>
      </c>
      <c r="P393" s="136">
        <v>42844</v>
      </c>
      <c r="Q393" s="145">
        <f t="shared" si="59"/>
        <v>5.4684931506849317</v>
      </c>
      <c r="R393" s="145" t="s">
        <v>2515</v>
      </c>
      <c r="S393" s="145">
        <f t="shared" si="60"/>
        <v>4.0520547945205481</v>
      </c>
      <c r="T393" s="145" t="s">
        <v>2514</v>
      </c>
      <c r="U393" s="145" t="s">
        <v>2540</v>
      </c>
      <c r="V393" s="145" t="s">
        <v>691</v>
      </c>
      <c r="W393" s="136" t="s">
        <v>691</v>
      </c>
      <c r="X393" s="187" t="s">
        <v>691</v>
      </c>
      <c r="Y393" s="180">
        <v>743955.08</v>
      </c>
      <c r="Z393" s="181">
        <v>0</v>
      </c>
      <c r="AA393" s="128">
        <v>0</v>
      </c>
      <c r="AB393" s="133">
        <v>1324914</v>
      </c>
      <c r="AC393" s="180">
        <v>743955.08</v>
      </c>
      <c r="AD393" s="137">
        <f t="shared" si="61"/>
        <v>0</v>
      </c>
      <c r="AE393" s="135">
        <f t="shared" si="62"/>
        <v>1</v>
      </c>
      <c r="AF393" s="135">
        <f t="shared" si="63"/>
        <v>1</v>
      </c>
      <c r="AG393" s="135" t="s">
        <v>2544</v>
      </c>
      <c r="AH393" s="136" t="s">
        <v>925</v>
      </c>
      <c r="AI393" s="190"/>
      <c r="AJ393" s="191"/>
      <c r="AK393" s="191"/>
      <c r="AL393" s="191"/>
      <c r="AM393" s="191"/>
      <c r="AN393" s="191"/>
      <c r="AO393" s="191"/>
      <c r="AP393" s="191"/>
      <c r="AQ393" s="177" t="s">
        <v>1338</v>
      </c>
    </row>
    <row r="394" spans="1:43" ht="36" x14ac:dyDescent="0.3">
      <c r="A394" s="193" t="s">
        <v>897</v>
      </c>
      <c r="B394" s="129">
        <v>391</v>
      </c>
      <c r="C394" s="198" t="s">
        <v>1341</v>
      </c>
      <c r="D394" s="239">
        <v>105913</v>
      </c>
      <c r="E394" s="245" t="s">
        <v>1166</v>
      </c>
      <c r="F394" s="280" t="s">
        <v>2530</v>
      </c>
      <c r="G394" s="175" t="s">
        <v>1132</v>
      </c>
      <c r="H394" s="187">
        <v>2011</v>
      </c>
      <c r="I394" s="130">
        <v>39903</v>
      </c>
      <c r="J394" s="187">
        <v>2009</v>
      </c>
      <c r="K394" s="130" t="s">
        <v>2253</v>
      </c>
      <c r="L394" s="130" t="s">
        <v>1106</v>
      </c>
      <c r="M394" s="248">
        <v>1080</v>
      </c>
      <c r="N394" s="136">
        <v>39965</v>
      </c>
      <c r="O394" s="136">
        <v>40513</v>
      </c>
      <c r="P394" s="136">
        <v>42844</v>
      </c>
      <c r="Q394" s="145">
        <f t="shared" si="59"/>
        <v>7.8876712328767127</v>
      </c>
      <c r="R394" s="145" t="s">
        <v>2517</v>
      </c>
      <c r="S394" s="145">
        <f t="shared" si="60"/>
        <v>6.3863013698630136</v>
      </c>
      <c r="T394" s="145" t="s">
        <v>2516</v>
      </c>
      <c r="U394" s="145" t="s">
        <v>2540</v>
      </c>
      <c r="V394" s="145" t="s">
        <v>689</v>
      </c>
      <c r="W394" s="145" t="s">
        <v>689</v>
      </c>
      <c r="X394" s="187" t="s">
        <v>689</v>
      </c>
      <c r="Y394" s="180">
        <v>2508957</v>
      </c>
      <c r="Z394" s="181">
        <v>0</v>
      </c>
      <c r="AA394" s="128">
        <v>0</v>
      </c>
      <c r="AB394" s="133">
        <v>425682</v>
      </c>
      <c r="AC394" s="180">
        <v>425663.51</v>
      </c>
      <c r="AD394" s="137">
        <f t="shared" si="61"/>
        <v>2083293.49</v>
      </c>
      <c r="AE394" s="135">
        <f t="shared" si="62"/>
        <v>0.16965755491226037</v>
      </c>
      <c r="AF394" s="135">
        <f t="shared" si="63"/>
        <v>0.16965755491226037</v>
      </c>
      <c r="AG394" s="135" t="s">
        <v>2543</v>
      </c>
      <c r="AH394" s="202"/>
      <c r="AI394" s="190"/>
      <c r="AJ394" s="191"/>
      <c r="AK394" s="191"/>
      <c r="AL394" s="191"/>
      <c r="AM394" s="191"/>
      <c r="AN394" s="191"/>
      <c r="AO394" s="191"/>
      <c r="AP394" s="191"/>
      <c r="AQ394" s="177" t="s">
        <v>1342</v>
      </c>
    </row>
    <row r="395" spans="1:43" ht="60" x14ac:dyDescent="0.3">
      <c r="A395" s="193" t="s">
        <v>897</v>
      </c>
      <c r="B395" s="129">
        <v>392</v>
      </c>
      <c r="C395" s="198" t="s">
        <v>1345</v>
      </c>
      <c r="D395" s="239">
        <v>118039</v>
      </c>
      <c r="E395" s="245" t="s">
        <v>1166</v>
      </c>
      <c r="F395" s="280" t="s">
        <v>2530</v>
      </c>
      <c r="G395" s="175" t="s">
        <v>1622</v>
      </c>
      <c r="H395" s="187">
        <v>2011</v>
      </c>
      <c r="I395" s="130">
        <v>39958</v>
      </c>
      <c r="J395" s="187">
        <v>2009</v>
      </c>
      <c r="K395" s="130" t="s">
        <v>2255</v>
      </c>
      <c r="L395" s="130" t="s">
        <v>1102</v>
      </c>
      <c r="M395" s="248">
        <v>360</v>
      </c>
      <c r="N395" s="136">
        <v>40148</v>
      </c>
      <c r="O395" s="136">
        <v>40878</v>
      </c>
      <c r="P395" s="136">
        <v>42844</v>
      </c>
      <c r="Q395" s="145">
        <f t="shared" si="59"/>
        <v>7.3863013698630136</v>
      </c>
      <c r="R395" s="145" t="s">
        <v>2517</v>
      </c>
      <c r="S395" s="145">
        <f t="shared" si="60"/>
        <v>5.3863013698630136</v>
      </c>
      <c r="T395" s="145" t="s">
        <v>2515</v>
      </c>
      <c r="U395" s="145" t="s">
        <v>2540</v>
      </c>
      <c r="V395" s="145" t="s">
        <v>689</v>
      </c>
      <c r="W395" s="145" t="s">
        <v>689</v>
      </c>
      <c r="X395" s="187" t="s">
        <v>689</v>
      </c>
      <c r="Y395" s="180">
        <v>576653</v>
      </c>
      <c r="Z395" s="181">
        <v>0</v>
      </c>
      <c r="AA395" s="128">
        <v>0</v>
      </c>
      <c r="AB395" s="133">
        <v>1290907</v>
      </c>
      <c r="AC395" s="180">
        <v>715357.62</v>
      </c>
      <c r="AD395" s="137">
        <f t="shared" si="61"/>
        <v>-138704.62</v>
      </c>
      <c r="AE395" s="135">
        <f t="shared" si="62"/>
        <v>1.2405339432899856</v>
      </c>
      <c r="AF395" s="135">
        <f t="shared" si="63"/>
        <v>1.2405339432899856</v>
      </c>
      <c r="AG395" s="135" t="s">
        <v>2544</v>
      </c>
      <c r="AH395" s="202"/>
      <c r="AI395" s="190"/>
      <c r="AJ395" s="191"/>
      <c r="AK395" s="191"/>
      <c r="AL395" s="191"/>
      <c r="AM395" s="191"/>
      <c r="AN395" s="191"/>
      <c r="AO395" s="191"/>
      <c r="AP395" s="191"/>
      <c r="AQ395" s="177" t="s">
        <v>1316</v>
      </c>
    </row>
    <row r="396" spans="1:43" ht="60" x14ac:dyDescent="0.3">
      <c r="A396" s="169" t="s">
        <v>903</v>
      </c>
      <c r="B396" s="129">
        <v>393</v>
      </c>
      <c r="C396" s="171" t="s">
        <v>1468</v>
      </c>
      <c r="D396" s="241">
        <v>29708</v>
      </c>
      <c r="E396" s="246" t="s">
        <v>2200</v>
      </c>
      <c r="F396" s="279" t="s">
        <v>2531</v>
      </c>
      <c r="G396" s="175" t="s">
        <v>1132</v>
      </c>
      <c r="H396" s="152">
        <v>2011</v>
      </c>
      <c r="I396" s="157">
        <v>40116</v>
      </c>
      <c r="J396" s="187">
        <v>2009</v>
      </c>
      <c r="K396" s="130" t="s">
        <v>905</v>
      </c>
      <c r="L396" s="152" t="s">
        <v>1102</v>
      </c>
      <c r="M396" s="154">
        <v>60</v>
      </c>
      <c r="N396" s="136">
        <v>39630</v>
      </c>
      <c r="O396" s="136">
        <v>40848</v>
      </c>
      <c r="P396" s="136">
        <v>42844</v>
      </c>
      <c r="Q396" s="145">
        <f t="shared" si="59"/>
        <v>8.8054794520547937</v>
      </c>
      <c r="R396" s="145" t="s">
        <v>2518</v>
      </c>
      <c r="S396" s="145">
        <f t="shared" si="60"/>
        <v>5.4684931506849317</v>
      </c>
      <c r="T396" s="145" t="s">
        <v>2515</v>
      </c>
      <c r="U396" s="145" t="s">
        <v>2540</v>
      </c>
      <c r="V396" s="156" t="s">
        <v>689</v>
      </c>
      <c r="W396" s="158" t="s">
        <v>691</v>
      </c>
      <c r="X396" s="152" t="s">
        <v>689</v>
      </c>
      <c r="Y396" s="166">
        <v>216120</v>
      </c>
      <c r="Z396" s="160">
        <v>0</v>
      </c>
      <c r="AA396" s="128">
        <v>0</v>
      </c>
      <c r="AB396" s="133">
        <v>9947514</v>
      </c>
      <c r="AC396" s="166">
        <v>216120</v>
      </c>
      <c r="AD396" s="137">
        <f t="shared" si="61"/>
        <v>0</v>
      </c>
      <c r="AE396" s="135">
        <f t="shared" si="62"/>
        <v>1</v>
      </c>
      <c r="AF396" s="135">
        <f t="shared" si="63"/>
        <v>1</v>
      </c>
      <c r="AG396" s="135" t="s">
        <v>2544</v>
      </c>
      <c r="AH396" s="136" t="s">
        <v>925</v>
      </c>
      <c r="AI396" s="170"/>
      <c r="AJ396" s="168"/>
      <c r="AK396" s="168"/>
      <c r="AL396" s="168"/>
      <c r="AM396" s="168"/>
      <c r="AN396" s="168"/>
      <c r="AO396" s="168"/>
      <c r="AP396" s="168"/>
      <c r="AQ396" s="174" t="s">
        <v>1469</v>
      </c>
    </row>
    <row r="397" spans="1:43" ht="120" x14ac:dyDescent="0.3">
      <c r="A397" s="173" t="s">
        <v>903</v>
      </c>
      <c r="B397" s="129">
        <v>394</v>
      </c>
      <c r="C397" s="171" t="s">
        <v>1470</v>
      </c>
      <c r="D397" s="241">
        <v>32372</v>
      </c>
      <c r="E397" s="245" t="s">
        <v>2200</v>
      </c>
      <c r="F397" s="280" t="s">
        <v>2531</v>
      </c>
      <c r="G397" s="175" t="s">
        <v>1451</v>
      </c>
      <c r="H397" s="152">
        <v>2011</v>
      </c>
      <c r="I397" s="157">
        <v>40043</v>
      </c>
      <c r="J397" s="187">
        <v>2009</v>
      </c>
      <c r="K397" s="157" t="s">
        <v>1432</v>
      </c>
      <c r="L397" s="152" t="s">
        <v>1104</v>
      </c>
      <c r="M397" s="154">
        <v>180</v>
      </c>
      <c r="N397" s="136">
        <v>40238</v>
      </c>
      <c r="O397" s="136">
        <v>40634</v>
      </c>
      <c r="P397" s="136">
        <v>42844</v>
      </c>
      <c r="Q397" s="145">
        <f t="shared" si="59"/>
        <v>7.13972602739726</v>
      </c>
      <c r="R397" s="145" t="s">
        <v>2517</v>
      </c>
      <c r="S397" s="145">
        <f t="shared" si="60"/>
        <v>6.0547945205479454</v>
      </c>
      <c r="T397" s="145" t="s">
        <v>2516</v>
      </c>
      <c r="U397" s="145" t="s">
        <v>2540</v>
      </c>
      <c r="V397" s="156" t="s">
        <v>689</v>
      </c>
      <c r="W397" s="145" t="s">
        <v>689</v>
      </c>
      <c r="X397" s="152" t="s">
        <v>691</v>
      </c>
      <c r="Y397" s="161">
        <v>2141518</v>
      </c>
      <c r="Z397" s="160">
        <v>0</v>
      </c>
      <c r="AA397" s="128">
        <v>0</v>
      </c>
      <c r="AB397" s="133">
        <v>3617331</v>
      </c>
      <c r="AC397" s="166">
        <v>2090994.26</v>
      </c>
      <c r="AD397" s="137">
        <f t="shared" si="61"/>
        <v>50523.739999999991</v>
      </c>
      <c r="AE397" s="135">
        <f t="shared" si="62"/>
        <v>0.97640751093383293</v>
      </c>
      <c r="AF397" s="135">
        <f t="shared" si="63"/>
        <v>0.97640751093383293</v>
      </c>
      <c r="AG397" s="135" t="s">
        <v>2544</v>
      </c>
      <c r="AH397" s="155"/>
      <c r="AI397" s="170"/>
      <c r="AJ397" s="168"/>
      <c r="AK397" s="168"/>
      <c r="AL397" s="168"/>
      <c r="AM397" s="168"/>
      <c r="AN397" s="168"/>
      <c r="AO397" s="168"/>
      <c r="AP397" s="168"/>
      <c r="AQ397" s="174" t="s">
        <v>1471</v>
      </c>
    </row>
    <row r="398" spans="1:43" ht="48" x14ac:dyDescent="0.3">
      <c r="A398" s="173" t="s">
        <v>903</v>
      </c>
      <c r="B398" s="129">
        <v>395</v>
      </c>
      <c r="C398" s="171" t="s">
        <v>1489</v>
      </c>
      <c r="D398" s="241">
        <v>37191</v>
      </c>
      <c r="E398" s="246" t="s">
        <v>2200</v>
      </c>
      <c r="F398" s="279" t="s">
        <v>2531</v>
      </c>
      <c r="G398" s="175" t="s">
        <v>1132</v>
      </c>
      <c r="H398" s="152">
        <v>2011</v>
      </c>
      <c r="I398" s="157">
        <v>38973</v>
      </c>
      <c r="J398" s="186">
        <v>2006</v>
      </c>
      <c r="K398" s="187" t="s">
        <v>1164</v>
      </c>
      <c r="L398" s="152" t="s">
        <v>1110</v>
      </c>
      <c r="M398" s="154">
        <v>210</v>
      </c>
      <c r="N398" s="136">
        <v>39114</v>
      </c>
      <c r="O398" s="136">
        <v>40483</v>
      </c>
      <c r="P398" s="136">
        <v>42844</v>
      </c>
      <c r="Q398" s="145">
        <f t="shared" si="59"/>
        <v>10.219178082191782</v>
      </c>
      <c r="R398" s="145" t="s">
        <v>2520</v>
      </c>
      <c r="S398" s="145">
        <f t="shared" si="60"/>
        <v>6.4684931506849317</v>
      </c>
      <c r="T398" s="145" t="s">
        <v>2516</v>
      </c>
      <c r="U398" s="145" t="s">
        <v>2540</v>
      </c>
      <c r="V398" s="156" t="s">
        <v>689</v>
      </c>
      <c r="W398" s="145" t="s">
        <v>689</v>
      </c>
      <c r="X398" s="152" t="s">
        <v>689</v>
      </c>
      <c r="Y398" s="159">
        <v>508145.51</v>
      </c>
      <c r="Z398" s="160">
        <v>0</v>
      </c>
      <c r="AA398" s="128">
        <v>0</v>
      </c>
      <c r="AB398" s="133">
        <v>2121594</v>
      </c>
      <c r="AC398" s="161">
        <v>677378.88</v>
      </c>
      <c r="AD398" s="137">
        <f t="shared" si="61"/>
        <v>-169233.37</v>
      </c>
      <c r="AE398" s="135">
        <f t="shared" si="62"/>
        <v>1.3330411598047969</v>
      </c>
      <c r="AF398" s="135">
        <f t="shared" si="63"/>
        <v>1.3330411598047969</v>
      </c>
      <c r="AG398" s="135" t="s">
        <v>2544</v>
      </c>
      <c r="AH398" s="155"/>
      <c r="AI398" s="170"/>
      <c r="AJ398" s="168"/>
      <c r="AK398" s="168"/>
      <c r="AL398" s="168"/>
      <c r="AM398" s="168"/>
      <c r="AN398" s="168"/>
      <c r="AO398" s="168"/>
      <c r="AP398" s="168"/>
      <c r="AQ398" s="174" t="s">
        <v>1490</v>
      </c>
    </row>
    <row r="399" spans="1:43" ht="72" x14ac:dyDescent="0.3">
      <c r="A399" s="173" t="s">
        <v>903</v>
      </c>
      <c r="B399" s="129">
        <v>396</v>
      </c>
      <c r="C399" s="171" t="s">
        <v>1503</v>
      </c>
      <c r="D399" s="241">
        <v>42276</v>
      </c>
      <c r="E399" s="246" t="s">
        <v>2200</v>
      </c>
      <c r="F399" s="279" t="s">
        <v>2531</v>
      </c>
      <c r="G399" s="175" t="s">
        <v>1132</v>
      </c>
      <c r="H399" s="152">
        <v>2011</v>
      </c>
      <c r="I399" s="157">
        <v>39078</v>
      </c>
      <c r="J399" s="186">
        <v>2006</v>
      </c>
      <c r="K399" s="157" t="s">
        <v>1181</v>
      </c>
      <c r="L399" s="152" t="s">
        <v>1109</v>
      </c>
      <c r="M399" s="154">
        <v>360</v>
      </c>
      <c r="N399" s="136" t="s">
        <v>698</v>
      </c>
      <c r="O399" s="136" t="s">
        <v>698</v>
      </c>
      <c r="P399" s="136">
        <v>42844</v>
      </c>
      <c r="Q399" s="128" t="s">
        <v>698</v>
      </c>
      <c r="R399" s="128" t="s">
        <v>698</v>
      </c>
      <c r="S399" s="128" t="s">
        <v>698</v>
      </c>
      <c r="T399" s="128" t="s">
        <v>698</v>
      </c>
      <c r="U399" s="128" t="s">
        <v>698</v>
      </c>
      <c r="V399" s="156" t="s">
        <v>689</v>
      </c>
      <c r="W399" s="145" t="s">
        <v>689</v>
      </c>
      <c r="X399" s="152" t="s">
        <v>689</v>
      </c>
      <c r="Y399" s="161">
        <v>1768126</v>
      </c>
      <c r="Z399" s="160">
        <v>0</v>
      </c>
      <c r="AA399" s="128">
        <v>0</v>
      </c>
      <c r="AB399" s="133">
        <v>1268126</v>
      </c>
      <c r="AC399" s="160">
        <v>0</v>
      </c>
      <c r="AD399" s="137">
        <f t="shared" si="61"/>
        <v>1768126</v>
      </c>
      <c r="AE399" s="135">
        <f t="shared" si="62"/>
        <v>0</v>
      </c>
      <c r="AF399" s="135">
        <f t="shared" si="63"/>
        <v>0</v>
      </c>
      <c r="AG399" s="135" t="s">
        <v>2543</v>
      </c>
      <c r="AH399" s="155"/>
      <c r="AI399" s="170"/>
      <c r="AJ399" s="168"/>
      <c r="AK399" s="168"/>
      <c r="AL399" s="168"/>
      <c r="AM399" s="168"/>
      <c r="AN399" s="168"/>
      <c r="AO399" s="168"/>
      <c r="AP399" s="168"/>
      <c r="AQ399" s="174" t="s">
        <v>1504</v>
      </c>
    </row>
    <row r="400" spans="1:43" ht="120" x14ac:dyDescent="0.3">
      <c r="A400" s="173" t="s">
        <v>903</v>
      </c>
      <c r="B400" s="129">
        <v>397</v>
      </c>
      <c r="C400" s="171" t="s">
        <v>1511</v>
      </c>
      <c r="D400" s="241">
        <v>42999</v>
      </c>
      <c r="E400" s="246" t="s">
        <v>2200</v>
      </c>
      <c r="F400" s="279" t="s">
        <v>2531</v>
      </c>
      <c r="G400" s="175" t="s">
        <v>1132</v>
      </c>
      <c r="H400" s="152">
        <v>2011</v>
      </c>
      <c r="I400" s="157">
        <v>39196</v>
      </c>
      <c r="J400" s="186">
        <v>2007</v>
      </c>
      <c r="K400" s="157" t="s">
        <v>1512</v>
      </c>
      <c r="L400" s="152" t="s">
        <v>1109</v>
      </c>
      <c r="M400" s="154">
        <v>360</v>
      </c>
      <c r="N400" s="136">
        <v>39722</v>
      </c>
      <c r="O400" s="136">
        <v>40148</v>
      </c>
      <c r="P400" s="136">
        <v>42844</v>
      </c>
      <c r="Q400" s="145">
        <f>+(P400-N400)/365</f>
        <v>8.5534246575342472</v>
      </c>
      <c r="R400" s="145" t="s">
        <v>2518</v>
      </c>
      <c r="S400" s="145">
        <f>+(P400-O400)/365</f>
        <v>7.3863013698630136</v>
      </c>
      <c r="T400" s="145" t="s">
        <v>2517</v>
      </c>
      <c r="U400" s="145" t="s">
        <v>2540</v>
      </c>
      <c r="V400" s="156" t="s">
        <v>689</v>
      </c>
      <c r="W400" s="145" t="s">
        <v>689</v>
      </c>
      <c r="X400" s="152" t="s">
        <v>689</v>
      </c>
      <c r="Y400" s="159">
        <v>1683085</v>
      </c>
      <c r="Z400" s="160">
        <v>0</v>
      </c>
      <c r="AA400" s="128">
        <v>0</v>
      </c>
      <c r="AB400" s="133">
        <v>882800</v>
      </c>
      <c r="AC400" s="159">
        <v>882479.99</v>
      </c>
      <c r="AD400" s="137">
        <f t="shared" si="61"/>
        <v>800605.01</v>
      </c>
      <c r="AE400" s="135">
        <f t="shared" si="62"/>
        <v>0.52432288921831038</v>
      </c>
      <c r="AF400" s="135">
        <f t="shared" si="63"/>
        <v>0.52432288921831038</v>
      </c>
      <c r="AG400" s="135" t="s">
        <v>2542</v>
      </c>
      <c r="AH400" s="155"/>
      <c r="AI400" s="170"/>
      <c r="AJ400" s="168"/>
      <c r="AK400" s="168"/>
      <c r="AL400" s="168"/>
      <c r="AM400" s="168"/>
      <c r="AN400" s="168"/>
      <c r="AO400" s="168"/>
      <c r="AP400" s="168"/>
      <c r="AQ400" s="174" t="s">
        <v>2028</v>
      </c>
    </row>
    <row r="401" spans="1:43" ht="60" x14ac:dyDescent="0.3">
      <c r="A401" s="173" t="s">
        <v>903</v>
      </c>
      <c r="B401" s="129">
        <v>398</v>
      </c>
      <c r="C401" s="171" t="s">
        <v>1524</v>
      </c>
      <c r="D401" s="241">
        <v>45082</v>
      </c>
      <c r="E401" s="246" t="s">
        <v>2200</v>
      </c>
      <c r="F401" s="279" t="s">
        <v>2531</v>
      </c>
      <c r="G401" s="175" t="s">
        <v>1132</v>
      </c>
      <c r="H401" s="152">
        <v>2011</v>
      </c>
      <c r="I401" s="157">
        <v>39170</v>
      </c>
      <c r="J401" s="186">
        <v>2007</v>
      </c>
      <c r="K401" s="157" t="s">
        <v>1444</v>
      </c>
      <c r="L401" s="152" t="s">
        <v>1109</v>
      </c>
      <c r="M401" s="154">
        <v>360</v>
      </c>
      <c r="N401" s="136" t="s">
        <v>698</v>
      </c>
      <c r="O401" s="136" t="s">
        <v>698</v>
      </c>
      <c r="P401" s="136">
        <v>42844</v>
      </c>
      <c r="Q401" s="128" t="s">
        <v>698</v>
      </c>
      <c r="R401" s="128" t="s">
        <v>698</v>
      </c>
      <c r="S401" s="128" t="s">
        <v>698</v>
      </c>
      <c r="T401" s="128" t="s">
        <v>698</v>
      </c>
      <c r="U401" s="128" t="s">
        <v>698</v>
      </c>
      <c r="V401" s="156" t="s">
        <v>689</v>
      </c>
      <c r="W401" s="145" t="s">
        <v>689</v>
      </c>
      <c r="X401" s="152" t="s">
        <v>689</v>
      </c>
      <c r="Y401" s="159">
        <v>288115</v>
      </c>
      <c r="Z401" s="160">
        <v>0</v>
      </c>
      <c r="AA401" s="128">
        <v>0</v>
      </c>
      <c r="AB401" s="133">
        <v>0</v>
      </c>
      <c r="AC401" s="160">
        <v>0</v>
      </c>
      <c r="AD401" s="137">
        <f t="shared" si="61"/>
        <v>288115</v>
      </c>
      <c r="AE401" s="135">
        <f t="shared" si="62"/>
        <v>0</v>
      </c>
      <c r="AF401" s="135">
        <f t="shared" si="63"/>
        <v>0</v>
      </c>
      <c r="AG401" s="135" t="s">
        <v>2543</v>
      </c>
      <c r="AH401" s="155"/>
      <c r="AI401" s="170"/>
      <c r="AJ401" s="168"/>
      <c r="AK401" s="168"/>
      <c r="AL401" s="168"/>
      <c r="AM401" s="168"/>
      <c r="AN401" s="168"/>
      <c r="AO401" s="168"/>
      <c r="AP401" s="168"/>
      <c r="AQ401" s="174" t="s">
        <v>1525</v>
      </c>
    </row>
    <row r="402" spans="1:43" ht="72" x14ac:dyDescent="0.3">
      <c r="A402" s="173" t="s">
        <v>903</v>
      </c>
      <c r="B402" s="129">
        <v>399</v>
      </c>
      <c r="C402" s="171" t="s">
        <v>1526</v>
      </c>
      <c r="D402" s="241">
        <v>45125</v>
      </c>
      <c r="E402" s="246" t="s">
        <v>2200</v>
      </c>
      <c r="F402" s="279" t="s">
        <v>2531</v>
      </c>
      <c r="G402" s="175" t="s">
        <v>1132</v>
      </c>
      <c r="H402" s="152">
        <v>2011</v>
      </c>
      <c r="I402" s="157">
        <v>39141</v>
      </c>
      <c r="J402" s="186">
        <v>2007</v>
      </c>
      <c r="K402" s="157" t="s">
        <v>1480</v>
      </c>
      <c r="L402" s="152" t="s">
        <v>1109</v>
      </c>
      <c r="M402" s="154">
        <v>360</v>
      </c>
      <c r="N402" s="136" t="s">
        <v>698</v>
      </c>
      <c r="O402" s="136" t="s">
        <v>698</v>
      </c>
      <c r="P402" s="136">
        <v>42844</v>
      </c>
      <c r="Q402" s="128" t="s">
        <v>698</v>
      </c>
      <c r="R402" s="128" t="s">
        <v>698</v>
      </c>
      <c r="S402" s="128" t="s">
        <v>698</v>
      </c>
      <c r="T402" s="128" t="s">
        <v>698</v>
      </c>
      <c r="U402" s="128" t="s">
        <v>698</v>
      </c>
      <c r="V402" s="156" t="s">
        <v>689</v>
      </c>
      <c r="W402" s="145" t="s">
        <v>689</v>
      </c>
      <c r="X402" s="152" t="s">
        <v>689</v>
      </c>
      <c r="Y402" s="159">
        <v>566336</v>
      </c>
      <c r="Z402" s="160">
        <v>0</v>
      </c>
      <c r="AA402" s="128">
        <v>0</v>
      </c>
      <c r="AB402" s="133">
        <v>29681</v>
      </c>
      <c r="AC402" s="160">
        <v>0</v>
      </c>
      <c r="AD402" s="137">
        <f t="shared" si="61"/>
        <v>566336</v>
      </c>
      <c r="AE402" s="135">
        <f t="shared" si="62"/>
        <v>0</v>
      </c>
      <c r="AF402" s="135">
        <f t="shared" si="63"/>
        <v>0</v>
      </c>
      <c r="AG402" s="135" t="s">
        <v>2543</v>
      </c>
      <c r="AH402" s="155"/>
      <c r="AI402" s="170"/>
      <c r="AJ402" s="168"/>
      <c r="AK402" s="168"/>
      <c r="AL402" s="168"/>
      <c r="AM402" s="168"/>
      <c r="AN402" s="168"/>
      <c r="AO402" s="168"/>
      <c r="AP402" s="168"/>
      <c r="AQ402" s="174" t="s">
        <v>1523</v>
      </c>
    </row>
    <row r="403" spans="1:43" ht="48" x14ac:dyDescent="0.3">
      <c r="A403" s="173" t="s">
        <v>903</v>
      </c>
      <c r="B403" s="129">
        <v>400</v>
      </c>
      <c r="C403" s="171" t="s">
        <v>1531</v>
      </c>
      <c r="D403" s="241">
        <v>46478</v>
      </c>
      <c r="E403" s="246" t="s">
        <v>2200</v>
      </c>
      <c r="F403" s="279" t="s">
        <v>2531</v>
      </c>
      <c r="G403" s="175" t="s">
        <v>1132</v>
      </c>
      <c r="H403" s="152">
        <v>2011</v>
      </c>
      <c r="I403" s="157">
        <v>40014</v>
      </c>
      <c r="J403" s="187">
        <v>2009</v>
      </c>
      <c r="K403" s="157" t="s">
        <v>1178</v>
      </c>
      <c r="L403" s="152" t="s">
        <v>1104</v>
      </c>
      <c r="M403" s="154">
        <v>270</v>
      </c>
      <c r="N403" s="136">
        <v>40238</v>
      </c>
      <c r="O403" s="136">
        <v>40634</v>
      </c>
      <c r="P403" s="136">
        <v>42844</v>
      </c>
      <c r="Q403" s="145">
        <f>+(P403-N403)/365</f>
        <v>7.13972602739726</v>
      </c>
      <c r="R403" s="145" t="s">
        <v>2517</v>
      </c>
      <c r="S403" s="145">
        <f>+(P403-O403)/365</f>
        <v>6.0547945205479454</v>
      </c>
      <c r="T403" s="145" t="s">
        <v>2516</v>
      </c>
      <c r="U403" s="145" t="s">
        <v>2540</v>
      </c>
      <c r="V403" s="156" t="s">
        <v>689</v>
      </c>
      <c r="W403" s="158" t="s">
        <v>691</v>
      </c>
      <c r="X403" s="152" t="s">
        <v>691</v>
      </c>
      <c r="Y403" s="159">
        <v>2429352.2599999998</v>
      </c>
      <c r="Z403" s="160">
        <v>0</v>
      </c>
      <c r="AA403" s="128">
        <v>0</v>
      </c>
      <c r="AB403" s="133">
        <v>3321993</v>
      </c>
      <c r="AC403" s="159">
        <v>2429352.2599999998</v>
      </c>
      <c r="AD403" s="137">
        <f t="shared" si="61"/>
        <v>0</v>
      </c>
      <c r="AE403" s="135">
        <f t="shared" si="62"/>
        <v>1</v>
      </c>
      <c r="AF403" s="135">
        <f t="shared" si="63"/>
        <v>1</v>
      </c>
      <c r="AG403" s="135" t="s">
        <v>2544</v>
      </c>
      <c r="AH403" s="136" t="s">
        <v>925</v>
      </c>
      <c r="AI403" s="170"/>
      <c r="AJ403" s="168"/>
      <c r="AK403" s="168"/>
      <c r="AL403" s="168"/>
      <c r="AM403" s="168"/>
      <c r="AN403" s="168"/>
      <c r="AO403" s="168"/>
      <c r="AP403" s="168"/>
      <c r="AQ403" s="174" t="s">
        <v>1532</v>
      </c>
    </row>
    <row r="404" spans="1:43" ht="84" x14ac:dyDescent="0.3">
      <c r="A404" s="173" t="s">
        <v>903</v>
      </c>
      <c r="B404" s="129">
        <v>401</v>
      </c>
      <c r="C404" s="171" t="s">
        <v>1542</v>
      </c>
      <c r="D404" s="241">
        <v>49504</v>
      </c>
      <c r="E404" s="246" t="s">
        <v>2200</v>
      </c>
      <c r="F404" s="279" t="s">
        <v>2531</v>
      </c>
      <c r="G404" s="175" t="s">
        <v>1132</v>
      </c>
      <c r="H404" s="152">
        <v>2011</v>
      </c>
      <c r="I404" s="157">
        <v>39210</v>
      </c>
      <c r="J404" s="186">
        <v>2007</v>
      </c>
      <c r="K404" s="157" t="s">
        <v>1543</v>
      </c>
      <c r="L404" s="152" t="s">
        <v>1102</v>
      </c>
      <c r="M404" s="154">
        <v>180</v>
      </c>
      <c r="N404" s="136" t="s">
        <v>698</v>
      </c>
      <c r="O404" s="136" t="s">
        <v>698</v>
      </c>
      <c r="P404" s="136">
        <v>42844</v>
      </c>
      <c r="Q404" s="128" t="s">
        <v>698</v>
      </c>
      <c r="R404" s="128" t="s">
        <v>698</v>
      </c>
      <c r="S404" s="128" t="s">
        <v>698</v>
      </c>
      <c r="T404" s="128" t="s">
        <v>698</v>
      </c>
      <c r="U404" s="128" t="s">
        <v>698</v>
      </c>
      <c r="V404" s="156" t="s">
        <v>689</v>
      </c>
      <c r="W404" s="145" t="s">
        <v>689</v>
      </c>
      <c r="X404" s="173" t="s">
        <v>689</v>
      </c>
      <c r="Y404" s="159">
        <v>2028321</v>
      </c>
      <c r="Z404" s="160">
        <v>0</v>
      </c>
      <c r="AA404" s="128">
        <v>0</v>
      </c>
      <c r="AB404" s="133">
        <v>1000</v>
      </c>
      <c r="AC404" s="160">
        <v>0</v>
      </c>
      <c r="AD404" s="137">
        <f t="shared" si="61"/>
        <v>2028321</v>
      </c>
      <c r="AE404" s="135">
        <f t="shared" si="62"/>
        <v>0</v>
      </c>
      <c r="AF404" s="135">
        <f t="shared" si="63"/>
        <v>0</v>
      </c>
      <c r="AG404" s="135" t="s">
        <v>2543</v>
      </c>
      <c r="AH404" s="155"/>
      <c r="AI404" s="170"/>
      <c r="AJ404" s="168"/>
      <c r="AK404" s="168"/>
      <c r="AL404" s="168"/>
      <c r="AM404" s="168"/>
      <c r="AN404" s="168"/>
      <c r="AO404" s="168"/>
      <c r="AP404" s="168"/>
      <c r="AQ404" s="174" t="s">
        <v>1544</v>
      </c>
    </row>
    <row r="405" spans="1:43" ht="60" x14ac:dyDescent="0.3">
      <c r="A405" s="173" t="s">
        <v>903</v>
      </c>
      <c r="B405" s="129">
        <v>402</v>
      </c>
      <c r="C405" s="171" t="s">
        <v>1545</v>
      </c>
      <c r="D405" s="241">
        <v>50645</v>
      </c>
      <c r="E405" s="246" t="s">
        <v>2200</v>
      </c>
      <c r="F405" s="279" t="s">
        <v>2531</v>
      </c>
      <c r="G405" s="175" t="s">
        <v>1132</v>
      </c>
      <c r="H405" s="152">
        <v>2011</v>
      </c>
      <c r="I405" s="157">
        <v>39220</v>
      </c>
      <c r="J405" s="186">
        <v>2007</v>
      </c>
      <c r="K405" s="157" t="s">
        <v>1500</v>
      </c>
      <c r="L405" s="152" t="s">
        <v>1110</v>
      </c>
      <c r="M405" s="154">
        <v>100</v>
      </c>
      <c r="N405" s="136">
        <v>39417</v>
      </c>
      <c r="O405" s="136">
        <v>40603</v>
      </c>
      <c r="P405" s="136">
        <v>42844</v>
      </c>
      <c r="Q405" s="145">
        <f t="shared" ref="Q405:Q419" si="64">+(P405-N405)/365</f>
        <v>9.3890410958904109</v>
      </c>
      <c r="R405" s="145" t="s">
        <v>2519</v>
      </c>
      <c r="S405" s="145">
        <f t="shared" ref="S405:S419" si="65">+(P405-O405)/365</f>
        <v>6.13972602739726</v>
      </c>
      <c r="T405" s="145" t="s">
        <v>2516</v>
      </c>
      <c r="U405" s="145" t="s">
        <v>2540</v>
      </c>
      <c r="V405" s="156" t="s">
        <v>689</v>
      </c>
      <c r="W405" s="158" t="s">
        <v>691</v>
      </c>
      <c r="X405" s="152" t="s">
        <v>689</v>
      </c>
      <c r="Y405" s="159">
        <v>383717.74</v>
      </c>
      <c r="Z405" s="160">
        <v>0</v>
      </c>
      <c r="AA405" s="128">
        <v>0</v>
      </c>
      <c r="AB405" s="133">
        <v>1444015</v>
      </c>
      <c r="AC405" s="159">
        <v>383717.74</v>
      </c>
      <c r="AD405" s="137">
        <f t="shared" si="61"/>
        <v>0</v>
      </c>
      <c r="AE405" s="135">
        <f t="shared" si="62"/>
        <v>1</v>
      </c>
      <c r="AF405" s="135">
        <f t="shared" si="63"/>
        <v>1</v>
      </c>
      <c r="AG405" s="135" t="s">
        <v>2544</v>
      </c>
      <c r="AH405" s="136" t="s">
        <v>925</v>
      </c>
      <c r="AI405" s="170"/>
      <c r="AJ405" s="168"/>
      <c r="AK405" s="168"/>
      <c r="AL405" s="168"/>
      <c r="AM405" s="168"/>
      <c r="AN405" s="168"/>
      <c r="AO405" s="168"/>
      <c r="AP405" s="168"/>
      <c r="AQ405" s="174" t="s">
        <v>1546</v>
      </c>
    </row>
    <row r="406" spans="1:43" ht="60" x14ac:dyDescent="0.3">
      <c r="A406" s="173" t="s">
        <v>903</v>
      </c>
      <c r="B406" s="129">
        <v>403</v>
      </c>
      <c r="C406" s="171" t="s">
        <v>2034</v>
      </c>
      <c r="D406" s="241">
        <v>68027</v>
      </c>
      <c r="E406" s="246" t="s">
        <v>2200</v>
      </c>
      <c r="F406" s="279" t="s">
        <v>2531</v>
      </c>
      <c r="G406" s="175" t="s">
        <v>1132</v>
      </c>
      <c r="H406" s="152">
        <v>2011</v>
      </c>
      <c r="I406" s="157">
        <v>39409</v>
      </c>
      <c r="J406" s="186">
        <v>2007</v>
      </c>
      <c r="K406" s="187" t="s">
        <v>1094</v>
      </c>
      <c r="L406" s="152" t="s">
        <v>1095</v>
      </c>
      <c r="M406" s="154">
        <v>180</v>
      </c>
      <c r="N406" s="136">
        <v>39479</v>
      </c>
      <c r="O406" s="136">
        <v>40634</v>
      </c>
      <c r="P406" s="136">
        <v>42844</v>
      </c>
      <c r="Q406" s="145">
        <f t="shared" si="64"/>
        <v>9.2191780821917817</v>
      </c>
      <c r="R406" s="145" t="s">
        <v>2519</v>
      </c>
      <c r="S406" s="145">
        <f t="shared" si="65"/>
        <v>6.0547945205479454</v>
      </c>
      <c r="T406" s="145" t="s">
        <v>2516</v>
      </c>
      <c r="U406" s="145" t="s">
        <v>2540</v>
      </c>
      <c r="V406" s="156" t="s">
        <v>689</v>
      </c>
      <c r="W406" s="145" t="s">
        <v>689</v>
      </c>
      <c r="X406" s="152" t="s">
        <v>689</v>
      </c>
      <c r="Y406" s="159">
        <v>2005439</v>
      </c>
      <c r="Z406" s="160">
        <v>0</v>
      </c>
      <c r="AA406" s="128">
        <v>0</v>
      </c>
      <c r="AB406" s="133">
        <v>3153873</v>
      </c>
      <c r="AC406" s="159">
        <v>1526064.54</v>
      </c>
      <c r="AD406" s="137">
        <f t="shared" si="61"/>
        <v>479374.45999999996</v>
      </c>
      <c r="AE406" s="135">
        <f t="shared" si="62"/>
        <v>0.76096283157951949</v>
      </c>
      <c r="AF406" s="135">
        <f t="shared" si="63"/>
        <v>0.76096283157951949</v>
      </c>
      <c r="AG406" s="135" t="s">
        <v>2544</v>
      </c>
      <c r="AH406" s="155"/>
      <c r="AI406" s="170"/>
      <c r="AJ406" s="168"/>
      <c r="AK406" s="168"/>
      <c r="AL406" s="168"/>
      <c r="AM406" s="168"/>
      <c r="AN406" s="168"/>
      <c r="AO406" s="168"/>
      <c r="AP406" s="168"/>
      <c r="AQ406" s="174" t="s">
        <v>2035</v>
      </c>
    </row>
    <row r="407" spans="1:43" ht="36" x14ac:dyDescent="0.3">
      <c r="A407" s="173" t="s">
        <v>903</v>
      </c>
      <c r="B407" s="129">
        <v>404</v>
      </c>
      <c r="C407" s="171" t="s">
        <v>2045</v>
      </c>
      <c r="D407" s="241">
        <v>70880</v>
      </c>
      <c r="E407" s="246" t="s">
        <v>2200</v>
      </c>
      <c r="F407" s="279" t="s">
        <v>2531</v>
      </c>
      <c r="G407" s="175" t="s">
        <v>1132</v>
      </c>
      <c r="H407" s="152">
        <v>2011</v>
      </c>
      <c r="I407" s="157">
        <v>39484</v>
      </c>
      <c r="J407" s="186">
        <v>2008</v>
      </c>
      <c r="K407" s="130" t="s">
        <v>905</v>
      </c>
      <c r="L407" s="152" t="s">
        <v>1104</v>
      </c>
      <c r="M407" s="154">
        <v>120</v>
      </c>
      <c r="N407" s="136">
        <v>40238</v>
      </c>
      <c r="O407" s="136">
        <v>40603</v>
      </c>
      <c r="P407" s="136">
        <v>42844</v>
      </c>
      <c r="Q407" s="145">
        <f t="shared" si="64"/>
        <v>7.13972602739726</v>
      </c>
      <c r="R407" s="145" t="s">
        <v>2517</v>
      </c>
      <c r="S407" s="145">
        <f t="shared" si="65"/>
        <v>6.13972602739726</v>
      </c>
      <c r="T407" s="145" t="s">
        <v>2516</v>
      </c>
      <c r="U407" s="145" t="s">
        <v>2540</v>
      </c>
      <c r="V407" s="156" t="s">
        <v>689</v>
      </c>
      <c r="W407" s="158" t="s">
        <v>691</v>
      </c>
      <c r="X407" s="152" t="s">
        <v>689</v>
      </c>
      <c r="Y407" s="159">
        <v>839107.1</v>
      </c>
      <c r="Z407" s="160">
        <v>0</v>
      </c>
      <c r="AA407" s="128">
        <v>0</v>
      </c>
      <c r="AB407" s="133">
        <v>972122</v>
      </c>
      <c r="AC407" s="159">
        <v>839107.1</v>
      </c>
      <c r="AD407" s="137">
        <f t="shared" si="61"/>
        <v>0</v>
      </c>
      <c r="AE407" s="135">
        <f t="shared" si="62"/>
        <v>1</v>
      </c>
      <c r="AF407" s="135">
        <f t="shared" si="63"/>
        <v>1</v>
      </c>
      <c r="AG407" s="135" t="s">
        <v>2544</v>
      </c>
      <c r="AH407" s="136" t="s">
        <v>925</v>
      </c>
      <c r="AI407" s="170"/>
      <c r="AJ407" s="168"/>
      <c r="AK407" s="168"/>
      <c r="AL407" s="168"/>
      <c r="AM407" s="168"/>
      <c r="AN407" s="168"/>
      <c r="AO407" s="168"/>
      <c r="AP407" s="168"/>
      <c r="AQ407" s="174" t="s">
        <v>2046</v>
      </c>
    </row>
    <row r="408" spans="1:43" ht="48" x14ac:dyDescent="0.3">
      <c r="A408" s="173" t="s">
        <v>903</v>
      </c>
      <c r="B408" s="129">
        <v>405</v>
      </c>
      <c r="C408" s="171" t="s">
        <v>2047</v>
      </c>
      <c r="D408" s="241">
        <v>71113</v>
      </c>
      <c r="E408" s="245" t="s">
        <v>2225</v>
      </c>
      <c r="F408" s="280" t="s">
        <v>2533</v>
      </c>
      <c r="G408" s="175" t="s">
        <v>1132</v>
      </c>
      <c r="H408" s="152">
        <v>2011</v>
      </c>
      <c r="I408" s="157">
        <v>39496</v>
      </c>
      <c r="J408" s="186">
        <v>2008</v>
      </c>
      <c r="K408" s="157" t="s">
        <v>1194</v>
      </c>
      <c r="L408" s="152" t="s">
        <v>1108</v>
      </c>
      <c r="M408" s="154">
        <v>60</v>
      </c>
      <c r="N408" s="136">
        <v>40787</v>
      </c>
      <c r="O408" s="136">
        <v>41518</v>
      </c>
      <c r="P408" s="136">
        <v>42844</v>
      </c>
      <c r="Q408" s="145">
        <f t="shared" si="64"/>
        <v>5.6356164383561644</v>
      </c>
      <c r="R408" s="145" t="s">
        <v>2515</v>
      </c>
      <c r="S408" s="145">
        <f t="shared" si="65"/>
        <v>3.6328767123287671</v>
      </c>
      <c r="T408" s="145" t="s">
        <v>2513</v>
      </c>
      <c r="U408" s="145" t="s">
        <v>2540</v>
      </c>
      <c r="V408" s="145" t="s">
        <v>691</v>
      </c>
      <c r="W408" s="145" t="s">
        <v>689</v>
      </c>
      <c r="X408" s="152" t="s">
        <v>689</v>
      </c>
      <c r="Y408" s="159">
        <v>181017.84</v>
      </c>
      <c r="Z408" s="160">
        <v>0</v>
      </c>
      <c r="AA408" s="128">
        <v>0</v>
      </c>
      <c r="AB408" s="133">
        <v>369995</v>
      </c>
      <c r="AC408" s="159">
        <v>180771.81</v>
      </c>
      <c r="AD408" s="137">
        <f t="shared" si="61"/>
        <v>246.02999999999884</v>
      </c>
      <c r="AE408" s="135">
        <f t="shared" si="62"/>
        <v>0.99864085219445775</v>
      </c>
      <c r="AF408" s="135">
        <f t="shared" si="63"/>
        <v>0.99864085219445775</v>
      </c>
      <c r="AG408" s="135" t="s">
        <v>2544</v>
      </c>
      <c r="AH408" s="155"/>
      <c r="AI408" s="170"/>
      <c r="AJ408" s="168"/>
      <c r="AK408" s="168"/>
      <c r="AL408" s="168"/>
      <c r="AM408" s="168"/>
      <c r="AN408" s="168"/>
      <c r="AO408" s="168"/>
      <c r="AP408" s="168"/>
      <c r="AQ408" s="174" t="s">
        <v>2048</v>
      </c>
    </row>
    <row r="409" spans="1:43" ht="48" x14ac:dyDescent="0.3">
      <c r="A409" s="173" t="s">
        <v>903</v>
      </c>
      <c r="B409" s="129">
        <v>406</v>
      </c>
      <c r="C409" s="171" t="s">
        <v>2049</v>
      </c>
      <c r="D409" s="241">
        <v>71273</v>
      </c>
      <c r="E409" s="245" t="s">
        <v>2225</v>
      </c>
      <c r="F409" s="280" t="s">
        <v>2533</v>
      </c>
      <c r="G409" s="175" t="s">
        <v>1132</v>
      </c>
      <c r="H409" s="152">
        <v>2011</v>
      </c>
      <c r="I409" s="157">
        <v>39496</v>
      </c>
      <c r="J409" s="186">
        <v>2008</v>
      </c>
      <c r="K409" s="157" t="s">
        <v>1194</v>
      </c>
      <c r="L409" s="152" t="s">
        <v>1108</v>
      </c>
      <c r="M409" s="154">
        <v>60</v>
      </c>
      <c r="N409" s="136">
        <v>40787</v>
      </c>
      <c r="O409" s="136">
        <v>41518</v>
      </c>
      <c r="P409" s="136">
        <v>42844</v>
      </c>
      <c r="Q409" s="145">
        <f t="shared" si="64"/>
        <v>5.6356164383561644</v>
      </c>
      <c r="R409" s="145" t="s">
        <v>2515</v>
      </c>
      <c r="S409" s="145">
        <f t="shared" si="65"/>
        <v>3.6328767123287671</v>
      </c>
      <c r="T409" s="145" t="s">
        <v>2513</v>
      </c>
      <c r="U409" s="145" t="s">
        <v>2540</v>
      </c>
      <c r="V409" s="145" t="s">
        <v>691</v>
      </c>
      <c r="W409" s="145" t="s">
        <v>689</v>
      </c>
      <c r="X409" s="152" t="s">
        <v>689</v>
      </c>
      <c r="Y409" s="159">
        <v>198336.99</v>
      </c>
      <c r="Z409" s="160">
        <v>0</v>
      </c>
      <c r="AA409" s="128">
        <v>0</v>
      </c>
      <c r="AB409" s="133">
        <v>336576</v>
      </c>
      <c r="AC409" s="159">
        <v>198047.95</v>
      </c>
      <c r="AD409" s="137">
        <f t="shared" si="61"/>
        <v>289.03999999997905</v>
      </c>
      <c r="AE409" s="135">
        <f t="shared" si="62"/>
        <v>0.99854268233071408</v>
      </c>
      <c r="AF409" s="135">
        <f t="shared" si="63"/>
        <v>0.99854268233071408</v>
      </c>
      <c r="AG409" s="135" t="s">
        <v>2544</v>
      </c>
      <c r="AH409" s="155"/>
      <c r="AI409" s="170"/>
      <c r="AJ409" s="168"/>
      <c r="AK409" s="168"/>
      <c r="AL409" s="168"/>
      <c r="AM409" s="168"/>
      <c r="AN409" s="168"/>
      <c r="AO409" s="168"/>
      <c r="AP409" s="168"/>
      <c r="AQ409" s="174" t="s">
        <v>2050</v>
      </c>
    </row>
    <row r="410" spans="1:43" ht="36" x14ac:dyDescent="0.3">
      <c r="A410" s="173" t="s">
        <v>903</v>
      </c>
      <c r="B410" s="129">
        <v>407</v>
      </c>
      <c r="C410" s="171" t="s">
        <v>2053</v>
      </c>
      <c r="D410" s="241">
        <v>71889</v>
      </c>
      <c r="E410" s="246" t="s">
        <v>2200</v>
      </c>
      <c r="F410" s="279" t="s">
        <v>2531</v>
      </c>
      <c r="G410" s="175" t="s">
        <v>1132</v>
      </c>
      <c r="H410" s="152">
        <v>2011</v>
      </c>
      <c r="I410" s="157">
        <v>39492</v>
      </c>
      <c r="J410" s="186">
        <v>2008</v>
      </c>
      <c r="K410" s="157" t="s">
        <v>1459</v>
      </c>
      <c r="L410" s="152" t="s">
        <v>1110</v>
      </c>
      <c r="M410" s="154">
        <v>380</v>
      </c>
      <c r="N410" s="136">
        <v>39569</v>
      </c>
      <c r="O410" s="136">
        <v>40817</v>
      </c>
      <c r="P410" s="136">
        <v>42844</v>
      </c>
      <c r="Q410" s="145">
        <f t="shared" si="64"/>
        <v>8.9726027397260282</v>
      </c>
      <c r="R410" s="145" t="s">
        <v>2519</v>
      </c>
      <c r="S410" s="145">
        <f t="shared" si="65"/>
        <v>5.5534246575342463</v>
      </c>
      <c r="T410" s="145" t="s">
        <v>2515</v>
      </c>
      <c r="U410" s="145" t="s">
        <v>2540</v>
      </c>
      <c r="V410" s="156" t="s">
        <v>689</v>
      </c>
      <c r="W410" s="158" t="s">
        <v>691</v>
      </c>
      <c r="X410" s="152" t="s">
        <v>689</v>
      </c>
      <c r="Y410" s="159">
        <v>613975</v>
      </c>
      <c r="Z410" s="160">
        <v>0</v>
      </c>
      <c r="AA410" s="128">
        <v>0</v>
      </c>
      <c r="AB410" s="133">
        <v>952549</v>
      </c>
      <c r="AC410" s="159">
        <v>618625</v>
      </c>
      <c r="AD410" s="137">
        <f t="shared" si="61"/>
        <v>-4650</v>
      </c>
      <c r="AE410" s="135">
        <f t="shared" si="62"/>
        <v>1.0075735982735454</v>
      </c>
      <c r="AF410" s="135">
        <f t="shared" si="63"/>
        <v>1.0075735982735454</v>
      </c>
      <c r="AG410" s="135" t="s">
        <v>2544</v>
      </c>
      <c r="AH410" s="136" t="s">
        <v>925</v>
      </c>
      <c r="AI410" s="170"/>
      <c r="AJ410" s="168"/>
      <c r="AK410" s="168"/>
      <c r="AL410" s="168"/>
      <c r="AM410" s="168"/>
      <c r="AN410" s="168"/>
      <c r="AO410" s="168"/>
      <c r="AP410" s="168"/>
      <c r="AQ410" s="174" t="s">
        <v>2054</v>
      </c>
    </row>
    <row r="411" spans="1:43" ht="60" x14ac:dyDescent="0.3">
      <c r="A411" s="173" t="s">
        <v>903</v>
      </c>
      <c r="B411" s="129">
        <v>408</v>
      </c>
      <c r="C411" s="171" t="s">
        <v>2062</v>
      </c>
      <c r="D411" s="241">
        <v>74238</v>
      </c>
      <c r="E411" s="246" t="s">
        <v>2208</v>
      </c>
      <c r="F411" s="279" t="s">
        <v>2531</v>
      </c>
      <c r="G411" s="175" t="s">
        <v>1132</v>
      </c>
      <c r="H411" s="152">
        <v>2011</v>
      </c>
      <c r="I411" s="157">
        <v>39542</v>
      </c>
      <c r="J411" s="186">
        <v>2008</v>
      </c>
      <c r="K411" s="187" t="s">
        <v>1094</v>
      </c>
      <c r="L411" s="152" t="s">
        <v>1100</v>
      </c>
      <c r="M411" s="154">
        <v>1095</v>
      </c>
      <c r="N411" s="136">
        <v>39600</v>
      </c>
      <c r="O411" s="136">
        <v>40878</v>
      </c>
      <c r="P411" s="136">
        <v>42844</v>
      </c>
      <c r="Q411" s="145">
        <f t="shared" si="64"/>
        <v>8.8876712328767127</v>
      </c>
      <c r="R411" s="145" t="s">
        <v>2518</v>
      </c>
      <c r="S411" s="145">
        <f t="shared" si="65"/>
        <v>5.3863013698630136</v>
      </c>
      <c r="T411" s="145" t="s">
        <v>2515</v>
      </c>
      <c r="U411" s="145" t="s">
        <v>2540</v>
      </c>
      <c r="V411" s="156" t="s">
        <v>689</v>
      </c>
      <c r="W411" s="145" t="s">
        <v>689</v>
      </c>
      <c r="X411" s="152" t="s">
        <v>689</v>
      </c>
      <c r="Y411" s="159">
        <v>2524082</v>
      </c>
      <c r="Z411" s="160">
        <v>0</v>
      </c>
      <c r="AA411" s="128">
        <v>0</v>
      </c>
      <c r="AB411" s="133">
        <v>3484467</v>
      </c>
      <c r="AC411" s="159">
        <v>2646283.41</v>
      </c>
      <c r="AD411" s="137">
        <f t="shared" si="61"/>
        <v>-122201.41000000015</v>
      </c>
      <c r="AE411" s="135">
        <f t="shared" si="62"/>
        <v>1.0484141996971572</v>
      </c>
      <c r="AF411" s="135">
        <f t="shared" si="63"/>
        <v>1.0484141996971572</v>
      </c>
      <c r="AG411" s="135" t="s">
        <v>2544</v>
      </c>
      <c r="AH411" s="155"/>
      <c r="AI411" s="170"/>
      <c r="AJ411" s="168"/>
      <c r="AK411" s="168"/>
      <c r="AL411" s="168"/>
      <c r="AM411" s="168"/>
      <c r="AN411" s="168"/>
      <c r="AO411" s="168"/>
      <c r="AP411" s="168"/>
      <c r="AQ411" s="174" t="s">
        <v>2063</v>
      </c>
    </row>
    <row r="412" spans="1:43" ht="72" x14ac:dyDescent="0.3">
      <c r="A412" s="128" t="s">
        <v>896</v>
      </c>
      <c r="B412" s="129">
        <v>409</v>
      </c>
      <c r="C412" s="198" t="s">
        <v>1845</v>
      </c>
      <c r="D412" s="237">
        <v>75580</v>
      </c>
      <c r="E412" s="246" t="s">
        <v>906</v>
      </c>
      <c r="F412" s="279" t="s">
        <v>2532</v>
      </c>
      <c r="G412" s="175" t="s">
        <v>2195</v>
      </c>
      <c r="H412" s="187">
        <v>2011</v>
      </c>
      <c r="I412" s="130">
        <v>39486</v>
      </c>
      <c r="J412" s="186">
        <v>2008</v>
      </c>
      <c r="K412" s="130" t="s">
        <v>1647</v>
      </c>
      <c r="L412" s="187" t="s">
        <v>1109</v>
      </c>
      <c r="M412" s="131">
        <v>90</v>
      </c>
      <c r="N412" s="136">
        <v>40330</v>
      </c>
      <c r="O412" s="136">
        <v>40878</v>
      </c>
      <c r="P412" s="136">
        <v>42844</v>
      </c>
      <c r="Q412" s="145">
        <f t="shared" si="64"/>
        <v>6.8876712328767127</v>
      </c>
      <c r="R412" s="145" t="s">
        <v>2516</v>
      </c>
      <c r="S412" s="145">
        <f t="shared" si="65"/>
        <v>5.3863013698630136</v>
      </c>
      <c r="T412" s="145" t="s">
        <v>2515</v>
      </c>
      <c r="U412" s="145" t="s">
        <v>2540</v>
      </c>
      <c r="V412" s="145" t="s">
        <v>691</v>
      </c>
      <c r="W412" s="145" t="s">
        <v>689</v>
      </c>
      <c r="X412" s="187" t="s">
        <v>689</v>
      </c>
      <c r="Y412" s="159">
        <v>307931.99</v>
      </c>
      <c r="Z412" s="140">
        <v>0</v>
      </c>
      <c r="AA412" s="128">
        <v>0</v>
      </c>
      <c r="AB412" s="133">
        <v>383487</v>
      </c>
      <c r="AC412" s="159">
        <v>185014.01</v>
      </c>
      <c r="AD412" s="137">
        <f t="shared" si="61"/>
        <v>122917.97999999998</v>
      </c>
      <c r="AE412" s="135">
        <f t="shared" si="62"/>
        <v>0.60082750739863056</v>
      </c>
      <c r="AF412" s="135">
        <f t="shared" si="63"/>
        <v>0.60082750739863056</v>
      </c>
      <c r="AG412" s="135" t="s">
        <v>2542</v>
      </c>
      <c r="AH412" s="132"/>
      <c r="AI412" s="137"/>
      <c r="AJ412" s="138"/>
      <c r="AK412" s="138"/>
      <c r="AL412" s="138"/>
      <c r="AM412" s="138"/>
      <c r="AN412" s="138"/>
      <c r="AO412" s="138"/>
      <c r="AP412" s="138"/>
      <c r="AQ412" s="144" t="s">
        <v>2072</v>
      </c>
    </row>
    <row r="413" spans="1:43" ht="60" x14ac:dyDescent="0.3">
      <c r="A413" s="173" t="s">
        <v>903</v>
      </c>
      <c r="B413" s="129">
        <v>410</v>
      </c>
      <c r="C413" s="171" t="s">
        <v>2080</v>
      </c>
      <c r="D413" s="241">
        <v>76370</v>
      </c>
      <c r="E413" s="245" t="s">
        <v>2225</v>
      </c>
      <c r="F413" s="280" t="s">
        <v>2533</v>
      </c>
      <c r="G413" s="175" t="s">
        <v>1132</v>
      </c>
      <c r="H413" s="152">
        <v>2011</v>
      </c>
      <c r="I413" s="157">
        <v>39545</v>
      </c>
      <c r="J413" s="186">
        <v>2008</v>
      </c>
      <c r="K413" s="157" t="s">
        <v>1194</v>
      </c>
      <c r="L413" s="152" t="s">
        <v>1108</v>
      </c>
      <c r="M413" s="154">
        <v>60</v>
      </c>
      <c r="N413" s="136">
        <v>40787</v>
      </c>
      <c r="O413" s="136">
        <v>41518</v>
      </c>
      <c r="P413" s="136">
        <v>42844</v>
      </c>
      <c r="Q413" s="145">
        <f t="shared" si="64"/>
        <v>5.6356164383561644</v>
      </c>
      <c r="R413" s="145" t="s">
        <v>2515</v>
      </c>
      <c r="S413" s="145">
        <f t="shared" si="65"/>
        <v>3.6328767123287671</v>
      </c>
      <c r="T413" s="145" t="s">
        <v>2513</v>
      </c>
      <c r="U413" s="145" t="s">
        <v>2540</v>
      </c>
      <c r="V413" s="145" t="s">
        <v>691</v>
      </c>
      <c r="W413" s="145" t="s">
        <v>689</v>
      </c>
      <c r="X413" s="152" t="s">
        <v>689</v>
      </c>
      <c r="Y413" s="159">
        <v>299668.03999999998</v>
      </c>
      <c r="Z413" s="160">
        <v>0</v>
      </c>
      <c r="AA413" s="128">
        <v>0</v>
      </c>
      <c r="AB413" s="133">
        <v>612876</v>
      </c>
      <c r="AC413" s="159">
        <v>299487.99</v>
      </c>
      <c r="AD413" s="137">
        <f t="shared" ref="AD413:AD444" si="66">+Y413-AC413</f>
        <v>180.04999999998836</v>
      </c>
      <c r="AE413" s="135">
        <f t="shared" ref="AE413:AE444" si="67">+AC413/Y413</f>
        <v>0.99939916849324339</v>
      </c>
      <c r="AF413" s="135">
        <f t="shared" ref="AF413:AF444" si="68">+AC413/Y413</f>
        <v>0.99939916849324339</v>
      </c>
      <c r="AG413" s="135" t="s">
        <v>2544</v>
      </c>
      <c r="AH413" s="155"/>
      <c r="AI413" s="170"/>
      <c r="AJ413" s="168"/>
      <c r="AK413" s="168"/>
      <c r="AL413" s="168"/>
      <c r="AM413" s="168"/>
      <c r="AN413" s="168"/>
      <c r="AO413" s="168"/>
      <c r="AP413" s="168"/>
      <c r="AQ413" s="174" t="s">
        <v>2081</v>
      </c>
    </row>
    <row r="414" spans="1:43" ht="60" x14ac:dyDescent="0.3">
      <c r="A414" s="173" t="s">
        <v>903</v>
      </c>
      <c r="B414" s="129">
        <v>411</v>
      </c>
      <c r="C414" s="171" t="s">
        <v>2082</v>
      </c>
      <c r="D414" s="241">
        <v>76391</v>
      </c>
      <c r="E414" s="245" t="s">
        <v>2225</v>
      </c>
      <c r="F414" s="280" t="s">
        <v>2533</v>
      </c>
      <c r="G414" s="175" t="s">
        <v>1132</v>
      </c>
      <c r="H414" s="152">
        <v>2011</v>
      </c>
      <c r="I414" s="157">
        <v>39545</v>
      </c>
      <c r="J414" s="186">
        <v>2008</v>
      </c>
      <c r="K414" s="254" t="s">
        <v>1194</v>
      </c>
      <c r="L414" s="152" t="s">
        <v>1108</v>
      </c>
      <c r="M414" s="154">
        <v>60</v>
      </c>
      <c r="N414" s="136">
        <v>40787</v>
      </c>
      <c r="O414" s="136">
        <v>41518</v>
      </c>
      <c r="P414" s="136">
        <v>42844</v>
      </c>
      <c r="Q414" s="145">
        <f t="shared" si="64"/>
        <v>5.6356164383561644</v>
      </c>
      <c r="R414" s="145" t="s">
        <v>2515</v>
      </c>
      <c r="S414" s="145">
        <f t="shared" si="65"/>
        <v>3.6328767123287671</v>
      </c>
      <c r="T414" s="145" t="s">
        <v>2513</v>
      </c>
      <c r="U414" s="145" t="s">
        <v>2540</v>
      </c>
      <c r="V414" s="145" t="s">
        <v>691</v>
      </c>
      <c r="W414" s="145" t="s">
        <v>689</v>
      </c>
      <c r="X414" s="152" t="s">
        <v>689</v>
      </c>
      <c r="Y414" s="159">
        <v>299204.44</v>
      </c>
      <c r="Z414" s="160">
        <v>0</v>
      </c>
      <c r="AA414" s="128">
        <v>0</v>
      </c>
      <c r="AB414" s="133">
        <v>508964</v>
      </c>
      <c r="AC414" s="159">
        <v>298732.43</v>
      </c>
      <c r="AD414" s="137">
        <f t="shared" si="66"/>
        <v>472.01000000000931</v>
      </c>
      <c r="AE414" s="135">
        <f t="shared" si="67"/>
        <v>0.99842244988075712</v>
      </c>
      <c r="AF414" s="135">
        <f t="shared" si="68"/>
        <v>0.99842244988075712</v>
      </c>
      <c r="AG414" s="135" t="s">
        <v>2544</v>
      </c>
      <c r="AH414" s="155"/>
      <c r="AI414" s="170"/>
      <c r="AJ414" s="168"/>
      <c r="AK414" s="168"/>
      <c r="AL414" s="168"/>
      <c r="AM414" s="168"/>
      <c r="AN414" s="168"/>
      <c r="AO414" s="168"/>
      <c r="AP414" s="168"/>
      <c r="AQ414" s="174" t="s">
        <v>2083</v>
      </c>
    </row>
    <row r="415" spans="1:43" ht="60" x14ac:dyDescent="0.3">
      <c r="A415" s="173" t="s">
        <v>903</v>
      </c>
      <c r="B415" s="129">
        <v>412</v>
      </c>
      <c r="C415" s="171" t="s">
        <v>2084</v>
      </c>
      <c r="D415" s="241">
        <v>76398</v>
      </c>
      <c r="E415" s="245" t="s">
        <v>2225</v>
      </c>
      <c r="F415" s="280" t="s">
        <v>2533</v>
      </c>
      <c r="G415" s="175" t="s">
        <v>1132</v>
      </c>
      <c r="H415" s="152">
        <v>2011</v>
      </c>
      <c r="I415" s="157">
        <v>39545</v>
      </c>
      <c r="J415" s="186">
        <v>2008</v>
      </c>
      <c r="K415" s="157" t="s">
        <v>1194</v>
      </c>
      <c r="L415" s="152" t="s">
        <v>1108</v>
      </c>
      <c r="M415" s="154">
        <v>60</v>
      </c>
      <c r="N415" s="136">
        <v>40787</v>
      </c>
      <c r="O415" s="136">
        <v>41518</v>
      </c>
      <c r="P415" s="136">
        <v>42844</v>
      </c>
      <c r="Q415" s="145">
        <f t="shared" si="64"/>
        <v>5.6356164383561644</v>
      </c>
      <c r="R415" s="145" t="s">
        <v>2515</v>
      </c>
      <c r="S415" s="145">
        <f t="shared" si="65"/>
        <v>3.6328767123287671</v>
      </c>
      <c r="T415" s="145" t="s">
        <v>2513</v>
      </c>
      <c r="U415" s="145" t="s">
        <v>2540</v>
      </c>
      <c r="V415" s="145" t="s">
        <v>691</v>
      </c>
      <c r="W415" s="145" t="s">
        <v>689</v>
      </c>
      <c r="X415" s="152" t="s">
        <v>689</v>
      </c>
      <c r="Y415" s="159">
        <v>299789.46999999997</v>
      </c>
      <c r="Z415" s="160">
        <v>0</v>
      </c>
      <c r="AA415" s="128">
        <v>0</v>
      </c>
      <c r="AB415" s="133">
        <v>508473</v>
      </c>
      <c r="AC415" s="159">
        <v>299474.46999999997</v>
      </c>
      <c r="AD415" s="137">
        <f t="shared" si="66"/>
        <v>315</v>
      </c>
      <c r="AE415" s="135">
        <f t="shared" si="67"/>
        <v>0.99894926262753658</v>
      </c>
      <c r="AF415" s="135">
        <f t="shared" si="68"/>
        <v>0.99894926262753658</v>
      </c>
      <c r="AG415" s="135" t="s">
        <v>2544</v>
      </c>
      <c r="AH415" s="155"/>
      <c r="AI415" s="170"/>
      <c r="AJ415" s="168"/>
      <c r="AK415" s="168"/>
      <c r="AL415" s="168"/>
      <c r="AM415" s="168"/>
      <c r="AN415" s="168"/>
      <c r="AO415" s="168"/>
      <c r="AP415" s="168"/>
      <c r="AQ415" s="174" t="s">
        <v>2085</v>
      </c>
    </row>
    <row r="416" spans="1:43" ht="108" x14ac:dyDescent="0.3">
      <c r="A416" s="173" t="s">
        <v>903</v>
      </c>
      <c r="B416" s="129">
        <v>413</v>
      </c>
      <c r="C416" s="171" t="s">
        <v>2096</v>
      </c>
      <c r="D416" s="241">
        <v>77222</v>
      </c>
      <c r="E416" s="246" t="s">
        <v>2205</v>
      </c>
      <c r="F416" s="279" t="s">
        <v>2531</v>
      </c>
      <c r="G416" s="175" t="s">
        <v>1132</v>
      </c>
      <c r="H416" s="152">
        <v>2011</v>
      </c>
      <c r="I416" s="157">
        <v>39591</v>
      </c>
      <c r="J416" s="186">
        <v>2008</v>
      </c>
      <c r="K416" s="157" t="s">
        <v>1593</v>
      </c>
      <c r="L416" s="152" t="s">
        <v>1111</v>
      </c>
      <c r="M416" s="154">
        <v>365</v>
      </c>
      <c r="N416" s="136">
        <v>40118</v>
      </c>
      <c r="O416" s="136">
        <v>42064</v>
      </c>
      <c r="P416" s="136">
        <v>42844</v>
      </c>
      <c r="Q416" s="145">
        <f t="shared" si="64"/>
        <v>7.4684931506849317</v>
      </c>
      <c r="R416" s="145" t="s">
        <v>2517</v>
      </c>
      <c r="S416" s="145">
        <f t="shared" si="65"/>
        <v>2.1369863013698631</v>
      </c>
      <c r="T416" s="145" t="s">
        <v>2512</v>
      </c>
      <c r="U416" s="145" t="s">
        <v>2540</v>
      </c>
      <c r="V416" s="145" t="s">
        <v>691</v>
      </c>
      <c r="W416" s="145" t="s">
        <v>689</v>
      </c>
      <c r="X416" s="152" t="s">
        <v>691</v>
      </c>
      <c r="Y416" s="159">
        <v>48392.41</v>
      </c>
      <c r="Z416" s="160">
        <v>0</v>
      </c>
      <c r="AA416" s="128">
        <v>0</v>
      </c>
      <c r="AB416" s="133">
        <v>3745462</v>
      </c>
      <c r="AC416" s="159">
        <v>2543954.5099999998</v>
      </c>
      <c r="AD416" s="137">
        <f t="shared" si="66"/>
        <v>-2495562.0999999996</v>
      </c>
      <c r="AE416" s="135">
        <f t="shared" si="67"/>
        <v>52.56928741511323</v>
      </c>
      <c r="AF416" s="135">
        <f t="shared" si="68"/>
        <v>52.56928741511323</v>
      </c>
      <c r="AG416" s="135" t="s">
        <v>2544</v>
      </c>
      <c r="AH416" s="155"/>
      <c r="AI416" s="170"/>
      <c r="AJ416" s="168"/>
      <c r="AK416" s="168"/>
      <c r="AL416" s="168"/>
      <c r="AM416" s="168"/>
      <c r="AN416" s="168"/>
      <c r="AO416" s="168"/>
      <c r="AP416" s="168"/>
      <c r="AQ416" s="174" t="s">
        <v>2097</v>
      </c>
    </row>
    <row r="417" spans="1:43" ht="60" x14ac:dyDescent="0.3">
      <c r="A417" s="173" t="s">
        <v>903</v>
      </c>
      <c r="B417" s="129">
        <v>414</v>
      </c>
      <c r="C417" s="171" t="s">
        <v>2102</v>
      </c>
      <c r="D417" s="241">
        <v>78742</v>
      </c>
      <c r="E417" s="245" t="s">
        <v>2217</v>
      </c>
      <c r="F417" s="279" t="s">
        <v>2531</v>
      </c>
      <c r="G417" s="175" t="s">
        <v>1132</v>
      </c>
      <c r="H417" s="152">
        <v>2011</v>
      </c>
      <c r="I417" s="157">
        <v>39631</v>
      </c>
      <c r="J417" s="186">
        <v>2008</v>
      </c>
      <c r="K417" s="187" t="s">
        <v>1094</v>
      </c>
      <c r="L417" s="152" t="s">
        <v>1110</v>
      </c>
      <c r="M417" s="154">
        <v>1095</v>
      </c>
      <c r="N417" s="136">
        <v>39661</v>
      </c>
      <c r="O417" s="136">
        <v>40878</v>
      </c>
      <c r="P417" s="136">
        <v>42844</v>
      </c>
      <c r="Q417" s="145">
        <f t="shared" si="64"/>
        <v>8.7205479452054799</v>
      </c>
      <c r="R417" s="145" t="s">
        <v>2518</v>
      </c>
      <c r="S417" s="145">
        <f t="shared" si="65"/>
        <v>5.3863013698630136</v>
      </c>
      <c r="T417" s="145" t="s">
        <v>2515</v>
      </c>
      <c r="U417" s="145" t="s">
        <v>2540</v>
      </c>
      <c r="V417" s="156" t="s">
        <v>689</v>
      </c>
      <c r="W417" s="145" t="s">
        <v>689</v>
      </c>
      <c r="X417" s="152" t="s">
        <v>689</v>
      </c>
      <c r="Y417" s="159">
        <v>982982</v>
      </c>
      <c r="Z417" s="160">
        <v>0</v>
      </c>
      <c r="AA417" s="128">
        <v>0</v>
      </c>
      <c r="AB417" s="133">
        <v>1498432</v>
      </c>
      <c r="AC417" s="159">
        <v>973055.24</v>
      </c>
      <c r="AD417" s="137">
        <f t="shared" si="66"/>
        <v>9926.7600000000093</v>
      </c>
      <c r="AE417" s="135">
        <f t="shared" si="67"/>
        <v>0.98990138171400899</v>
      </c>
      <c r="AF417" s="135">
        <f t="shared" si="68"/>
        <v>0.98990138171400899</v>
      </c>
      <c r="AG417" s="135" t="s">
        <v>2544</v>
      </c>
      <c r="AH417" s="155"/>
      <c r="AI417" s="170"/>
      <c r="AJ417" s="168"/>
      <c r="AK417" s="168"/>
      <c r="AL417" s="168"/>
      <c r="AM417" s="168"/>
      <c r="AN417" s="168"/>
      <c r="AO417" s="168"/>
      <c r="AP417" s="168"/>
      <c r="AQ417" s="174" t="s">
        <v>2103</v>
      </c>
    </row>
    <row r="418" spans="1:43" ht="36" x14ac:dyDescent="0.3">
      <c r="A418" s="173" t="s">
        <v>903</v>
      </c>
      <c r="B418" s="129">
        <v>415</v>
      </c>
      <c r="C418" s="171" t="s">
        <v>2104</v>
      </c>
      <c r="D418" s="241">
        <v>79663</v>
      </c>
      <c r="E418" s="246" t="s">
        <v>2200</v>
      </c>
      <c r="F418" s="279" t="s">
        <v>2531</v>
      </c>
      <c r="G418" s="175" t="s">
        <v>1132</v>
      </c>
      <c r="H418" s="152">
        <v>2011</v>
      </c>
      <c r="I418" s="157">
        <v>39770</v>
      </c>
      <c r="J418" s="186">
        <v>2008</v>
      </c>
      <c r="K418" s="157" t="s">
        <v>2105</v>
      </c>
      <c r="L418" s="152" t="s">
        <v>1110</v>
      </c>
      <c r="M418" s="154">
        <v>100</v>
      </c>
      <c r="N418" s="136">
        <v>40210</v>
      </c>
      <c r="O418" s="136">
        <v>40513</v>
      </c>
      <c r="P418" s="136">
        <v>42844</v>
      </c>
      <c r="Q418" s="145">
        <f t="shared" si="64"/>
        <v>7.2164383561643834</v>
      </c>
      <c r="R418" s="145" t="s">
        <v>2517</v>
      </c>
      <c r="S418" s="145">
        <f t="shared" si="65"/>
        <v>6.3863013698630136</v>
      </c>
      <c r="T418" s="145" t="s">
        <v>2516</v>
      </c>
      <c r="U418" s="145" t="s">
        <v>2540</v>
      </c>
      <c r="V418" s="145" t="s">
        <v>691</v>
      </c>
      <c r="W418" s="158" t="s">
        <v>691</v>
      </c>
      <c r="X418" s="152" t="s">
        <v>689</v>
      </c>
      <c r="Y418" s="159">
        <v>272485.44</v>
      </c>
      <c r="Z418" s="160">
        <v>0</v>
      </c>
      <c r="AA418" s="128">
        <v>0</v>
      </c>
      <c r="AB418" s="133">
        <v>664887</v>
      </c>
      <c r="AC418" s="159">
        <v>277135.44</v>
      </c>
      <c r="AD418" s="137">
        <f t="shared" si="66"/>
        <v>-4650</v>
      </c>
      <c r="AE418" s="135">
        <f t="shared" si="67"/>
        <v>1.0170651319938415</v>
      </c>
      <c r="AF418" s="135">
        <f t="shared" si="68"/>
        <v>1.0170651319938415</v>
      </c>
      <c r="AG418" s="135" t="s">
        <v>2544</v>
      </c>
      <c r="AH418" s="136" t="s">
        <v>925</v>
      </c>
      <c r="AI418" s="170"/>
      <c r="AJ418" s="168"/>
      <c r="AK418" s="168"/>
      <c r="AL418" s="168"/>
      <c r="AM418" s="168"/>
      <c r="AN418" s="168"/>
      <c r="AO418" s="168"/>
      <c r="AP418" s="168"/>
      <c r="AQ418" s="174" t="s">
        <v>2106</v>
      </c>
    </row>
    <row r="419" spans="1:43" ht="60" x14ac:dyDescent="0.3">
      <c r="A419" s="173" t="s">
        <v>903</v>
      </c>
      <c r="B419" s="129">
        <v>416</v>
      </c>
      <c r="C419" s="171" t="s">
        <v>2107</v>
      </c>
      <c r="D419" s="241">
        <v>80669</v>
      </c>
      <c r="E419" s="245" t="s">
        <v>2225</v>
      </c>
      <c r="F419" s="280" t="s">
        <v>2533</v>
      </c>
      <c r="G419" s="175" t="s">
        <v>1132</v>
      </c>
      <c r="H419" s="152">
        <v>2011</v>
      </c>
      <c r="I419" s="157">
        <v>39552</v>
      </c>
      <c r="J419" s="186">
        <v>2008</v>
      </c>
      <c r="K419" s="157" t="s">
        <v>1194</v>
      </c>
      <c r="L419" s="152" t="s">
        <v>1108</v>
      </c>
      <c r="M419" s="154">
        <v>60</v>
      </c>
      <c r="N419" s="136">
        <v>40787</v>
      </c>
      <c r="O419" s="136">
        <v>41518</v>
      </c>
      <c r="P419" s="136">
        <v>42844</v>
      </c>
      <c r="Q419" s="145">
        <f t="shared" si="64"/>
        <v>5.6356164383561644</v>
      </c>
      <c r="R419" s="145" t="s">
        <v>2515</v>
      </c>
      <c r="S419" s="145">
        <f t="shared" si="65"/>
        <v>3.6328767123287671</v>
      </c>
      <c r="T419" s="145" t="s">
        <v>2513</v>
      </c>
      <c r="U419" s="145" t="s">
        <v>2540</v>
      </c>
      <c r="V419" s="145" t="s">
        <v>691</v>
      </c>
      <c r="W419" s="145" t="s">
        <v>689</v>
      </c>
      <c r="X419" s="152" t="s">
        <v>689</v>
      </c>
      <c r="Y419" s="159">
        <v>296055.13</v>
      </c>
      <c r="Z419" s="160">
        <v>0</v>
      </c>
      <c r="AA419" s="128">
        <v>0</v>
      </c>
      <c r="AB419" s="133">
        <v>608509</v>
      </c>
      <c r="AC419" s="159">
        <v>295743.13</v>
      </c>
      <c r="AD419" s="137">
        <f t="shared" si="66"/>
        <v>312</v>
      </c>
      <c r="AE419" s="135">
        <f t="shared" si="67"/>
        <v>0.99894614222695621</v>
      </c>
      <c r="AF419" s="135">
        <f t="shared" si="68"/>
        <v>0.99894614222695621</v>
      </c>
      <c r="AG419" s="135" t="s">
        <v>2544</v>
      </c>
      <c r="AH419" s="155"/>
      <c r="AI419" s="170"/>
      <c r="AJ419" s="168"/>
      <c r="AK419" s="168"/>
      <c r="AL419" s="168"/>
      <c r="AM419" s="168"/>
      <c r="AN419" s="168"/>
      <c r="AO419" s="168"/>
      <c r="AP419" s="168"/>
      <c r="AQ419" s="174" t="s">
        <v>2108</v>
      </c>
    </row>
    <row r="420" spans="1:43" ht="72" x14ac:dyDescent="0.3">
      <c r="A420" s="173" t="s">
        <v>903</v>
      </c>
      <c r="B420" s="129">
        <v>417</v>
      </c>
      <c r="C420" s="171" t="s">
        <v>2125</v>
      </c>
      <c r="D420" s="241">
        <v>88208</v>
      </c>
      <c r="E420" s="246" t="s">
        <v>2200</v>
      </c>
      <c r="F420" s="279" t="s">
        <v>2531</v>
      </c>
      <c r="G420" s="175" t="s">
        <v>1132</v>
      </c>
      <c r="H420" s="152">
        <v>2011</v>
      </c>
      <c r="I420" s="157">
        <v>39692</v>
      </c>
      <c r="J420" s="186">
        <v>2008</v>
      </c>
      <c r="K420" s="157" t="s">
        <v>2126</v>
      </c>
      <c r="L420" s="152" t="s">
        <v>1104</v>
      </c>
      <c r="M420" s="154">
        <v>270</v>
      </c>
      <c r="N420" s="136" t="s">
        <v>698</v>
      </c>
      <c r="O420" s="136" t="s">
        <v>698</v>
      </c>
      <c r="P420" s="136">
        <v>42844</v>
      </c>
      <c r="Q420" s="128" t="s">
        <v>698</v>
      </c>
      <c r="R420" s="128" t="s">
        <v>698</v>
      </c>
      <c r="S420" s="128" t="s">
        <v>698</v>
      </c>
      <c r="T420" s="128" t="s">
        <v>698</v>
      </c>
      <c r="U420" s="128" t="s">
        <v>698</v>
      </c>
      <c r="V420" s="145" t="s">
        <v>691</v>
      </c>
      <c r="W420" s="145" t="s">
        <v>689</v>
      </c>
      <c r="X420" s="152" t="s">
        <v>689</v>
      </c>
      <c r="Y420" s="159">
        <v>6986500.8899999997</v>
      </c>
      <c r="Z420" s="160">
        <v>0</v>
      </c>
      <c r="AA420" s="128">
        <v>0</v>
      </c>
      <c r="AB420" s="133">
        <v>0</v>
      </c>
      <c r="AC420" s="159">
        <v>0</v>
      </c>
      <c r="AD420" s="137">
        <f t="shared" si="66"/>
        <v>6986500.8899999997</v>
      </c>
      <c r="AE420" s="135">
        <f t="shared" si="67"/>
        <v>0</v>
      </c>
      <c r="AF420" s="135">
        <f t="shared" si="68"/>
        <v>0</v>
      </c>
      <c r="AG420" s="135" t="s">
        <v>2543</v>
      </c>
      <c r="AH420" s="155"/>
      <c r="AI420" s="170"/>
      <c r="AJ420" s="168"/>
      <c r="AK420" s="168"/>
      <c r="AL420" s="168"/>
      <c r="AM420" s="168"/>
      <c r="AN420" s="168"/>
      <c r="AO420" s="168"/>
      <c r="AP420" s="168"/>
      <c r="AQ420" s="174" t="s">
        <v>2127</v>
      </c>
    </row>
    <row r="421" spans="1:43" ht="36" x14ac:dyDescent="0.3">
      <c r="A421" s="193" t="s">
        <v>902</v>
      </c>
      <c r="B421" s="129">
        <v>418</v>
      </c>
      <c r="C421" s="198" t="s">
        <v>1613</v>
      </c>
      <c r="D421" s="239">
        <v>106159</v>
      </c>
      <c r="E421" s="246" t="s">
        <v>2200</v>
      </c>
      <c r="F421" s="279" t="s">
        <v>2531</v>
      </c>
      <c r="G421" s="175" t="s">
        <v>1132</v>
      </c>
      <c r="H421" s="187">
        <v>2011</v>
      </c>
      <c r="I421" s="130">
        <v>39801</v>
      </c>
      <c r="J421" s="186">
        <v>2008</v>
      </c>
      <c r="K421" s="130" t="s">
        <v>1614</v>
      </c>
      <c r="L421" s="130" t="s">
        <v>1110</v>
      </c>
      <c r="M421" s="131">
        <v>180</v>
      </c>
      <c r="N421" s="136">
        <v>40210</v>
      </c>
      <c r="O421" s="136">
        <v>40299</v>
      </c>
      <c r="P421" s="136">
        <v>42844</v>
      </c>
      <c r="Q421" s="145">
        <f>+(P421-N421)/365</f>
        <v>7.2164383561643834</v>
      </c>
      <c r="R421" s="145" t="s">
        <v>2517</v>
      </c>
      <c r="S421" s="145">
        <f>+(P421-O421)/365</f>
        <v>6.9726027397260273</v>
      </c>
      <c r="T421" s="145" t="s">
        <v>2517</v>
      </c>
      <c r="U421" s="145" t="s">
        <v>2540</v>
      </c>
      <c r="V421" s="136" t="s">
        <v>689</v>
      </c>
      <c r="W421" s="145" t="s">
        <v>689</v>
      </c>
      <c r="X421" s="187" t="s">
        <v>689</v>
      </c>
      <c r="Y421" s="180">
        <v>789385</v>
      </c>
      <c r="Z421" s="181">
        <v>0</v>
      </c>
      <c r="AA421" s="128">
        <v>0</v>
      </c>
      <c r="AB421" s="133">
        <v>718000</v>
      </c>
      <c r="AC421" s="180">
        <v>18000</v>
      </c>
      <c r="AD421" s="137">
        <f t="shared" si="66"/>
        <v>771385</v>
      </c>
      <c r="AE421" s="135">
        <f t="shared" si="67"/>
        <v>2.2802561487740455E-2</v>
      </c>
      <c r="AF421" s="135">
        <f t="shared" si="68"/>
        <v>2.2802561487740455E-2</v>
      </c>
      <c r="AG421" s="135" t="s">
        <v>2543</v>
      </c>
      <c r="AH421" s="202"/>
      <c r="AI421" s="190"/>
      <c r="AJ421" s="191"/>
      <c r="AK421" s="191"/>
      <c r="AL421" s="191"/>
      <c r="AM421" s="191"/>
      <c r="AN421" s="191"/>
      <c r="AO421" s="191"/>
      <c r="AP421" s="191"/>
      <c r="AQ421" s="177"/>
    </row>
    <row r="422" spans="1:43" ht="36" x14ac:dyDescent="0.3">
      <c r="A422" s="193" t="s">
        <v>902</v>
      </c>
      <c r="B422" s="129">
        <v>419</v>
      </c>
      <c r="C422" s="198" t="s">
        <v>1615</v>
      </c>
      <c r="D422" s="239">
        <v>106611</v>
      </c>
      <c r="E422" s="246" t="s">
        <v>2200</v>
      </c>
      <c r="F422" s="279" t="s">
        <v>2531</v>
      </c>
      <c r="G422" s="175" t="s">
        <v>1132</v>
      </c>
      <c r="H422" s="187">
        <v>2011</v>
      </c>
      <c r="I422" s="130">
        <v>39827</v>
      </c>
      <c r="J422" s="187">
        <v>2009</v>
      </c>
      <c r="K422" s="130" t="s">
        <v>1593</v>
      </c>
      <c r="L422" s="130" t="s">
        <v>1095</v>
      </c>
      <c r="M422" s="131">
        <v>90</v>
      </c>
      <c r="N422" s="136">
        <v>39904</v>
      </c>
      <c r="O422" s="136">
        <v>40787</v>
      </c>
      <c r="P422" s="136">
        <v>42844</v>
      </c>
      <c r="Q422" s="145">
        <f>+(P422-N422)/365</f>
        <v>8.0547945205479454</v>
      </c>
      <c r="R422" s="145" t="s">
        <v>2518</v>
      </c>
      <c r="S422" s="145">
        <f>+(P422-O422)/365</f>
        <v>5.6356164383561644</v>
      </c>
      <c r="T422" s="145" t="s">
        <v>2515</v>
      </c>
      <c r="U422" s="145" t="s">
        <v>2540</v>
      </c>
      <c r="V422" s="136" t="s">
        <v>689</v>
      </c>
      <c r="W422" s="145" t="s">
        <v>689</v>
      </c>
      <c r="X422" s="187" t="s">
        <v>689</v>
      </c>
      <c r="Y422" s="180">
        <v>297885</v>
      </c>
      <c r="Z422" s="181">
        <v>0</v>
      </c>
      <c r="AA422" s="128">
        <v>0</v>
      </c>
      <c r="AB422" s="133">
        <v>453690</v>
      </c>
      <c r="AC422" s="192">
        <v>415446.93</v>
      </c>
      <c r="AD422" s="137">
        <f t="shared" si="66"/>
        <v>-117561.93</v>
      </c>
      <c r="AE422" s="135">
        <f t="shared" si="67"/>
        <v>1.3946554207160482</v>
      </c>
      <c r="AF422" s="135">
        <f t="shared" si="68"/>
        <v>1.3946554207160482</v>
      </c>
      <c r="AG422" s="135" t="s">
        <v>2544</v>
      </c>
      <c r="AH422" s="202"/>
      <c r="AI422" s="190"/>
      <c r="AJ422" s="191"/>
      <c r="AK422" s="191"/>
      <c r="AL422" s="191"/>
      <c r="AM422" s="191"/>
      <c r="AN422" s="191"/>
      <c r="AO422" s="191"/>
      <c r="AP422" s="191"/>
      <c r="AQ422" s="177"/>
    </row>
    <row r="423" spans="1:43" ht="36" x14ac:dyDescent="0.3">
      <c r="A423" s="193" t="s">
        <v>902</v>
      </c>
      <c r="B423" s="129">
        <v>420</v>
      </c>
      <c r="C423" s="198" t="s">
        <v>1619</v>
      </c>
      <c r="D423" s="239">
        <v>110745</v>
      </c>
      <c r="E423" s="246" t="s">
        <v>2200</v>
      </c>
      <c r="F423" s="279" t="s">
        <v>2531</v>
      </c>
      <c r="G423" s="175" t="s">
        <v>1132</v>
      </c>
      <c r="H423" s="187">
        <v>2011</v>
      </c>
      <c r="I423" s="130">
        <v>40074</v>
      </c>
      <c r="J423" s="187">
        <v>2009</v>
      </c>
      <c r="K423" s="130" t="s">
        <v>1620</v>
      </c>
      <c r="L423" s="130" t="s">
        <v>1104</v>
      </c>
      <c r="M423" s="131">
        <v>330</v>
      </c>
      <c r="N423" s="136" t="s">
        <v>698</v>
      </c>
      <c r="O423" s="136" t="s">
        <v>698</v>
      </c>
      <c r="P423" s="136">
        <v>42844</v>
      </c>
      <c r="Q423" s="128" t="s">
        <v>698</v>
      </c>
      <c r="R423" s="128" t="s">
        <v>698</v>
      </c>
      <c r="S423" s="128" t="s">
        <v>698</v>
      </c>
      <c r="T423" s="128" t="s">
        <v>698</v>
      </c>
      <c r="U423" s="128" t="s">
        <v>698</v>
      </c>
      <c r="V423" s="136" t="s">
        <v>689</v>
      </c>
      <c r="W423" s="145" t="s">
        <v>689</v>
      </c>
      <c r="X423" s="187" t="s">
        <v>689</v>
      </c>
      <c r="Y423" s="180">
        <v>8880131</v>
      </c>
      <c r="Z423" s="181">
        <v>0</v>
      </c>
      <c r="AA423" s="128">
        <v>0</v>
      </c>
      <c r="AB423" s="133">
        <v>2000000</v>
      </c>
      <c r="AC423" s="181">
        <v>0</v>
      </c>
      <c r="AD423" s="137">
        <f t="shared" si="66"/>
        <v>8880131</v>
      </c>
      <c r="AE423" s="135">
        <f t="shared" si="67"/>
        <v>0</v>
      </c>
      <c r="AF423" s="135">
        <f t="shared" si="68"/>
        <v>0</v>
      </c>
      <c r="AG423" s="135" t="s">
        <v>2543</v>
      </c>
      <c r="AH423" s="202"/>
      <c r="AI423" s="190"/>
      <c r="AJ423" s="191"/>
      <c r="AK423" s="191"/>
      <c r="AL423" s="191"/>
      <c r="AM423" s="191"/>
      <c r="AN423" s="191"/>
      <c r="AO423" s="191"/>
      <c r="AP423" s="191"/>
      <c r="AQ423" s="177"/>
    </row>
    <row r="424" spans="1:43" ht="48" x14ac:dyDescent="0.3">
      <c r="A424" s="193" t="s">
        <v>902</v>
      </c>
      <c r="B424" s="129">
        <v>421</v>
      </c>
      <c r="C424" s="198" t="s">
        <v>1621</v>
      </c>
      <c r="D424" s="239">
        <v>111412</v>
      </c>
      <c r="E424" s="245" t="s">
        <v>2200</v>
      </c>
      <c r="F424" s="279" t="s">
        <v>2531</v>
      </c>
      <c r="G424" s="175" t="s">
        <v>1622</v>
      </c>
      <c r="H424" s="187">
        <v>2011</v>
      </c>
      <c r="I424" s="130">
        <v>39862</v>
      </c>
      <c r="J424" s="187">
        <v>2009</v>
      </c>
      <c r="K424" s="130" t="s">
        <v>1196</v>
      </c>
      <c r="L424" s="130" t="s">
        <v>1104</v>
      </c>
      <c r="M424" s="131">
        <v>180</v>
      </c>
      <c r="N424" s="136" t="s">
        <v>698</v>
      </c>
      <c r="O424" s="136" t="s">
        <v>698</v>
      </c>
      <c r="P424" s="136">
        <v>42844</v>
      </c>
      <c r="Q424" s="128" t="s">
        <v>698</v>
      </c>
      <c r="R424" s="128" t="s">
        <v>698</v>
      </c>
      <c r="S424" s="128" t="s">
        <v>698</v>
      </c>
      <c r="T424" s="128" t="s">
        <v>698</v>
      </c>
      <c r="U424" s="128" t="s">
        <v>698</v>
      </c>
      <c r="V424" s="145" t="s">
        <v>689</v>
      </c>
      <c r="W424" s="145" t="s">
        <v>689</v>
      </c>
      <c r="X424" s="187" t="s">
        <v>689</v>
      </c>
      <c r="Y424" s="180">
        <v>681448</v>
      </c>
      <c r="Z424" s="181">
        <v>0</v>
      </c>
      <c r="AA424" s="128">
        <v>0</v>
      </c>
      <c r="AB424" s="133">
        <v>0</v>
      </c>
      <c r="AC424" s="181">
        <v>0</v>
      </c>
      <c r="AD424" s="137">
        <f t="shared" si="66"/>
        <v>681448</v>
      </c>
      <c r="AE424" s="135">
        <f t="shared" si="67"/>
        <v>0</v>
      </c>
      <c r="AF424" s="135">
        <f t="shared" si="68"/>
        <v>0</v>
      </c>
      <c r="AG424" s="135" t="s">
        <v>2543</v>
      </c>
      <c r="AH424" s="202"/>
      <c r="AI424" s="190"/>
      <c r="AJ424" s="191"/>
      <c r="AK424" s="191"/>
      <c r="AL424" s="191"/>
      <c r="AM424" s="191"/>
      <c r="AN424" s="191"/>
      <c r="AO424" s="191"/>
      <c r="AP424" s="191"/>
      <c r="AQ424" s="177"/>
    </row>
    <row r="425" spans="1:43" ht="48" x14ac:dyDescent="0.3">
      <c r="A425" s="128" t="s">
        <v>903</v>
      </c>
      <c r="B425" s="129">
        <v>422</v>
      </c>
      <c r="C425" s="198" t="s">
        <v>1875</v>
      </c>
      <c r="D425" s="237">
        <v>132657</v>
      </c>
      <c r="E425" s="246" t="s">
        <v>2200</v>
      </c>
      <c r="F425" s="279" t="s">
        <v>2531</v>
      </c>
      <c r="G425" s="175" t="s">
        <v>1132</v>
      </c>
      <c r="H425" s="187">
        <v>2011</v>
      </c>
      <c r="I425" s="130">
        <v>40445</v>
      </c>
      <c r="J425" s="186">
        <v>2010</v>
      </c>
      <c r="K425" s="130" t="s">
        <v>1876</v>
      </c>
      <c r="L425" s="130" t="s">
        <v>1109</v>
      </c>
      <c r="M425" s="131">
        <v>365</v>
      </c>
      <c r="N425" s="136" t="s">
        <v>698</v>
      </c>
      <c r="O425" s="136" t="s">
        <v>698</v>
      </c>
      <c r="P425" s="136">
        <v>42844</v>
      </c>
      <c r="Q425" s="128" t="s">
        <v>698</v>
      </c>
      <c r="R425" s="128" t="s">
        <v>698</v>
      </c>
      <c r="S425" s="128" t="s">
        <v>698</v>
      </c>
      <c r="T425" s="128" t="s">
        <v>698</v>
      </c>
      <c r="U425" s="128" t="s">
        <v>698</v>
      </c>
      <c r="V425" s="145" t="s">
        <v>689</v>
      </c>
      <c r="W425" s="145" t="s">
        <v>689</v>
      </c>
      <c r="X425" s="187" t="s">
        <v>689</v>
      </c>
      <c r="Y425" s="134">
        <v>363799.28</v>
      </c>
      <c r="Z425" s="140">
        <v>0</v>
      </c>
      <c r="AA425" s="128">
        <v>0</v>
      </c>
      <c r="AB425" s="133">
        <v>7117</v>
      </c>
      <c r="AC425" s="134">
        <v>0</v>
      </c>
      <c r="AD425" s="137">
        <f t="shared" si="66"/>
        <v>363799.28</v>
      </c>
      <c r="AE425" s="135">
        <f t="shared" si="67"/>
        <v>0</v>
      </c>
      <c r="AF425" s="135">
        <f t="shared" si="68"/>
        <v>0</v>
      </c>
      <c r="AG425" s="135" t="s">
        <v>2543</v>
      </c>
      <c r="AH425" s="132"/>
      <c r="AI425" s="137"/>
      <c r="AJ425" s="138"/>
      <c r="AK425" s="138"/>
      <c r="AL425" s="138"/>
      <c r="AM425" s="138"/>
      <c r="AN425" s="138"/>
      <c r="AO425" s="138"/>
      <c r="AP425" s="138"/>
      <c r="AQ425" s="144" t="s">
        <v>1514</v>
      </c>
    </row>
    <row r="426" spans="1:43" ht="48" x14ac:dyDescent="0.3">
      <c r="A426" s="128" t="s">
        <v>903</v>
      </c>
      <c r="B426" s="129">
        <v>423</v>
      </c>
      <c r="C426" s="198" t="s">
        <v>1877</v>
      </c>
      <c r="D426" s="237">
        <v>132672</v>
      </c>
      <c r="E426" s="246" t="s">
        <v>2200</v>
      </c>
      <c r="F426" s="279" t="s">
        <v>2531</v>
      </c>
      <c r="G426" s="175" t="s">
        <v>1132</v>
      </c>
      <c r="H426" s="187">
        <v>2011</v>
      </c>
      <c r="I426" s="130">
        <v>40438</v>
      </c>
      <c r="J426" s="186">
        <v>2010</v>
      </c>
      <c r="K426" s="130" t="s">
        <v>1614</v>
      </c>
      <c r="L426" s="130" t="s">
        <v>1109</v>
      </c>
      <c r="M426" s="131">
        <v>365</v>
      </c>
      <c r="N426" s="136" t="s">
        <v>698</v>
      </c>
      <c r="O426" s="136" t="s">
        <v>698</v>
      </c>
      <c r="P426" s="136">
        <v>42844</v>
      </c>
      <c r="Q426" s="128" t="s">
        <v>698</v>
      </c>
      <c r="R426" s="128" t="s">
        <v>698</v>
      </c>
      <c r="S426" s="128" t="s">
        <v>698</v>
      </c>
      <c r="T426" s="128" t="s">
        <v>698</v>
      </c>
      <c r="U426" s="128" t="s">
        <v>698</v>
      </c>
      <c r="V426" s="145" t="s">
        <v>689</v>
      </c>
      <c r="W426" s="145" t="s">
        <v>689</v>
      </c>
      <c r="X426" s="187" t="s">
        <v>689</v>
      </c>
      <c r="Y426" s="134">
        <v>242289.37</v>
      </c>
      <c r="Z426" s="140">
        <v>0</v>
      </c>
      <c r="AA426" s="128">
        <v>0</v>
      </c>
      <c r="AB426" s="133">
        <v>201495</v>
      </c>
      <c r="AC426" s="140">
        <v>0</v>
      </c>
      <c r="AD426" s="137">
        <f t="shared" si="66"/>
        <v>242289.37</v>
      </c>
      <c r="AE426" s="135">
        <f t="shared" si="67"/>
        <v>0</v>
      </c>
      <c r="AF426" s="135">
        <f t="shared" si="68"/>
        <v>0</v>
      </c>
      <c r="AG426" s="135" t="s">
        <v>2543</v>
      </c>
      <c r="AH426" s="132"/>
      <c r="AI426" s="137"/>
      <c r="AJ426" s="138"/>
      <c r="AK426" s="138"/>
      <c r="AL426" s="138"/>
      <c r="AM426" s="138"/>
      <c r="AN426" s="138"/>
      <c r="AO426" s="138"/>
      <c r="AP426" s="138"/>
      <c r="AQ426" s="144" t="s">
        <v>1514</v>
      </c>
    </row>
    <row r="427" spans="1:43" ht="48" x14ac:dyDescent="0.3">
      <c r="A427" s="128" t="s">
        <v>903</v>
      </c>
      <c r="B427" s="129">
        <v>424</v>
      </c>
      <c r="C427" s="198" t="s">
        <v>1878</v>
      </c>
      <c r="D427" s="237">
        <v>132728</v>
      </c>
      <c r="E427" s="246" t="s">
        <v>2200</v>
      </c>
      <c r="F427" s="279" t="s">
        <v>2531</v>
      </c>
      <c r="G427" s="175" t="s">
        <v>1132</v>
      </c>
      <c r="H427" s="187">
        <v>2011</v>
      </c>
      <c r="I427" s="130">
        <v>40463</v>
      </c>
      <c r="J427" s="186">
        <v>2010</v>
      </c>
      <c r="K427" s="130" t="s">
        <v>1879</v>
      </c>
      <c r="L427" s="130" t="s">
        <v>1109</v>
      </c>
      <c r="M427" s="131">
        <v>365</v>
      </c>
      <c r="N427" s="136" t="s">
        <v>698</v>
      </c>
      <c r="O427" s="136" t="s">
        <v>698</v>
      </c>
      <c r="P427" s="136">
        <v>42844</v>
      </c>
      <c r="Q427" s="128" t="s">
        <v>698</v>
      </c>
      <c r="R427" s="128" t="s">
        <v>698</v>
      </c>
      <c r="S427" s="128" t="s">
        <v>698</v>
      </c>
      <c r="T427" s="128" t="s">
        <v>698</v>
      </c>
      <c r="U427" s="128" t="s">
        <v>698</v>
      </c>
      <c r="V427" s="145" t="s">
        <v>689</v>
      </c>
      <c r="W427" s="145" t="s">
        <v>689</v>
      </c>
      <c r="X427" s="187" t="s">
        <v>689</v>
      </c>
      <c r="Y427" s="134">
        <v>310998</v>
      </c>
      <c r="Z427" s="140">
        <v>0</v>
      </c>
      <c r="AA427" s="128">
        <v>0</v>
      </c>
      <c r="AB427" s="133">
        <v>310998</v>
      </c>
      <c r="AC427" s="134">
        <v>0</v>
      </c>
      <c r="AD427" s="137">
        <f t="shared" si="66"/>
        <v>310998</v>
      </c>
      <c r="AE427" s="135">
        <f t="shared" si="67"/>
        <v>0</v>
      </c>
      <c r="AF427" s="135">
        <f t="shared" si="68"/>
        <v>0</v>
      </c>
      <c r="AG427" s="135" t="s">
        <v>2543</v>
      </c>
      <c r="AH427" s="132"/>
      <c r="AI427" s="137"/>
      <c r="AJ427" s="138"/>
      <c r="AK427" s="138"/>
      <c r="AL427" s="138"/>
      <c r="AM427" s="138"/>
      <c r="AN427" s="138"/>
      <c r="AO427" s="138"/>
      <c r="AP427" s="138"/>
      <c r="AQ427" s="144" t="s">
        <v>1514</v>
      </c>
    </row>
    <row r="428" spans="1:43" ht="48" x14ac:dyDescent="0.3">
      <c r="A428" s="128" t="s">
        <v>903</v>
      </c>
      <c r="B428" s="129">
        <v>425</v>
      </c>
      <c r="C428" s="198" t="s">
        <v>1880</v>
      </c>
      <c r="D428" s="237">
        <v>132742</v>
      </c>
      <c r="E428" s="246" t="s">
        <v>2200</v>
      </c>
      <c r="F428" s="279" t="s">
        <v>2531</v>
      </c>
      <c r="G428" s="175" t="s">
        <v>1132</v>
      </c>
      <c r="H428" s="187">
        <v>2011</v>
      </c>
      <c r="I428" s="130">
        <v>40354</v>
      </c>
      <c r="J428" s="186">
        <v>2010</v>
      </c>
      <c r="K428" s="130" t="s">
        <v>1604</v>
      </c>
      <c r="L428" s="130" t="s">
        <v>1109</v>
      </c>
      <c r="M428" s="131">
        <v>365</v>
      </c>
      <c r="N428" s="136" t="s">
        <v>698</v>
      </c>
      <c r="O428" s="136" t="s">
        <v>698</v>
      </c>
      <c r="P428" s="136">
        <v>42844</v>
      </c>
      <c r="Q428" s="128" t="s">
        <v>698</v>
      </c>
      <c r="R428" s="128" t="s">
        <v>698</v>
      </c>
      <c r="S428" s="128" t="s">
        <v>698</v>
      </c>
      <c r="T428" s="128" t="s">
        <v>698</v>
      </c>
      <c r="U428" s="128" t="s">
        <v>698</v>
      </c>
      <c r="V428" s="145" t="s">
        <v>689</v>
      </c>
      <c r="W428" s="145" t="s">
        <v>689</v>
      </c>
      <c r="X428" s="187" t="s">
        <v>689</v>
      </c>
      <c r="Y428" s="134">
        <v>504485.4</v>
      </c>
      <c r="Z428" s="140">
        <v>0</v>
      </c>
      <c r="AA428" s="128">
        <v>0</v>
      </c>
      <c r="AB428" s="133">
        <v>9869</v>
      </c>
      <c r="AC428" s="140">
        <v>0</v>
      </c>
      <c r="AD428" s="137">
        <f t="shared" si="66"/>
        <v>504485.4</v>
      </c>
      <c r="AE428" s="135">
        <f t="shared" si="67"/>
        <v>0</v>
      </c>
      <c r="AF428" s="135">
        <f t="shared" si="68"/>
        <v>0</v>
      </c>
      <c r="AG428" s="135" t="s">
        <v>2543</v>
      </c>
      <c r="AH428" s="132"/>
      <c r="AI428" s="137"/>
      <c r="AJ428" s="138"/>
      <c r="AK428" s="138"/>
      <c r="AL428" s="138"/>
      <c r="AM428" s="138"/>
      <c r="AN428" s="138"/>
      <c r="AO428" s="138"/>
      <c r="AP428" s="138"/>
      <c r="AQ428" s="144" t="s">
        <v>1514</v>
      </c>
    </row>
    <row r="429" spans="1:43" ht="48" customHeight="1" x14ac:dyDescent="0.3">
      <c r="A429" s="128" t="s">
        <v>903</v>
      </c>
      <c r="B429" s="129">
        <v>426</v>
      </c>
      <c r="C429" s="198" t="s">
        <v>1881</v>
      </c>
      <c r="D429" s="237">
        <v>132760</v>
      </c>
      <c r="E429" s="246" t="s">
        <v>2200</v>
      </c>
      <c r="F429" s="279" t="s">
        <v>2531</v>
      </c>
      <c r="G429" s="175" t="s">
        <v>1132</v>
      </c>
      <c r="H429" s="187">
        <v>2011</v>
      </c>
      <c r="I429" s="130">
        <v>40337</v>
      </c>
      <c r="J429" s="186">
        <v>2010</v>
      </c>
      <c r="K429" s="130" t="s">
        <v>1184</v>
      </c>
      <c r="L429" s="130" t="s">
        <v>1109</v>
      </c>
      <c r="M429" s="131">
        <v>365</v>
      </c>
      <c r="N429" s="136" t="s">
        <v>698</v>
      </c>
      <c r="O429" s="136" t="s">
        <v>698</v>
      </c>
      <c r="P429" s="136">
        <v>42844</v>
      </c>
      <c r="Q429" s="128" t="s">
        <v>698</v>
      </c>
      <c r="R429" s="128" t="s">
        <v>698</v>
      </c>
      <c r="S429" s="128" t="s">
        <v>698</v>
      </c>
      <c r="T429" s="128" t="s">
        <v>698</v>
      </c>
      <c r="U429" s="128" t="s">
        <v>698</v>
      </c>
      <c r="V429" s="145" t="s">
        <v>689</v>
      </c>
      <c r="W429" s="145" t="s">
        <v>689</v>
      </c>
      <c r="X429" s="187" t="s">
        <v>689</v>
      </c>
      <c r="Y429" s="134">
        <v>357160.7</v>
      </c>
      <c r="Z429" s="140">
        <v>0</v>
      </c>
      <c r="AA429" s="128">
        <v>0</v>
      </c>
      <c r="AB429" s="133">
        <v>6987</v>
      </c>
      <c r="AC429" s="134">
        <v>0</v>
      </c>
      <c r="AD429" s="137">
        <f t="shared" si="66"/>
        <v>357160.7</v>
      </c>
      <c r="AE429" s="135">
        <f t="shared" si="67"/>
        <v>0</v>
      </c>
      <c r="AF429" s="135">
        <f t="shared" si="68"/>
        <v>0</v>
      </c>
      <c r="AG429" s="135" t="s">
        <v>2543</v>
      </c>
      <c r="AH429" s="132"/>
      <c r="AI429" s="137"/>
      <c r="AJ429" s="138"/>
      <c r="AK429" s="138"/>
      <c r="AL429" s="138"/>
      <c r="AM429" s="138"/>
      <c r="AN429" s="138"/>
      <c r="AO429" s="138"/>
      <c r="AP429" s="138"/>
      <c r="AQ429" s="144" t="s">
        <v>1514</v>
      </c>
    </row>
    <row r="430" spans="1:43" ht="60" x14ac:dyDescent="0.3">
      <c r="A430" s="128" t="s">
        <v>903</v>
      </c>
      <c r="B430" s="129">
        <v>427</v>
      </c>
      <c r="C430" s="198" t="s">
        <v>1882</v>
      </c>
      <c r="D430" s="237">
        <v>132763</v>
      </c>
      <c r="E430" s="246" t="s">
        <v>2200</v>
      </c>
      <c r="F430" s="279" t="s">
        <v>2531</v>
      </c>
      <c r="G430" s="175" t="s">
        <v>1132</v>
      </c>
      <c r="H430" s="187">
        <v>2011</v>
      </c>
      <c r="I430" s="130">
        <v>40337</v>
      </c>
      <c r="J430" s="186">
        <v>2010</v>
      </c>
      <c r="K430" s="130" t="s">
        <v>1604</v>
      </c>
      <c r="L430" s="130" t="s">
        <v>1109</v>
      </c>
      <c r="M430" s="131">
        <v>365</v>
      </c>
      <c r="N430" s="136" t="s">
        <v>698</v>
      </c>
      <c r="O430" s="136" t="s">
        <v>698</v>
      </c>
      <c r="P430" s="136">
        <v>42844</v>
      </c>
      <c r="Q430" s="128" t="s">
        <v>698</v>
      </c>
      <c r="R430" s="128" t="s">
        <v>698</v>
      </c>
      <c r="S430" s="128" t="s">
        <v>698</v>
      </c>
      <c r="T430" s="128" t="s">
        <v>698</v>
      </c>
      <c r="U430" s="128" t="s">
        <v>698</v>
      </c>
      <c r="V430" s="145" t="s">
        <v>689</v>
      </c>
      <c r="W430" s="145" t="s">
        <v>689</v>
      </c>
      <c r="X430" s="187" t="s">
        <v>689</v>
      </c>
      <c r="Y430" s="134">
        <v>1140307</v>
      </c>
      <c r="Z430" s="140">
        <v>0</v>
      </c>
      <c r="AA430" s="128">
        <v>0</v>
      </c>
      <c r="AB430" s="133">
        <v>22307</v>
      </c>
      <c r="AC430" s="140">
        <v>0</v>
      </c>
      <c r="AD430" s="137">
        <f t="shared" si="66"/>
        <v>1140307</v>
      </c>
      <c r="AE430" s="135">
        <f t="shared" si="67"/>
        <v>0</v>
      </c>
      <c r="AF430" s="135">
        <f t="shared" si="68"/>
        <v>0</v>
      </c>
      <c r="AG430" s="135" t="s">
        <v>2543</v>
      </c>
      <c r="AH430" s="132"/>
      <c r="AI430" s="137"/>
      <c r="AJ430" s="138"/>
      <c r="AK430" s="138"/>
      <c r="AL430" s="138"/>
      <c r="AM430" s="138"/>
      <c r="AN430" s="138"/>
      <c r="AO430" s="138"/>
      <c r="AP430" s="138"/>
      <c r="AQ430" s="144" t="s">
        <v>1514</v>
      </c>
    </row>
    <row r="431" spans="1:43" ht="48" x14ac:dyDescent="0.3">
      <c r="A431" s="128" t="s">
        <v>903</v>
      </c>
      <c r="B431" s="129">
        <v>428</v>
      </c>
      <c r="C431" s="198" t="s">
        <v>1885</v>
      </c>
      <c r="D431" s="237">
        <v>133091</v>
      </c>
      <c r="E431" s="246" t="s">
        <v>2200</v>
      </c>
      <c r="F431" s="279" t="s">
        <v>2531</v>
      </c>
      <c r="G431" s="175" t="s">
        <v>1132</v>
      </c>
      <c r="H431" s="187">
        <v>2011</v>
      </c>
      <c r="I431" s="130">
        <v>40372</v>
      </c>
      <c r="J431" s="186">
        <v>2010</v>
      </c>
      <c r="K431" s="130" t="s">
        <v>1886</v>
      </c>
      <c r="L431" s="130" t="s">
        <v>1109</v>
      </c>
      <c r="M431" s="131">
        <v>365</v>
      </c>
      <c r="N431" s="136" t="s">
        <v>698</v>
      </c>
      <c r="O431" s="136" t="s">
        <v>698</v>
      </c>
      <c r="P431" s="136">
        <v>42844</v>
      </c>
      <c r="Q431" s="128" t="s">
        <v>698</v>
      </c>
      <c r="R431" s="128" t="s">
        <v>698</v>
      </c>
      <c r="S431" s="128" t="s">
        <v>698</v>
      </c>
      <c r="T431" s="128" t="s">
        <v>698</v>
      </c>
      <c r="U431" s="128" t="s">
        <v>698</v>
      </c>
      <c r="V431" s="145" t="s">
        <v>689</v>
      </c>
      <c r="W431" s="145" t="s">
        <v>689</v>
      </c>
      <c r="X431" s="187" t="s">
        <v>689</v>
      </c>
      <c r="Y431" s="134">
        <v>533211</v>
      </c>
      <c r="Z431" s="140">
        <v>0</v>
      </c>
      <c r="AA431" s="128">
        <v>0</v>
      </c>
      <c r="AB431" s="133">
        <v>10431</v>
      </c>
      <c r="AC431" s="140">
        <v>0</v>
      </c>
      <c r="AD431" s="137">
        <f t="shared" si="66"/>
        <v>533211</v>
      </c>
      <c r="AE431" s="135">
        <f t="shared" si="67"/>
        <v>0</v>
      </c>
      <c r="AF431" s="135">
        <f t="shared" si="68"/>
        <v>0</v>
      </c>
      <c r="AG431" s="135" t="s">
        <v>2543</v>
      </c>
      <c r="AH431" s="132"/>
      <c r="AI431" s="137"/>
      <c r="AJ431" s="138"/>
      <c r="AK431" s="138"/>
      <c r="AL431" s="138"/>
      <c r="AM431" s="138"/>
      <c r="AN431" s="138"/>
      <c r="AO431" s="138"/>
      <c r="AP431" s="138"/>
      <c r="AQ431" s="144" t="s">
        <v>1514</v>
      </c>
    </row>
    <row r="432" spans="1:43" ht="48" x14ac:dyDescent="0.3">
      <c r="A432" s="128" t="s">
        <v>903</v>
      </c>
      <c r="B432" s="129">
        <v>429</v>
      </c>
      <c r="C432" s="198" t="s">
        <v>1887</v>
      </c>
      <c r="D432" s="237">
        <v>133107</v>
      </c>
      <c r="E432" s="246" t="s">
        <v>2200</v>
      </c>
      <c r="F432" s="279" t="s">
        <v>2531</v>
      </c>
      <c r="G432" s="175" t="s">
        <v>1132</v>
      </c>
      <c r="H432" s="187">
        <v>2011</v>
      </c>
      <c r="I432" s="130">
        <v>40337</v>
      </c>
      <c r="J432" s="186">
        <v>2010</v>
      </c>
      <c r="K432" s="130" t="s">
        <v>1888</v>
      </c>
      <c r="L432" s="130" t="s">
        <v>1109</v>
      </c>
      <c r="M432" s="131">
        <v>365</v>
      </c>
      <c r="N432" s="136" t="s">
        <v>698</v>
      </c>
      <c r="O432" s="136" t="s">
        <v>698</v>
      </c>
      <c r="P432" s="136">
        <v>42844</v>
      </c>
      <c r="Q432" s="128" t="s">
        <v>698</v>
      </c>
      <c r="R432" s="128" t="s">
        <v>698</v>
      </c>
      <c r="S432" s="128" t="s">
        <v>698</v>
      </c>
      <c r="T432" s="128" t="s">
        <v>698</v>
      </c>
      <c r="U432" s="128" t="s">
        <v>698</v>
      </c>
      <c r="V432" s="145" t="s">
        <v>689</v>
      </c>
      <c r="W432" s="145" t="s">
        <v>689</v>
      </c>
      <c r="X432" s="187" t="s">
        <v>689</v>
      </c>
      <c r="Y432" s="134">
        <v>512742</v>
      </c>
      <c r="Z432" s="140">
        <v>0</v>
      </c>
      <c r="AA432" s="128">
        <v>0</v>
      </c>
      <c r="AB432" s="133">
        <v>10030</v>
      </c>
      <c r="AC432" s="140">
        <v>0</v>
      </c>
      <c r="AD432" s="137">
        <f t="shared" si="66"/>
        <v>512742</v>
      </c>
      <c r="AE432" s="135">
        <f t="shared" si="67"/>
        <v>0</v>
      </c>
      <c r="AF432" s="135">
        <f t="shared" si="68"/>
        <v>0</v>
      </c>
      <c r="AG432" s="135" t="s">
        <v>2543</v>
      </c>
      <c r="AH432" s="132"/>
      <c r="AI432" s="137"/>
      <c r="AJ432" s="138"/>
      <c r="AK432" s="138"/>
      <c r="AL432" s="138"/>
      <c r="AM432" s="138"/>
      <c r="AN432" s="138"/>
      <c r="AO432" s="138"/>
      <c r="AP432" s="138"/>
      <c r="AQ432" s="144" t="s">
        <v>1514</v>
      </c>
    </row>
    <row r="433" spans="1:43" ht="48" x14ac:dyDescent="0.3">
      <c r="A433" s="128" t="s">
        <v>903</v>
      </c>
      <c r="B433" s="129">
        <v>430</v>
      </c>
      <c r="C433" s="198" t="s">
        <v>1889</v>
      </c>
      <c r="D433" s="237">
        <v>133431</v>
      </c>
      <c r="E433" s="246" t="s">
        <v>2200</v>
      </c>
      <c r="F433" s="279" t="s">
        <v>2531</v>
      </c>
      <c r="G433" s="175" t="s">
        <v>1132</v>
      </c>
      <c r="H433" s="187">
        <v>2011</v>
      </c>
      <c r="I433" s="130">
        <v>40337</v>
      </c>
      <c r="J433" s="186">
        <v>2010</v>
      </c>
      <c r="K433" s="130" t="s">
        <v>2242</v>
      </c>
      <c r="L433" s="130" t="s">
        <v>1109</v>
      </c>
      <c r="M433" s="131">
        <v>365</v>
      </c>
      <c r="N433" s="136" t="s">
        <v>698</v>
      </c>
      <c r="O433" s="136" t="s">
        <v>698</v>
      </c>
      <c r="P433" s="136">
        <v>42844</v>
      </c>
      <c r="Q433" s="128" t="s">
        <v>698</v>
      </c>
      <c r="R433" s="128" t="s">
        <v>698</v>
      </c>
      <c r="S433" s="128" t="s">
        <v>698</v>
      </c>
      <c r="T433" s="128" t="s">
        <v>698</v>
      </c>
      <c r="U433" s="128" t="s">
        <v>698</v>
      </c>
      <c r="V433" s="145" t="s">
        <v>689</v>
      </c>
      <c r="W433" s="145" t="s">
        <v>689</v>
      </c>
      <c r="X433" s="187" t="s">
        <v>689</v>
      </c>
      <c r="Y433" s="134">
        <v>884577.87</v>
      </c>
      <c r="Z433" s="140">
        <v>0</v>
      </c>
      <c r="AA433" s="128">
        <v>0</v>
      </c>
      <c r="AB433" s="133">
        <v>17309</v>
      </c>
      <c r="AC433" s="140">
        <v>0</v>
      </c>
      <c r="AD433" s="137">
        <f t="shared" si="66"/>
        <v>884577.87</v>
      </c>
      <c r="AE433" s="135">
        <f t="shared" si="67"/>
        <v>0</v>
      </c>
      <c r="AF433" s="135">
        <f t="shared" si="68"/>
        <v>0</v>
      </c>
      <c r="AG433" s="135" t="s">
        <v>2543</v>
      </c>
      <c r="AH433" s="132"/>
      <c r="AI433" s="137"/>
      <c r="AJ433" s="138"/>
      <c r="AK433" s="138"/>
      <c r="AL433" s="138"/>
      <c r="AM433" s="138"/>
      <c r="AN433" s="138"/>
      <c r="AO433" s="138"/>
      <c r="AP433" s="138"/>
      <c r="AQ433" s="144" t="s">
        <v>1890</v>
      </c>
    </row>
    <row r="434" spans="1:43" ht="48" x14ac:dyDescent="0.3">
      <c r="A434" s="128" t="s">
        <v>903</v>
      </c>
      <c r="B434" s="129">
        <v>431</v>
      </c>
      <c r="C434" s="198" t="s">
        <v>1891</v>
      </c>
      <c r="D434" s="237">
        <v>133481</v>
      </c>
      <c r="E434" s="246" t="s">
        <v>2200</v>
      </c>
      <c r="F434" s="279" t="s">
        <v>2531</v>
      </c>
      <c r="G434" s="175" t="s">
        <v>1132</v>
      </c>
      <c r="H434" s="187">
        <v>2011</v>
      </c>
      <c r="I434" s="130">
        <v>40337</v>
      </c>
      <c r="J434" s="186">
        <v>2010</v>
      </c>
      <c r="K434" s="130" t="s">
        <v>1892</v>
      </c>
      <c r="L434" s="130" t="s">
        <v>1109</v>
      </c>
      <c r="M434" s="131">
        <v>365</v>
      </c>
      <c r="N434" s="136" t="s">
        <v>698</v>
      </c>
      <c r="O434" s="136" t="s">
        <v>698</v>
      </c>
      <c r="P434" s="136">
        <v>42844</v>
      </c>
      <c r="Q434" s="128" t="s">
        <v>698</v>
      </c>
      <c r="R434" s="128" t="s">
        <v>698</v>
      </c>
      <c r="S434" s="128" t="s">
        <v>698</v>
      </c>
      <c r="T434" s="128" t="s">
        <v>698</v>
      </c>
      <c r="U434" s="128" t="s">
        <v>698</v>
      </c>
      <c r="V434" s="145" t="s">
        <v>689</v>
      </c>
      <c r="W434" s="145" t="s">
        <v>689</v>
      </c>
      <c r="X434" s="187" t="s">
        <v>689</v>
      </c>
      <c r="Y434" s="134">
        <v>383332.43</v>
      </c>
      <c r="Z434" s="140">
        <v>0</v>
      </c>
      <c r="AA434" s="128">
        <v>0</v>
      </c>
      <c r="AB434" s="133">
        <v>7499</v>
      </c>
      <c r="AC434" s="140">
        <v>0</v>
      </c>
      <c r="AD434" s="137">
        <f t="shared" si="66"/>
        <v>383332.43</v>
      </c>
      <c r="AE434" s="135">
        <f t="shared" si="67"/>
        <v>0</v>
      </c>
      <c r="AF434" s="135">
        <f t="shared" si="68"/>
        <v>0</v>
      </c>
      <c r="AG434" s="135" t="s">
        <v>2543</v>
      </c>
      <c r="AH434" s="132"/>
      <c r="AI434" s="137"/>
      <c r="AJ434" s="138"/>
      <c r="AK434" s="138"/>
      <c r="AL434" s="138"/>
      <c r="AM434" s="138"/>
      <c r="AN434" s="138"/>
      <c r="AO434" s="138"/>
      <c r="AP434" s="138"/>
      <c r="AQ434" s="144" t="s">
        <v>1514</v>
      </c>
    </row>
    <row r="435" spans="1:43" ht="48" x14ac:dyDescent="0.3">
      <c r="A435" s="128" t="s">
        <v>903</v>
      </c>
      <c r="B435" s="129">
        <v>432</v>
      </c>
      <c r="C435" s="198" t="s">
        <v>1893</v>
      </c>
      <c r="D435" s="237">
        <v>133648</v>
      </c>
      <c r="E435" s="246" t="s">
        <v>2200</v>
      </c>
      <c r="F435" s="279" t="s">
        <v>2531</v>
      </c>
      <c r="G435" s="175" t="s">
        <v>1132</v>
      </c>
      <c r="H435" s="187">
        <v>2011</v>
      </c>
      <c r="I435" s="130">
        <v>40337</v>
      </c>
      <c r="J435" s="186">
        <v>2010</v>
      </c>
      <c r="K435" s="130" t="s">
        <v>1892</v>
      </c>
      <c r="L435" s="130" t="s">
        <v>1109</v>
      </c>
      <c r="M435" s="131">
        <v>365</v>
      </c>
      <c r="N435" s="136" t="s">
        <v>698</v>
      </c>
      <c r="O435" s="136" t="s">
        <v>698</v>
      </c>
      <c r="P435" s="136">
        <v>42844</v>
      </c>
      <c r="Q435" s="128" t="s">
        <v>698</v>
      </c>
      <c r="R435" s="128" t="s">
        <v>698</v>
      </c>
      <c r="S435" s="128" t="s">
        <v>698</v>
      </c>
      <c r="T435" s="128" t="s">
        <v>698</v>
      </c>
      <c r="U435" s="128" t="s">
        <v>698</v>
      </c>
      <c r="V435" s="145" t="s">
        <v>689</v>
      </c>
      <c r="W435" s="145" t="s">
        <v>689</v>
      </c>
      <c r="X435" s="187" t="s">
        <v>689</v>
      </c>
      <c r="Y435" s="134">
        <v>2896996.71</v>
      </c>
      <c r="Z435" s="140">
        <v>0</v>
      </c>
      <c r="AA435" s="128">
        <v>0</v>
      </c>
      <c r="AB435" s="133">
        <v>827068</v>
      </c>
      <c r="AC435" s="140">
        <v>0</v>
      </c>
      <c r="AD435" s="137">
        <f t="shared" si="66"/>
        <v>2896996.71</v>
      </c>
      <c r="AE435" s="135">
        <f t="shared" si="67"/>
        <v>0</v>
      </c>
      <c r="AF435" s="135">
        <f t="shared" si="68"/>
        <v>0</v>
      </c>
      <c r="AG435" s="135" t="s">
        <v>2543</v>
      </c>
      <c r="AH435" s="132"/>
      <c r="AI435" s="137"/>
      <c r="AJ435" s="138"/>
      <c r="AK435" s="138"/>
      <c r="AL435" s="138"/>
      <c r="AM435" s="138"/>
      <c r="AN435" s="138"/>
      <c r="AO435" s="138"/>
      <c r="AP435" s="138"/>
      <c r="AQ435" s="144" t="s">
        <v>1514</v>
      </c>
    </row>
    <row r="436" spans="1:43" ht="36" x14ac:dyDescent="0.3">
      <c r="A436" s="128" t="s">
        <v>903</v>
      </c>
      <c r="B436" s="129">
        <v>433</v>
      </c>
      <c r="C436" s="198" t="s">
        <v>1904</v>
      </c>
      <c r="D436" s="237">
        <v>138207</v>
      </c>
      <c r="E436" s="245" t="s">
        <v>2225</v>
      </c>
      <c r="F436" s="279" t="s">
        <v>2533</v>
      </c>
      <c r="G436" s="175" t="s">
        <v>1132</v>
      </c>
      <c r="H436" s="187">
        <v>2011</v>
      </c>
      <c r="I436" s="130">
        <v>40324</v>
      </c>
      <c r="J436" s="186">
        <v>2010</v>
      </c>
      <c r="K436" s="130" t="s">
        <v>1194</v>
      </c>
      <c r="L436" s="130" t="s">
        <v>1108</v>
      </c>
      <c r="M436" s="131">
        <v>180</v>
      </c>
      <c r="N436" s="136">
        <v>40787</v>
      </c>
      <c r="O436" s="136">
        <v>41244</v>
      </c>
      <c r="P436" s="136">
        <v>42844</v>
      </c>
      <c r="Q436" s="145">
        <f>+(P436-N436)/365</f>
        <v>5.6356164383561644</v>
      </c>
      <c r="R436" s="145" t="s">
        <v>2515</v>
      </c>
      <c r="S436" s="145">
        <f>+(P436-O436)/365</f>
        <v>4.3835616438356162</v>
      </c>
      <c r="T436" s="145" t="s">
        <v>2514</v>
      </c>
      <c r="U436" s="145" t="s">
        <v>2540</v>
      </c>
      <c r="V436" s="145" t="s">
        <v>689</v>
      </c>
      <c r="W436" s="145" t="s">
        <v>689</v>
      </c>
      <c r="X436" s="187" t="s">
        <v>689</v>
      </c>
      <c r="Y436" s="134">
        <v>1158149</v>
      </c>
      <c r="Z436" s="140">
        <v>0</v>
      </c>
      <c r="AA436" s="128">
        <v>0</v>
      </c>
      <c r="AB436" s="133">
        <v>2122272</v>
      </c>
      <c r="AC436" s="134">
        <v>1105126.9099999999</v>
      </c>
      <c r="AD436" s="137">
        <f t="shared" si="66"/>
        <v>53022.090000000084</v>
      </c>
      <c r="AE436" s="135">
        <f t="shared" si="67"/>
        <v>0.95421824825648505</v>
      </c>
      <c r="AF436" s="135">
        <f t="shared" si="68"/>
        <v>0.95421824825648505</v>
      </c>
      <c r="AG436" s="135" t="s">
        <v>2544</v>
      </c>
      <c r="AH436" s="132"/>
      <c r="AI436" s="137"/>
      <c r="AJ436" s="138"/>
      <c r="AK436" s="138"/>
      <c r="AL436" s="138"/>
      <c r="AM436" s="138"/>
      <c r="AN436" s="138"/>
      <c r="AO436" s="138"/>
      <c r="AP436" s="138"/>
      <c r="AQ436" s="144" t="s">
        <v>1905</v>
      </c>
    </row>
    <row r="437" spans="1:43" ht="48.6" x14ac:dyDescent="0.3">
      <c r="A437" s="193" t="s">
        <v>897</v>
      </c>
      <c r="B437" s="129">
        <v>434</v>
      </c>
      <c r="C437" s="198" t="s">
        <v>1922</v>
      </c>
      <c r="D437" s="243">
        <v>143531</v>
      </c>
      <c r="E437" s="245" t="s">
        <v>2226</v>
      </c>
      <c r="F437" s="279" t="s">
        <v>2533</v>
      </c>
      <c r="G437" s="175" t="s">
        <v>1132</v>
      </c>
      <c r="H437" s="187">
        <v>2011</v>
      </c>
      <c r="I437" s="130">
        <v>40211</v>
      </c>
      <c r="J437" s="186">
        <v>2010</v>
      </c>
      <c r="K437" s="130" t="s">
        <v>905</v>
      </c>
      <c r="L437" s="130" t="s">
        <v>1100</v>
      </c>
      <c r="M437" s="131">
        <v>180</v>
      </c>
      <c r="N437" s="136">
        <v>40725</v>
      </c>
      <c r="O437" s="136">
        <v>40878</v>
      </c>
      <c r="P437" s="136">
        <v>42844</v>
      </c>
      <c r="Q437" s="145">
        <f>+(P437-N437)/365</f>
        <v>5.8054794520547945</v>
      </c>
      <c r="R437" s="145" t="s">
        <v>2515</v>
      </c>
      <c r="S437" s="145">
        <f>+(P437-O437)/365</f>
        <v>5.3863013698630136</v>
      </c>
      <c r="T437" s="145" t="s">
        <v>2515</v>
      </c>
      <c r="U437" s="145" t="s">
        <v>2540</v>
      </c>
      <c r="V437" s="145" t="s">
        <v>689</v>
      </c>
      <c r="W437" s="145" t="s">
        <v>689</v>
      </c>
      <c r="X437" s="187" t="s">
        <v>689</v>
      </c>
      <c r="Y437" s="151">
        <v>365405.84</v>
      </c>
      <c r="Z437" s="187">
        <v>0</v>
      </c>
      <c r="AA437" s="128">
        <v>0</v>
      </c>
      <c r="AB437" s="133">
        <v>438916</v>
      </c>
      <c r="AC437" s="150">
        <v>438462.41</v>
      </c>
      <c r="AD437" s="137">
        <f t="shared" si="66"/>
        <v>-73056.569999999949</v>
      </c>
      <c r="AE437" s="135">
        <f t="shared" si="67"/>
        <v>1.1999326830682289</v>
      </c>
      <c r="AF437" s="135">
        <f t="shared" si="68"/>
        <v>1.1999326830682289</v>
      </c>
      <c r="AG437" s="135" t="s">
        <v>2544</v>
      </c>
      <c r="AH437" s="202"/>
      <c r="AI437" s="190"/>
      <c r="AJ437" s="191"/>
      <c r="AK437" s="191"/>
      <c r="AL437" s="191"/>
      <c r="AM437" s="191"/>
      <c r="AN437" s="191"/>
      <c r="AO437" s="191"/>
      <c r="AP437" s="191"/>
      <c r="AQ437" s="177" t="s">
        <v>1923</v>
      </c>
    </row>
    <row r="438" spans="1:43" ht="48.6" x14ac:dyDescent="0.3">
      <c r="A438" s="193" t="s">
        <v>897</v>
      </c>
      <c r="B438" s="129">
        <v>435</v>
      </c>
      <c r="C438" s="198" t="s">
        <v>1924</v>
      </c>
      <c r="D438" s="239">
        <v>143608</v>
      </c>
      <c r="E438" s="245" t="s">
        <v>2226</v>
      </c>
      <c r="F438" s="279" t="s">
        <v>2533</v>
      </c>
      <c r="G438" s="175" t="s">
        <v>1132</v>
      </c>
      <c r="H438" s="187">
        <v>2011</v>
      </c>
      <c r="I438" s="130">
        <v>40211</v>
      </c>
      <c r="J438" s="186">
        <v>2010</v>
      </c>
      <c r="K438" s="130" t="s">
        <v>905</v>
      </c>
      <c r="L438" s="130" t="s">
        <v>1100</v>
      </c>
      <c r="M438" s="131">
        <v>180</v>
      </c>
      <c r="N438" s="136">
        <v>40725</v>
      </c>
      <c r="O438" s="136">
        <v>40878</v>
      </c>
      <c r="P438" s="136">
        <v>42844</v>
      </c>
      <c r="Q438" s="145">
        <f>+(P438-N438)/365</f>
        <v>5.8054794520547945</v>
      </c>
      <c r="R438" s="145" t="s">
        <v>2515</v>
      </c>
      <c r="S438" s="145">
        <f>+(P438-O438)/365</f>
        <v>5.3863013698630136</v>
      </c>
      <c r="T438" s="145" t="s">
        <v>2515</v>
      </c>
      <c r="U438" s="145" t="s">
        <v>2540</v>
      </c>
      <c r="V438" s="145" t="s">
        <v>689</v>
      </c>
      <c r="W438" s="145" t="s">
        <v>689</v>
      </c>
      <c r="X438" s="187" t="s">
        <v>689</v>
      </c>
      <c r="Y438" s="151">
        <v>495111.58</v>
      </c>
      <c r="Z438" s="187">
        <v>0</v>
      </c>
      <c r="AA438" s="128">
        <v>0</v>
      </c>
      <c r="AB438" s="133">
        <v>508622</v>
      </c>
      <c r="AC438" s="150">
        <v>508528.54</v>
      </c>
      <c r="AD438" s="137">
        <f t="shared" si="66"/>
        <v>-13416.959999999963</v>
      </c>
      <c r="AE438" s="135">
        <f t="shared" si="67"/>
        <v>1.0270988612304321</v>
      </c>
      <c r="AF438" s="135">
        <f t="shared" si="68"/>
        <v>1.0270988612304321</v>
      </c>
      <c r="AG438" s="135" t="s">
        <v>2544</v>
      </c>
      <c r="AH438" s="202"/>
      <c r="AI438" s="190"/>
      <c r="AJ438" s="191"/>
      <c r="AK438" s="191"/>
      <c r="AL438" s="191"/>
      <c r="AM438" s="191"/>
      <c r="AN438" s="191"/>
      <c r="AO438" s="191"/>
      <c r="AP438" s="191"/>
      <c r="AQ438" s="177" t="s">
        <v>1923</v>
      </c>
    </row>
    <row r="439" spans="1:43" ht="48.6" x14ac:dyDescent="0.3">
      <c r="A439" s="193" t="s">
        <v>897</v>
      </c>
      <c r="B439" s="129">
        <v>436</v>
      </c>
      <c r="C439" s="198" t="s">
        <v>1925</v>
      </c>
      <c r="D439" s="239">
        <v>143624</v>
      </c>
      <c r="E439" s="245" t="s">
        <v>2226</v>
      </c>
      <c r="F439" s="279" t="s">
        <v>2533</v>
      </c>
      <c r="G439" s="175" t="s">
        <v>1132</v>
      </c>
      <c r="H439" s="187">
        <v>2011</v>
      </c>
      <c r="I439" s="130">
        <v>40211</v>
      </c>
      <c r="J439" s="186">
        <v>2010</v>
      </c>
      <c r="K439" s="130" t="s">
        <v>905</v>
      </c>
      <c r="L439" s="130" t="s">
        <v>1096</v>
      </c>
      <c r="M439" s="131">
        <v>180</v>
      </c>
      <c r="N439" s="136">
        <v>40756</v>
      </c>
      <c r="O439" s="136">
        <v>41030</v>
      </c>
      <c r="P439" s="136">
        <v>42844</v>
      </c>
      <c r="Q439" s="145">
        <f>+(P439-N439)/365</f>
        <v>5.720547945205479</v>
      </c>
      <c r="R439" s="145" t="s">
        <v>2515</v>
      </c>
      <c r="S439" s="145">
        <f>+(P439-O439)/365</f>
        <v>4.9698630136986299</v>
      </c>
      <c r="T439" s="145" t="s">
        <v>2515</v>
      </c>
      <c r="U439" s="145" t="s">
        <v>2540</v>
      </c>
      <c r="V439" s="145" t="s">
        <v>689</v>
      </c>
      <c r="W439" s="145" t="s">
        <v>689</v>
      </c>
      <c r="X439" s="187" t="s">
        <v>689</v>
      </c>
      <c r="Y439" s="151">
        <v>982533.98</v>
      </c>
      <c r="Z439" s="187">
        <v>0</v>
      </c>
      <c r="AA439" s="128">
        <v>0</v>
      </c>
      <c r="AB439" s="133">
        <v>985188</v>
      </c>
      <c r="AC439" s="150">
        <v>983104.64</v>
      </c>
      <c r="AD439" s="137">
        <f t="shared" si="66"/>
        <v>-570.6600000000326</v>
      </c>
      <c r="AE439" s="135">
        <f t="shared" si="67"/>
        <v>1.0005808043402225</v>
      </c>
      <c r="AF439" s="135">
        <f t="shared" si="68"/>
        <v>1.0005808043402225</v>
      </c>
      <c r="AG439" s="135" t="s">
        <v>2544</v>
      </c>
      <c r="AH439" s="202"/>
      <c r="AI439" s="190"/>
      <c r="AJ439" s="191"/>
      <c r="AK439" s="191"/>
      <c r="AL439" s="191"/>
      <c r="AM439" s="191"/>
      <c r="AN439" s="191"/>
      <c r="AO439" s="191"/>
      <c r="AP439" s="191"/>
      <c r="AQ439" s="177" t="s">
        <v>1926</v>
      </c>
    </row>
    <row r="440" spans="1:43" ht="36" x14ac:dyDescent="0.3">
      <c r="A440" s="193" t="s">
        <v>897</v>
      </c>
      <c r="B440" s="129">
        <v>437</v>
      </c>
      <c r="C440" s="198" t="s">
        <v>1927</v>
      </c>
      <c r="D440" s="239">
        <v>145396</v>
      </c>
      <c r="E440" s="246" t="s">
        <v>2200</v>
      </c>
      <c r="F440" s="279" t="s">
        <v>2531</v>
      </c>
      <c r="G440" s="175" t="s">
        <v>1132</v>
      </c>
      <c r="H440" s="187">
        <v>2011</v>
      </c>
      <c r="I440" s="130">
        <v>40248</v>
      </c>
      <c r="J440" s="186">
        <v>2010</v>
      </c>
      <c r="K440" s="130" t="s">
        <v>916</v>
      </c>
      <c r="L440" s="130" t="s">
        <v>1110</v>
      </c>
      <c r="M440" s="131">
        <v>150</v>
      </c>
      <c r="N440" s="136">
        <v>40422</v>
      </c>
      <c r="O440" s="136">
        <v>40878</v>
      </c>
      <c r="P440" s="136">
        <v>42844</v>
      </c>
      <c r="Q440" s="145">
        <f>+(P440-N440)/365</f>
        <v>6.6356164383561644</v>
      </c>
      <c r="R440" s="145" t="s">
        <v>2516</v>
      </c>
      <c r="S440" s="145">
        <f>+(P440-O440)/365</f>
        <v>5.3863013698630136</v>
      </c>
      <c r="T440" s="145" t="s">
        <v>2515</v>
      </c>
      <c r="U440" s="145" t="s">
        <v>2540</v>
      </c>
      <c r="V440" s="145" t="s">
        <v>689</v>
      </c>
      <c r="W440" s="136" t="s">
        <v>691</v>
      </c>
      <c r="X440" s="187" t="s">
        <v>689</v>
      </c>
      <c r="Y440" s="151">
        <v>890746.19</v>
      </c>
      <c r="Z440" s="187">
        <v>0</v>
      </c>
      <c r="AA440" s="128">
        <v>0</v>
      </c>
      <c r="AB440" s="133">
        <v>1169376</v>
      </c>
      <c r="AC440" s="150">
        <v>873461.19</v>
      </c>
      <c r="AD440" s="137">
        <f t="shared" si="66"/>
        <v>17285</v>
      </c>
      <c r="AE440" s="135">
        <f t="shared" si="67"/>
        <v>0.98059492120870029</v>
      </c>
      <c r="AF440" s="135">
        <f t="shared" si="68"/>
        <v>0.98059492120870029</v>
      </c>
      <c r="AG440" s="135" t="s">
        <v>2544</v>
      </c>
      <c r="AH440" s="136" t="s">
        <v>925</v>
      </c>
      <c r="AI440" s="190"/>
      <c r="AJ440" s="191"/>
      <c r="AK440" s="191"/>
      <c r="AL440" s="191"/>
      <c r="AM440" s="191"/>
      <c r="AN440" s="191"/>
      <c r="AO440" s="191"/>
      <c r="AP440" s="191"/>
      <c r="AQ440" s="177" t="s">
        <v>1921</v>
      </c>
    </row>
    <row r="441" spans="1:43" ht="48" x14ac:dyDescent="0.3">
      <c r="A441" s="193" t="s">
        <v>897</v>
      </c>
      <c r="B441" s="129">
        <v>438</v>
      </c>
      <c r="C441" s="198" t="s">
        <v>1932</v>
      </c>
      <c r="D441" s="239">
        <v>150235</v>
      </c>
      <c r="E441" s="246" t="s">
        <v>2200</v>
      </c>
      <c r="F441" s="279" t="s">
        <v>2531</v>
      </c>
      <c r="G441" s="175" t="s">
        <v>1132</v>
      </c>
      <c r="H441" s="187">
        <v>2011</v>
      </c>
      <c r="I441" s="130">
        <v>40337</v>
      </c>
      <c r="J441" s="186">
        <v>2010</v>
      </c>
      <c r="K441" s="130" t="s">
        <v>1876</v>
      </c>
      <c r="L441" s="130" t="s">
        <v>1109</v>
      </c>
      <c r="M441" s="131">
        <v>270</v>
      </c>
      <c r="N441" s="136" t="s">
        <v>698</v>
      </c>
      <c r="O441" s="136" t="s">
        <v>698</v>
      </c>
      <c r="P441" s="136">
        <v>42844</v>
      </c>
      <c r="Q441" s="128" t="s">
        <v>698</v>
      </c>
      <c r="R441" s="128" t="s">
        <v>698</v>
      </c>
      <c r="S441" s="128" t="s">
        <v>698</v>
      </c>
      <c r="T441" s="128" t="s">
        <v>698</v>
      </c>
      <c r="U441" s="128" t="s">
        <v>698</v>
      </c>
      <c r="V441" s="145" t="s">
        <v>689</v>
      </c>
      <c r="W441" s="145" t="s">
        <v>689</v>
      </c>
      <c r="X441" s="187" t="s">
        <v>689</v>
      </c>
      <c r="Y441" s="151">
        <v>531609.66</v>
      </c>
      <c r="Z441" s="150">
        <v>0</v>
      </c>
      <c r="AA441" s="128">
        <v>0</v>
      </c>
      <c r="AB441" s="133">
        <v>1642000</v>
      </c>
      <c r="AC441" s="210">
        <v>0</v>
      </c>
      <c r="AD441" s="137">
        <f t="shared" si="66"/>
        <v>531609.66</v>
      </c>
      <c r="AE441" s="135">
        <f t="shared" si="67"/>
        <v>0</v>
      </c>
      <c r="AF441" s="135">
        <f t="shared" si="68"/>
        <v>0</v>
      </c>
      <c r="AG441" s="135" t="s">
        <v>2543</v>
      </c>
      <c r="AH441" s="202"/>
      <c r="AI441" s="190"/>
      <c r="AJ441" s="191"/>
      <c r="AK441" s="191"/>
      <c r="AL441" s="191"/>
      <c r="AM441" s="191"/>
      <c r="AN441" s="191"/>
      <c r="AO441" s="191"/>
      <c r="AP441" s="191"/>
      <c r="AQ441" s="177" t="s">
        <v>1933</v>
      </c>
    </row>
    <row r="442" spans="1:43" ht="48" x14ac:dyDescent="0.3">
      <c r="A442" s="193" t="s">
        <v>897</v>
      </c>
      <c r="B442" s="129">
        <v>439</v>
      </c>
      <c r="C442" s="198" t="s">
        <v>1938</v>
      </c>
      <c r="D442" s="239">
        <v>156462</v>
      </c>
      <c r="E442" s="246" t="s">
        <v>2200</v>
      </c>
      <c r="F442" s="279" t="s">
        <v>2531</v>
      </c>
      <c r="G442" s="175" t="s">
        <v>1132</v>
      </c>
      <c r="H442" s="187">
        <v>2011</v>
      </c>
      <c r="I442" s="130">
        <v>40372</v>
      </c>
      <c r="J442" s="186">
        <v>2010</v>
      </c>
      <c r="K442" s="130" t="s">
        <v>1178</v>
      </c>
      <c r="L442" s="130" t="s">
        <v>1109</v>
      </c>
      <c r="M442" s="131">
        <v>270</v>
      </c>
      <c r="N442" s="136" t="s">
        <v>698</v>
      </c>
      <c r="O442" s="136" t="s">
        <v>698</v>
      </c>
      <c r="P442" s="136">
        <v>42844</v>
      </c>
      <c r="Q442" s="128" t="s">
        <v>698</v>
      </c>
      <c r="R442" s="128" t="s">
        <v>698</v>
      </c>
      <c r="S442" s="128" t="s">
        <v>698</v>
      </c>
      <c r="T442" s="128" t="s">
        <v>698</v>
      </c>
      <c r="U442" s="128" t="s">
        <v>698</v>
      </c>
      <c r="V442" s="145" t="s">
        <v>689</v>
      </c>
      <c r="W442" s="145" t="s">
        <v>689</v>
      </c>
      <c r="X442" s="136" t="s">
        <v>689</v>
      </c>
      <c r="Y442" s="151">
        <v>596599</v>
      </c>
      <c r="Z442" s="187">
        <v>0</v>
      </c>
      <c r="AA442" s="128">
        <v>0</v>
      </c>
      <c r="AB442" s="133">
        <v>0</v>
      </c>
      <c r="AC442" s="210">
        <v>0</v>
      </c>
      <c r="AD442" s="137">
        <f t="shared" si="66"/>
        <v>596599</v>
      </c>
      <c r="AE442" s="135">
        <f t="shared" si="67"/>
        <v>0</v>
      </c>
      <c r="AF442" s="135">
        <f t="shared" si="68"/>
        <v>0</v>
      </c>
      <c r="AG442" s="135" t="s">
        <v>2543</v>
      </c>
      <c r="AH442" s="202"/>
      <c r="AI442" s="190"/>
      <c r="AJ442" s="191"/>
      <c r="AK442" s="191"/>
      <c r="AL442" s="191"/>
      <c r="AM442" s="191"/>
      <c r="AN442" s="191"/>
      <c r="AO442" s="191"/>
      <c r="AP442" s="191"/>
      <c r="AQ442" s="177" t="s">
        <v>1939</v>
      </c>
    </row>
    <row r="443" spans="1:43" ht="48" x14ac:dyDescent="0.3">
      <c r="A443" s="193" t="s">
        <v>897</v>
      </c>
      <c r="B443" s="129">
        <v>440</v>
      </c>
      <c r="C443" s="198" t="s">
        <v>1940</v>
      </c>
      <c r="D443" s="239">
        <v>157207</v>
      </c>
      <c r="E443" s="245" t="s">
        <v>2225</v>
      </c>
      <c r="F443" s="279" t="s">
        <v>2533</v>
      </c>
      <c r="G443" s="175" t="s">
        <v>1132</v>
      </c>
      <c r="H443" s="187">
        <v>2011</v>
      </c>
      <c r="I443" s="130">
        <v>40374</v>
      </c>
      <c r="J443" s="186">
        <v>2010</v>
      </c>
      <c r="K443" s="130" t="s">
        <v>1194</v>
      </c>
      <c r="L443" s="130" t="s">
        <v>1104</v>
      </c>
      <c r="M443" s="131">
        <v>210</v>
      </c>
      <c r="N443" s="136">
        <v>40787</v>
      </c>
      <c r="O443" s="136">
        <v>41671</v>
      </c>
      <c r="P443" s="136">
        <v>42844</v>
      </c>
      <c r="Q443" s="145">
        <f>+(P443-N443)/365</f>
        <v>5.6356164383561644</v>
      </c>
      <c r="R443" s="145" t="s">
        <v>2515</v>
      </c>
      <c r="S443" s="145">
        <f>+(P443-O443)/365</f>
        <v>3.2136986301369861</v>
      </c>
      <c r="T443" s="145" t="s">
        <v>2513</v>
      </c>
      <c r="U443" s="145" t="s">
        <v>2540</v>
      </c>
      <c r="V443" s="145" t="s">
        <v>689</v>
      </c>
      <c r="W443" s="145" t="s">
        <v>689</v>
      </c>
      <c r="X443" s="136" t="s">
        <v>689</v>
      </c>
      <c r="Y443" s="151">
        <v>1523416</v>
      </c>
      <c r="Z443" s="187">
        <v>0</v>
      </c>
      <c r="AA443" s="128">
        <v>0</v>
      </c>
      <c r="AB443" s="133">
        <v>3416055</v>
      </c>
      <c r="AC443" s="150">
        <v>1491153.18</v>
      </c>
      <c r="AD443" s="137">
        <f t="shared" si="66"/>
        <v>32262.820000000065</v>
      </c>
      <c r="AE443" s="135">
        <f t="shared" si="67"/>
        <v>0.97882205517074783</v>
      </c>
      <c r="AF443" s="135">
        <f t="shared" si="68"/>
        <v>0.97882205517074783</v>
      </c>
      <c r="AG443" s="135" t="s">
        <v>2544</v>
      </c>
      <c r="AH443" s="202"/>
      <c r="AI443" s="190"/>
      <c r="AJ443" s="191"/>
      <c r="AK443" s="191"/>
      <c r="AL443" s="191"/>
      <c r="AM443" s="191"/>
      <c r="AN443" s="191"/>
      <c r="AO443" s="191"/>
      <c r="AP443" s="191"/>
      <c r="AQ443" s="177" t="s">
        <v>1941</v>
      </c>
    </row>
    <row r="444" spans="1:43" ht="60" customHeight="1" x14ac:dyDescent="0.3">
      <c r="A444" s="193" t="s">
        <v>897</v>
      </c>
      <c r="B444" s="129">
        <v>441</v>
      </c>
      <c r="C444" s="198" t="s">
        <v>1942</v>
      </c>
      <c r="D444" s="239">
        <v>158162</v>
      </c>
      <c r="E444" s="246" t="s">
        <v>2200</v>
      </c>
      <c r="F444" s="279" t="s">
        <v>2531</v>
      </c>
      <c r="G444" s="175" t="s">
        <v>1132</v>
      </c>
      <c r="H444" s="187">
        <v>2011</v>
      </c>
      <c r="I444" s="130">
        <v>40401</v>
      </c>
      <c r="J444" s="186">
        <v>2010</v>
      </c>
      <c r="K444" s="187" t="s">
        <v>1161</v>
      </c>
      <c r="L444" s="130" t="s">
        <v>1110</v>
      </c>
      <c r="M444" s="131">
        <v>180</v>
      </c>
      <c r="N444" s="136" t="s">
        <v>698</v>
      </c>
      <c r="O444" s="136" t="s">
        <v>698</v>
      </c>
      <c r="P444" s="136">
        <v>42844</v>
      </c>
      <c r="Q444" s="128" t="s">
        <v>698</v>
      </c>
      <c r="R444" s="128" t="s">
        <v>698</v>
      </c>
      <c r="S444" s="128" t="s">
        <v>698</v>
      </c>
      <c r="T444" s="128" t="s">
        <v>698</v>
      </c>
      <c r="U444" s="128" t="s">
        <v>698</v>
      </c>
      <c r="V444" s="145" t="s">
        <v>689</v>
      </c>
      <c r="W444" s="145" t="s">
        <v>689</v>
      </c>
      <c r="X444" s="136" t="s">
        <v>689</v>
      </c>
      <c r="Y444" s="151">
        <v>473328.32</v>
      </c>
      <c r="Z444" s="187">
        <v>0</v>
      </c>
      <c r="AA444" s="128">
        <v>0</v>
      </c>
      <c r="AB444" s="133">
        <v>473329</v>
      </c>
      <c r="AC444" s="210">
        <v>0</v>
      </c>
      <c r="AD444" s="137">
        <f t="shared" si="66"/>
        <v>473328.32</v>
      </c>
      <c r="AE444" s="135">
        <f t="shared" si="67"/>
        <v>0</v>
      </c>
      <c r="AF444" s="135">
        <f t="shared" si="68"/>
        <v>0</v>
      </c>
      <c r="AG444" s="135" t="s">
        <v>2543</v>
      </c>
      <c r="AH444" s="202"/>
      <c r="AI444" s="190"/>
      <c r="AJ444" s="191"/>
      <c r="AK444" s="191"/>
      <c r="AL444" s="191"/>
      <c r="AM444" s="191"/>
      <c r="AN444" s="191"/>
      <c r="AO444" s="191"/>
      <c r="AP444" s="191"/>
      <c r="AQ444" s="177" t="s">
        <v>1943</v>
      </c>
    </row>
    <row r="445" spans="1:43" ht="48.6" x14ac:dyDescent="0.3">
      <c r="A445" s="193" t="s">
        <v>896</v>
      </c>
      <c r="B445" s="129">
        <v>442</v>
      </c>
      <c r="C445" s="198" t="s">
        <v>1743</v>
      </c>
      <c r="D445" s="239">
        <v>4732</v>
      </c>
      <c r="E445" s="245" t="s">
        <v>2373</v>
      </c>
      <c r="F445" s="279" t="s">
        <v>2532</v>
      </c>
      <c r="G445" s="175" t="s">
        <v>1744</v>
      </c>
      <c r="H445" s="187">
        <v>2011</v>
      </c>
      <c r="I445" s="130">
        <v>39287</v>
      </c>
      <c r="J445" s="186">
        <v>2007</v>
      </c>
      <c r="K445" s="130" t="s">
        <v>1745</v>
      </c>
      <c r="L445" s="130" t="s">
        <v>1107</v>
      </c>
      <c r="M445" s="150">
        <v>635</v>
      </c>
      <c r="N445" s="136">
        <v>39569</v>
      </c>
      <c r="O445" s="136">
        <v>41153</v>
      </c>
      <c r="P445" s="136">
        <v>42844</v>
      </c>
      <c r="Q445" s="145">
        <f t="shared" ref="Q445:Q477" si="69">+(P445-N445)/365</f>
        <v>8.9726027397260282</v>
      </c>
      <c r="R445" s="145" t="s">
        <v>2519</v>
      </c>
      <c r="S445" s="145">
        <f t="shared" ref="S445:S477" si="70">+(P445-O445)/365</f>
        <v>4.6328767123287671</v>
      </c>
      <c r="T445" s="145" t="s">
        <v>2514</v>
      </c>
      <c r="U445" s="145" t="s">
        <v>2540</v>
      </c>
      <c r="V445" s="145" t="s">
        <v>689</v>
      </c>
      <c r="W445" s="136" t="s">
        <v>691</v>
      </c>
      <c r="X445" s="187" t="s">
        <v>689</v>
      </c>
      <c r="Y445" s="180">
        <v>13460827</v>
      </c>
      <c r="Z445" s="181">
        <v>0</v>
      </c>
      <c r="AA445" s="128">
        <v>0</v>
      </c>
      <c r="AB445" s="180">
        <v>19087202</v>
      </c>
      <c r="AC445" s="235">
        <v>18347610</v>
      </c>
      <c r="AD445" s="137">
        <f t="shared" ref="AD445:AD476" si="71">+Y445-AC445</f>
        <v>-4886783</v>
      </c>
      <c r="AE445" s="135">
        <f t="shared" ref="AE445:AE477" si="72">+AC445/Y445</f>
        <v>1.3630373527570037</v>
      </c>
      <c r="AF445" s="135">
        <f t="shared" ref="AF445:AF477" si="73">+AC445/Y445</f>
        <v>1.3630373527570037</v>
      </c>
      <c r="AG445" s="135" t="s">
        <v>2544</v>
      </c>
      <c r="AH445" s="136" t="s">
        <v>925</v>
      </c>
      <c r="AI445" s="189"/>
      <c r="AJ445" s="178"/>
      <c r="AK445" s="178"/>
      <c r="AL445" s="178"/>
      <c r="AM445" s="178"/>
      <c r="AN445" s="178"/>
      <c r="AO445" s="178"/>
      <c r="AP445" s="178"/>
      <c r="AQ445" s="177" t="s">
        <v>1746</v>
      </c>
    </row>
    <row r="446" spans="1:43" ht="36" x14ac:dyDescent="0.3">
      <c r="A446" s="193" t="s">
        <v>896</v>
      </c>
      <c r="B446" s="129">
        <v>443</v>
      </c>
      <c r="C446" s="198" t="s">
        <v>1780</v>
      </c>
      <c r="D446" s="239">
        <v>16316</v>
      </c>
      <c r="E446" s="246" t="s">
        <v>906</v>
      </c>
      <c r="F446" s="279" t="s">
        <v>2532</v>
      </c>
      <c r="G446" s="175" t="s">
        <v>1132</v>
      </c>
      <c r="H446" s="187">
        <v>2011</v>
      </c>
      <c r="I446" s="130">
        <v>38510</v>
      </c>
      <c r="J446" s="186">
        <v>2005</v>
      </c>
      <c r="K446" s="130" t="s">
        <v>906</v>
      </c>
      <c r="L446" s="130" t="s">
        <v>1102</v>
      </c>
      <c r="M446" s="131">
        <v>180</v>
      </c>
      <c r="N446" s="136">
        <v>38777</v>
      </c>
      <c r="O446" s="136">
        <v>40878</v>
      </c>
      <c r="P446" s="136">
        <v>42844</v>
      </c>
      <c r="Q446" s="145">
        <f t="shared" si="69"/>
        <v>11.142465753424657</v>
      </c>
      <c r="R446" s="145" t="s">
        <v>2521</v>
      </c>
      <c r="S446" s="145">
        <f t="shared" si="70"/>
        <v>5.3863013698630136</v>
      </c>
      <c r="T446" s="145" t="s">
        <v>2515</v>
      </c>
      <c r="U446" s="145" t="s">
        <v>2540</v>
      </c>
      <c r="V446" s="145" t="s">
        <v>689</v>
      </c>
      <c r="W446" s="145" t="s">
        <v>689</v>
      </c>
      <c r="X446" s="187" t="s">
        <v>689</v>
      </c>
      <c r="Y446" s="180">
        <v>1851537</v>
      </c>
      <c r="Z446" s="181">
        <v>0</v>
      </c>
      <c r="AA446" s="128">
        <v>0</v>
      </c>
      <c r="AB446" s="180">
        <v>2766780</v>
      </c>
      <c r="AC446" s="192">
        <v>2138015.34</v>
      </c>
      <c r="AD446" s="137">
        <f t="shared" si="71"/>
        <v>-286478.33999999985</v>
      </c>
      <c r="AE446" s="135">
        <f t="shared" si="72"/>
        <v>1.1547246098781714</v>
      </c>
      <c r="AF446" s="135">
        <f t="shared" si="73"/>
        <v>1.1547246098781714</v>
      </c>
      <c r="AG446" s="135" t="s">
        <v>2544</v>
      </c>
      <c r="AH446" s="202"/>
      <c r="AI446" s="189"/>
      <c r="AJ446" s="178"/>
      <c r="AK446" s="178"/>
      <c r="AL446" s="178"/>
      <c r="AM446" s="178"/>
      <c r="AN446" s="178"/>
      <c r="AO446" s="178"/>
      <c r="AP446" s="178"/>
      <c r="AQ446" s="177" t="s">
        <v>1781</v>
      </c>
    </row>
    <row r="447" spans="1:43" ht="36" x14ac:dyDescent="0.3">
      <c r="A447" s="193" t="s">
        <v>896</v>
      </c>
      <c r="B447" s="129">
        <v>444</v>
      </c>
      <c r="C447" s="198" t="s">
        <v>1784</v>
      </c>
      <c r="D447" s="239">
        <v>18654</v>
      </c>
      <c r="E447" s="246" t="s">
        <v>906</v>
      </c>
      <c r="F447" s="279" t="s">
        <v>2532</v>
      </c>
      <c r="G447" s="175" t="s">
        <v>1132</v>
      </c>
      <c r="H447" s="187">
        <v>2011</v>
      </c>
      <c r="I447" s="130">
        <v>38512</v>
      </c>
      <c r="J447" s="186">
        <v>2005</v>
      </c>
      <c r="K447" s="130" t="s">
        <v>906</v>
      </c>
      <c r="L447" s="130" t="s">
        <v>1102</v>
      </c>
      <c r="M447" s="131">
        <v>120</v>
      </c>
      <c r="N447" s="136">
        <v>39052</v>
      </c>
      <c r="O447" s="136">
        <v>40695</v>
      </c>
      <c r="P447" s="136">
        <v>42844</v>
      </c>
      <c r="Q447" s="145">
        <f t="shared" si="69"/>
        <v>10.389041095890411</v>
      </c>
      <c r="R447" s="145" t="s">
        <v>2520</v>
      </c>
      <c r="S447" s="145">
        <f t="shared" si="70"/>
        <v>5.8876712328767127</v>
      </c>
      <c r="T447" s="145" t="s">
        <v>2515</v>
      </c>
      <c r="U447" s="145" t="s">
        <v>2540</v>
      </c>
      <c r="V447" s="145" t="s">
        <v>689</v>
      </c>
      <c r="W447" s="145" t="s">
        <v>689</v>
      </c>
      <c r="X447" s="187" t="s">
        <v>689</v>
      </c>
      <c r="Y447" s="180">
        <v>650146</v>
      </c>
      <c r="Z447" s="181">
        <v>0</v>
      </c>
      <c r="AA447" s="128">
        <v>0</v>
      </c>
      <c r="AB447" s="180">
        <v>895924</v>
      </c>
      <c r="AC447" s="192">
        <v>728012.38</v>
      </c>
      <c r="AD447" s="137">
        <f t="shared" si="71"/>
        <v>-77866.38</v>
      </c>
      <c r="AE447" s="135">
        <f t="shared" si="72"/>
        <v>1.1197675291396088</v>
      </c>
      <c r="AF447" s="135">
        <f t="shared" si="73"/>
        <v>1.1197675291396088</v>
      </c>
      <c r="AG447" s="135" t="s">
        <v>2544</v>
      </c>
      <c r="AH447" s="202"/>
      <c r="AI447" s="189"/>
      <c r="AJ447" s="178"/>
      <c r="AK447" s="178"/>
      <c r="AL447" s="178"/>
      <c r="AM447" s="178"/>
      <c r="AN447" s="178"/>
      <c r="AO447" s="178"/>
      <c r="AP447" s="178"/>
      <c r="AQ447" s="177"/>
    </row>
    <row r="448" spans="1:43" ht="36" x14ac:dyDescent="0.3">
      <c r="A448" s="193" t="s">
        <v>896</v>
      </c>
      <c r="B448" s="129">
        <v>445</v>
      </c>
      <c r="C448" s="198" t="s">
        <v>856</v>
      </c>
      <c r="D448" s="239">
        <v>21816</v>
      </c>
      <c r="E448" s="246" t="s">
        <v>906</v>
      </c>
      <c r="F448" s="279" t="s">
        <v>2532</v>
      </c>
      <c r="G448" s="175" t="s">
        <v>1132</v>
      </c>
      <c r="H448" s="187">
        <v>2011</v>
      </c>
      <c r="I448" s="130">
        <v>39276</v>
      </c>
      <c r="J448" s="186">
        <v>2007</v>
      </c>
      <c r="K448" s="130" t="s">
        <v>1745</v>
      </c>
      <c r="L448" s="130" t="s">
        <v>1109</v>
      </c>
      <c r="M448" s="131">
        <v>120</v>
      </c>
      <c r="N448" s="136">
        <v>39448</v>
      </c>
      <c r="O448" s="136">
        <v>40483</v>
      </c>
      <c r="P448" s="136">
        <v>42844</v>
      </c>
      <c r="Q448" s="145">
        <f t="shared" si="69"/>
        <v>9.3041095890410954</v>
      </c>
      <c r="R448" s="145" t="s">
        <v>2519</v>
      </c>
      <c r="S448" s="145">
        <f t="shared" si="70"/>
        <v>6.4684931506849317</v>
      </c>
      <c r="T448" s="145" t="s">
        <v>2516</v>
      </c>
      <c r="U448" s="145" t="s">
        <v>2540</v>
      </c>
      <c r="V448" s="145" t="s">
        <v>689</v>
      </c>
      <c r="W448" s="145" t="s">
        <v>689</v>
      </c>
      <c r="X448" s="187" t="s">
        <v>689</v>
      </c>
      <c r="Y448" s="180">
        <v>206085</v>
      </c>
      <c r="Z448" s="181">
        <v>0</v>
      </c>
      <c r="AA448" s="128">
        <v>0</v>
      </c>
      <c r="AB448" s="180">
        <v>374029</v>
      </c>
      <c r="AC448" s="192">
        <v>302794.46000000002</v>
      </c>
      <c r="AD448" s="137">
        <f t="shared" si="71"/>
        <v>-96709.460000000021</v>
      </c>
      <c r="AE448" s="135">
        <f t="shared" si="72"/>
        <v>1.4692697673290149</v>
      </c>
      <c r="AF448" s="135">
        <f t="shared" si="73"/>
        <v>1.4692697673290149</v>
      </c>
      <c r="AG448" s="135" t="s">
        <v>2544</v>
      </c>
      <c r="AH448" s="202"/>
      <c r="AI448" s="189"/>
      <c r="AJ448" s="178"/>
      <c r="AK448" s="178"/>
      <c r="AL448" s="178"/>
      <c r="AM448" s="178"/>
      <c r="AN448" s="178"/>
      <c r="AO448" s="178"/>
      <c r="AP448" s="178"/>
      <c r="AQ448" s="177"/>
    </row>
    <row r="449" spans="1:43" ht="36" x14ac:dyDescent="0.3">
      <c r="A449" s="193" t="s">
        <v>896</v>
      </c>
      <c r="B449" s="129">
        <v>446</v>
      </c>
      <c r="C449" s="198" t="s">
        <v>1830</v>
      </c>
      <c r="D449" s="239">
        <v>25156</v>
      </c>
      <c r="E449" s="246" t="s">
        <v>906</v>
      </c>
      <c r="F449" s="279" t="s">
        <v>2532</v>
      </c>
      <c r="G449" s="175" t="s">
        <v>1132</v>
      </c>
      <c r="H449" s="187">
        <v>2011</v>
      </c>
      <c r="I449" s="130">
        <v>38902</v>
      </c>
      <c r="J449" s="186">
        <v>2006</v>
      </c>
      <c r="K449" s="128" t="s">
        <v>1188</v>
      </c>
      <c r="L449" s="130" t="s">
        <v>1100</v>
      </c>
      <c r="M449" s="131">
        <v>120</v>
      </c>
      <c r="N449" s="136">
        <v>39203</v>
      </c>
      <c r="O449" s="136">
        <v>40483</v>
      </c>
      <c r="P449" s="136">
        <v>42844</v>
      </c>
      <c r="Q449" s="145">
        <f t="shared" si="69"/>
        <v>9.9753424657534246</v>
      </c>
      <c r="R449" s="145" t="s">
        <v>2520</v>
      </c>
      <c r="S449" s="145">
        <f t="shared" si="70"/>
        <v>6.4684931506849317</v>
      </c>
      <c r="T449" s="145" t="s">
        <v>2516</v>
      </c>
      <c r="U449" s="145" t="s">
        <v>2540</v>
      </c>
      <c r="V449" s="145" t="s">
        <v>689</v>
      </c>
      <c r="W449" s="145" t="s">
        <v>689</v>
      </c>
      <c r="X449" s="187" t="s">
        <v>689</v>
      </c>
      <c r="Y449" s="180">
        <v>463585</v>
      </c>
      <c r="Z449" s="181">
        <v>0</v>
      </c>
      <c r="AA449" s="128">
        <v>0</v>
      </c>
      <c r="AB449" s="180">
        <v>809016</v>
      </c>
      <c r="AC449" s="192">
        <v>620823.14</v>
      </c>
      <c r="AD449" s="137">
        <f t="shared" si="71"/>
        <v>-157238.14000000001</v>
      </c>
      <c r="AE449" s="135">
        <f t="shared" si="72"/>
        <v>1.3391786619498043</v>
      </c>
      <c r="AF449" s="135">
        <f t="shared" si="73"/>
        <v>1.3391786619498043</v>
      </c>
      <c r="AG449" s="135" t="s">
        <v>2544</v>
      </c>
      <c r="AH449" s="202"/>
      <c r="AI449" s="189"/>
      <c r="AJ449" s="178"/>
      <c r="AK449" s="178"/>
      <c r="AL449" s="178"/>
      <c r="AM449" s="178"/>
      <c r="AN449" s="178"/>
      <c r="AO449" s="178"/>
      <c r="AP449" s="178"/>
      <c r="AQ449" s="177"/>
    </row>
    <row r="450" spans="1:43" ht="36" x14ac:dyDescent="0.3">
      <c r="A450" s="193" t="s">
        <v>896</v>
      </c>
      <c r="B450" s="129">
        <v>447</v>
      </c>
      <c r="C450" s="198" t="s">
        <v>1838</v>
      </c>
      <c r="D450" s="239">
        <v>65726</v>
      </c>
      <c r="E450" s="246" t="s">
        <v>906</v>
      </c>
      <c r="F450" s="279" t="s">
        <v>2532</v>
      </c>
      <c r="G450" s="175" t="s">
        <v>1132</v>
      </c>
      <c r="H450" s="187">
        <v>2011</v>
      </c>
      <c r="I450" s="130">
        <v>39412</v>
      </c>
      <c r="J450" s="186">
        <v>2007</v>
      </c>
      <c r="K450" s="130" t="s">
        <v>1748</v>
      </c>
      <c r="L450" s="130" t="s">
        <v>1109</v>
      </c>
      <c r="M450" s="131">
        <v>120</v>
      </c>
      <c r="N450" s="136">
        <v>40422</v>
      </c>
      <c r="O450" s="136">
        <v>40878</v>
      </c>
      <c r="P450" s="136">
        <v>42844</v>
      </c>
      <c r="Q450" s="145">
        <f t="shared" si="69"/>
        <v>6.6356164383561644</v>
      </c>
      <c r="R450" s="145" t="s">
        <v>2516</v>
      </c>
      <c r="S450" s="145">
        <f t="shared" si="70"/>
        <v>5.3863013698630136</v>
      </c>
      <c r="T450" s="145" t="s">
        <v>2515</v>
      </c>
      <c r="U450" s="145" t="s">
        <v>2540</v>
      </c>
      <c r="V450" s="145" t="s">
        <v>689</v>
      </c>
      <c r="W450" s="145" t="s">
        <v>689</v>
      </c>
      <c r="X450" s="187" t="s">
        <v>689</v>
      </c>
      <c r="Y450" s="180">
        <v>296229</v>
      </c>
      <c r="Z450" s="181">
        <v>0</v>
      </c>
      <c r="AA450" s="128">
        <v>0</v>
      </c>
      <c r="AB450" s="180">
        <v>507704</v>
      </c>
      <c r="AC450" s="192">
        <v>383638.59</v>
      </c>
      <c r="AD450" s="137">
        <f t="shared" si="71"/>
        <v>-87409.590000000026</v>
      </c>
      <c r="AE450" s="135">
        <f t="shared" si="72"/>
        <v>1.2950743850196977</v>
      </c>
      <c r="AF450" s="135">
        <f t="shared" si="73"/>
        <v>1.2950743850196977</v>
      </c>
      <c r="AG450" s="135" t="s">
        <v>2544</v>
      </c>
      <c r="AH450" s="202"/>
      <c r="AI450" s="189"/>
      <c r="AJ450" s="178"/>
      <c r="AK450" s="178"/>
      <c r="AL450" s="178"/>
      <c r="AM450" s="178"/>
      <c r="AN450" s="178"/>
      <c r="AO450" s="178"/>
      <c r="AP450" s="178"/>
      <c r="AQ450" s="177"/>
    </row>
    <row r="451" spans="1:43" ht="36" x14ac:dyDescent="0.3">
      <c r="A451" s="193" t="s">
        <v>896</v>
      </c>
      <c r="B451" s="129">
        <v>448</v>
      </c>
      <c r="C451" s="198" t="s">
        <v>1846</v>
      </c>
      <c r="D451" s="239">
        <v>93506</v>
      </c>
      <c r="E451" s="246" t="s">
        <v>906</v>
      </c>
      <c r="F451" s="279" t="s">
        <v>2532</v>
      </c>
      <c r="G451" s="175" t="s">
        <v>1837</v>
      </c>
      <c r="H451" s="187">
        <v>2011</v>
      </c>
      <c r="I451" s="130">
        <v>39667</v>
      </c>
      <c r="J451" s="186">
        <v>2008</v>
      </c>
      <c r="K451" s="130" t="s">
        <v>1581</v>
      </c>
      <c r="L451" s="130" t="s">
        <v>1109</v>
      </c>
      <c r="M451" s="131">
        <v>150</v>
      </c>
      <c r="N451" s="136">
        <v>40330</v>
      </c>
      <c r="O451" s="136">
        <v>40878</v>
      </c>
      <c r="P451" s="136">
        <v>42844</v>
      </c>
      <c r="Q451" s="145">
        <f t="shared" si="69"/>
        <v>6.8876712328767127</v>
      </c>
      <c r="R451" s="145" t="s">
        <v>2516</v>
      </c>
      <c r="S451" s="145">
        <f t="shared" si="70"/>
        <v>5.3863013698630136</v>
      </c>
      <c r="T451" s="145" t="s">
        <v>2515</v>
      </c>
      <c r="U451" s="145" t="s">
        <v>2540</v>
      </c>
      <c r="V451" s="145" t="s">
        <v>691</v>
      </c>
      <c r="W451" s="145" t="s">
        <v>689</v>
      </c>
      <c r="X451" s="187" t="s">
        <v>689</v>
      </c>
      <c r="Y451" s="192">
        <v>351383.68</v>
      </c>
      <c r="Z451" s="181">
        <v>0</v>
      </c>
      <c r="AA451" s="128">
        <v>0</v>
      </c>
      <c r="AB451" s="180">
        <v>488902</v>
      </c>
      <c r="AC451" s="196">
        <v>258271.22</v>
      </c>
      <c r="AD451" s="137">
        <f t="shared" si="71"/>
        <v>93112.459999999992</v>
      </c>
      <c r="AE451" s="135">
        <f t="shared" si="72"/>
        <v>0.73501199600391232</v>
      </c>
      <c r="AF451" s="135">
        <f t="shared" si="73"/>
        <v>0.73501199600391232</v>
      </c>
      <c r="AG451" s="135" t="s">
        <v>2542</v>
      </c>
      <c r="AH451" s="202"/>
      <c r="AI451" s="190"/>
      <c r="AJ451" s="191"/>
      <c r="AK451" s="191"/>
      <c r="AL451" s="191"/>
      <c r="AM451" s="191"/>
      <c r="AN451" s="191"/>
      <c r="AO451" s="191"/>
      <c r="AP451" s="191"/>
      <c r="AQ451" s="177"/>
    </row>
    <row r="452" spans="1:43" ht="48" x14ac:dyDescent="0.3">
      <c r="A452" s="193" t="s">
        <v>896</v>
      </c>
      <c r="B452" s="129">
        <v>449</v>
      </c>
      <c r="C452" s="198" t="s">
        <v>1848</v>
      </c>
      <c r="D452" s="239">
        <v>102582</v>
      </c>
      <c r="E452" s="245" t="s">
        <v>2374</v>
      </c>
      <c r="F452" s="279" t="s">
        <v>2532</v>
      </c>
      <c r="G452" s="175" t="s">
        <v>2149</v>
      </c>
      <c r="H452" s="187">
        <v>2011</v>
      </c>
      <c r="I452" s="130">
        <v>39853</v>
      </c>
      <c r="J452" s="187">
        <v>2009</v>
      </c>
      <c r="K452" s="130" t="s">
        <v>906</v>
      </c>
      <c r="L452" s="130" t="s">
        <v>1109</v>
      </c>
      <c r="M452" s="131">
        <v>150</v>
      </c>
      <c r="N452" s="136">
        <v>40238</v>
      </c>
      <c r="O452" s="136">
        <v>40787</v>
      </c>
      <c r="P452" s="136">
        <v>42844</v>
      </c>
      <c r="Q452" s="145">
        <f t="shared" si="69"/>
        <v>7.13972602739726</v>
      </c>
      <c r="R452" s="145" t="s">
        <v>2517</v>
      </c>
      <c r="S452" s="145">
        <f t="shared" si="70"/>
        <v>5.6356164383561644</v>
      </c>
      <c r="T452" s="145" t="s">
        <v>2515</v>
      </c>
      <c r="U452" s="145" t="s">
        <v>2540</v>
      </c>
      <c r="V452" s="145" t="s">
        <v>691</v>
      </c>
      <c r="W452" s="145" t="s">
        <v>689</v>
      </c>
      <c r="X452" s="187" t="s">
        <v>689</v>
      </c>
      <c r="Y452" s="192">
        <v>348575.46</v>
      </c>
      <c r="Z452" s="181">
        <v>0</v>
      </c>
      <c r="AA452" s="128">
        <v>0</v>
      </c>
      <c r="AB452" s="180">
        <v>289476</v>
      </c>
      <c r="AC452" s="196">
        <v>201161.41</v>
      </c>
      <c r="AD452" s="137">
        <f t="shared" si="71"/>
        <v>147414.05000000002</v>
      </c>
      <c r="AE452" s="135">
        <f t="shared" si="72"/>
        <v>0.57709573129445202</v>
      </c>
      <c r="AF452" s="135">
        <f t="shared" si="73"/>
        <v>0.57709573129445202</v>
      </c>
      <c r="AG452" s="135" t="s">
        <v>2542</v>
      </c>
      <c r="AH452" s="202"/>
      <c r="AI452" s="190"/>
      <c r="AJ452" s="191"/>
      <c r="AK452" s="191"/>
      <c r="AL452" s="191"/>
      <c r="AM452" s="191"/>
      <c r="AN452" s="191"/>
      <c r="AO452" s="191"/>
      <c r="AP452" s="191"/>
      <c r="AQ452" s="177"/>
    </row>
    <row r="453" spans="1:43" ht="36" x14ac:dyDescent="0.3">
      <c r="A453" s="193" t="s">
        <v>896</v>
      </c>
      <c r="B453" s="129">
        <v>450</v>
      </c>
      <c r="C453" s="198" t="s">
        <v>1849</v>
      </c>
      <c r="D453" s="239">
        <v>103475</v>
      </c>
      <c r="E453" s="246" t="s">
        <v>906</v>
      </c>
      <c r="F453" s="279" t="s">
        <v>2532</v>
      </c>
      <c r="G453" s="175" t="s">
        <v>2149</v>
      </c>
      <c r="H453" s="187">
        <v>2011</v>
      </c>
      <c r="I453" s="130">
        <v>39792</v>
      </c>
      <c r="J453" s="186">
        <v>2008</v>
      </c>
      <c r="K453" s="130" t="s">
        <v>906</v>
      </c>
      <c r="L453" s="130" t="s">
        <v>1109</v>
      </c>
      <c r="M453" s="131">
        <v>150</v>
      </c>
      <c r="N453" s="136">
        <v>40422</v>
      </c>
      <c r="O453" s="136">
        <v>40817</v>
      </c>
      <c r="P453" s="136">
        <v>42844</v>
      </c>
      <c r="Q453" s="145">
        <f t="shared" si="69"/>
        <v>6.6356164383561644</v>
      </c>
      <c r="R453" s="145" t="s">
        <v>2516</v>
      </c>
      <c r="S453" s="145">
        <f t="shared" si="70"/>
        <v>5.5534246575342463</v>
      </c>
      <c r="T453" s="145" t="s">
        <v>2515</v>
      </c>
      <c r="U453" s="145" t="s">
        <v>2540</v>
      </c>
      <c r="V453" s="145" t="s">
        <v>691</v>
      </c>
      <c r="W453" s="145" t="s">
        <v>689</v>
      </c>
      <c r="X453" s="187" t="s">
        <v>689</v>
      </c>
      <c r="Y453" s="192">
        <v>1254998.97</v>
      </c>
      <c r="Z453" s="181">
        <v>0</v>
      </c>
      <c r="AA453" s="128">
        <v>0</v>
      </c>
      <c r="AB453" s="180">
        <v>1307967</v>
      </c>
      <c r="AC453" s="196">
        <v>583311.6</v>
      </c>
      <c r="AD453" s="137">
        <f t="shared" si="71"/>
        <v>671687.37</v>
      </c>
      <c r="AE453" s="135">
        <f t="shared" si="72"/>
        <v>0.46479050098343905</v>
      </c>
      <c r="AF453" s="135">
        <f t="shared" si="73"/>
        <v>0.46479050098343905</v>
      </c>
      <c r="AG453" s="135" t="s">
        <v>2542</v>
      </c>
      <c r="AH453" s="202"/>
      <c r="AI453" s="190"/>
      <c r="AJ453" s="191"/>
      <c r="AK453" s="191"/>
      <c r="AL453" s="191"/>
      <c r="AM453" s="191"/>
      <c r="AN453" s="191"/>
      <c r="AO453" s="191"/>
      <c r="AP453" s="191"/>
      <c r="AQ453" s="177"/>
    </row>
    <row r="454" spans="1:43" ht="36" x14ac:dyDescent="0.3">
      <c r="A454" s="193" t="s">
        <v>900</v>
      </c>
      <c r="B454" s="129">
        <v>451</v>
      </c>
      <c r="C454" s="198" t="s">
        <v>2479</v>
      </c>
      <c r="D454" s="239">
        <v>5755</v>
      </c>
      <c r="E454" s="245" t="s">
        <v>1659</v>
      </c>
      <c r="F454" s="280" t="s">
        <v>2529</v>
      </c>
      <c r="G454" s="175" t="s">
        <v>1451</v>
      </c>
      <c r="H454" s="187">
        <v>2011</v>
      </c>
      <c r="I454" s="130">
        <v>38127</v>
      </c>
      <c r="J454" s="186">
        <v>2004</v>
      </c>
      <c r="K454" s="130" t="s">
        <v>1706</v>
      </c>
      <c r="L454" s="130" t="s">
        <v>1104</v>
      </c>
      <c r="M454" s="131">
        <v>365</v>
      </c>
      <c r="N454" s="136">
        <v>39234</v>
      </c>
      <c r="O454" s="136">
        <v>40695</v>
      </c>
      <c r="P454" s="136">
        <v>42844</v>
      </c>
      <c r="Q454" s="145">
        <f t="shared" si="69"/>
        <v>9.8904109589041092</v>
      </c>
      <c r="R454" s="145" t="s">
        <v>2519</v>
      </c>
      <c r="S454" s="145">
        <f t="shared" si="70"/>
        <v>5.8876712328767127</v>
      </c>
      <c r="T454" s="145" t="s">
        <v>2515</v>
      </c>
      <c r="U454" s="145" t="s">
        <v>2540</v>
      </c>
      <c r="V454" s="145" t="s">
        <v>689</v>
      </c>
      <c r="W454" s="145" t="s">
        <v>689</v>
      </c>
      <c r="X454" s="187" t="s">
        <v>689</v>
      </c>
      <c r="Y454" s="180">
        <v>2851402.76</v>
      </c>
      <c r="Z454" s="181">
        <v>0</v>
      </c>
      <c r="AA454" s="128">
        <v>0</v>
      </c>
      <c r="AB454" s="180">
        <v>3718938</v>
      </c>
      <c r="AC454" s="192">
        <v>844257.78</v>
      </c>
      <c r="AD454" s="137">
        <f t="shared" si="71"/>
        <v>2007144.9799999997</v>
      </c>
      <c r="AE454" s="135">
        <f t="shared" si="72"/>
        <v>0.29608506796844092</v>
      </c>
      <c r="AF454" s="135">
        <f t="shared" si="73"/>
        <v>0.29608506796844092</v>
      </c>
      <c r="AG454" s="135" t="s">
        <v>2542</v>
      </c>
      <c r="AH454" s="202"/>
      <c r="AI454" s="189"/>
      <c r="AJ454" s="178"/>
      <c r="AK454" s="178"/>
      <c r="AL454" s="178"/>
      <c r="AM454" s="178"/>
      <c r="AN454" s="178"/>
      <c r="AO454" s="178"/>
      <c r="AP454" s="178"/>
      <c r="AQ454" s="177" t="s">
        <v>1707</v>
      </c>
    </row>
    <row r="455" spans="1:43" ht="36" x14ac:dyDescent="0.3">
      <c r="A455" s="193" t="s">
        <v>900</v>
      </c>
      <c r="B455" s="129">
        <v>452</v>
      </c>
      <c r="C455" s="198" t="s">
        <v>2480</v>
      </c>
      <c r="D455" s="239">
        <v>17883</v>
      </c>
      <c r="E455" s="245" t="s">
        <v>1659</v>
      </c>
      <c r="F455" s="280" t="s">
        <v>2529</v>
      </c>
      <c r="G455" s="175" t="s">
        <v>1132</v>
      </c>
      <c r="H455" s="187">
        <v>2011</v>
      </c>
      <c r="I455" s="130">
        <v>38544</v>
      </c>
      <c r="J455" s="186">
        <v>2005</v>
      </c>
      <c r="K455" s="130" t="s">
        <v>2240</v>
      </c>
      <c r="L455" s="130" t="s">
        <v>1102</v>
      </c>
      <c r="M455" s="131">
        <v>180</v>
      </c>
      <c r="N455" s="136">
        <v>38838</v>
      </c>
      <c r="O455" s="136">
        <v>40695</v>
      </c>
      <c r="P455" s="136">
        <v>42844</v>
      </c>
      <c r="Q455" s="145">
        <f t="shared" si="69"/>
        <v>10.975342465753425</v>
      </c>
      <c r="R455" s="145" t="s">
        <v>2521</v>
      </c>
      <c r="S455" s="145">
        <f t="shared" si="70"/>
        <v>5.8876712328767127</v>
      </c>
      <c r="T455" s="145" t="s">
        <v>2515</v>
      </c>
      <c r="U455" s="145" t="s">
        <v>2540</v>
      </c>
      <c r="V455" s="145" t="s">
        <v>689</v>
      </c>
      <c r="W455" s="145" t="s">
        <v>689</v>
      </c>
      <c r="X455" s="187" t="s">
        <v>689</v>
      </c>
      <c r="Y455" s="180">
        <v>588379</v>
      </c>
      <c r="Z455" s="181">
        <v>0</v>
      </c>
      <c r="AA455" s="128">
        <v>0</v>
      </c>
      <c r="AB455" s="180">
        <v>737000</v>
      </c>
      <c r="AC455" s="192">
        <v>574670.6</v>
      </c>
      <c r="AD455" s="137">
        <f t="shared" si="71"/>
        <v>13708.400000000023</v>
      </c>
      <c r="AE455" s="135">
        <f t="shared" si="72"/>
        <v>0.97670141184508619</v>
      </c>
      <c r="AF455" s="135">
        <f t="shared" si="73"/>
        <v>0.97670141184508619</v>
      </c>
      <c r="AG455" s="135" t="s">
        <v>2544</v>
      </c>
      <c r="AH455" s="202"/>
      <c r="AI455" s="189"/>
      <c r="AJ455" s="178"/>
      <c r="AK455" s="178"/>
      <c r="AL455" s="178"/>
      <c r="AM455" s="178"/>
      <c r="AN455" s="178"/>
      <c r="AO455" s="178"/>
      <c r="AP455" s="178"/>
      <c r="AQ455" s="177"/>
    </row>
    <row r="456" spans="1:43" ht="36" x14ac:dyDescent="0.3">
      <c r="A456" s="193" t="s">
        <v>900</v>
      </c>
      <c r="B456" s="129">
        <v>453</v>
      </c>
      <c r="C456" s="198" t="s">
        <v>2481</v>
      </c>
      <c r="D456" s="237">
        <v>32020</v>
      </c>
      <c r="E456" s="245" t="s">
        <v>1659</v>
      </c>
      <c r="F456" s="280" t="s">
        <v>2529</v>
      </c>
      <c r="G456" s="175" t="s">
        <v>1132</v>
      </c>
      <c r="H456" s="187">
        <v>2011</v>
      </c>
      <c r="I456" s="130">
        <v>39175</v>
      </c>
      <c r="J456" s="186">
        <v>2007</v>
      </c>
      <c r="K456" s="130" t="s">
        <v>2237</v>
      </c>
      <c r="L456" s="130" t="s">
        <v>1110</v>
      </c>
      <c r="M456" s="131">
        <v>120</v>
      </c>
      <c r="N456" s="136">
        <v>39326</v>
      </c>
      <c r="O456" s="136">
        <v>40664</v>
      </c>
      <c r="P456" s="136">
        <v>42844</v>
      </c>
      <c r="Q456" s="145">
        <f t="shared" si="69"/>
        <v>9.6383561643835609</v>
      </c>
      <c r="R456" s="145" t="s">
        <v>2519</v>
      </c>
      <c r="S456" s="145">
        <f t="shared" si="70"/>
        <v>5.9726027397260273</v>
      </c>
      <c r="T456" s="145" t="s">
        <v>2516</v>
      </c>
      <c r="U456" s="145" t="s">
        <v>2540</v>
      </c>
      <c r="V456" s="145" t="s">
        <v>689</v>
      </c>
      <c r="W456" s="145" t="s">
        <v>689</v>
      </c>
      <c r="X456" s="187" t="s">
        <v>689</v>
      </c>
      <c r="Y456" s="180">
        <v>810099</v>
      </c>
      <c r="Z456" s="181">
        <v>0</v>
      </c>
      <c r="AA456" s="128">
        <v>0</v>
      </c>
      <c r="AB456" s="180">
        <v>860059</v>
      </c>
      <c r="AC456" s="192">
        <v>836859.21</v>
      </c>
      <c r="AD456" s="137">
        <f t="shared" si="71"/>
        <v>-26760.209999999963</v>
      </c>
      <c r="AE456" s="135">
        <f t="shared" si="72"/>
        <v>1.0330332588979865</v>
      </c>
      <c r="AF456" s="135">
        <f t="shared" si="73"/>
        <v>1.0330332588979865</v>
      </c>
      <c r="AG456" s="135" t="s">
        <v>2544</v>
      </c>
      <c r="AH456" s="202"/>
      <c r="AI456" s="189"/>
      <c r="AJ456" s="178"/>
      <c r="AK456" s="178"/>
      <c r="AL456" s="178"/>
      <c r="AM456" s="178"/>
      <c r="AN456" s="178"/>
      <c r="AO456" s="178"/>
      <c r="AP456" s="178"/>
      <c r="AQ456" s="177" t="s">
        <v>1740</v>
      </c>
    </row>
    <row r="457" spans="1:43" ht="36" x14ac:dyDescent="0.3">
      <c r="A457" s="193" t="s">
        <v>900</v>
      </c>
      <c r="B457" s="129">
        <v>454</v>
      </c>
      <c r="C457" s="198" t="s">
        <v>2482</v>
      </c>
      <c r="D457" s="237">
        <v>43007</v>
      </c>
      <c r="E457" s="245" t="s">
        <v>1659</v>
      </c>
      <c r="F457" s="280" t="s">
        <v>2529</v>
      </c>
      <c r="G457" s="175" t="s">
        <v>1132</v>
      </c>
      <c r="H457" s="187">
        <v>2011</v>
      </c>
      <c r="I457" s="130">
        <v>39155</v>
      </c>
      <c r="J457" s="186">
        <v>2007</v>
      </c>
      <c r="K457" s="130" t="s">
        <v>1659</v>
      </c>
      <c r="L457" s="130" t="s">
        <v>1110</v>
      </c>
      <c r="M457" s="131">
        <v>120</v>
      </c>
      <c r="N457" s="136">
        <v>40513</v>
      </c>
      <c r="O457" s="136">
        <v>40878</v>
      </c>
      <c r="P457" s="136">
        <v>42844</v>
      </c>
      <c r="Q457" s="145">
        <f t="shared" si="69"/>
        <v>6.3863013698630136</v>
      </c>
      <c r="R457" s="145" t="s">
        <v>2516</v>
      </c>
      <c r="S457" s="145">
        <f t="shared" si="70"/>
        <v>5.3863013698630136</v>
      </c>
      <c r="T457" s="145" t="s">
        <v>2515</v>
      </c>
      <c r="U457" s="145" t="s">
        <v>2540</v>
      </c>
      <c r="V457" s="145" t="s">
        <v>689</v>
      </c>
      <c r="W457" s="145" t="s">
        <v>689</v>
      </c>
      <c r="X457" s="187" t="s">
        <v>689</v>
      </c>
      <c r="Y457" s="180">
        <v>416043</v>
      </c>
      <c r="Z457" s="181">
        <v>0</v>
      </c>
      <c r="AA457" s="128">
        <v>0</v>
      </c>
      <c r="AB457" s="180">
        <v>619525</v>
      </c>
      <c r="AC457" s="192">
        <v>294446.65000000002</v>
      </c>
      <c r="AD457" s="137">
        <f t="shared" si="71"/>
        <v>121596.34999999998</v>
      </c>
      <c r="AE457" s="135">
        <f t="shared" si="72"/>
        <v>0.70773129219816222</v>
      </c>
      <c r="AF457" s="135">
        <f t="shared" si="73"/>
        <v>0.70773129219816222</v>
      </c>
      <c r="AG457" s="135" t="s">
        <v>2542</v>
      </c>
      <c r="AH457" s="202"/>
      <c r="AI457" s="189"/>
      <c r="AJ457" s="178"/>
      <c r="AK457" s="178"/>
      <c r="AL457" s="178"/>
      <c r="AM457" s="178"/>
      <c r="AN457" s="178"/>
      <c r="AO457" s="178"/>
      <c r="AP457" s="178"/>
      <c r="AQ457" s="177" t="s">
        <v>1730</v>
      </c>
    </row>
    <row r="458" spans="1:43" ht="48" customHeight="1" x14ac:dyDescent="0.3">
      <c r="A458" s="193" t="s">
        <v>900</v>
      </c>
      <c r="B458" s="129">
        <v>455</v>
      </c>
      <c r="C458" s="198" t="s">
        <v>2483</v>
      </c>
      <c r="D458" s="237">
        <v>44658</v>
      </c>
      <c r="E458" s="245" t="s">
        <v>1659</v>
      </c>
      <c r="F458" s="280" t="s">
        <v>2529</v>
      </c>
      <c r="G458" s="175" t="s">
        <v>1132</v>
      </c>
      <c r="H458" s="187">
        <v>2011</v>
      </c>
      <c r="I458" s="130">
        <v>39171</v>
      </c>
      <c r="J458" s="186">
        <v>2007</v>
      </c>
      <c r="K458" s="130" t="s">
        <v>2243</v>
      </c>
      <c r="L458" s="130" t="s">
        <v>1110</v>
      </c>
      <c r="M458" s="131">
        <v>120</v>
      </c>
      <c r="N458" s="136">
        <v>40210</v>
      </c>
      <c r="O458" s="136">
        <v>40878</v>
      </c>
      <c r="P458" s="136">
        <v>42844</v>
      </c>
      <c r="Q458" s="145">
        <f t="shared" si="69"/>
        <v>7.2164383561643834</v>
      </c>
      <c r="R458" s="145" t="s">
        <v>2517</v>
      </c>
      <c r="S458" s="145">
        <f t="shared" si="70"/>
        <v>5.3863013698630136</v>
      </c>
      <c r="T458" s="145" t="s">
        <v>2515</v>
      </c>
      <c r="U458" s="145" t="s">
        <v>2540</v>
      </c>
      <c r="V458" s="145" t="s">
        <v>689</v>
      </c>
      <c r="W458" s="145" t="s">
        <v>689</v>
      </c>
      <c r="X458" s="187" t="s">
        <v>689</v>
      </c>
      <c r="Y458" s="180">
        <v>552250</v>
      </c>
      <c r="Z458" s="181">
        <v>0</v>
      </c>
      <c r="AA458" s="128">
        <v>0</v>
      </c>
      <c r="AB458" s="206">
        <v>473145</v>
      </c>
      <c r="AC458" s="189">
        <v>382083.15</v>
      </c>
      <c r="AD458" s="137">
        <f t="shared" si="71"/>
        <v>170166.84999999998</v>
      </c>
      <c r="AE458" s="135">
        <f t="shared" si="72"/>
        <v>0.6918662743322771</v>
      </c>
      <c r="AF458" s="135">
        <f t="shared" si="73"/>
        <v>0.6918662743322771</v>
      </c>
      <c r="AG458" s="135" t="s">
        <v>2542</v>
      </c>
      <c r="AH458" s="202"/>
      <c r="AI458" s="189"/>
      <c r="AJ458" s="178"/>
      <c r="AK458" s="178"/>
      <c r="AL458" s="178"/>
      <c r="AM458" s="178"/>
      <c r="AN458" s="178"/>
      <c r="AO458" s="178"/>
      <c r="AP458" s="178"/>
      <c r="AQ458" s="177" t="s">
        <v>1730</v>
      </c>
    </row>
    <row r="459" spans="1:43" ht="36" x14ac:dyDescent="0.3">
      <c r="A459" s="193" t="s">
        <v>900</v>
      </c>
      <c r="B459" s="129">
        <v>456</v>
      </c>
      <c r="C459" s="198" t="s">
        <v>2484</v>
      </c>
      <c r="D459" s="237">
        <v>44767</v>
      </c>
      <c r="E459" s="245" t="s">
        <v>1659</v>
      </c>
      <c r="F459" s="280" t="s">
        <v>2529</v>
      </c>
      <c r="G459" s="175" t="s">
        <v>1132</v>
      </c>
      <c r="H459" s="187">
        <v>2011</v>
      </c>
      <c r="I459" s="130">
        <v>39171</v>
      </c>
      <c r="J459" s="186">
        <v>2007</v>
      </c>
      <c r="K459" s="187" t="s">
        <v>1552</v>
      </c>
      <c r="L459" s="130" t="s">
        <v>1102</v>
      </c>
      <c r="M459" s="131">
        <v>180</v>
      </c>
      <c r="N459" s="136">
        <v>39326</v>
      </c>
      <c r="O459" s="136">
        <v>39995</v>
      </c>
      <c r="P459" s="136">
        <v>42844</v>
      </c>
      <c r="Q459" s="145">
        <f t="shared" si="69"/>
        <v>9.6383561643835609</v>
      </c>
      <c r="R459" s="145" t="s">
        <v>2519</v>
      </c>
      <c r="S459" s="145">
        <f t="shared" si="70"/>
        <v>7.8054794520547945</v>
      </c>
      <c r="T459" s="145" t="s">
        <v>2517</v>
      </c>
      <c r="U459" s="145" t="s">
        <v>2540</v>
      </c>
      <c r="V459" s="145" t="s">
        <v>689</v>
      </c>
      <c r="W459" s="145" t="s">
        <v>689</v>
      </c>
      <c r="X459" s="187" t="s">
        <v>689</v>
      </c>
      <c r="Y459" s="180">
        <v>896408</v>
      </c>
      <c r="Z459" s="181">
        <v>0</v>
      </c>
      <c r="AA459" s="128">
        <v>0</v>
      </c>
      <c r="AB459" s="180">
        <v>998489</v>
      </c>
      <c r="AC459" s="180">
        <v>971347</v>
      </c>
      <c r="AD459" s="137">
        <f t="shared" si="71"/>
        <v>-74939</v>
      </c>
      <c r="AE459" s="135">
        <f t="shared" si="72"/>
        <v>1.0835992092886275</v>
      </c>
      <c r="AF459" s="135">
        <f t="shared" si="73"/>
        <v>1.0835992092886275</v>
      </c>
      <c r="AG459" s="135" t="s">
        <v>2544</v>
      </c>
      <c r="AH459" s="202"/>
      <c r="AI459" s="189"/>
      <c r="AJ459" s="178"/>
      <c r="AK459" s="178"/>
      <c r="AL459" s="178"/>
      <c r="AM459" s="178"/>
      <c r="AN459" s="178"/>
      <c r="AO459" s="178"/>
      <c r="AP459" s="178"/>
      <c r="AQ459" s="177" t="s">
        <v>1730</v>
      </c>
    </row>
    <row r="460" spans="1:43" ht="36" x14ac:dyDescent="0.3">
      <c r="A460" s="193" t="s">
        <v>900</v>
      </c>
      <c r="B460" s="129">
        <v>457</v>
      </c>
      <c r="C460" s="198" t="s">
        <v>2485</v>
      </c>
      <c r="D460" s="237">
        <v>44771</v>
      </c>
      <c r="E460" s="245" t="s">
        <v>1659</v>
      </c>
      <c r="F460" s="280" t="s">
        <v>2529</v>
      </c>
      <c r="G460" s="175" t="s">
        <v>1132</v>
      </c>
      <c r="H460" s="187">
        <v>2011</v>
      </c>
      <c r="I460" s="130">
        <v>39192</v>
      </c>
      <c r="J460" s="186">
        <v>2007</v>
      </c>
      <c r="K460" s="130" t="s">
        <v>1659</v>
      </c>
      <c r="L460" s="130" t="s">
        <v>1110</v>
      </c>
      <c r="M460" s="131">
        <v>90</v>
      </c>
      <c r="N460" s="136">
        <v>39326</v>
      </c>
      <c r="O460" s="136">
        <v>40848</v>
      </c>
      <c r="P460" s="136">
        <v>42844</v>
      </c>
      <c r="Q460" s="145">
        <f t="shared" si="69"/>
        <v>9.6383561643835609</v>
      </c>
      <c r="R460" s="145" t="s">
        <v>2519</v>
      </c>
      <c r="S460" s="145">
        <f t="shared" si="70"/>
        <v>5.4684931506849317</v>
      </c>
      <c r="T460" s="145" t="s">
        <v>2515</v>
      </c>
      <c r="U460" s="145" t="s">
        <v>2540</v>
      </c>
      <c r="V460" s="145" t="s">
        <v>689</v>
      </c>
      <c r="W460" s="136" t="s">
        <v>691</v>
      </c>
      <c r="X460" s="187" t="s">
        <v>689</v>
      </c>
      <c r="Y460" s="180">
        <v>681251.76</v>
      </c>
      <c r="Z460" s="181">
        <v>0</v>
      </c>
      <c r="AA460" s="128">
        <v>0</v>
      </c>
      <c r="AB460" s="180">
        <v>700898</v>
      </c>
      <c r="AC460" s="192">
        <v>659030.98</v>
      </c>
      <c r="AD460" s="137">
        <f t="shared" si="71"/>
        <v>22220.780000000028</v>
      </c>
      <c r="AE460" s="135">
        <f t="shared" si="72"/>
        <v>0.96738242555145837</v>
      </c>
      <c r="AF460" s="135">
        <f t="shared" si="73"/>
        <v>0.96738242555145837</v>
      </c>
      <c r="AG460" s="135" t="s">
        <v>2544</v>
      </c>
      <c r="AH460" s="136" t="s">
        <v>925</v>
      </c>
      <c r="AI460" s="189"/>
      <c r="AJ460" s="178"/>
      <c r="AK460" s="178"/>
      <c r="AL460" s="178"/>
      <c r="AM460" s="178"/>
      <c r="AN460" s="178"/>
      <c r="AO460" s="178"/>
      <c r="AP460" s="178"/>
      <c r="AQ460" s="177" t="s">
        <v>2157</v>
      </c>
    </row>
    <row r="461" spans="1:43" ht="36" x14ac:dyDescent="0.3">
      <c r="A461" s="193" t="s">
        <v>900</v>
      </c>
      <c r="B461" s="129">
        <v>458</v>
      </c>
      <c r="C461" s="198" t="s">
        <v>2486</v>
      </c>
      <c r="D461" s="237">
        <v>45338</v>
      </c>
      <c r="E461" s="245" t="s">
        <v>1659</v>
      </c>
      <c r="F461" s="280" t="s">
        <v>2529</v>
      </c>
      <c r="G461" s="175" t="s">
        <v>1132</v>
      </c>
      <c r="H461" s="187">
        <v>2011</v>
      </c>
      <c r="I461" s="130">
        <v>39210</v>
      </c>
      <c r="J461" s="186">
        <v>2007</v>
      </c>
      <c r="K461" s="130" t="s">
        <v>2246</v>
      </c>
      <c r="L461" s="130" t="s">
        <v>1109</v>
      </c>
      <c r="M461" s="131">
        <v>90</v>
      </c>
      <c r="N461" s="136">
        <v>40210</v>
      </c>
      <c r="O461" s="136">
        <v>40848</v>
      </c>
      <c r="P461" s="136">
        <v>42844</v>
      </c>
      <c r="Q461" s="145">
        <f t="shared" si="69"/>
        <v>7.2164383561643834</v>
      </c>
      <c r="R461" s="145" t="s">
        <v>2517</v>
      </c>
      <c r="S461" s="145">
        <f t="shared" si="70"/>
        <v>5.4684931506849317</v>
      </c>
      <c r="T461" s="145" t="s">
        <v>2515</v>
      </c>
      <c r="U461" s="145" t="s">
        <v>2540</v>
      </c>
      <c r="V461" s="145" t="s">
        <v>689</v>
      </c>
      <c r="W461" s="145" t="s">
        <v>689</v>
      </c>
      <c r="X461" s="187" t="s">
        <v>689</v>
      </c>
      <c r="Y461" s="180">
        <v>1146030</v>
      </c>
      <c r="Z461" s="181">
        <v>0</v>
      </c>
      <c r="AA461" s="128">
        <v>0</v>
      </c>
      <c r="AB461" s="180">
        <v>615431</v>
      </c>
      <c r="AC461" s="192">
        <v>526801.13</v>
      </c>
      <c r="AD461" s="137">
        <f t="shared" si="71"/>
        <v>619228.87</v>
      </c>
      <c r="AE461" s="135">
        <f t="shared" si="72"/>
        <v>0.45967481654057923</v>
      </c>
      <c r="AF461" s="135">
        <f t="shared" si="73"/>
        <v>0.45967481654057923</v>
      </c>
      <c r="AG461" s="135" t="s">
        <v>2542</v>
      </c>
      <c r="AH461" s="202"/>
      <c r="AI461" s="189"/>
      <c r="AJ461" s="178"/>
      <c r="AK461" s="178"/>
      <c r="AL461" s="178"/>
      <c r="AM461" s="178"/>
      <c r="AN461" s="178"/>
      <c r="AO461" s="178"/>
      <c r="AP461" s="178"/>
      <c r="AQ461" s="177" t="s">
        <v>1730</v>
      </c>
    </row>
    <row r="462" spans="1:43" ht="36" x14ac:dyDescent="0.3">
      <c r="A462" s="193" t="s">
        <v>900</v>
      </c>
      <c r="B462" s="129">
        <v>459</v>
      </c>
      <c r="C462" s="198" t="s">
        <v>2487</v>
      </c>
      <c r="D462" s="237">
        <v>113520</v>
      </c>
      <c r="E462" s="245" t="s">
        <v>2232</v>
      </c>
      <c r="F462" s="280" t="s">
        <v>2535</v>
      </c>
      <c r="G462" s="175" t="s">
        <v>1132</v>
      </c>
      <c r="H462" s="187">
        <v>2011</v>
      </c>
      <c r="I462" s="130">
        <v>40050</v>
      </c>
      <c r="J462" s="187">
        <v>2009</v>
      </c>
      <c r="K462" s="130" t="s">
        <v>915</v>
      </c>
      <c r="L462" s="130" t="s">
        <v>1109</v>
      </c>
      <c r="M462" s="131">
        <f>2*3*30</f>
        <v>180</v>
      </c>
      <c r="N462" s="136">
        <v>40483</v>
      </c>
      <c r="O462" s="136">
        <v>40513</v>
      </c>
      <c r="P462" s="136">
        <v>42844</v>
      </c>
      <c r="Q462" s="145">
        <f t="shared" si="69"/>
        <v>6.4684931506849317</v>
      </c>
      <c r="R462" s="145" t="s">
        <v>2516</v>
      </c>
      <c r="S462" s="145">
        <f t="shared" si="70"/>
        <v>6.3863013698630136</v>
      </c>
      <c r="T462" s="145" t="s">
        <v>2516</v>
      </c>
      <c r="U462" s="145" t="s">
        <v>2540</v>
      </c>
      <c r="V462" s="136" t="s">
        <v>689</v>
      </c>
      <c r="W462" s="145" t="s">
        <v>689</v>
      </c>
      <c r="X462" s="187" t="s">
        <v>689</v>
      </c>
      <c r="Y462" s="180">
        <v>1196424.06</v>
      </c>
      <c r="Z462" s="181">
        <v>0</v>
      </c>
      <c r="AA462" s="180">
        <v>0</v>
      </c>
      <c r="AB462" s="180">
        <v>1162804</v>
      </c>
      <c r="AC462" s="181">
        <v>946460.01</v>
      </c>
      <c r="AD462" s="137">
        <f t="shared" si="71"/>
        <v>249964.05000000005</v>
      </c>
      <c r="AE462" s="135">
        <f t="shared" si="72"/>
        <v>0.79107403607379811</v>
      </c>
      <c r="AF462" s="135">
        <f t="shared" si="73"/>
        <v>0.79107403607379811</v>
      </c>
      <c r="AG462" s="135" t="s">
        <v>2544</v>
      </c>
      <c r="AH462" s="202"/>
      <c r="AI462" s="189"/>
      <c r="AJ462" s="178"/>
      <c r="AK462" s="178"/>
      <c r="AL462" s="178"/>
      <c r="AM462" s="178"/>
      <c r="AN462" s="178"/>
      <c r="AO462" s="178"/>
      <c r="AP462" s="178"/>
      <c r="AQ462" s="115" t="s">
        <v>2176</v>
      </c>
    </row>
    <row r="463" spans="1:43" ht="36" x14ac:dyDescent="0.3">
      <c r="A463" s="193" t="s">
        <v>900</v>
      </c>
      <c r="B463" s="129">
        <v>460</v>
      </c>
      <c r="C463" s="198" t="s">
        <v>2488</v>
      </c>
      <c r="D463" s="237">
        <v>52191</v>
      </c>
      <c r="E463" s="245" t="s">
        <v>1659</v>
      </c>
      <c r="F463" s="280" t="s">
        <v>2529</v>
      </c>
      <c r="G463" s="175" t="s">
        <v>1132</v>
      </c>
      <c r="H463" s="187">
        <v>2011</v>
      </c>
      <c r="I463" s="130">
        <v>39253</v>
      </c>
      <c r="J463" s="186">
        <v>2007</v>
      </c>
      <c r="K463" s="187" t="s">
        <v>1552</v>
      </c>
      <c r="L463" s="130" t="s">
        <v>1110</v>
      </c>
      <c r="M463" s="131">
        <v>150</v>
      </c>
      <c r="N463" s="136">
        <v>39692</v>
      </c>
      <c r="O463" s="136">
        <v>40878</v>
      </c>
      <c r="P463" s="136">
        <v>42844</v>
      </c>
      <c r="Q463" s="145">
        <f t="shared" si="69"/>
        <v>8.6356164383561644</v>
      </c>
      <c r="R463" s="145" t="s">
        <v>2518</v>
      </c>
      <c r="S463" s="145">
        <f t="shared" si="70"/>
        <v>5.3863013698630136</v>
      </c>
      <c r="T463" s="145" t="s">
        <v>2515</v>
      </c>
      <c r="U463" s="145" t="s">
        <v>2540</v>
      </c>
      <c r="V463" s="145" t="s">
        <v>689</v>
      </c>
      <c r="W463" s="145" t="s">
        <v>689</v>
      </c>
      <c r="X463" s="187" t="s">
        <v>689</v>
      </c>
      <c r="Y463" s="180">
        <v>838838</v>
      </c>
      <c r="Z463" s="181">
        <v>0</v>
      </c>
      <c r="AA463" s="128">
        <v>0</v>
      </c>
      <c r="AB463" s="180">
        <v>1673446</v>
      </c>
      <c r="AC463" s="192">
        <v>928633.71</v>
      </c>
      <c r="AD463" s="137">
        <f t="shared" si="71"/>
        <v>-89795.709999999963</v>
      </c>
      <c r="AE463" s="135">
        <f t="shared" si="72"/>
        <v>1.1070477374653984</v>
      </c>
      <c r="AF463" s="135">
        <f t="shared" si="73"/>
        <v>1.1070477374653984</v>
      </c>
      <c r="AG463" s="135" t="s">
        <v>2544</v>
      </c>
      <c r="AH463" s="202"/>
      <c r="AI463" s="189"/>
      <c r="AJ463" s="178"/>
      <c r="AK463" s="178"/>
      <c r="AL463" s="178"/>
      <c r="AM463" s="178"/>
      <c r="AN463" s="178"/>
      <c r="AO463" s="178"/>
      <c r="AP463" s="178"/>
      <c r="AQ463" s="177" t="s">
        <v>1730</v>
      </c>
    </row>
    <row r="464" spans="1:43" ht="36" x14ac:dyDescent="0.3">
      <c r="A464" s="193" t="s">
        <v>900</v>
      </c>
      <c r="B464" s="129">
        <v>461</v>
      </c>
      <c r="C464" s="198" t="s">
        <v>2430</v>
      </c>
      <c r="D464" s="237">
        <v>52237</v>
      </c>
      <c r="E464" s="245" t="s">
        <v>1659</v>
      </c>
      <c r="F464" s="280" t="s">
        <v>2529</v>
      </c>
      <c r="G464" s="175" t="s">
        <v>1132</v>
      </c>
      <c r="H464" s="187">
        <v>2011</v>
      </c>
      <c r="I464" s="130">
        <v>39932</v>
      </c>
      <c r="J464" s="187">
        <v>2009</v>
      </c>
      <c r="K464" s="130" t="s">
        <v>1659</v>
      </c>
      <c r="L464" s="130" t="s">
        <v>1110</v>
      </c>
      <c r="M464" s="131">
        <v>180</v>
      </c>
      <c r="N464" s="136">
        <v>39692</v>
      </c>
      <c r="O464" s="136">
        <v>40878</v>
      </c>
      <c r="P464" s="136">
        <v>42844</v>
      </c>
      <c r="Q464" s="145">
        <f t="shared" si="69"/>
        <v>8.6356164383561644</v>
      </c>
      <c r="R464" s="145" t="s">
        <v>2518</v>
      </c>
      <c r="S464" s="145">
        <f t="shared" si="70"/>
        <v>5.3863013698630136</v>
      </c>
      <c r="T464" s="145" t="s">
        <v>2515</v>
      </c>
      <c r="U464" s="145" t="s">
        <v>2540</v>
      </c>
      <c r="V464" s="145" t="s">
        <v>691</v>
      </c>
      <c r="W464" s="136" t="s">
        <v>691</v>
      </c>
      <c r="X464" s="187" t="s">
        <v>689</v>
      </c>
      <c r="Y464" s="180">
        <v>1442386</v>
      </c>
      <c r="Z464" s="181">
        <v>0</v>
      </c>
      <c r="AA464" s="128">
        <v>0</v>
      </c>
      <c r="AB464" s="180">
        <v>2962644</v>
      </c>
      <c r="AC464" s="192">
        <v>1515529.22</v>
      </c>
      <c r="AD464" s="137">
        <f t="shared" si="71"/>
        <v>-73143.219999999972</v>
      </c>
      <c r="AE464" s="135">
        <f t="shared" si="72"/>
        <v>1.0507098793249519</v>
      </c>
      <c r="AF464" s="135">
        <f t="shared" si="73"/>
        <v>1.0507098793249519</v>
      </c>
      <c r="AG464" s="135" t="s">
        <v>2544</v>
      </c>
      <c r="AH464" s="136" t="s">
        <v>925</v>
      </c>
      <c r="AI464" s="189"/>
      <c r="AJ464" s="178"/>
      <c r="AK464" s="178"/>
      <c r="AL464" s="178"/>
      <c r="AM464" s="178"/>
      <c r="AN464" s="178"/>
      <c r="AO464" s="178"/>
      <c r="AP464" s="178"/>
      <c r="AQ464" s="177" t="s">
        <v>2157</v>
      </c>
    </row>
    <row r="465" spans="1:43" ht="36" x14ac:dyDescent="0.3">
      <c r="A465" s="193" t="s">
        <v>900</v>
      </c>
      <c r="B465" s="129">
        <v>462</v>
      </c>
      <c r="C465" s="198" t="s">
        <v>2432</v>
      </c>
      <c r="D465" s="237">
        <v>56494</v>
      </c>
      <c r="E465" s="245" t="s">
        <v>1659</v>
      </c>
      <c r="F465" s="280" t="s">
        <v>2529</v>
      </c>
      <c r="G465" s="175" t="s">
        <v>2180</v>
      </c>
      <c r="H465" s="187">
        <v>2011</v>
      </c>
      <c r="I465" s="130">
        <v>39932</v>
      </c>
      <c r="J465" s="187">
        <v>2009</v>
      </c>
      <c r="K465" s="130" t="s">
        <v>1964</v>
      </c>
      <c r="L465" s="130" t="s">
        <v>1110</v>
      </c>
      <c r="M465" s="131">
        <v>120</v>
      </c>
      <c r="N465" s="136">
        <v>39692</v>
      </c>
      <c r="O465" s="136">
        <v>40878</v>
      </c>
      <c r="P465" s="136">
        <v>42844</v>
      </c>
      <c r="Q465" s="145">
        <f t="shared" si="69"/>
        <v>8.6356164383561644</v>
      </c>
      <c r="R465" s="145" t="s">
        <v>2518</v>
      </c>
      <c r="S465" s="145">
        <f t="shared" si="70"/>
        <v>5.3863013698630136</v>
      </c>
      <c r="T465" s="145" t="s">
        <v>2515</v>
      </c>
      <c r="U465" s="145" t="s">
        <v>2540</v>
      </c>
      <c r="V465" s="145" t="s">
        <v>689</v>
      </c>
      <c r="W465" s="145" t="s">
        <v>689</v>
      </c>
      <c r="X465" s="187" t="s">
        <v>689</v>
      </c>
      <c r="Y465" s="180">
        <v>954832</v>
      </c>
      <c r="Z465" s="181">
        <v>0</v>
      </c>
      <c r="AA465" s="128">
        <v>0</v>
      </c>
      <c r="AB465" s="180">
        <v>2109543</v>
      </c>
      <c r="AC465" s="192">
        <v>949825.29</v>
      </c>
      <c r="AD465" s="137">
        <f t="shared" si="71"/>
        <v>5006.7099999999627</v>
      </c>
      <c r="AE465" s="135">
        <f t="shared" si="72"/>
        <v>0.99475644930207618</v>
      </c>
      <c r="AF465" s="135">
        <f t="shared" si="73"/>
        <v>0.99475644930207618</v>
      </c>
      <c r="AG465" s="135" t="s">
        <v>2544</v>
      </c>
      <c r="AH465" s="202"/>
      <c r="AI465" s="189"/>
      <c r="AJ465" s="178"/>
      <c r="AK465" s="178"/>
      <c r="AL465" s="178"/>
      <c r="AM465" s="178"/>
      <c r="AN465" s="178"/>
      <c r="AO465" s="178"/>
      <c r="AP465" s="178"/>
      <c r="AQ465" s="177" t="s">
        <v>1730</v>
      </c>
    </row>
    <row r="466" spans="1:43" ht="36" x14ac:dyDescent="0.3">
      <c r="A466" s="193" t="s">
        <v>900</v>
      </c>
      <c r="B466" s="129">
        <v>463</v>
      </c>
      <c r="C466" s="198" t="s">
        <v>2489</v>
      </c>
      <c r="D466" s="237">
        <v>66696</v>
      </c>
      <c r="E466" s="245" t="s">
        <v>1659</v>
      </c>
      <c r="F466" s="280" t="s">
        <v>2529</v>
      </c>
      <c r="G466" s="175" t="s">
        <v>1132</v>
      </c>
      <c r="H466" s="187">
        <v>2011</v>
      </c>
      <c r="I466" s="130">
        <v>40193</v>
      </c>
      <c r="J466" s="186">
        <v>2010</v>
      </c>
      <c r="K466" s="187" t="s">
        <v>1552</v>
      </c>
      <c r="L466" s="130" t="s">
        <v>1110</v>
      </c>
      <c r="M466" s="131">
        <v>90</v>
      </c>
      <c r="N466" s="136">
        <v>39692</v>
      </c>
      <c r="O466" s="136">
        <v>40817</v>
      </c>
      <c r="P466" s="136">
        <v>42844</v>
      </c>
      <c r="Q466" s="145">
        <f t="shared" si="69"/>
        <v>8.6356164383561644</v>
      </c>
      <c r="R466" s="145" t="s">
        <v>2518</v>
      </c>
      <c r="S466" s="145">
        <f t="shared" si="70"/>
        <v>5.5534246575342463</v>
      </c>
      <c r="T466" s="145" t="s">
        <v>2515</v>
      </c>
      <c r="U466" s="145" t="s">
        <v>2540</v>
      </c>
      <c r="V466" s="145" t="s">
        <v>689</v>
      </c>
      <c r="W466" s="145" t="s">
        <v>689</v>
      </c>
      <c r="X466" s="187" t="s">
        <v>689</v>
      </c>
      <c r="Y466" s="180">
        <v>595875</v>
      </c>
      <c r="Z466" s="181">
        <v>0</v>
      </c>
      <c r="AA466" s="128">
        <v>0</v>
      </c>
      <c r="AB466" s="180">
        <v>1280581</v>
      </c>
      <c r="AC466" s="192">
        <v>567685.23</v>
      </c>
      <c r="AD466" s="137">
        <f t="shared" si="71"/>
        <v>28189.770000000019</v>
      </c>
      <c r="AE466" s="135">
        <f t="shared" si="72"/>
        <v>0.9526918061674009</v>
      </c>
      <c r="AF466" s="135">
        <f t="shared" si="73"/>
        <v>0.9526918061674009</v>
      </c>
      <c r="AG466" s="135" t="s">
        <v>2544</v>
      </c>
      <c r="AH466" s="202"/>
      <c r="AI466" s="189"/>
      <c r="AJ466" s="178"/>
      <c r="AK466" s="178"/>
      <c r="AL466" s="178"/>
      <c r="AM466" s="178"/>
      <c r="AN466" s="178"/>
      <c r="AO466" s="178"/>
      <c r="AP466" s="178"/>
      <c r="AQ466" s="177" t="s">
        <v>1730</v>
      </c>
    </row>
    <row r="467" spans="1:43" ht="36" x14ac:dyDescent="0.3">
      <c r="A467" s="193" t="s">
        <v>900</v>
      </c>
      <c r="B467" s="129">
        <v>464</v>
      </c>
      <c r="C467" s="198" t="s">
        <v>2433</v>
      </c>
      <c r="D467" s="237">
        <v>74832</v>
      </c>
      <c r="E467" s="245" t="s">
        <v>1659</v>
      </c>
      <c r="F467" s="280" t="s">
        <v>2529</v>
      </c>
      <c r="G467" s="175" t="s">
        <v>1132</v>
      </c>
      <c r="H467" s="187">
        <v>2011</v>
      </c>
      <c r="I467" s="130">
        <v>39581</v>
      </c>
      <c r="J467" s="186">
        <v>2008</v>
      </c>
      <c r="K467" s="130" t="s">
        <v>1543</v>
      </c>
      <c r="L467" s="130" t="s">
        <v>1110</v>
      </c>
      <c r="M467" s="131">
        <v>120</v>
      </c>
      <c r="N467" s="136">
        <v>39753</v>
      </c>
      <c r="O467" s="136">
        <v>40787</v>
      </c>
      <c r="P467" s="136">
        <v>42844</v>
      </c>
      <c r="Q467" s="145">
        <f t="shared" si="69"/>
        <v>8.4684931506849317</v>
      </c>
      <c r="R467" s="145" t="s">
        <v>2518</v>
      </c>
      <c r="S467" s="145">
        <f t="shared" si="70"/>
        <v>5.6356164383561644</v>
      </c>
      <c r="T467" s="145" t="s">
        <v>2515</v>
      </c>
      <c r="U467" s="145" t="s">
        <v>2540</v>
      </c>
      <c r="V467" s="145" t="s">
        <v>689</v>
      </c>
      <c r="W467" s="145" t="s">
        <v>689</v>
      </c>
      <c r="X467" s="187" t="s">
        <v>689</v>
      </c>
      <c r="Y467" s="180">
        <v>670872</v>
      </c>
      <c r="Z467" s="181">
        <v>0</v>
      </c>
      <c r="AA467" s="128">
        <v>0</v>
      </c>
      <c r="AB467" s="180">
        <v>1251410</v>
      </c>
      <c r="AC467" s="192">
        <v>694012.43</v>
      </c>
      <c r="AD467" s="137">
        <f t="shared" si="71"/>
        <v>-23140.430000000051</v>
      </c>
      <c r="AE467" s="135">
        <f t="shared" si="72"/>
        <v>1.0344930627601092</v>
      </c>
      <c r="AF467" s="135">
        <f t="shared" si="73"/>
        <v>1.0344930627601092</v>
      </c>
      <c r="AG467" s="135" t="s">
        <v>2544</v>
      </c>
      <c r="AH467" s="202"/>
      <c r="AI467" s="189"/>
      <c r="AJ467" s="178"/>
      <c r="AK467" s="178"/>
      <c r="AL467" s="178"/>
      <c r="AM467" s="178"/>
      <c r="AN467" s="178"/>
      <c r="AO467" s="178"/>
      <c r="AP467" s="178"/>
      <c r="AQ467" s="177" t="s">
        <v>1730</v>
      </c>
    </row>
    <row r="468" spans="1:43" ht="36" x14ac:dyDescent="0.3">
      <c r="A468" s="193" t="s">
        <v>900</v>
      </c>
      <c r="B468" s="129">
        <v>465</v>
      </c>
      <c r="C468" s="198" t="s">
        <v>2490</v>
      </c>
      <c r="D468" s="237">
        <v>76746</v>
      </c>
      <c r="E468" s="245" t="s">
        <v>2217</v>
      </c>
      <c r="F468" s="279" t="s">
        <v>2531</v>
      </c>
      <c r="G468" s="175" t="s">
        <v>1132</v>
      </c>
      <c r="H468" s="187">
        <v>2011</v>
      </c>
      <c r="I468" s="130">
        <v>39498</v>
      </c>
      <c r="J468" s="186">
        <v>2008</v>
      </c>
      <c r="K468" s="187" t="s">
        <v>1094</v>
      </c>
      <c r="L468" s="130" t="s">
        <v>1110</v>
      </c>
      <c r="M468" s="131">
        <v>1080</v>
      </c>
      <c r="N468" s="136">
        <v>39479</v>
      </c>
      <c r="O468" s="136">
        <v>42339</v>
      </c>
      <c r="P468" s="136">
        <v>42844</v>
      </c>
      <c r="Q468" s="145">
        <f t="shared" si="69"/>
        <v>9.2191780821917817</v>
      </c>
      <c r="R468" s="145" t="s">
        <v>2519</v>
      </c>
      <c r="S468" s="145">
        <f t="shared" si="70"/>
        <v>1.3835616438356164</v>
      </c>
      <c r="T468" s="145" t="s">
        <v>2524</v>
      </c>
      <c r="U468" s="145" t="s">
        <v>2540</v>
      </c>
      <c r="V468" s="145" t="s">
        <v>689</v>
      </c>
      <c r="W468" s="145" t="s">
        <v>689</v>
      </c>
      <c r="X468" s="187" t="s">
        <v>689</v>
      </c>
      <c r="Y468" s="180">
        <v>6597709</v>
      </c>
      <c r="Z468" s="181">
        <v>0</v>
      </c>
      <c r="AA468" s="128">
        <v>0</v>
      </c>
      <c r="AB468" s="180">
        <v>7971043</v>
      </c>
      <c r="AC468" s="192">
        <v>6595322.2199999997</v>
      </c>
      <c r="AD468" s="137">
        <f t="shared" si="71"/>
        <v>2386.7800000002608</v>
      </c>
      <c r="AE468" s="135">
        <f t="shared" si="72"/>
        <v>0.99963824109247612</v>
      </c>
      <c r="AF468" s="135">
        <f t="shared" si="73"/>
        <v>0.99963824109247612</v>
      </c>
      <c r="AG468" s="135" t="s">
        <v>2544</v>
      </c>
      <c r="AH468" s="202"/>
      <c r="AI468" s="189"/>
      <c r="AJ468" s="178"/>
      <c r="AK468" s="178"/>
      <c r="AL468" s="178"/>
      <c r="AM468" s="178"/>
      <c r="AN468" s="178"/>
      <c r="AO468" s="178"/>
      <c r="AP468" s="178"/>
      <c r="AQ468" s="177" t="s">
        <v>2156</v>
      </c>
    </row>
    <row r="469" spans="1:43" ht="36" x14ac:dyDescent="0.3">
      <c r="A469" s="193" t="s">
        <v>900</v>
      </c>
      <c r="B469" s="129">
        <v>466</v>
      </c>
      <c r="C469" s="198" t="s">
        <v>2434</v>
      </c>
      <c r="D469" s="237">
        <v>88267</v>
      </c>
      <c r="E469" s="245" t="s">
        <v>1659</v>
      </c>
      <c r="F469" s="280" t="s">
        <v>2529</v>
      </c>
      <c r="G469" s="175" t="s">
        <v>1132</v>
      </c>
      <c r="H469" s="187">
        <v>2011</v>
      </c>
      <c r="I469" s="130">
        <v>40007</v>
      </c>
      <c r="J469" s="187">
        <v>2009</v>
      </c>
      <c r="K469" s="130" t="s">
        <v>2243</v>
      </c>
      <c r="L469" s="130" t="s">
        <v>1110</v>
      </c>
      <c r="M469" s="131">
        <v>180</v>
      </c>
      <c r="N469" s="136">
        <v>40210</v>
      </c>
      <c r="O469" s="136">
        <v>40878</v>
      </c>
      <c r="P469" s="136">
        <v>42844</v>
      </c>
      <c r="Q469" s="145">
        <f t="shared" si="69"/>
        <v>7.2164383561643834</v>
      </c>
      <c r="R469" s="145" t="s">
        <v>2517</v>
      </c>
      <c r="S469" s="145">
        <f t="shared" si="70"/>
        <v>5.3863013698630136</v>
      </c>
      <c r="T469" s="145" t="s">
        <v>2515</v>
      </c>
      <c r="U469" s="145" t="s">
        <v>2540</v>
      </c>
      <c r="V469" s="145" t="s">
        <v>689</v>
      </c>
      <c r="W469" s="136" t="s">
        <v>691</v>
      </c>
      <c r="X469" s="187" t="s">
        <v>689</v>
      </c>
      <c r="Y469" s="180">
        <v>735218</v>
      </c>
      <c r="Z469" s="181">
        <v>0</v>
      </c>
      <c r="AA469" s="128">
        <v>0</v>
      </c>
      <c r="AB469" s="180">
        <v>1557853</v>
      </c>
      <c r="AC469" s="192">
        <v>788010.58</v>
      </c>
      <c r="AD469" s="137">
        <f t="shared" si="71"/>
        <v>-52792.579999999958</v>
      </c>
      <c r="AE469" s="135">
        <f t="shared" si="72"/>
        <v>1.071805342089013</v>
      </c>
      <c r="AF469" s="135">
        <f t="shared" si="73"/>
        <v>1.071805342089013</v>
      </c>
      <c r="AG469" s="135" t="s">
        <v>2544</v>
      </c>
      <c r="AH469" s="136" t="s">
        <v>925</v>
      </c>
      <c r="AI469" s="189"/>
      <c r="AJ469" s="178"/>
      <c r="AK469" s="178"/>
      <c r="AL469" s="178"/>
      <c r="AM469" s="178"/>
      <c r="AN469" s="178"/>
      <c r="AO469" s="178"/>
      <c r="AP469" s="178"/>
      <c r="AQ469" s="177" t="s">
        <v>1732</v>
      </c>
    </row>
    <row r="470" spans="1:43" ht="48.6" x14ac:dyDescent="0.3">
      <c r="A470" s="193" t="s">
        <v>900</v>
      </c>
      <c r="B470" s="129">
        <v>467</v>
      </c>
      <c r="C470" s="198" t="s">
        <v>2429</v>
      </c>
      <c r="D470" s="237">
        <v>110218</v>
      </c>
      <c r="E470" s="245" t="s">
        <v>1659</v>
      </c>
      <c r="F470" s="280" t="s">
        <v>2529</v>
      </c>
      <c r="G470" s="175" t="s">
        <v>1132</v>
      </c>
      <c r="H470" s="187">
        <v>2011</v>
      </c>
      <c r="I470" s="130">
        <v>40087</v>
      </c>
      <c r="J470" s="187">
        <v>2009</v>
      </c>
      <c r="K470" s="187" t="s">
        <v>1552</v>
      </c>
      <c r="L470" s="130" t="s">
        <v>1110</v>
      </c>
      <c r="M470" s="131">
        <v>90</v>
      </c>
      <c r="N470" s="136">
        <v>40391</v>
      </c>
      <c r="O470" s="136">
        <v>40878</v>
      </c>
      <c r="P470" s="136">
        <v>42844</v>
      </c>
      <c r="Q470" s="145">
        <f t="shared" si="69"/>
        <v>6.720547945205479</v>
      </c>
      <c r="R470" s="145" t="s">
        <v>2516</v>
      </c>
      <c r="S470" s="145">
        <f t="shared" si="70"/>
        <v>5.3863013698630136</v>
      </c>
      <c r="T470" s="145" t="s">
        <v>2515</v>
      </c>
      <c r="U470" s="145" t="s">
        <v>2540</v>
      </c>
      <c r="V470" s="145" t="s">
        <v>691</v>
      </c>
      <c r="W470" s="145" t="s">
        <v>689</v>
      </c>
      <c r="X470" s="187" t="s">
        <v>689</v>
      </c>
      <c r="Y470" s="180">
        <v>506555.96</v>
      </c>
      <c r="Z470" s="181">
        <v>0</v>
      </c>
      <c r="AA470" s="128">
        <v>0</v>
      </c>
      <c r="AB470" s="180">
        <v>1057997</v>
      </c>
      <c r="AC470" s="192">
        <v>476748.37</v>
      </c>
      <c r="AD470" s="137">
        <f t="shared" si="71"/>
        <v>29807.590000000026</v>
      </c>
      <c r="AE470" s="135">
        <f t="shared" si="72"/>
        <v>0.94115637293064314</v>
      </c>
      <c r="AF470" s="135">
        <f t="shared" si="73"/>
        <v>0.94115637293064314</v>
      </c>
      <c r="AG470" s="135" t="s">
        <v>2544</v>
      </c>
      <c r="AH470" s="202"/>
      <c r="AI470" s="190"/>
      <c r="AJ470" s="191"/>
      <c r="AK470" s="191"/>
      <c r="AL470" s="191"/>
      <c r="AM470" s="191"/>
      <c r="AN470" s="191"/>
      <c r="AO470" s="191"/>
      <c r="AP470" s="191"/>
      <c r="AQ470" s="177" t="s">
        <v>813</v>
      </c>
    </row>
    <row r="471" spans="1:43" ht="36" x14ac:dyDescent="0.3">
      <c r="A471" s="193" t="s">
        <v>900</v>
      </c>
      <c r="B471" s="129">
        <v>468</v>
      </c>
      <c r="C471" s="198" t="s">
        <v>2428</v>
      </c>
      <c r="D471" s="237">
        <v>122344</v>
      </c>
      <c r="E471" s="245" t="s">
        <v>1659</v>
      </c>
      <c r="F471" s="280" t="s">
        <v>2529</v>
      </c>
      <c r="G471" s="175" t="s">
        <v>1132</v>
      </c>
      <c r="H471" s="187">
        <v>2011</v>
      </c>
      <c r="I471" s="130">
        <v>40032</v>
      </c>
      <c r="J471" s="187">
        <v>2009</v>
      </c>
      <c r="K471" s="130" t="s">
        <v>2244</v>
      </c>
      <c r="L471" s="130" t="s">
        <v>1110</v>
      </c>
      <c r="M471" s="131">
        <v>180</v>
      </c>
      <c r="N471" s="136">
        <v>40210</v>
      </c>
      <c r="O471" s="136">
        <v>40878</v>
      </c>
      <c r="P471" s="136">
        <v>42844</v>
      </c>
      <c r="Q471" s="145">
        <f t="shared" si="69"/>
        <v>7.2164383561643834</v>
      </c>
      <c r="R471" s="145" t="s">
        <v>2517</v>
      </c>
      <c r="S471" s="145">
        <f t="shared" si="70"/>
        <v>5.3863013698630136</v>
      </c>
      <c r="T471" s="145" t="s">
        <v>2515</v>
      </c>
      <c r="U471" s="145" t="s">
        <v>2540</v>
      </c>
      <c r="V471" s="145" t="s">
        <v>691</v>
      </c>
      <c r="W471" s="136" t="s">
        <v>691</v>
      </c>
      <c r="X471" s="187" t="s">
        <v>689</v>
      </c>
      <c r="Y471" s="180">
        <v>592760</v>
      </c>
      <c r="Z471" s="181">
        <v>0</v>
      </c>
      <c r="AA471" s="128">
        <v>0</v>
      </c>
      <c r="AB471" s="180">
        <v>1140457</v>
      </c>
      <c r="AC471" s="192">
        <v>546493.89</v>
      </c>
      <c r="AD471" s="137">
        <f t="shared" si="71"/>
        <v>46266.109999999986</v>
      </c>
      <c r="AE471" s="135">
        <f t="shared" si="72"/>
        <v>0.92194798906808828</v>
      </c>
      <c r="AF471" s="135">
        <f t="shared" si="73"/>
        <v>0.92194798906808828</v>
      </c>
      <c r="AG471" s="135" t="s">
        <v>2544</v>
      </c>
      <c r="AH471" s="136" t="s">
        <v>925</v>
      </c>
      <c r="AI471" s="190"/>
      <c r="AJ471" s="191"/>
      <c r="AK471" s="191"/>
      <c r="AL471" s="191"/>
      <c r="AM471" s="191"/>
      <c r="AN471" s="191"/>
      <c r="AO471" s="191"/>
      <c r="AP471" s="191"/>
      <c r="AQ471" s="177" t="s">
        <v>2157</v>
      </c>
    </row>
    <row r="472" spans="1:43" ht="36" x14ac:dyDescent="0.3">
      <c r="A472" s="193" t="s">
        <v>900</v>
      </c>
      <c r="B472" s="129">
        <v>469</v>
      </c>
      <c r="C472" s="198" t="s">
        <v>2435</v>
      </c>
      <c r="D472" s="237">
        <v>160489</v>
      </c>
      <c r="E472" s="245" t="s">
        <v>2219</v>
      </c>
      <c r="F472" s="280" t="s">
        <v>2528</v>
      </c>
      <c r="G472" s="175" t="s">
        <v>1979</v>
      </c>
      <c r="H472" s="187">
        <v>2011</v>
      </c>
      <c r="I472" s="130">
        <v>40402</v>
      </c>
      <c r="J472" s="186">
        <v>2010</v>
      </c>
      <c r="K472" s="130" t="s">
        <v>1172</v>
      </c>
      <c r="L472" s="130" t="s">
        <v>1100</v>
      </c>
      <c r="M472" s="131">
        <v>180</v>
      </c>
      <c r="N472" s="136">
        <v>40817</v>
      </c>
      <c r="O472" s="136">
        <v>40878</v>
      </c>
      <c r="P472" s="136">
        <v>42844</v>
      </c>
      <c r="Q472" s="145">
        <f t="shared" si="69"/>
        <v>5.5534246575342463</v>
      </c>
      <c r="R472" s="145" t="s">
        <v>2515</v>
      </c>
      <c r="S472" s="145">
        <f t="shared" si="70"/>
        <v>5.3863013698630136</v>
      </c>
      <c r="T472" s="145" t="s">
        <v>2515</v>
      </c>
      <c r="U472" s="145" t="s">
        <v>2540</v>
      </c>
      <c r="V472" s="145" t="s">
        <v>689</v>
      </c>
      <c r="W472" s="136" t="s">
        <v>691</v>
      </c>
      <c r="X472" s="187" t="s">
        <v>689</v>
      </c>
      <c r="Y472" s="180">
        <v>302719.92</v>
      </c>
      <c r="Z472" s="181">
        <v>0</v>
      </c>
      <c r="AA472" s="128">
        <v>0</v>
      </c>
      <c r="AB472" s="180">
        <v>217760</v>
      </c>
      <c r="AC472" s="180">
        <v>217760</v>
      </c>
      <c r="AD472" s="137">
        <f t="shared" si="71"/>
        <v>84959.919999999984</v>
      </c>
      <c r="AE472" s="135">
        <f t="shared" si="72"/>
        <v>0.71934479898118375</v>
      </c>
      <c r="AF472" s="135">
        <f t="shared" si="73"/>
        <v>0.71934479898118375</v>
      </c>
      <c r="AG472" s="135" t="s">
        <v>2542</v>
      </c>
      <c r="AH472" s="136" t="s">
        <v>925</v>
      </c>
      <c r="AI472" s="190"/>
      <c r="AJ472" s="191"/>
      <c r="AK472" s="191"/>
      <c r="AL472" s="191"/>
      <c r="AM472" s="191"/>
      <c r="AN472" s="191"/>
      <c r="AO472" s="191"/>
      <c r="AP472" s="191"/>
      <c r="AQ472" s="177" t="s">
        <v>2157</v>
      </c>
    </row>
    <row r="473" spans="1:43" ht="36" x14ac:dyDescent="0.3">
      <c r="A473" s="128" t="s">
        <v>901</v>
      </c>
      <c r="B473" s="129">
        <v>470</v>
      </c>
      <c r="C473" s="198" t="s">
        <v>1144</v>
      </c>
      <c r="D473" s="237">
        <v>12213</v>
      </c>
      <c r="E473" s="246" t="s">
        <v>2200</v>
      </c>
      <c r="F473" s="279" t="s">
        <v>2531</v>
      </c>
      <c r="G473" s="175" t="s">
        <v>1132</v>
      </c>
      <c r="H473" s="187">
        <v>2012</v>
      </c>
      <c r="I473" s="130">
        <v>38538</v>
      </c>
      <c r="J473" s="186">
        <v>2005</v>
      </c>
      <c r="K473" s="130" t="s">
        <v>1149</v>
      </c>
      <c r="L473" s="130" t="s">
        <v>1104</v>
      </c>
      <c r="M473" s="131">
        <v>330</v>
      </c>
      <c r="N473" s="136">
        <v>38777</v>
      </c>
      <c r="O473" s="136">
        <v>41183</v>
      </c>
      <c r="P473" s="136">
        <v>42844</v>
      </c>
      <c r="Q473" s="145">
        <f t="shared" si="69"/>
        <v>11.142465753424657</v>
      </c>
      <c r="R473" s="145" t="s">
        <v>2521</v>
      </c>
      <c r="S473" s="145">
        <f t="shared" si="70"/>
        <v>4.5506849315068489</v>
      </c>
      <c r="T473" s="145" t="s">
        <v>2514</v>
      </c>
      <c r="U473" s="145" t="s">
        <v>2540</v>
      </c>
      <c r="V473" s="145" t="s">
        <v>689</v>
      </c>
      <c r="W473" s="145" t="s">
        <v>689</v>
      </c>
      <c r="X473" s="187" t="s">
        <v>691</v>
      </c>
      <c r="Y473" s="133">
        <v>5924729</v>
      </c>
      <c r="Z473" s="140">
        <v>0</v>
      </c>
      <c r="AA473" s="128">
        <v>0</v>
      </c>
      <c r="AB473" s="133">
        <v>13590942</v>
      </c>
      <c r="AC473" s="134">
        <v>6755924.6500000004</v>
      </c>
      <c r="AD473" s="137">
        <f t="shared" si="71"/>
        <v>-831195.65000000037</v>
      </c>
      <c r="AE473" s="135">
        <f t="shared" si="72"/>
        <v>1.1402926024127011</v>
      </c>
      <c r="AF473" s="135">
        <f t="shared" si="73"/>
        <v>1.1402926024127011</v>
      </c>
      <c r="AG473" s="135" t="s">
        <v>2544</v>
      </c>
      <c r="AH473" s="132"/>
      <c r="AI473" s="137"/>
      <c r="AJ473" s="138"/>
      <c r="AK473" s="138"/>
      <c r="AL473" s="138"/>
      <c r="AM473" s="138"/>
      <c r="AN473" s="138"/>
      <c r="AO473" s="138"/>
      <c r="AP473" s="138"/>
      <c r="AQ473" s="144"/>
    </row>
    <row r="474" spans="1:43" ht="36" x14ac:dyDescent="0.3">
      <c r="A474" s="128" t="s">
        <v>901</v>
      </c>
      <c r="B474" s="129">
        <v>471</v>
      </c>
      <c r="C474" s="198" t="s">
        <v>865</v>
      </c>
      <c r="D474" s="237">
        <v>16135</v>
      </c>
      <c r="E474" s="246" t="s">
        <v>2200</v>
      </c>
      <c r="F474" s="279" t="s">
        <v>2531</v>
      </c>
      <c r="G474" s="175" t="s">
        <v>1132</v>
      </c>
      <c r="H474" s="187">
        <v>2012</v>
      </c>
      <c r="I474" s="130">
        <v>38421</v>
      </c>
      <c r="J474" s="186">
        <v>2005</v>
      </c>
      <c r="K474" s="130" t="s">
        <v>1149</v>
      </c>
      <c r="L474" s="130" t="s">
        <v>1107</v>
      </c>
      <c r="M474" s="131">
        <v>90</v>
      </c>
      <c r="N474" s="136">
        <v>39052</v>
      </c>
      <c r="O474" s="136">
        <v>40848</v>
      </c>
      <c r="P474" s="136">
        <v>42844</v>
      </c>
      <c r="Q474" s="145">
        <f t="shared" si="69"/>
        <v>10.389041095890411</v>
      </c>
      <c r="R474" s="145" t="s">
        <v>2520</v>
      </c>
      <c r="S474" s="145">
        <f t="shared" si="70"/>
        <v>5.4684931506849317</v>
      </c>
      <c r="T474" s="145" t="s">
        <v>2515</v>
      </c>
      <c r="U474" s="145" t="s">
        <v>2540</v>
      </c>
      <c r="V474" s="145" t="s">
        <v>689</v>
      </c>
      <c r="W474" s="145" t="s">
        <v>689</v>
      </c>
      <c r="X474" s="187" t="s">
        <v>691</v>
      </c>
      <c r="Y474" s="133">
        <v>241628</v>
      </c>
      <c r="Z474" s="140">
        <v>0</v>
      </c>
      <c r="AA474" s="128">
        <v>0</v>
      </c>
      <c r="AB474" s="133">
        <v>1450336</v>
      </c>
      <c r="AC474" s="133">
        <v>409103.94</v>
      </c>
      <c r="AD474" s="137">
        <f t="shared" si="71"/>
        <v>-167475.94</v>
      </c>
      <c r="AE474" s="135">
        <f t="shared" si="72"/>
        <v>1.6931147880212558</v>
      </c>
      <c r="AF474" s="135">
        <f t="shared" si="73"/>
        <v>1.6931147880212558</v>
      </c>
      <c r="AG474" s="135" t="s">
        <v>2544</v>
      </c>
      <c r="AH474" s="132"/>
      <c r="AI474" s="143"/>
      <c r="AJ474" s="144"/>
      <c r="AK474" s="144"/>
      <c r="AL474" s="144"/>
      <c r="AM474" s="144"/>
      <c r="AN474" s="144"/>
      <c r="AO474" s="144"/>
      <c r="AP474" s="144"/>
      <c r="AQ474" s="144"/>
    </row>
    <row r="475" spans="1:43" ht="36" x14ac:dyDescent="0.3">
      <c r="A475" s="128" t="s">
        <v>901</v>
      </c>
      <c r="B475" s="129">
        <v>472</v>
      </c>
      <c r="C475" s="198" t="s">
        <v>1212</v>
      </c>
      <c r="D475" s="237">
        <v>16718</v>
      </c>
      <c r="E475" s="246" t="s">
        <v>2200</v>
      </c>
      <c r="F475" s="279" t="s">
        <v>2531</v>
      </c>
      <c r="G475" s="175" t="s">
        <v>1132</v>
      </c>
      <c r="H475" s="187">
        <v>2012</v>
      </c>
      <c r="I475" s="130">
        <v>38432</v>
      </c>
      <c r="J475" s="186">
        <v>2005</v>
      </c>
      <c r="K475" s="130" t="s">
        <v>1167</v>
      </c>
      <c r="L475" s="130" t="s">
        <v>1104</v>
      </c>
      <c r="M475" s="131">
        <v>365</v>
      </c>
      <c r="N475" s="136">
        <v>38777</v>
      </c>
      <c r="O475" s="136">
        <v>40634</v>
      </c>
      <c r="P475" s="136">
        <v>42844</v>
      </c>
      <c r="Q475" s="145">
        <f t="shared" si="69"/>
        <v>11.142465753424657</v>
      </c>
      <c r="R475" s="145" t="s">
        <v>2521</v>
      </c>
      <c r="S475" s="145">
        <f t="shared" si="70"/>
        <v>6.0547945205479454</v>
      </c>
      <c r="T475" s="145" t="s">
        <v>2516</v>
      </c>
      <c r="U475" s="145" t="s">
        <v>2540</v>
      </c>
      <c r="V475" s="145" t="s">
        <v>689</v>
      </c>
      <c r="W475" s="145" t="s">
        <v>689</v>
      </c>
      <c r="X475" s="187" t="s">
        <v>691</v>
      </c>
      <c r="Y475" s="133">
        <v>3461597</v>
      </c>
      <c r="Z475" s="140">
        <v>0</v>
      </c>
      <c r="AA475" s="128">
        <v>0</v>
      </c>
      <c r="AB475" s="133">
        <v>6405362</v>
      </c>
      <c r="AC475" s="133">
        <v>2989255</v>
      </c>
      <c r="AD475" s="137">
        <f t="shared" si="71"/>
        <v>472342</v>
      </c>
      <c r="AE475" s="135">
        <f t="shared" si="72"/>
        <v>0.86354795200018952</v>
      </c>
      <c r="AF475" s="135">
        <f t="shared" si="73"/>
        <v>0.86354795200018952</v>
      </c>
      <c r="AG475" s="135" t="s">
        <v>2544</v>
      </c>
      <c r="AH475" s="132"/>
      <c r="AI475" s="137"/>
      <c r="AJ475" s="138"/>
      <c r="AK475" s="138"/>
      <c r="AL475" s="138"/>
      <c r="AM475" s="138"/>
      <c r="AN475" s="138"/>
      <c r="AO475" s="138"/>
      <c r="AP475" s="138"/>
      <c r="AQ475" s="144"/>
    </row>
    <row r="476" spans="1:43" ht="36" x14ac:dyDescent="0.3">
      <c r="A476" s="128" t="s">
        <v>901</v>
      </c>
      <c r="B476" s="129">
        <v>473</v>
      </c>
      <c r="C476" s="198" t="s">
        <v>1216</v>
      </c>
      <c r="D476" s="237">
        <v>19336</v>
      </c>
      <c r="E476" s="245" t="s">
        <v>2379</v>
      </c>
      <c r="F476" s="279" t="s">
        <v>2531</v>
      </c>
      <c r="G476" s="175" t="s">
        <v>1132</v>
      </c>
      <c r="H476" s="187">
        <v>2012</v>
      </c>
      <c r="I476" s="130">
        <v>38553</v>
      </c>
      <c r="J476" s="186">
        <v>2005</v>
      </c>
      <c r="K476" s="130" t="s">
        <v>1171</v>
      </c>
      <c r="L476" s="130" t="s">
        <v>1102</v>
      </c>
      <c r="M476" s="131">
        <v>180</v>
      </c>
      <c r="N476" s="136">
        <v>38961</v>
      </c>
      <c r="O476" s="136">
        <v>41244</v>
      </c>
      <c r="P476" s="136">
        <v>42844</v>
      </c>
      <c r="Q476" s="145">
        <f t="shared" si="69"/>
        <v>10.638356164383561</v>
      </c>
      <c r="R476" s="145" t="s">
        <v>2520</v>
      </c>
      <c r="S476" s="145">
        <f t="shared" si="70"/>
        <v>4.3835616438356162</v>
      </c>
      <c r="T476" s="145" t="s">
        <v>2514</v>
      </c>
      <c r="U476" s="145" t="s">
        <v>2540</v>
      </c>
      <c r="V476" s="145" t="s">
        <v>689</v>
      </c>
      <c r="W476" s="145" t="s">
        <v>689</v>
      </c>
      <c r="X476" s="187" t="s">
        <v>691</v>
      </c>
      <c r="Y476" s="133">
        <v>2088935</v>
      </c>
      <c r="Z476" s="140">
        <v>0</v>
      </c>
      <c r="AA476" s="128">
        <v>0</v>
      </c>
      <c r="AB476" s="133">
        <v>6175708</v>
      </c>
      <c r="AC476" s="133">
        <v>2088935.04</v>
      </c>
      <c r="AD476" s="137">
        <f t="shared" si="71"/>
        <v>-4.0000000037252903E-2</v>
      </c>
      <c r="AE476" s="135">
        <f t="shared" si="72"/>
        <v>1.0000000191485134</v>
      </c>
      <c r="AF476" s="135">
        <f t="shared" si="73"/>
        <v>1.0000000191485134</v>
      </c>
      <c r="AG476" s="135" t="s">
        <v>2544</v>
      </c>
      <c r="AH476" s="132"/>
      <c r="AI476" s="137"/>
      <c r="AJ476" s="138"/>
      <c r="AK476" s="138"/>
      <c r="AL476" s="138"/>
      <c r="AM476" s="138"/>
      <c r="AN476" s="138"/>
      <c r="AO476" s="138"/>
      <c r="AP476" s="138"/>
      <c r="AQ476" s="144"/>
    </row>
    <row r="477" spans="1:43" ht="60.6" x14ac:dyDescent="0.3">
      <c r="A477" s="193" t="s">
        <v>897</v>
      </c>
      <c r="B477" s="129">
        <v>474</v>
      </c>
      <c r="C477" s="198" t="s">
        <v>1251</v>
      </c>
      <c r="D477" s="239">
        <v>2247</v>
      </c>
      <c r="E477" s="245" t="s">
        <v>1166</v>
      </c>
      <c r="F477" s="280" t="s">
        <v>2530</v>
      </c>
      <c r="G477" s="175" t="s">
        <v>1799</v>
      </c>
      <c r="H477" s="187">
        <v>2012</v>
      </c>
      <c r="I477" s="130">
        <v>37924</v>
      </c>
      <c r="J477" s="186">
        <v>2003</v>
      </c>
      <c r="K477" s="130" t="s">
        <v>2253</v>
      </c>
      <c r="L477" s="130" t="s">
        <v>1104</v>
      </c>
      <c r="M477" s="248">
        <v>150</v>
      </c>
      <c r="N477" s="136">
        <v>39722</v>
      </c>
      <c r="O477" s="136">
        <v>41000</v>
      </c>
      <c r="P477" s="136">
        <v>42844</v>
      </c>
      <c r="Q477" s="145">
        <f t="shared" si="69"/>
        <v>8.5534246575342472</v>
      </c>
      <c r="R477" s="145" t="s">
        <v>2518</v>
      </c>
      <c r="S477" s="145">
        <f t="shared" si="70"/>
        <v>5.0520547945205481</v>
      </c>
      <c r="T477" s="145" t="s">
        <v>2515</v>
      </c>
      <c r="U477" s="145" t="s">
        <v>2540</v>
      </c>
      <c r="V477" s="145" t="s">
        <v>689</v>
      </c>
      <c r="W477" s="145" t="s">
        <v>689</v>
      </c>
      <c r="X477" s="187" t="s">
        <v>689</v>
      </c>
      <c r="Y477" s="180">
        <v>2016344</v>
      </c>
      <c r="Z477" s="181">
        <v>0</v>
      </c>
      <c r="AA477" s="128">
        <v>0</v>
      </c>
      <c r="AB477" s="133">
        <v>2537240</v>
      </c>
      <c r="AC477" s="180">
        <v>1477517.02</v>
      </c>
      <c r="AD477" s="137">
        <f t="shared" ref="AD477" si="74">+Y477-AC477</f>
        <v>538826.98</v>
      </c>
      <c r="AE477" s="135">
        <f t="shared" si="72"/>
        <v>0.73277031101835799</v>
      </c>
      <c r="AF477" s="135">
        <f t="shared" si="73"/>
        <v>0.73277031101835799</v>
      </c>
      <c r="AG477" s="135" t="s">
        <v>2542</v>
      </c>
      <c r="AH477" s="202"/>
      <c r="AI477" s="189"/>
      <c r="AJ477" s="178"/>
      <c r="AK477" s="178"/>
      <c r="AL477" s="178"/>
      <c r="AM477" s="178"/>
      <c r="AN477" s="178"/>
      <c r="AO477" s="178"/>
      <c r="AP477" s="178"/>
      <c r="AQ477" s="177" t="s">
        <v>1252</v>
      </c>
    </row>
    <row r="478" spans="1:43" ht="72.599999999999994" x14ac:dyDescent="0.3">
      <c r="A478" s="193" t="s">
        <v>897</v>
      </c>
      <c r="B478" s="129">
        <v>475</v>
      </c>
      <c r="C478" s="198" t="s">
        <v>1297</v>
      </c>
      <c r="D478" s="239">
        <v>44153</v>
      </c>
      <c r="E478" s="245" t="s">
        <v>1166</v>
      </c>
      <c r="F478" s="280" t="s">
        <v>2530</v>
      </c>
      <c r="G478" s="175" t="s">
        <v>1132</v>
      </c>
      <c r="H478" s="187">
        <v>2012</v>
      </c>
      <c r="I478" s="130">
        <v>39125</v>
      </c>
      <c r="J478" s="186">
        <v>2007</v>
      </c>
      <c r="K478" s="130" t="s">
        <v>2236</v>
      </c>
      <c r="L478" s="130" t="s">
        <v>1110</v>
      </c>
      <c r="M478" s="248">
        <v>270</v>
      </c>
      <c r="N478" s="136" t="s">
        <v>698</v>
      </c>
      <c r="O478" s="136" t="s">
        <v>698</v>
      </c>
      <c r="P478" s="136">
        <v>42844</v>
      </c>
      <c r="Q478" s="128" t="s">
        <v>698</v>
      </c>
      <c r="R478" s="128" t="s">
        <v>698</v>
      </c>
      <c r="S478" s="128" t="s">
        <v>698</v>
      </c>
      <c r="T478" s="128" t="s">
        <v>698</v>
      </c>
      <c r="U478" s="128" t="s">
        <v>698</v>
      </c>
      <c r="V478" s="145" t="s">
        <v>689</v>
      </c>
      <c r="W478" s="145" t="s">
        <v>689</v>
      </c>
      <c r="X478" s="187" t="s">
        <v>689</v>
      </c>
      <c r="Y478" s="180">
        <v>757656</v>
      </c>
      <c r="Z478" s="181">
        <v>0</v>
      </c>
      <c r="AA478" s="128">
        <v>0</v>
      </c>
      <c r="AB478" s="150" t="s">
        <v>698</v>
      </c>
      <c r="AC478" s="194" t="s">
        <v>698</v>
      </c>
      <c r="AD478" s="128" t="s">
        <v>698</v>
      </c>
      <c r="AE478" s="128" t="s">
        <v>698</v>
      </c>
      <c r="AF478" s="128" t="s">
        <v>698</v>
      </c>
      <c r="AG478" s="128" t="s">
        <v>698</v>
      </c>
      <c r="AH478" s="202"/>
      <c r="AI478" s="189"/>
      <c r="AJ478" s="178"/>
      <c r="AK478" s="178"/>
      <c r="AL478" s="178"/>
      <c r="AM478" s="178"/>
      <c r="AN478" s="178"/>
      <c r="AO478" s="178"/>
      <c r="AP478" s="178"/>
      <c r="AQ478" s="177" t="s">
        <v>1298</v>
      </c>
    </row>
    <row r="479" spans="1:43" ht="24.6" x14ac:dyDescent="0.3">
      <c r="A479" s="193" t="s">
        <v>897</v>
      </c>
      <c r="B479" s="129">
        <v>476</v>
      </c>
      <c r="C479" s="198" t="s">
        <v>1348</v>
      </c>
      <c r="D479" s="239">
        <v>125133</v>
      </c>
      <c r="E479" s="245" t="s">
        <v>1166</v>
      </c>
      <c r="F479" s="280" t="s">
        <v>2530</v>
      </c>
      <c r="G479" s="175" t="s">
        <v>1132</v>
      </c>
      <c r="H479" s="187">
        <v>2012</v>
      </c>
      <c r="I479" s="130">
        <v>40345</v>
      </c>
      <c r="J479" s="186">
        <v>2010</v>
      </c>
      <c r="K479" s="130" t="s">
        <v>1165</v>
      </c>
      <c r="L479" s="130" t="s">
        <v>1100</v>
      </c>
      <c r="M479" s="248">
        <v>360</v>
      </c>
      <c r="N479" s="136" t="s">
        <v>698</v>
      </c>
      <c r="O479" s="136" t="s">
        <v>698</v>
      </c>
      <c r="P479" s="136">
        <v>42844</v>
      </c>
      <c r="Q479" s="128" t="s">
        <v>698</v>
      </c>
      <c r="R479" s="128" t="s">
        <v>698</v>
      </c>
      <c r="S479" s="128" t="s">
        <v>698</v>
      </c>
      <c r="T479" s="128" t="s">
        <v>698</v>
      </c>
      <c r="U479" s="128" t="s">
        <v>698</v>
      </c>
      <c r="V479" s="145" t="s">
        <v>689</v>
      </c>
      <c r="W479" s="145" t="s">
        <v>689</v>
      </c>
      <c r="X479" s="187" t="s">
        <v>689</v>
      </c>
      <c r="Y479" s="180">
        <v>704184.08</v>
      </c>
      <c r="Z479" s="181">
        <v>0</v>
      </c>
      <c r="AA479" s="128">
        <v>0</v>
      </c>
      <c r="AB479" s="150" t="s">
        <v>698</v>
      </c>
      <c r="AC479" s="194" t="s">
        <v>698</v>
      </c>
      <c r="AD479" s="128" t="s">
        <v>698</v>
      </c>
      <c r="AE479" s="128" t="s">
        <v>698</v>
      </c>
      <c r="AF479" s="128" t="s">
        <v>698</v>
      </c>
      <c r="AG479" s="128" t="s">
        <v>698</v>
      </c>
      <c r="AH479" s="202"/>
      <c r="AI479" s="190"/>
      <c r="AJ479" s="191"/>
      <c r="AK479" s="191"/>
      <c r="AL479" s="191"/>
      <c r="AM479" s="191"/>
      <c r="AN479" s="191"/>
      <c r="AO479" s="191"/>
      <c r="AP479" s="191"/>
      <c r="AQ479" s="177" t="s">
        <v>1349</v>
      </c>
    </row>
    <row r="480" spans="1:43" ht="48.6" x14ac:dyDescent="0.3">
      <c r="A480" s="193" t="s">
        <v>897</v>
      </c>
      <c r="B480" s="129">
        <v>477</v>
      </c>
      <c r="C480" s="198" t="s">
        <v>1352</v>
      </c>
      <c r="D480" s="239">
        <v>129968</v>
      </c>
      <c r="E480" s="245" t="s">
        <v>1166</v>
      </c>
      <c r="F480" s="280" t="s">
        <v>2530</v>
      </c>
      <c r="G480" s="175" t="s">
        <v>1132</v>
      </c>
      <c r="H480" s="187">
        <v>2012</v>
      </c>
      <c r="I480" s="130">
        <v>40728</v>
      </c>
      <c r="J480" s="187">
        <v>2011</v>
      </c>
      <c r="K480" s="130" t="s">
        <v>1196</v>
      </c>
      <c r="L480" s="130" t="s">
        <v>1110</v>
      </c>
      <c r="M480" s="248">
        <v>90</v>
      </c>
      <c r="N480" s="136">
        <v>40787</v>
      </c>
      <c r="O480" s="136">
        <v>41244</v>
      </c>
      <c r="P480" s="136">
        <v>42844</v>
      </c>
      <c r="Q480" s="145">
        <f>+(P480-N480)/365</f>
        <v>5.6356164383561644</v>
      </c>
      <c r="R480" s="145" t="s">
        <v>2515</v>
      </c>
      <c r="S480" s="145">
        <f>+(P480-O480)/365</f>
        <v>4.3835616438356162</v>
      </c>
      <c r="T480" s="145" t="s">
        <v>2514</v>
      </c>
      <c r="U480" s="145" t="s">
        <v>2540</v>
      </c>
      <c r="V480" s="145" t="s">
        <v>689</v>
      </c>
      <c r="W480" s="145" t="s">
        <v>689</v>
      </c>
      <c r="X480" s="187" t="s">
        <v>691</v>
      </c>
      <c r="Y480" s="180">
        <v>485152.32</v>
      </c>
      <c r="Z480" s="181">
        <v>0</v>
      </c>
      <c r="AA480" s="128">
        <v>0</v>
      </c>
      <c r="AB480" s="133">
        <v>666136</v>
      </c>
      <c r="AC480" s="180">
        <v>545167.23</v>
      </c>
      <c r="AD480" s="137">
        <f>+Y480-AC480</f>
        <v>-60014.909999999974</v>
      </c>
      <c r="AE480" s="135">
        <f>+AC480/Y480</f>
        <v>1.1237032320076301</v>
      </c>
      <c r="AF480" s="135">
        <f>+AC480/Y480</f>
        <v>1.1237032320076301</v>
      </c>
      <c r="AG480" s="135" t="s">
        <v>2544</v>
      </c>
      <c r="AH480" s="202"/>
      <c r="AI480" s="190"/>
      <c r="AJ480" s="191"/>
      <c r="AK480" s="191"/>
      <c r="AL480" s="191"/>
      <c r="AM480" s="191"/>
      <c r="AN480" s="191"/>
      <c r="AO480" s="191"/>
      <c r="AP480" s="191"/>
      <c r="AQ480" s="177" t="s">
        <v>1354</v>
      </c>
    </row>
    <row r="481" spans="1:43" ht="48" x14ac:dyDescent="0.3">
      <c r="A481" s="193" t="s">
        <v>897</v>
      </c>
      <c r="B481" s="129">
        <v>478</v>
      </c>
      <c r="C481" s="198" t="s">
        <v>1356</v>
      </c>
      <c r="D481" s="239">
        <v>132713</v>
      </c>
      <c r="E481" s="245" t="s">
        <v>1166</v>
      </c>
      <c r="F481" s="280" t="s">
        <v>2530</v>
      </c>
      <c r="G481" s="175" t="s">
        <v>1132</v>
      </c>
      <c r="H481" s="187">
        <v>2012</v>
      </c>
      <c r="I481" s="130">
        <v>40337</v>
      </c>
      <c r="J481" s="186">
        <v>2010</v>
      </c>
      <c r="K481" s="130" t="s">
        <v>2256</v>
      </c>
      <c r="L481" s="130" t="s">
        <v>1109</v>
      </c>
      <c r="M481" s="248">
        <v>165</v>
      </c>
      <c r="N481" s="136" t="s">
        <v>698</v>
      </c>
      <c r="O481" s="136" t="s">
        <v>698</v>
      </c>
      <c r="P481" s="136">
        <v>42844</v>
      </c>
      <c r="Q481" s="128" t="s">
        <v>698</v>
      </c>
      <c r="R481" s="128" t="s">
        <v>698</v>
      </c>
      <c r="S481" s="128" t="s">
        <v>698</v>
      </c>
      <c r="T481" s="128" t="s">
        <v>698</v>
      </c>
      <c r="U481" s="128" t="s">
        <v>698</v>
      </c>
      <c r="V481" s="145" t="s">
        <v>691</v>
      </c>
      <c r="W481" s="145" t="s">
        <v>689</v>
      </c>
      <c r="X481" s="187" t="s">
        <v>689</v>
      </c>
      <c r="Y481" s="180">
        <v>734004.19</v>
      </c>
      <c r="Z481" s="181">
        <v>0</v>
      </c>
      <c r="AA481" s="128">
        <v>0</v>
      </c>
      <c r="AB481" s="150" t="s">
        <v>698</v>
      </c>
      <c r="AC481" s="194" t="s">
        <v>698</v>
      </c>
      <c r="AD481" s="128" t="s">
        <v>698</v>
      </c>
      <c r="AE481" s="128" t="s">
        <v>698</v>
      </c>
      <c r="AF481" s="128" t="s">
        <v>698</v>
      </c>
      <c r="AG481" s="128" t="s">
        <v>698</v>
      </c>
      <c r="AH481" s="202"/>
      <c r="AI481" s="190"/>
      <c r="AJ481" s="191"/>
      <c r="AK481" s="191"/>
      <c r="AL481" s="191"/>
      <c r="AM481" s="191"/>
      <c r="AN481" s="191"/>
      <c r="AO481" s="191"/>
      <c r="AP481" s="191"/>
      <c r="AQ481" s="177" t="s">
        <v>1357</v>
      </c>
    </row>
    <row r="482" spans="1:43" ht="36" x14ac:dyDescent="0.3">
      <c r="A482" s="193" t="s">
        <v>897</v>
      </c>
      <c r="B482" s="129">
        <v>479</v>
      </c>
      <c r="C482" s="198" t="s">
        <v>1364</v>
      </c>
      <c r="D482" s="239">
        <v>146554</v>
      </c>
      <c r="E482" s="245" t="s">
        <v>1166</v>
      </c>
      <c r="F482" s="280" t="s">
        <v>2530</v>
      </c>
      <c r="G482" s="175" t="s">
        <v>1622</v>
      </c>
      <c r="H482" s="187">
        <v>2012</v>
      </c>
      <c r="I482" s="130">
        <v>40323</v>
      </c>
      <c r="J482" s="186">
        <v>2010</v>
      </c>
      <c r="K482" s="130" t="s">
        <v>1196</v>
      </c>
      <c r="L482" s="130" t="s">
        <v>1104</v>
      </c>
      <c r="M482" s="248">
        <v>210</v>
      </c>
      <c r="N482" s="136" t="s">
        <v>698</v>
      </c>
      <c r="O482" s="136" t="s">
        <v>698</v>
      </c>
      <c r="P482" s="136">
        <v>42844</v>
      </c>
      <c r="Q482" s="128" t="s">
        <v>698</v>
      </c>
      <c r="R482" s="128" t="s">
        <v>698</v>
      </c>
      <c r="S482" s="128" t="s">
        <v>698</v>
      </c>
      <c r="T482" s="128" t="s">
        <v>698</v>
      </c>
      <c r="U482" s="128" t="s">
        <v>698</v>
      </c>
      <c r="V482" s="145" t="s">
        <v>689</v>
      </c>
      <c r="W482" s="145" t="s">
        <v>689</v>
      </c>
      <c r="X482" s="187" t="s">
        <v>689</v>
      </c>
      <c r="Y482" s="180">
        <v>1614290</v>
      </c>
      <c r="Z482" s="181">
        <v>0</v>
      </c>
      <c r="AA482" s="128">
        <v>0</v>
      </c>
      <c r="AB482" s="150" t="s">
        <v>698</v>
      </c>
      <c r="AC482" s="194" t="s">
        <v>698</v>
      </c>
      <c r="AD482" s="128" t="s">
        <v>698</v>
      </c>
      <c r="AE482" s="128" t="s">
        <v>698</v>
      </c>
      <c r="AF482" s="128" t="s">
        <v>698</v>
      </c>
      <c r="AG482" s="128" t="s">
        <v>698</v>
      </c>
      <c r="AH482" s="202"/>
      <c r="AI482" s="190"/>
      <c r="AJ482" s="191"/>
      <c r="AK482" s="191"/>
      <c r="AL482" s="191"/>
      <c r="AM482" s="191"/>
      <c r="AN482" s="191"/>
      <c r="AO482" s="191"/>
      <c r="AP482" s="191"/>
      <c r="AQ482" s="177" t="s">
        <v>1349</v>
      </c>
    </row>
    <row r="483" spans="1:43" ht="36" x14ac:dyDescent="0.3">
      <c r="A483" s="193" t="s">
        <v>897</v>
      </c>
      <c r="B483" s="129">
        <v>480</v>
      </c>
      <c r="C483" s="198" t="s">
        <v>1381</v>
      </c>
      <c r="D483" s="239">
        <v>186098</v>
      </c>
      <c r="E483" s="245" t="s">
        <v>1166</v>
      </c>
      <c r="F483" s="280" t="s">
        <v>2530</v>
      </c>
      <c r="G483" s="175" t="s">
        <v>1622</v>
      </c>
      <c r="H483" s="187">
        <v>2012</v>
      </c>
      <c r="I483" s="130">
        <v>40767</v>
      </c>
      <c r="J483" s="187">
        <v>2011</v>
      </c>
      <c r="K483" s="130" t="s">
        <v>1166</v>
      </c>
      <c r="L483" s="130" t="s">
        <v>1111</v>
      </c>
      <c r="M483" s="248">
        <v>148</v>
      </c>
      <c r="N483" s="136">
        <v>40848</v>
      </c>
      <c r="O483" s="136">
        <v>41122</v>
      </c>
      <c r="P483" s="136">
        <v>42844</v>
      </c>
      <c r="Q483" s="145">
        <f>+(P483-N483)/365</f>
        <v>5.4684931506849317</v>
      </c>
      <c r="R483" s="145" t="s">
        <v>2515</v>
      </c>
      <c r="S483" s="145">
        <f>+(P483-O483)/365</f>
        <v>4.7178082191780826</v>
      </c>
      <c r="T483" s="145" t="s">
        <v>2514</v>
      </c>
      <c r="U483" s="145" t="s">
        <v>2540</v>
      </c>
      <c r="V483" s="145" t="s">
        <v>691</v>
      </c>
      <c r="W483" s="145" t="s">
        <v>689</v>
      </c>
      <c r="X483" s="187" t="s">
        <v>691</v>
      </c>
      <c r="Y483" s="180">
        <v>338332.05</v>
      </c>
      <c r="Z483" s="181">
        <v>0</v>
      </c>
      <c r="AA483" s="128">
        <v>0</v>
      </c>
      <c r="AB483" s="133">
        <v>499645</v>
      </c>
      <c r="AC483" s="180">
        <v>337663.43</v>
      </c>
      <c r="AD483" s="137">
        <f t="shared" ref="AD483:AD500" si="75">+Y483-AC483</f>
        <v>668.61999999999534</v>
      </c>
      <c r="AE483" s="135">
        <f t="shared" ref="AE483:AE500" si="76">+AC483/Y483</f>
        <v>0.99802377575520851</v>
      </c>
      <c r="AF483" s="135">
        <f t="shared" ref="AF483:AF500" si="77">+AC483/Y483</f>
        <v>0.99802377575520851</v>
      </c>
      <c r="AG483" s="135" t="s">
        <v>2544</v>
      </c>
      <c r="AH483" s="202"/>
      <c r="AI483" s="189"/>
      <c r="AJ483" s="178"/>
      <c r="AK483" s="178"/>
      <c r="AL483" s="178"/>
      <c r="AM483" s="178"/>
      <c r="AN483" s="178"/>
      <c r="AO483" s="178"/>
      <c r="AP483" s="178"/>
      <c r="AQ483" s="177" t="s">
        <v>1384</v>
      </c>
    </row>
    <row r="484" spans="1:43" ht="60.6" x14ac:dyDescent="0.3">
      <c r="A484" s="193" t="s">
        <v>897</v>
      </c>
      <c r="B484" s="129">
        <v>481</v>
      </c>
      <c r="C484" s="198" t="s">
        <v>1391</v>
      </c>
      <c r="D484" s="239">
        <v>218640</v>
      </c>
      <c r="E484" s="245" t="s">
        <v>2385</v>
      </c>
      <c r="F484" s="280" t="s">
        <v>2530</v>
      </c>
      <c r="G484" s="175" t="s">
        <v>1622</v>
      </c>
      <c r="H484" s="187">
        <v>2012</v>
      </c>
      <c r="I484" s="130">
        <v>41080</v>
      </c>
      <c r="J484" s="152">
        <v>2012</v>
      </c>
      <c r="K484" s="130" t="s">
        <v>1196</v>
      </c>
      <c r="L484" s="130" t="s">
        <v>1110</v>
      </c>
      <c r="M484" s="248">
        <v>150</v>
      </c>
      <c r="N484" s="136">
        <v>41244</v>
      </c>
      <c r="O484" s="136">
        <v>41244</v>
      </c>
      <c r="P484" s="136">
        <v>42844</v>
      </c>
      <c r="Q484" s="145">
        <f>+(P484-N484)/365</f>
        <v>4.3835616438356162</v>
      </c>
      <c r="R484" s="145" t="s">
        <v>2514</v>
      </c>
      <c r="S484" s="145">
        <f>+(P484-O484)/365</f>
        <v>4.3835616438356162</v>
      </c>
      <c r="T484" s="145" t="s">
        <v>2514</v>
      </c>
      <c r="U484" s="145" t="s">
        <v>2540</v>
      </c>
      <c r="V484" s="145" t="s">
        <v>691</v>
      </c>
      <c r="W484" s="145" t="s">
        <v>689</v>
      </c>
      <c r="X484" s="187" t="s">
        <v>689</v>
      </c>
      <c r="Y484" s="180">
        <v>2904863.52</v>
      </c>
      <c r="Z484" s="180">
        <v>2088948</v>
      </c>
      <c r="AA484" s="180">
        <v>2088948</v>
      </c>
      <c r="AB484" s="133">
        <v>2104948</v>
      </c>
      <c r="AC484" s="180">
        <v>15750</v>
      </c>
      <c r="AD484" s="137">
        <f t="shared" si="75"/>
        <v>2889113.52</v>
      </c>
      <c r="AE484" s="135">
        <f t="shared" si="76"/>
        <v>5.4219414755843675E-3</v>
      </c>
      <c r="AF484" s="135">
        <f t="shared" si="77"/>
        <v>5.4219414755843675E-3</v>
      </c>
      <c r="AG484" s="135" t="s">
        <v>2543</v>
      </c>
      <c r="AH484" s="202"/>
      <c r="AI484" s="189"/>
      <c r="AJ484" s="178"/>
      <c r="AK484" s="178"/>
      <c r="AL484" s="178"/>
      <c r="AM484" s="178"/>
      <c r="AN484" s="178"/>
      <c r="AO484" s="178"/>
      <c r="AP484" s="178"/>
      <c r="AQ484" s="177" t="s">
        <v>1393</v>
      </c>
    </row>
    <row r="485" spans="1:43" ht="36" x14ac:dyDescent="0.3">
      <c r="A485" s="173" t="s">
        <v>903</v>
      </c>
      <c r="B485" s="129">
        <v>482</v>
      </c>
      <c r="C485" s="171" t="s">
        <v>1476</v>
      </c>
      <c r="D485" s="241">
        <v>34463</v>
      </c>
      <c r="E485" s="246" t="s">
        <v>2200</v>
      </c>
      <c r="F485" s="279" t="s">
        <v>2531</v>
      </c>
      <c r="G485" s="175" t="s">
        <v>1132</v>
      </c>
      <c r="H485" s="152">
        <v>2012</v>
      </c>
      <c r="I485" s="157">
        <v>39168</v>
      </c>
      <c r="J485" s="186">
        <v>2007</v>
      </c>
      <c r="K485" s="157" t="s">
        <v>1477</v>
      </c>
      <c r="L485" s="152" t="s">
        <v>1102</v>
      </c>
      <c r="M485" s="154">
        <v>90</v>
      </c>
      <c r="N485" s="136">
        <v>39356</v>
      </c>
      <c r="O485" s="136">
        <v>40087</v>
      </c>
      <c r="P485" s="136">
        <v>42844</v>
      </c>
      <c r="Q485" s="145">
        <f>+(P485-N485)/365</f>
        <v>9.5561643835616437</v>
      </c>
      <c r="R485" s="145" t="s">
        <v>2519</v>
      </c>
      <c r="S485" s="145">
        <f>+(P485-O485)/365</f>
        <v>7.5534246575342463</v>
      </c>
      <c r="T485" s="145" t="s">
        <v>2517</v>
      </c>
      <c r="U485" s="145" t="s">
        <v>2540</v>
      </c>
      <c r="V485" s="156" t="s">
        <v>689</v>
      </c>
      <c r="W485" s="158" t="s">
        <v>691</v>
      </c>
      <c r="X485" s="152" t="s">
        <v>691</v>
      </c>
      <c r="Y485" s="159">
        <v>317294</v>
      </c>
      <c r="Z485" s="160">
        <v>0</v>
      </c>
      <c r="AA485" s="128">
        <v>0</v>
      </c>
      <c r="AB485" s="133">
        <v>861109</v>
      </c>
      <c r="AC485" s="161">
        <v>317294.44</v>
      </c>
      <c r="AD485" s="137">
        <f t="shared" si="75"/>
        <v>-0.44000000000232831</v>
      </c>
      <c r="AE485" s="135">
        <f t="shared" si="76"/>
        <v>1.0000013867265061</v>
      </c>
      <c r="AF485" s="135">
        <f t="shared" si="77"/>
        <v>1.0000013867265061</v>
      </c>
      <c r="AG485" s="135" t="s">
        <v>2544</v>
      </c>
      <c r="AH485" s="136" t="s">
        <v>925</v>
      </c>
      <c r="AI485" s="170"/>
      <c r="AJ485" s="168"/>
      <c r="AK485" s="168"/>
      <c r="AL485" s="168"/>
      <c r="AM485" s="168"/>
      <c r="AN485" s="168"/>
      <c r="AO485" s="168"/>
      <c r="AP485" s="168"/>
      <c r="AQ485" s="174" t="s">
        <v>1478</v>
      </c>
    </row>
    <row r="486" spans="1:43" ht="48" x14ac:dyDescent="0.3">
      <c r="A486" s="173" t="s">
        <v>903</v>
      </c>
      <c r="B486" s="129">
        <v>483</v>
      </c>
      <c r="C486" s="171" t="s">
        <v>1484</v>
      </c>
      <c r="D486" s="241">
        <v>35705</v>
      </c>
      <c r="E486" s="246" t="s">
        <v>2200</v>
      </c>
      <c r="F486" s="279" t="s">
        <v>2531</v>
      </c>
      <c r="G486" s="175" t="s">
        <v>1132</v>
      </c>
      <c r="H486" s="152">
        <v>2012</v>
      </c>
      <c r="I486" s="157">
        <v>38980</v>
      </c>
      <c r="J486" s="186">
        <v>2006</v>
      </c>
      <c r="K486" s="157" t="s">
        <v>916</v>
      </c>
      <c r="L486" s="152" t="s">
        <v>1110</v>
      </c>
      <c r="M486" s="154">
        <v>210</v>
      </c>
      <c r="N486" s="136">
        <v>39173</v>
      </c>
      <c r="O486" s="136">
        <v>40909</v>
      </c>
      <c r="P486" s="136">
        <v>42844</v>
      </c>
      <c r="Q486" s="145">
        <f>+(P486-N486)/365</f>
        <v>10.057534246575342</v>
      </c>
      <c r="R486" s="145" t="s">
        <v>2520</v>
      </c>
      <c r="S486" s="145">
        <f>+(P486-O486)/365</f>
        <v>5.3013698630136989</v>
      </c>
      <c r="T486" s="145" t="s">
        <v>2515</v>
      </c>
      <c r="U486" s="145" t="s">
        <v>2540</v>
      </c>
      <c r="V486" s="156" t="s">
        <v>689</v>
      </c>
      <c r="W486" s="145" t="s">
        <v>689</v>
      </c>
      <c r="X486" s="152" t="s">
        <v>691</v>
      </c>
      <c r="Y486" s="159">
        <v>1750267</v>
      </c>
      <c r="Z486" s="160">
        <v>0</v>
      </c>
      <c r="AA486" s="128">
        <v>0</v>
      </c>
      <c r="AB486" s="133">
        <v>3223097</v>
      </c>
      <c r="AC486" s="159">
        <v>2140274.9900000002</v>
      </c>
      <c r="AD486" s="137">
        <f t="shared" si="75"/>
        <v>-390007.99000000022</v>
      </c>
      <c r="AE486" s="135">
        <f t="shared" si="76"/>
        <v>1.2228277114291706</v>
      </c>
      <c r="AF486" s="135">
        <f t="shared" si="77"/>
        <v>1.2228277114291706</v>
      </c>
      <c r="AG486" s="135" t="s">
        <v>2544</v>
      </c>
      <c r="AH486" s="155"/>
      <c r="AI486" s="170"/>
      <c r="AJ486" s="168"/>
      <c r="AK486" s="168"/>
      <c r="AL486" s="168"/>
      <c r="AM486" s="168"/>
      <c r="AN486" s="168"/>
      <c r="AO486" s="168"/>
      <c r="AP486" s="168"/>
      <c r="AQ486" s="174" t="s">
        <v>1485</v>
      </c>
    </row>
    <row r="487" spans="1:43" ht="72" x14ac:dyDescent="0.3">
      <c r="A487" s="173" t="s">
        <v>903</v>
      </c>
      <c r="B487" s="129">
        <v>484</v>
      </c>
      <c r="C487" s="171" t="s">
        <v>1522</v>
      </c>
      <c r="D487" s="241">
        <v>44845</v>
      </c>
      <c r="E487" s="246" t="s">
        <v>2200</v>
      </c>
      <c r="F487" s="279" t="s">
        <v>2531</v>
      </c>
      <c r="G487" s="175" t="s">
        <v>1132</v>
      </c>
      <c r="H487" s="152">
        <v>2012</v>
      </c>
      <c r="I487" s="157">
        <v>39162</v>
      </c>
      <c r="J487" s="186">
        <v>2007</v>
      </c>
      <c r="K487" s="157" t="s">
        <v>1181</v>
      </c>
      <c r="L487" s="152" t="s">
        <v>1109</v>
      </c>
      <c r="M487" s="154">
        <v>180</v>
      </c>
      <c r="N487" s="136" t="s">
        <v>698</v>
      </c>
      <c r="O487" s="136" t="s">
        <v>698</v>
      </c>
      <c r="P487" s="136">
        <v>42844</v>
      </c>
      <c r="Q487" s="128" t="s">
        <v>698</v>
      </c>
      <c r="R487" s="128" t="s">
        <v>698</v>
      </c>
      <c r="S487" s="128" t="s">
        <v>698</v>
      </c>
      <c r="T487" s="128" t="s">
        <v>698</v>
      </c>
      <c r="U487" s="128" t="s">
        <v>698</v>
      </c>
      <c r="V487" s="156" t="s">
        <v>689</v>
      </c>
      <c r="W487" s="145" t="s">
        <v>689</v>
      </c>
      <c r="X487" s="152" t="s">
        <v>689</v>
      </c>
      <c r="Y487" s="159">
        <v>1940693</v>
      </c>
      <c r="Z487" s="161">
        <v>0</v>
      </c>
      <c r="AA487" s="128">
        <v>0</v>
      </c>
      <c r="AB487" s="133">
        <v>0</v>
      </c>
      <c r="AC487" s="159">
        <v>0</v>
      </c>
      <c r="AD487" s="137">
        <f t="shared" si="75"/>
        <v>1940693</v>
      </c>
      <c r="AE487" s="135">
        <f t="shared" si="76"/>
        <v>0</v>
      </c>
      <c r="AF487" s="135">
        <f t="shared" si="77"/>
        <v>0</v>
      </c>
      <c r="AG487" s="135" t="s">
        <v>2543</v>
      </c>
      <c r="AH487" s="155"/>
      <c r="AI487" s="170"/>
      <c r="AJ487" s="168"/>
      <c r="AK487" s="168"/>
      <c r="AL487" s="168"/>
      <c r="AM487" s="168"/>
      <c r="AN487" s="168"/>
      <c r="AO487" s="168"/>
      <c r="AP487" s="168"/>
      <c r="AQ487" s="174" t="s">
        <v>1523</v>
      </c>
    </row>
    <row r="488" spans="1:43" ht="96" x14ac:dyDescent="0.3">
      <c r="A488" s="173" t="s">
        <v>903</v>
      </c>
      <c r="B488" s="129">
        <v>485</v>
      </c>
      <c r="C488" s="171" t="s">
        <v>1527</v>
      </c>
      <c r="D488" s="241">
        <v>45447</v>
      </c>
      <c r="E488" s="246" t="s">
        <v>2200</v>
      </c>
      <c r="F488" s="279" t="s">
        <v>2531</v>
      </c>
      <c r="G488" s="175" t="s">
        <v>1132</v>
      </c>
      <c r="H488" s="152">
        <v>2012</v>
      </c>
      <c r="I488" s="157">
        <v>39990</v>
      </c>
      <c r="J488" s="187">
        <v>2009</v>
      </c>
      <c r="K488" s="157" t="s">
        <v>1148</v>
      </c>
      <c r="L488" s="152" t="s">
        <v>1102</v>
      </c>
      <c r="M488" s="154">
        <v>210</v>
      </c>
      <c r="N488" s="136">
        <v>39356</v>
      </c>
      <c r="O488" s="136">
        <v>41122</v>
      </c>
      <c r="P488" s="136">
        <v>42844</v>
      </c>
      <c r="Q488" s="145">
        <f t="shared" ref="Q488:Q500" si="78">+(P488-N488)/365</f>
        <v>9.5561643835616437</v>
      </c>
      <c r="R488" s="145" t="s">
        <v>2519</v>
      </c>
      <c r="S488" s="145">
        <f t="shared" ref="S488:S500" si="79">+(P488-O488)/365</f>
        <v>4.7178082191780826</v>
      </c>
      <c r="T488" s="145" t="s">
        <v>2514</v>
      </c>
      <c r="U488" s="145" t="s">
        <v>2540</v>
      </c>
      <c r="V488" s="156" t="s">
        <v>689</v>
      </c>
      <c r="W488" s="145" t="s">
        <v>689</v>
      </c>
      <c r="X488" s="152" t="s">
        <v>691</v>
      </c>
      <c r="Y488" s="159">
        <v>5018116</v>
      </c>
      <c r="Z488" s="160">
        <v>0</v>
      </c>
      <c r="AA488" s="128">
        <v>0</v>
      </c>
      <c r="AB488" s="133">
        <v>13583388</v>
      </c>
      <c r="AC488" s="159">
        <v>5428551.5899999999</v>
      </c>
      <c r="AD488" s="137">
        <f t="shared" si="75"/>
        <v>-410435.58999999985</v>
      </c>
      <c r="AE488" s="135">
        <f t="shared" si="76"/>
        <v>1.081790773668843</v>
      </c>
      <c r="AF488" s="135">
        <f t="shared" si="77"/>
        <v>1.081790773668843</v>
      </c>
      <c r="AG488" s="135" t="s">
        <v>2544</v>
      </c>
      <c r="AH488" s="155"/>
      <c r="AI488" s="170"/>
      <c r="AJ488" s="168"/>
      <c r="AK488" s="168"/>
      <c r="AL488" s="168"/>
      <c r="AM488" s="168"/>
      <c r="AN488" s="168"/>
      <c r="AO488" s="168"/>
      <c r="AP488" s="168"/>
      <c r="AQ488" s="174" t="s">
        <v>1528</v>
      </c>
    </row>
    <row r="489" spans="1:43" ht="36" x14ac:dyDescent="0.3">
      <c r="A489" s="173" t="s">
        <v>903</v>
      </c>
      <c r="B489" s="129">
        <v>486</v>
      </c>
      <c r="C489" s="171" t="s">
        <v>1550</v>
      </c>
      <c r="D489" s="241">
        <v>52511</v>
      </c>
      <c r="E489" s="246" t="s">
        <v>2200</v>
      </c>
      <c r="F489" s="279" t="s">
        <v>2531</v>
      </c>
      <c r="G489" s="175" t="s">
        <v>1132</v>
      </c>
      <c r="H489" s="152">
        <v>2012</v>
      </c>
      <c r="I489" s="157">
        <v>39244</v>
      </c>
      <c r="J489" s="186">
        <v>2007</v>
      </c>
      <c r="K489" s="157" t="s">
        <v>1155</v>
      </c>
      <c r="L489" s="152" t="s">
        <v>1102</v>
      </c>
      <c r="M489" s="154">
        <v>60</v>
      </c>
      <c r="N489" s="136">
        <v>39753</v>
      </c>
      <c r="O489" s="136">
        <v>41061</v>
      </c>
      <c r="P489" s="136">
        <v>42844</v>
      </c>
      <c r="Q489" s="145">
        <f t="shared" si="78"/>
        <v>8.4684931506849317</v>
      </c>
      <c r="R489" s="145" t="s">
        <v>2518</v>
      </c>
      <c r="S489" s="145">
        <f t="shared" si="79"/>
        <v>4.8849315068493153</v>
      </c>
      <c r="T489" s="145" t="s">
        <v>2514</v>
      </c>
      <c r="U489" s="145" t="s">
        <v>2540</v>
      </c>
      <c r="V489" s="156" t="s">
        <v>689</v>
      </c>
      <c r="W489" s="158" t="s">
        <v>691</v>
      </c>
      <c r="X489" s="152" t="s">
        <v>691</v>
      </c>
      <c r="Y489" s="159">
        <v>220741.1</v>
      </c>
      <c r="Z489" s="160">
        <v>0</v>
      </c>
      <c r="AA489" s="128">
        <v>0</v>
      </c>
      <c r="AB489" s="133">
        <v>780598</v>
      </c>
      <c r="AC489" s="159">
        <v>220741.1</v>
      </c>
      <c r="AD489" s="137">
        <f t="shared" si="75"/>
        <v>0</v>
      </c>
      <c r="AE489" s="135">
        <f t="shared" si="76"/>
        <v>1</v>
      </c>
      <c r="AF489" s="135">
        <f t="shared" si="77"/>
        <v>1</v>
      </c>
      <c r="AG489" s="135" t="s">
        <v>2544</v>
      </c>
      <c r="AH489" s="136" t="s">
        <v>925</v>
      </c>
      <c r="AI489" s="170"/>
      <c r="AJ489" s="168"/>
      <c r="AK489" s="168"/>
      <c r="AL489" s="168"/>
      <c r="AM489" s="168"/>
      <c r="AN489" s="168"/>
      <c r="AO489" s="168"/>
      <c r="AP489" s="168"/>
      <c r="AQ489" s="174" t="s">
        <v>1536</v>
      </c>
    </row>
    <row r="490" spans="1:43" ht="96" x14ac:dyDescent="0.3">
      <c r="A490" s="173" t="s">
        <v>903</v>
      </c>
      <c r="B490" s="129">
        <v>487</v>
      </c>
      <c r="C490" s="171" t="s">
        <v>1551</v>
      </c>
      <c r="D490" s="241">
        <v>53326</v>
      </c>
      <c r="E490" s="245" t="s">
        <v>2210</v>
      </c>
      <c r="F490" s="279" t="s">
        <v>2531</v>
      </c>
      <c r="G490" s="175" t="s">
        <v>1132</v>
      </c>
      <c r="H490" s="152">
        <v>2012</v>
      </c>
      <c r="I490" s="157">
        <v>39358</v>
      </c>
      <c r="J490" s="186">
        <v>2007</v>
      </c>
      <c r="K490" s="157" t="s">
        <v>1552</v>
      </c>
      <c r="L490" s="152" t="s">
        <v>1100</v>
      </c>
      <c r="M490" s="154">
        <v>360</v>
      </c>
      <c r="N490" s="136">
        <v>39904</v>
      </c>
      <c r="O490" s="136">
        <v>41091</v>
      </c>
      <c r="P490" s="136">
        <v>42844</v>
      </c>
      <c r="Q490" s="145">
        <f t="shared" si="78"/>
        <v>8.0547945205479454</v>
      </c>
      <c r="R490" s="145" t="s">
        <v>2518</v>
      </c>
      <c r="S490" s="145">
        <f t="shared" si="79"/>
        <v>4.8027397260273972</v>
      </c>
      <c r="T490" s="145" t="s">
        <v>2514</v>
      </c>
      <c r="U490" s="145" t="s">
        <v>2540</v>
      </c>
      <c r="V490" s="156" t="s">
        <v>689</v>
      </c>
      <c r="W490" s="145" t="s">
        <v>689</v>
      </c>
      <c r="X490" s="152" t="s">
        <v>689</v>
      </c>
      <c r="Y490" s="159">
        <v>203592</v>
      </c>
      <c r="Z490" s="160">
        <v>0</v>
      </c>
      <c r="AA490" s="128">
        <v>0</v>
      </c>
      <c r="AB490" s="133">
        <v>537106</v>
      </c>
      <c r="AC490" s="159">
        <v>238631.3</v>
      </c>
      <c r="AD490" s="137">
        <f t="shared" si="75"/>
        <v>-35039.299999999988</v>
      </c>
      <c r="AE490" s="135">
        <f t="shared" si="76"/>
        <v>1.1721054854807653</v>
      </c>
      <c r="AF490" s="135">
        <f t="shared" si="77"/>
        <v>1.1721054854807653</v>
      </c>
      <c r="AG490" s="135" t="s">
        <v>2544</v>
      </c>
      <c r="AH490" s="155"/>
      <c r="AI490" s="170"/>
      <c r="AJ490" s="168"/>
      <c r="AK490" s="168"/>
      <c r="AL490" s="168"/>
      <c r="AM490" s="168"/>
      <c r="AN490" s="168"/>
      <c r="AO490" s="168"/>
      <c r="AP490" s="168"/>
      <c r="AQ490" s="174" t="s">
        <v>1553</v>
      </c>
    </row>
    <row r="491" spans="1:43" ht="60" x14ac:dyDescent="0.3">
      <c r="A491" s="173" t="s">
        <v>903</v>
      </c>
      <c r="B491" s="129">
        <v>488</v>
      </c>
      <c r="C491" s="171" t="s">
        <v>1568</v>
      </c>
      <c r="D491" s="241">
        <v>62037</v>
      </c>
      <c r="E491" s="246" t="s">
        <v>2200</v>
      </c>
      <c r="F491" s="279" t="s">
        <v>2531</v>
      </c>
      <c r="G491" s="175" t="s">
        <v>1132</v>
      </c>
      <c r="H491" s="152">
        <v>2012</v>
      </c>
      <c r="I491" s="157">
        <v>39594</v>
      </c>
      <c r="J491" s="186">
        <v>2008</v>
      </c>
      <c r="K491" s="187" t="s">
        <v>1094</v>
      </c>
      <c r="L491" s="152" t="s">
        <v>1109</v>
      </c>
      <c r="M491" s="154">
        <v>1400</v>
      </c>
      <c r="N491" s="136">
        <v>39845</v>
      </c>
      <c r="O491" s="136">
        <v>41244</v>
      </c>
      <c r="P491" s="136">
        <v>42844</v>
      </c>
      <c r="Q491" s="145">
        <f t="shared" si="78"/>
        <v>8.2164383561643834</v>
      </c>
      <c r="R491" s="145" t="s">
        <v>2518</v>
      </c>
      <c r="S491" s="145">
        <f t="shared" si="79"/>
        <v>4.3835616438356162</v>
      </c>
      <c r="T491" s="145" t="s">
        <v>2514</v>
      </c>
      <c r="U491" s="145" t="s">
        <v>2540</v>
      </c>
      <c r="V491" s="156" t="s">
        <v>689</v>
      </c>
      <c r="W491" s="158" t="s">
        <v>691</v>
      </c>
      <c r="X491" s="152" t="s">
        <v>689</v>
      </c>
      <c r="Y491" s="159">
        <v>1980219.35</v>
      </c>
      <c r="Z491" s="160">
        <v>0</v>
      </c>
      <c r="AA491" s="128">
        <v>0</v>
      </c>
      <c r="AB491" s="133">
        <v>3460051</v>
      </c>
      <c r="AC491" s="159">
        <v>1980219.35</v>
      </c>
      <c r="AD491" s="137">
        <f t="shared" si="75"/>
        <v>0</v>
      </c>
      <c r="AE491" s="135">
        <f t="shared" si="76"/>
        <v>1</v>
      </c>
      <c r="AF491" s="135">
        <f t="shared" si="77"/>
        <v>1</v>
      </c>
      <c r="AG491" s="135" t="s">
        <v>2544</v>
      </c>
      <c r="AH491" s="136" t="s">
        <v>925</v>
      </c>
      <c r="AI491" s="170"/>
      <c r="AJ491" s="168"/>
      <c r="AK491" s="168"/>
      <c r="AL491" s="168"/>
      <c r="AM491" s="168"/>
      <c r="AN491" s="168"/>
      <c r="AO491" s="168"/>
      <c r="AP491" s="168"/>
      <c r="AQ491" s="174" t="s">
        <v>1569</v>
      </c>
    </row>
    <row r="492" spans="1:43" ht="36" x14ac:dyDescent="0.3">
      <c r="A492" s="173" t="s">
        <v>903</v>
      </c>
      <c r="B492" s="129">
        <v>489</v>
      </c>
      <c r="C492" s="171" t="s">
        <v>1570</v>
      </c>
      <c r="D492" s="241">
        <v>62282</v>
      </c>
      <c r="E492" s="246" t="s">
        <v>2200</v>
      </c>
      <c r="F492" s="279" t="s">
        <v>2531</v>
      </c>
      <c r="G492" s="175" t="s">
        <v>1132</v>
      </c>
      <c r="H492" s="152">
        <v>2012</v>
      </c>
      <c r="I492" s="157">
        <v>39587</v>
      </c>
      <c r="J492" s="186">
        <v>2008</v>
      </c>
      <c r="K492" s="187" t="s">
        <v>1094</v>
      </c>
      <c r="L492" s="152" t="s">
        <v>1109</v>
      </c>
      <c r="M492" s="154">
        <v>1490</v>
      </c>
      <c r="N492" s="136">
        <v>39783</v>
      </c>
      <c r="O492" s="136">
        <v>41244</v>
      </c>
      <c r="P492" s="136">
        <v>42844</v>
      </c>
      <c r="Q492" s="145">
        <f t="shared" si="78"/>
        <v>8.3863013698630144</v>
      </c>
      <c r="R492" s="145" t="s">
        <v>2518</v>
      </c>
      <c r="S492" s="145">
        <f t="shared" si="79"/>
        <v>4.3835616438356162</v>
      </c>
      <c r="T492" s="145" t="s">
        <v>2514</v>
      </c>
      <c r="U492" s="145" t="s">
        <v>2540</v>
      </c>
      <c r="V492" s="156" t="s">
        <v>689</v>
      </c>
      <c r="W492" s="158" t="s">
        <v>691</v>
      </c>
      <c r="X492" s="152" t="s">
        <v>689</v>
      </c>
      <c r="Y492" s="159">
        <v>3466351.18</v>
      </c>
      <c r="Z492" s="160">
        <v>0</v>
      </c>
      <c r="AA492" s="128">
        <v>0</v>
      </c>
      <c r="AB492" s="133">
        <v>5568186</v>
      </c>
      <c r="AC492" s="159">
        <v>3466351.18</v>
      </c>
      <c r="AD492" s="137">
        <f t="shared" si="75"/>
        <v>0</v>
      </c>
      <c r="AE492" s="135">
        <f t="shared" si="76"/>
        <v>1</v>
      </c>
      <c r="AF492" s="135">
        <f t="shared" si="77"/>
        <v>1</v>
      </c>
      <c r="AG492" s="135" t="s">
        <v>2544</v>
      </c>
      <c r="AH492" s="136" t="s">
        <v>925</v>
      </c>
      <c r="AI492" s="170"/>
      <c r="AJ492" s="168"/>
      <c r="AK492" s="168"/>
      <c r="AL492" s="168"/>
      <c r="AM492" s="168"/>
      <c r="AN492" s="168"/>
      <c r="AO492" s="168"/>
      <c r="AP492" s="168"/>
      <c r="AQ492" s="174" t="s">
        <v>1536</v>
      </c>
    </row>
    <row r="493" spans="1:43" ht="84" x14ac:dyDescent="0.3">
      <c r="A493" s="173" t="s">
        <v>903</v>
      </c>
      <c r="B493" s="129">
        <v>490</v>
      </c>
      <c r="C493" s="171" t="s">
        <v>1580</v>
      </c>
      <c r="D493" s="241">
        <v>64543</v>
      </c>
      <c r="E493" s="245" t="s">
        <v>2552</v>
      </c>
      <c r="F493" s="279" t="s">
        <v>2531</v>
      </c>
      <c r="G493" s="175" t="s">
        <v>1837</v>
      </c>
      <c r="H493" s="152">
        <v>2012</v>
      </c>
      <c r="I493" s="157">
        <v>39708</v>
      </c>
      <c r="J493" s="186">
        <v>2008</v>
      </c>
      <c r="K493" s="157" t="s">
        <v>1581</v>
      </c>
      <c r="L493" s="152" t="s">
        <v>1104</v>
      </c>
      <c r="M493" s="154">
        <v>210</v>
      </c>
      <c r="N493" s="136">
        <v>39783</v>
      </c>
      <c r="O493" s="136">
        <v>40878</v>
      </c>
      <c r="P493" s="136">
        <v>42844</v>
      </c>
      <c r="Q493" s="145">
        <f t="shared" si="78"/>
        <v>8.3863013698630144</v>
      </c>
      <c r="R493" s="145" t="s">
        <v>2518</v>
      </c>
      <c r="S493" s="145">
        <f t="shared" si="79"/>
        <v>5.3863013698630136</v>
      </c>
      <c r="T493" s="145" t="s">
        <v>2515</v>
      </c>
      <c r="U493" s="145" t="s">
        <v>2540</v>
      </c>
      <c r="V493" s="156" t="s">
        <v>689</v>
      </c>
      <c r="W493" s="145" t="s">
        <v>689</v>
      </c>
      <c r="X493" s="173" t="s">
        <v>691</v>
      </c>
      <c r="Y493" s="159">
        <v>851504</v>
      </c>
      <c r="Z493" s="160">
        <v>0</v>
      </c>
      <c r="AA493" s="128">
        <v>0</v>
      </c>
      <c r="AB493" s="133">
        <v>2369674</v>
      </c>
      <c r="AC493" s="159">
        <v>853032.92</v>
      </c>
      <c r="AD493" s="137">
        <f t="shared" si="75"/>
        <v>-1528.9200000000419</v>
      </c>
      <c r="AE493" s="135">
        <f t="shared" si="76"/>
        <v>1.0017955523403297</v>
      </c>
      <c r="AF493" s="135">
        <f t="shared" si="77"/>
        <v>1.0017955523403297</v>
      </c>
      <c r="AG493" s="135" t="s">
        <v>2544</v>
      </c>
      <c r="AH493" s="155"/>
      <c r="AI493" s="170"/>
      <c r="AJ493" s="168"/>
      <c r="AK493" s="168"/>
      <c r="AL493" s="168"/>
      <c r="AM493" s="168"/>
      <c r="AN493" s="168"/>
      <c r="AO493" s="168"/>
      <c r="AP493" s="168"/>
      <c r="AQ493" s="174" t="s">
        <v>1582</v>
      </c>
    </row>
    <row r="494" spans="1:43" ht="36" x14ac:dyDescent="0.3">
      <c r="A494" s="173" t="s">
        <v>903</v>
      </c>
      <c r="B494" s="129">
        <v>491</v>
      </c>
      <c r="C494" s="171" t="s">
        <v>2055</v>
      </c>
      <c r="D494" s="241">
        <v>73105</v>
      </c>
      <c r="E494" s="246" t="s">
        <v>2200</v>
      </c>
      <c r="F494" s="279" t="s">
        <v>2531</v>
      </c>
      <c r="G494" s="175" t="s">
        <v>1494</v>
      </c>
      <c r="H494" s="152">
        <v>2012</v>
      </c>
      <c r="I494" s="157">
        <v>40303</v>
      </c>
      <c r="J494" s="186">
        <v>2010</v>
      </c>
      <c r="K494" s="157" t="s">
        <v>1149</v>
      </c>
      <c r="L494" s="152" t="s">
        <v>1100</v>
      </c>
      <c r="M494" s="154">
        <v>150</v>
      </c>
      <c r="N494" s="136">
        <v>40238</v>
      </c>
      <c r="O494" s="136">
        <v>41091</v>
      </c>
      <c r="P494" s="136">
        <v>42844</v>
      </c>
      <c r="Q494" s="145">
        <f t="shared" si="78"/>
        <v>7.13972602739726</v>
      </c>
      <c r="R494" s="145" t="s">
        <v>2517</v>
      </c>
      <c r="S494" s="145">
        <f t="shared" si="79"/>
        <v>4.8027397260273972</v>
      </c>
      <c r="T494" s="145" t="s">
        <v>2514</v>
      </c>
      <c r="U494" s="145" t="s">
        <v>2540</v>
      </c>
      <c r="V494" s="156" t="s">
        <v>689</v>
      </c>
      <c r="W494" s="145" t="s">
        <v>689</v>
      </c>
      <c r="X494" s="152" t="s">
        <v>691</v>
      </c>
      <c r="Y494" s="159">
        <v>635005</v>
      </c>
      <c r="Z494" s="160">
        <v>0</v>
      </c>
      <c r="AA494" s="128">
        <v>0</v>
      </c>
      <c r="AB494" s="133">
        <v>1351916</v>
      </c>
      <c r="AC494" s="159">
        <v>539195.49</v>
      </c>
      <c r="AD494" s="137">
        <f t="shared" si="75"/>
        <v>95809.510000000009</v>
      </c>
      <c r="AE494" s="135">
        <f t="shared" si="76"/>
        <v>0.84912006992070932</v>
      </c>
      <c r="AF494" s="135">
        <f t="shared" si="77"/>
        <v>0.84912006992070932</v>
      </c>
      <c r="AG494" s="135" t="s">
        <v>2544</v>
      </c>
      <c r="AH494" s="155"/>
      <c r="AI494" s="170"/>
      <c r="AJ494" s="168"/>
      <c r="AK494" s="168"/>
      <c r="AL494" s="168"/>
      <c r="AM494" s="168"/>
      <c r="AN494" s="168"/>
      <c r="AO494" s="168"/>
      <c r="AP494" s="168"/>
      <c r="AQ494" s="174" t="s">
        <v>2056</v>
      </c>
    </row>
    <row r="495" spans="1:43" ht="72" x14ac:dyDescent="0.3">
      <c r="A495" s="173" t="s">
        <v>903</v>
      </c>
      <c r="B495" s="129">
        <v>492</v>
      </c>
      <c r="C495" s="171" t="s">
        <v>2109</v>
      </c>
      <c r="D495" s="241">
        <v>82298</v>
      </c>
      <c r="E495" s="245" t="s">
        <v>2200</v>
      </c>
      <c r="F495" s="280" t="s">
        <v>2531</v>
      </c>
      <c r="G495" s="175" t="s">
        <v>1603</v>
      </c>
      <c r="H495" s="152">
        <v>2012</v>
      </c>
      <c r="I495" s="157">
        <v>39609</v>
      </c>
      <c r="J495" s="186">
        <v>2008</v>
      </c>
      <c r="K495" s="157" t="s">
        <v>916</v>
      </c>
      <c r="L495" s="152" t="s">
        <v>1110</v>
      </c>
      <c r="M495" s="154">
        <v>300</v>
      </c>
      <c r="N495" s="136">
        <v>40118</v>
      </c>
      <c r="O495" s="136">
        <v>40695</v>
      </c>
      <c r="P495" s="136">
        <v>42844</v>
      </c>
      <c r="Q495" s="145">
        <f t="shared" si="78"/>
        <v>7.4684931506849317</v>
      </c>
      <c r="R495" s="145" t="s">
        <v>2517</v>
      </c>
      <c r="S495" s="145">
        <f t="shared" si="79"/>
        <v>5.8876712328767127</v>
      </c>
      <c r="T495" s="145" t="s">
        <v>2515</v>
      </c>
      <c r="U495" s="145" t="s">
        <v>2540</v>
      </c>
      <c r="V495" s="156" t="s">
        <v>689</v>
      </c>
      <c r="W495" s="158" t="s">
        <v>691</v>
      </c>
      <c r="X495" s="152" t="s">
        <v>691</v>
      </c>
      <c r="Y495" s="159">
        <v>1129958.82</v>
      </c>
      <c r="Z495" s="160">
        <v>0</v>
      </c>
      <c r="AA495" s="128">
        <v>0</v>
      </c>
      <c r="AB495" s="133">
        <v>2396310</v>
      </c>
      <c r="AC495" s="160">
        <v>1133588.82</v>
      </c>
      <c r="AD495" s="137">
        <f t="shared" si="75"/>
        <v>-3630</v>
      </c>
      <c r="AE495" s="135">
        <f t="shared" si="76"/>
        <v>1.0032125064522264</v>
      </c>
      <c r="AF495" s="135">
        <f t="shared" si="77"/>
        <v>1.0032125064522264</v>
      </c>
      <c r="AG495" s="135" t="s">
        <v>2544</v>
      </c>
      <c r="AH495" s="136" t="s">
        <v>925</v>
      </c>
      <c r="AI495" s="170"/>
      <c r="AJ495" s="168"/>
      <c r="AK495" s="168"/>
      <c r="AL495" s="168"/>
      <c r="AM495" s="168"/>
      <c r="AN495" s="168"/>
      <c r="AO495" s="168"/>
      <c r="AP495" s="168"/>
      <c r="AQ495" s="174" t="s">
        <v>2110</v>
      </c>
    </row>
    <row r="496" spans="1:43" ht="36" x14ac:dyDescent="0.3">
      <c r="A496" s="173" t="s">
        <v>903</v>
      </c>
      <c r="B496" s="129">
        <v>493</v>
      </c>
      <c r="C496" s="171" t="s">
        <v>2114</v>
      </c>
      <c r="D496" s="241">
        <v>83663</v>
      </c>
      <c r="E496" s="245" t="s">
        <v>2223</v>
      </c>
      <c r="F496" s="279" t="s">
        <v>2533</v>
      </c>
      <c r="G496" s="175" t="s">
        <v>1595</v>
      </c>
      <c r="H496" s="152">
        <v>2012</v>
      </c>
      <c r="I496" s="157">
        <v>39575</v>
      </c>
      <c r="J496" s="186">
        <v>2008</v>
      </c>
      <c r="K496" s="157" t="s">
        <v>1572</v>
      </c>
      <c r="L496" s="152" t="s">
        <v>1102</v>
      </c>
      <c r="M496" s="154">
        <v>90</v>
      </c>
      <c r="N496" s="136">
        <v>39722</v>
      </c>
      <c r="O496" s="136">
        <v>40391</v>
      </c>
      <c r="P496" s="136">
        <v>42844</v>
      </c>
      <c r="Q496" s="145">
        <f t="shared" si="78"/>
        <v>8.5534246575342472</v>
      </c>
      <c r="R496" s="145" t="s">
        <v>2518</v>
      </c>
      <c r="S496" s="145">
        <f t="shared" si="79"/>
        <v>6.720547945205479</v>
      </c>
      <c r="T496" s="145" t="s">
        <v>2516</v>
      </c>
      <c r="U496" s="145" t="s">
        <v>2540</v>
      </c>
      <c r="V496" s="156" t="s">
        <v>689</v>
      </c>
      <c r="W496" s="145" t="s">
        <v>689</v>
      </c>
      <c r="X496" s="152" t="s">
        <v>691</v>
      </c>
      <c r="Y496" s="159">
        <v>100276</v>
      </c>
      <c r="Z496" s="160">
        <v>0</v>
      </c>
      <c r="AA496" s="128">
        <v>0</v>
      </c>
      <c r="AB496" s="133">
        <v>137348</v>
      </c>
      <c r="AC496" s="159">
        <v>113862</v>
      </c>
      <c r="AD496" s="137">
        <f t="shared" si="75"/>
        <v>-13586</v>
      </c>
      <c r="AE496" s="135">
        <f t="shared" si="76"/>
        <v>1.1354860584785991</v>
      </c>
      <c r="AF496" s="135">
        <f t="shared" si="77"/>
        <v>1.1354860584785991</v>
      </c>
      <c r="AG496" s="135" t="s">
        <v>2544</v>
      </c>
      <c r="AH496" s="155"/>
      <c r="AI496" s="170"/>
      <c r="AJ496" s="168"/>
      <c r="AK496" s="168"/>
      <c r="AL496" s="168"/>
      <c r="AM496" s="168"/>
      <c r="AN496" s="168"/>
      <c r="AO496" s="168"/>
      <c r="AP496" s="168"/>
      <c r="AQ496" s="174" t="s">
        <v>2115</v>
      </c>
    </row>
    <row r="497" spans="1:43" ht="36" x14ac:dyDescent="0.3">
      <c r="A497" s="193" t="s">
        <v>902</v>
      </c>
      <c r="B497" s="129">
        <v>494</v>
      </c>
      <c r="C497" s="198" t="s">
        <v>1591</v>
      </c>
      <c r="D497" s="239">
        <v>90835</v>
      </c>
      <c r="E497" s="246" t="s">
        <v>2200</v>
      </c>
      <c r="F497" s="279" t="s">
        <v>2531</v>
      </c>
      <c r="G497" s="175" t="s">
        <v>1132</v>
      </c>
      <c r="H497" s="187">
        <v>2012</v>
      </c>
      <c r="I497" s="130">
        <v>39668</v>
      </c>
      <c r="J497" s="186">
        <v>2008</v>
      </c>
      <c r="K497" s="187" t="s">
        <v>1191</v>
      </c>
      <c r="L497" s="130" t="s">
        <v>1110</v>
      </c>
      <c r="M497" s="131">
        <v>150</v>
      </c>
      <c r="N497" s="136">
        <v>39753</v>
      </c>
      <c r="O497" s="136">
        <v>40452</v>
      </c>
      <c r="P497" s="136">
        <v>42844</v>
      </c>
      <c r="Q497" s="145">
        <f t="shared" si="78"/>
        <v>8.4684931506849317</v>
      </c>
      <c r="R497" s="145" t="s">
        <v>2518</v>
      </c>
      <c r="S497" s="145">
        <f t="shared" si="79"/>
        <v>6.5534246575342463</v>
      </c>
      <c r="T497" s="145" t="s">
        <v>2516</v>
      </c>
      <c r="U497" s="145" t="s">
        <v>2540</v>
      </c>
      <c r="V497" s="136" t="s">
        <v>689</v>
      </c>
      <c r="W497" s="145" t="s">
        <v>689</v>
      </c>
      <c r="X497" s="187" t="s">
        <v>691</v>
      </c>
      <c r="Y497" s="180">
        <v>425389</v>
      </c>
      <c r="Z497" s="181">
        <v>0</v>
      </c>
      <c r="AA497" s="128">
        <v>0</v>
      </c>
      <c r="AB497" s="133">
        <v>726344</v>
      </c>
      <c r="AC497" s="180">
        <v>379088.16</v>
      </c>
      <c r="AD497" s="137">
        <f t="shared" si="75"/>
        <v>46300.840000000026</v>
      </c>
      <c r="AE497" s="135">
        <f t="shared" si="76"/>
        <v>0.89115647090075201</v>
      </c>
      <c r="AF497" s="135">
        <f t="shared" si="77"/>
        <v>0.89115647090075201</v>
      </c>
      <c r="AG497" s="135" t="s">
        <v>2544</v>
      </c>
      <c r="AH497" s="202"/>
      <c r="AI497" s="190"/>
      <c r="AJ497" s="191"/>
      <c r="AK497" s="191"/>
      <c r="AL497" s="191"/>
      <c r="AM497" s="191"/>
      <c r="AN497" s="191"/>
      <c r="AO497" s="191"/>
      <c r="AP497" s="191"/>
      <c r="AQ497" s="177"/>
    </row>
    <row r="498" spans="1:43" ht="36" x14ac:dyDescent="0.3">
      <c r="A498" s="193" t="s">
        <v>902</v>
      </c>
      <c r="B498" s="129">
        <v>495</v>
      </c>
      <c r="C498" s="198" t="s">
        <v>1606</v>
      </c>
      <c r="D498" s="239">
        <v>102270</v>
      </c>
      <c r="E498" s="246" t="s">
        <v>2200</v>
      </c>
      <c r="F498" s="279" t="s">
        <v>2531</v>
      </c>
      <c r="G498" s="175" t="s">
        <v>1132</v>
      </c>
      <c r="H498" s="187">
        <v>2012</v>
      </c>
      <c r="I498" s="130">
        <v>40416</v>
      </c>
      <c r="J498" s="186">
        <v>2010</v>
      </c>
      <c r="K498" s="130" t="s">
        <v>1607</v>
      </c>
      <c r="L498" s="130" t="s">
        <v>1110</v>
      </c>
      <c r="M498" s="131">
        <v>180</v>
      </c>
      <c r="N498" s="136">
        <v>41091</v>
      </c>
      <c r="O498" s="136">
        <v>41122</v>
      </c>
      <c r="P498" s="136">
        <v>42844</v>
      </c>
      <c r="Q498" s="145">
        <f t="shared" si="78"/>
        <v>4.8027397260273972</v>
      </c>
      <c r="R498" s="145" t="s">
        <v>2514</v>
      </c>
      <c r="S498" s="145">
        <f t="shared" si="79"/>
        <v>4.7178082191780826</v>
      </c>
      <c r="T498" s="145" t="s">
        <v>2514</v>
      </c>
      <c r="U498" s="145" t="s">
        <v>2540</v>
      </c>
      <c r="V498" s="136" t="s">
        <v>689</v>
      </c>
      <c r="W498" s="145" t="s">
        <v>689</v>
      </c>
      <c r="X498" s="187" t="s">
        <v>689</v>
      </c>
      <c r="Y498" s="180">
        <v>915156</v>
      </c>
      <c r="Z498" s="181">
        <v>0</v>
      </c>
      <c r="AA498" s="128">
        <v>0</v>
      </c>
      <c r="AB498" s="133">
        <v>7000</v>
      </c>
      <c r="AC498" s="180">
        <v>7000</v>
      </c>
      <c r="AD498" s="137">
        <f t="shared" si="75"/>
        <v>908156</v>
      </c>
      <c r="AE498" s="135">
        <f t="shared" si="76"/>
        <v>7.6489691375022399E-3</v>
      </c>
      <c r="AF498" s="135">
        <f t="shared" si="77"/>
        <v>7.6489691375022399E-3</v>
      </c>
      <c r="AG498" s="135" t="s">
        <v>2543</v>
      </c>
      <c r="AH498" s="202"/>
      <c r="AI498" s="190"/>
      <c r="AJ498" s="191"/>
      <c r="AK498" s="191"/>
      <c r="AL498" s="191"/>
      <c r="AM498" s="191"/>
      <c r="AN498" s="191"/>
      <c r="AO498" s="191"/>
      <c r="AP498" s="191"/>
      <c r="AQ498" s="177"/>
    </row>
    <row r="499" spans="1:43" ht="36" x14ac:dyDescent="0.3">
      <c r="A499" s="193" t="s">
        <v>902</v>
      </c>
      <c r="B499" s="129">
        <v>496</v>
      </c>
      <c r="C499" s="198" t="s">
        <v>1610</v>
      </c>
      <c r="D499" s="239">
        <v>104653</v>
      </c>
      <c r="E499" s="246" t="s">
        <v>2200</v>
      </c>
      <c r="F499" s="279" t="s">
        <v>2531</v>
      </c>
      <c r="G499" s="175" t="s">
        <v>1132</v>
      </c>
      <c r="H499" s="187">
        <v>2012</v>
      </c>
      <c r="I499" s="130">
        <v>41586</v>
      </c>
      <c r="J499" s="187">
        <v>2013</v>
      </c>
      <c r="K499" s="130" t="s">
        <v>1611</v>
      </c>
      <c r="L499" s="130" t="s">
        <v>1110</v>
      </c>
      <c r="M499" s="131">
        <v>180</v>
      </c>
      <c r="N499" s="136">
        <v>41091</v>
      </c>
      <c r="O499" s="136">
        <v>41122</v>
      </c>
      <c r="P499" s="136">
        <v>42844</v>
      </c>
      <c r="Q499" s="145">
        <f t="shared" si="78"/>
        <v>4.8027397260273972</v>
      </c>
      <c r="R499" s="145" t="s">
        <v>2514</v>
      </c>
      <c r="S499" s="145">
        <f t="shared" si="79"/>
        <v>4.7178082191780826</v>
      </c>
      <c r="T499" s="145" t="s">
        <v>2514</v>
      </c>
      <c r="U499" s="145" t="s">
        <v>2540</v>
      </c>
      <c r="V499" s="145" t="s">
        <v>691</v>
      </c>
      <c r="W499" s="145" t="s">
        <v>689</v>
      </c>
      <c r="X499" s="187" t="s">
        <v>689</v>
      </c>
      <c r="Y499" s="180">
        <v>1589022.35</v>
      </c>
      <c r="Z499" s="181">
        <v>0</v>
      </c>
      <c r="AA499" s="128">
        <v>0</v>
      </c>
      <c r="AB499" s="133">
        <v>7000</v>
      </c>
      <c r="AC499" s="180">
        <v>7000</v>
      </c>
      <c r="AD499" s="137">
        <f t="shared" si="75"/>
        <v>1582022.35</v>
      </c>
      <c r="AE499" s="135">
        <f t="shared" si="76"/>
        <v>4.4052243821491874E-3</v>
      </c>
      <c r="AF499" s="135">
        <f t="shared" si="77"/>
        <v>4.4052243821491874E-3</v>
      </c>
      <c r="AG499" s="135" t="s">
        <v>2543</v>
      </c>
      <c r="AH499" s="202"/>
      <c r="AI499" s="190"/>
      <c r="AJ499" s="191"/>
      <c r="AK499" s="191"/>
      <c r="AL499" s="191"/>
      <c r="AM499" s="191"/>
      <c r="AN499" s="191"/>
      <c r="AO499" s="191"/>
      <c r="AP499" s="191"/>
      <c r="AQ499" s="177"/>
    </row>
    <row r="500" spans="1:43" ht="48.6" x14ac:dyDescent="0.3">
      <c r="A500" s="193" t="s">
        <v>897</v>
      </c>
      <c r="B500" s="129">
        <v>497</v>
      </c>
      <c r="C500" s="198" t="s">
        <v>1916</v>
      </c>
      <c r="D500" s="239">
        <v>141642</v>
      </c>
      <c r="E500" s="246" t="s">
        <v>2200</v>
      </c>
      <c r="F500" s="279" t="s">
        <v>2531</v>
      </c>
      <c r="G500" s="175" t="s">
        <v>1132</v>
      </c>
      <c r="H500" s="187">
        <v>2012</v>
      </c>
      <c r="I500" s="130">
        <v>40276</v>
      </c>
      <c r="J500" s="186">
        <v>2010</v>
      </c>
      <c r="K500" s="130" t="s">
        <v>1187</v>
      </c>
      <c r="L500" s="130" t="s">
        <v>1110</v>
      </c>
      <c r="M500" s="131">
        <v>180</v>
      </c>
      <c r="N500" s="136">
        <v>41091</v>
      </c>
      <c r="O500" s="136">
        <v>41122</v>
      </c>
      <c r="P500" s="136">
        <v>42844</v>
      </c>
      <c r="Q500" s="145">
        <f t="shared" si="78"/>
        <v>4.8027397260273972</v>
      </c>
      <c r="R500" s="145" t="s">
        <v>2514</v>
      </c>
      <c r="S500" s="145">
        <f t="shared" si="79"/>
        <v>4.7178082191780826</v>
      </c>
      <c r="T500" s="145" t="s">
        <v>2514</v>
      </c>
      <c r="U500" s="145" t="s">
        <v>2540</v>
      </c>
      <c r="V500" s="145" t="s">
        <v>691</v>
      </c>
      <c r="W500" s="145" t="s">
        <v>689</v>
      </c>
      <c r="X500" s="187" t="s">
        <v>689</v>
      </c>
      <c r="Y500" s="151">
        <v>2912446.92</v>
      </c>
      <c r="Z500" s="187">
        <v>0</v>
      </c>
      <c r="AA500" s="128">
        <v>0</v>
      </c>
      <c r="AB500" s="133">
        <v>7000</v>
      </c>
      <c r="AC500" s="150">
        <v>7000</v>
      </c>
      <c r="AD500" s="137">
        <f t="shared" si="75"/>
        <v>2905446.92</v>
      </c>
      <c r="AE500" s="135">
        <f t="shared" si="76"/>
        <v>2.4034772795103851E-3</v>
      </c>
      <c r="AF500" s="135">
        <f t="shared" si="77"/>
        <v>2.4034772795103851E-3</v>
      </c>
      <c r="AG500" s="135" t="s">
        <v>2543</v>
      </c>
      <c r="AH500" s="202"/>
      <c r="AI500" s="190"/>
      <c r="AJ500" s="191"/>
      <c r="AK500" s="191"/>
      <c r="AL500" s="191"/>
      <c r="AM500" s="191"/>
      <c r="AN500" s="191"/>
      <c r="AO500" s="191"/>
      <c r="AP500" s="191"/>
      <c r="AQ500" s="177" t="s">
        <v>1917</v>
      </c>
    </row>
    <row r="501" spans="1:43" ht="24.6" x14ac:dyDescent="0.3">
      <c r="A501" s="193" t="s">
        <v>897</v>
      </c>
      <c r="B501" s="129">
        <v>498</v>
      </c>
      <c r="C501" s="198" t="s">
        <v>1918</v>
      </c>
      <c r="D501" s="239">
        <v>142691</v>
      </c>
      <c r="E501" s="245" t="s">
        <v>2391</v>
      </c>
      <c r="F501" s="279" t="s">
        <v>2531</v>
      </c>
      <c r="G501" s="175" t="s">
        <v>1132</v>
      </c>
      <c r="H501" s="187">
        <v>2012</v>
      </c>
      <c r="I501" s="130">
        <v>40206</v>
      </c>
      <c r="J501" s="186">
        <v>2010</v>
      </c>
      <c r="K501" s="130" t="s">
        <v>1194</v>
      </c>
      <c r="L501" s="130" t="s">
        <v>1102</v>
      </c>
      <c r="M501" s="131">
        <v>180</v>
      </c>
      <c r="N501" s="136" t="s">
        <v>698</v>
      </c>
      <c r="O501" s="136" t="s">
        <v>698</v>
      </c>
      <c r="P501" s="136">
        <v>42844</v>
      </c>
      <c r="Q501" s="128" t="s">
        <v>698</v>
      </c>
      <c r="R501" s="128" t="s">
        <v>698</v>
      </c>
      <c r="S501" s="128" t="s">
        <v>698</v>
      </c>
      <c r="T501" s="128" t="s">
        <v>698</v>
      </c>
      <c r="U501" s="128" t="s">
        <v>698</v>
      </c>
      <c r="V501" s="145" t="s">
        <v>689</v>
      </c>
      <c r="W501" s="145" t="s">
        <v>689</v>
      </c>
      <c r="X501" s="187" t="s">
        <v>689</v>
      </c>
      <c r="Y501" s="151">
        <v>428890</v>
      </c>
      <c r="Z501" s="187">
        <v>0</v>
      </c>
      <c r="AA501" s="128">
        <v>0</v>
      </c>
      <c r="AB501" s="150" t="s">
        <v>698</v>
      </c>
      <c r="AC501" s="150" t="s">
        <v>698</v>
      </c>
      <c r="AD501" s="128" t="s">
        <v>698</v>
      </c>
      <c r="AE501" s="128" t="s">
        <v>698</v>
      </c>
      <c r="AF501" s="128" t="s">
        <v>698</v>
      </c>
      <c r="AG501" s="128" t="s">
        <v>698</v>
      </c>
      <c r="AH501" s="202"/>
      <c r="AI501" s="190"/>
      <c r="AJ501" s="191"/>
      <c r="AK501" s="191"/>
      <c r="AL501" s="191"/>
      <c r="AM501" s="191"/>
      <c r="AN501" s="191"/>
      <c r="AO501" s="191"/>
      <c r="AP501" s="191"/>
      <c r="AQ501" s="177" t="s">
        <v>1919</v>
      </c>
    </row>
    <row r="502" spans="1:43" ht="48.6" x14ac:dyDescent="0.3">
      <c r="A502" s="193" t="s">
        <v>897</v>
      </c>
      <c r="B502" s="129">
        <v>499</v>
      </c>
      <c r="C502" s="198" t="s">
        <v>1949</v>
      </c>
      <c r="D502" s="239">
        <v>160137</v>
      </c>
      <c r="E502" s="245" t="s">
        <v>2392</v>
      </c>
      <c r="F502" s="279" t="s">
        <v>2531</v>
      </c>
      <c r="G502" s="175" t="s">
        <v>1132</v>
      </c>
      <c r="H502" s="187">
        <v>2012</v>
      </c>
      <c r="I502" s="130">
        <v>40434</v>
      </c>
      <c r="J502" s="186">
        <v>2010</v>
      </c>
      <c r="K502" s="130" t="s">
        <v>1190</v>
      </c>
      <c r="L502" s="130" t="s">
        <v>1110</v>
      </c>
      <c r="M502" s="131">
        <v>210</v>
      </c>
      <c r="N502" s="136">
        <v>41244</v>
      </c>
      <c r="O502" s="136">
        <v>42767</v>
      </c>
      <c r="P502" s="136">
        <v>42844</v>
      </c>
      <c r="Q502" s="145">
        <f t="shared" ref="Q502:Q532" si="80">+(P502-N502)/365</f>
        <v>4.3835616438356162</v>
      </c>
      <c r="R502" s="145" t="s">
        <v>2514</v>
      </c>
      <c r="S502" s="145">
        <f t="shared" ref="S502:S532" si="81">+(P502-O502)/365</f>
        <v>0.21095890410958903</v>
      </c>
      <c r="T502" s="145" t="s">
        <v>2510</v>
      </c>
      <c r="U502" s="145" t="s">
        <v>2539</v>
      </c>
      <c r="V502" s="145" t="s">
        <v>691</v>
      </c>
      <c r="W502" s="145" t="s">
        <v>689</v>
      </c>
      <c r="X502" s="136" t="s">
        <v>691</v>
      </c>
      <c r="Y502" s="151">
        <v>3276899.57</v>
      </c>
      <c r="Z502" s="187">
        <v>0</v>
      </c>
      <c r="AA502" s="151">
        <v>15501</v>
      </c>
      <c r="AB502" s="133">
        <v>4823753</v>
      </c>
      <c r="AC502" s="150">
        <v>3267050.55</v>
      </c>
      <c r="AD502" s="137">
        <f t="shared" ref="AD502:AD533" si="82">+Y502-AC502</f>
        <v>9849.0200000000186</v>
      </c>
      <c r="AE502" s="135">
        <f t="shared" ref="AE502:AE533" si="83">+AC502/Y502</f>
        <v>0.99699440895590219</v>
      </c>
      <c r="AF502" s="135">
        <f t="shared" ref="AF502:AF533" si="84">+AC502/Y502</f>
        <v>0.99699440895590219</v>
      </c>
      <c r="AG502" s="135" t="s">
        <v>2544</v>
      </c>
      <c r="AH502" s="202"/>
      <c r="AI502" s="190"/>
      <c r="AJ502" s="191"/>
      <c r="AK502" s="191"/>
      <c r="AL502" s="191"/>
      <c r="AM502" s="191"/>
      <c r="AN502" s="191"/>
      <c r="AO502" s="191"/>
      <c r="AP502" s="191"/>
      <c r="AQ502" s="177" t="s">
        <v>1950</v>
      </c>
    </row>
    <row r="503" spans="1:43" ht="36" x14ac:dyDescent="0.3">
      <c r="A503" s="193" t="s">
        <v>896</v>
      </c>
      <c r="B503" s="129">
        <v>500</v>
      </c>
      <c r="C503" s="198" t="s">
        <v>1753</v>
      </c>
      <c r="D503" s="239">
        <v>8914</v>
      </c>
      <c r="E503" s="246" t="s">
        <v>906</v>
      </c>
      <c r="F503" s="279" t="s">
        <v>2532</v>
      </c>
      <c r="G503" s="175" t="s">
        <v>1132</v>
      </c>
      <c r="H503" s="187">
        <v>2012</v>
      </c>
      <c r="I503" s="130">
        <v>38645</v>
      </c>
      <c r="J503" s="186">
        <v>2005</v>
      </c>
      <c r="K503" s="130" t="s">
        <v>906</v>
      </c>
      <c r="L503" s="130" t="s">
        <v>1110</v>
      </c>
      <c r="M503" s="131">
        <v>720</v>
      </c>
      <c r="N503" s="136">
        <v>40878</v>
      </c>
      <c r="O503" s="136">
        <v>41183</v>
      </c>
      <c r="P503" s="136">
        <v>42844</v>
      </c>
      <c r="Q503" s="145">
        <f t="shared" si="80"/>
        <v>5.3863013698630136</v>
      </c>
      <c r="R503" s="145" t="s">
        <v>2515</v>
      </c>
      <c r="S503" s="145">
        <f t="shared" si="81"/>
        <v>4.5506849315068489</v>
      </c>
      <c r="T503" s="145" t="s">
        <v>2514</v>
      </c>
      <c r="U503" s="145" t="s">
        <v>2540</v>
      </c>
      <c r="V503" s="145" t="s">
        <v>689</v>
      </c>
      <c r="W503" s="136" t="s">
        <v>691</v>
      </c>
      <c r="X503" s="187" t="s">
        <v>689</v>
      </c>
      <c r="Y503" s="180">
        <v>211589.38</v>
      </c>
      <c r="Z503" s="181">
        <v>0</v>
      </c>
      <c r="AA503" s="128">
        <v>0</v>
      </c>
      <c r="AB503" s="180">
        <v>125821</v>
      </c>
      <c r="AC503" s="196">
        <v>201805.95</v>
      </c>
      <c r="AD503" s="137">
        <f t="shared" si="82"/>
        <v>9783.429999999993</v>
      </c>
      <c r="AE503" s="135">
        <f t="shared" si="83"/>
        <v>0.9537621878754029</v>
      </c>
      <c r="AF503" s="135">
        <f t="shared" si="84"/>
        <v>0.9537621878754029</v>
      </c>
      <c r="AG503" s="135" t="s">
        <v>2544</v>
      </c>
      <c r="AH503" s="136" t="s">
        <v>925</v>
      </c>
      <c r="AI503" s="189"/>
      <c r="AJ503" s="178"/>
      <c r="AK503" s="178"/>
      <c r="AL503" s="178"/>
      <c r="AM503" s="178"/>
      <c r="AN503" s="178"/>
      <c r="AO503" s="178"/>
      <c r="AP503" s="178"/>
      <c r="AQ503" s="177"/>
    </row>
    <row r="504" spans="1:43" ht="36" x14ac:dyDescent="0.3">
      <c r="A504" s="193" t="s">
        <v>896</v>
      </c>
      <c r="B504" s="129">
        <v>501</v>
      </c>
      <c r="C504" s="198" t="s">
        <v>1754</v>
      </c>
      <c r="D504" s="239">
        <v>8965</v>
      </c>
      <c r="E504" s="246" t="s">
        <v>906</v>
      </c>
      <c r="F504" s="279" t="s">
        <v>2532</v>
      </c>
      <c r="G504" s="175" t="s">
        <v>1132</v>
      </c>
      <c r="H504" s="187">
        <v>2012</v>
      </c>
      <c r="I504" s="130">
        <v>38331</v>
      </c>
      <c r="J504" s="186">
        <v>2004</v>
      </c>
      <c r="K504" s="130" t="s">
        <v>1454</v>
      </c>
      <c r="L504" s="130" t="s">
        <v>1110</v>
      </c>
      <c r="M504" s="131">
        <v>240</v>
      </c>
      <c r="N504" s="136">
        <v>40878</v>
      </c>
      <c r="O504" s="136">
        <v>41244</v>
      </c>
      <c r="P504" s="136">
        <v>42844</v>
      </c>
      <c r="Q504" s="145">
        <f t="shared" si="80"/>
        <v>5.3863013698630136</v>
      </c>
      <c r="R504" s="145" t="s">
        <v>2515</v>
      </c>
      <c r="S504" s="145">
        <f t="shared" si="81"/>
        <v>4.3835616438356162</v>
      </c>
      <c r="T504" s="145" t="s">
        <v>2514</v>
      </c>
      <c r="U504" s="145" t="s">
        <v>2540</v>
      </c>
      <c r="V504" s="145" t="s">
        <v>689</v>
      </c>
      <c r="W504" s="136" t="s">
        <v>691</v>
      </c>
      <c r="X504" s="187" t="s">
        <v>689</v>
      </c>
      <c r="Y504" s="180">
        <v>384096.93</v>
      </c>
      <c r="Z504" s="181">
        <v>0</v>
      </c>
      <c r="AA504" s="128">
        <v>0</v>
      </c>
      <c r="AB504" s="180">
        <v>306945</v>
      </c>
      <c r="AC504" s="192">
        <v>346067.69</v>
      </c>
      <c r="AD504" s="137">
        <f t="shared" si="82"/>
        <v>38029.239999999991</v>
      </c>
      <c r="AE504" s="135">
        <f t="shared" si="83"/>
        <v>0.90099051299368627</v>
      </c>
      <c r="AF504" s="135">
        <f t="shared" si="84"/>
        <v>0.90099051299368627</v>
      </c>
      <c r="AG504" s="135" t="s">
        <v>2544</v>
      </c>
      <c r="AH504" s="136" t="s">
        <v>925</v>
      </c>
      <c r="AI504" s="189"/>
      <c r="AJ504" s="178"/>
      <c r="AK504" s="178"/>
      <c r="AL504" s="178"/>
      <c r="AM504" s="178"/>
      <c r="AN504" s="178"/>
      <c r="AO504" s="178"/>
      <c r="AP504" s="178"/>
      <c r="AQ504" s="177"/>
    </row>
    <row r="505" spans="1:43" ht="36" x14ac:dyDescent="0.3">
      <c r="A505" s="193" t="s">
        <v>896</v>
      </c>
      <c r="B505" s="129">
        <v>502</v>
      </c>
      <c r="C505" s="198" t="s">
        <v>1756</v>
      </c>
      <c r="D505" s="239">
        <v>9123</v>
      </c>
      <c r="E505" s="246" t="s">
        <v>906</v>
      </c>
      <c r="F505" s="279" t="s">
        <v>2532</v>
      </c>
      <c r="G505" s="175" t="s">
        <v>1132</v>
      </c>
      <c r="H505" s="187">
        <v>2012</v>
      </c>
      <c r="I505" s="130">
        <v>38300</v>
      </c>
      <c r="J505" s="186">
        <v>2004</v>
      </c>
      <c r="K505" s="130" t="s">
        <v>1157</v>
      </c>
      <c r="L505" s="130" t="s">
        <v>1110</v>
      </c>
      <c r="M505" s="131">
        <v>120</v>
      </c>
      <c r="N505" s="136">
        <v>40878</v>
      </c>
      <c r="O505" s="136">
        <v>41153</v>
      </c>
      <c r="P505" s="136">
        <v>42844</v>
      </c>
      <c r="Q505" s="145">
        <f t="shared" si="80"/>
        <v>5.3863013698630136</v>
      </c>
      <c r="R505" s="145" t="s">
        <v>2515</v>
      </c>
      <c r="S505" s="145">
        <f t="shared" si="81"/>
        <v>4.6328767123287671</v>
      </c>
      <c r="T505" s="145" t="s">
        <v>2514</v>
      </c>
      <c r="U505" s="145" t="s">
        <v>2540</v>
      </c>
      <c r="V505" s="145" t="s">
        <v>689</v>
      </c>
      <c r="W505" s="136" t="s">
        <v>691</v>
      </c>
      <c r="X505" s="187" t="s">
        <v>689</v>
      </c>
      <c r="Y505" s="180">
        <v>383375.94</v>
      </c>
      <c r="Z505" s="181">
        <v>0</v>
      </c>
      <c r="AA505" s="128">
        <v>0</v>
      </c>
      <c r="AB505" s="180">
        <v>309637</v>
      </c>
      <c r="AC505" s="192">
        <v>398636.89</v>
      </c>
      <c r="AD505" s="137">
        <f t="shared" si="82"/>
        <v>-15260.950000000012</v>
      </c>
      <c r="AE505" s="135">
        <f t="shared" si="83"/>
        <v>1.0398067494793752</v>
      </c>
      <c r="AF505" s="135">
        <f t="shared" si="84"/>
        <v>1.0398067494793752</v>
      </c>
      <c r="AG505" s="135" t="s">
        <v>2544</v>
      </c>
      <c r="AH505" s="136" t="s">
        <v>925</v>
      </c>
      <c r="AI505" s="189"/>
      <c r="AJ505" s="178"/>
      <c r="AK505" s="178"/>
      <c r="AL505" s="178"/>
      <c r="AM505" s="178"/>
      <c r="AN505" s="178"/>
      <c r="AO505" s="178"/>
      <c r="AP505" s="178"/>
      <c r="AQ505" s="177"/>
    </row>
    <row r="506" spans="1:43" ht="36" x14ac:dyDescent="0.3">
      <c r="A506" s="193" t="s">
        <v>896</v>
      </c>
      <c r="B506" s="129">
        <v>503</v>
      </c>
      <c r="C506" s="198" t="s">
        <v>1761</v>
      </c>
      <c r="D506" s="239">
        <v>10585</v>
      </c>
      <c r="E506" s="246" t="s">
        <v>906</v>
      </c>
      <c r="F506" s="279" t="s">
        <v>2532</v>
      </c>
      <c r="G506" s="175" t="s">
        <v>1132</v>
      </c>
      <c r="H506" s="187">
        <v>2012</v>
      </c>
      <c r="I506" s="130">
        <v>38387</v>
      </c>
      <c r="J506" s="186">
        <v>2005</v>
      </c>
      <c r="K506" s="130" t="s">
        <v>906</v>
      </c>
      <c r="L506" s="130" t="s">
        <v>1110</v>
      </c>
      <c r="M506" s="131">
        <v>180</v>
      </c>
      <c r="N506" s="136">
        <v>40664</v>
      </c>
      <c r="O506" s="136">
        <v>41153</v>
      </c>
      <c r="P506" s="136">
        <v>42844</v>
      </c>
      <c r="Q506" s="145">
        <f t="shared" si="80"/>
        <v>5.9726027397260273</v>
      </c>
      <c r="R506" s="145" t="s">
        <v>2516</v>
      </c>
      <c r="S506" s="145">
        <f t="shared" si="81"/>
        <v>4.6328767123287671</v>
      </c>
      <c r="T506" s="145" t="s">
        <v>2514</v>
      </c>
      <c r="U506" s="145" t="s">
        <v>2540</v>
      </c>
      <c r="V506" s="145" t="s">
        <v>689</v>
      </c>
      <c r="W506" s="136" t="s">
        <v>691</v>
      </c>
      <c r="X506" s="187" t="s">
        <v>689</v>
      </c>
      <c r="Y506" s="127">
        <v>494061</v>
      </c>
      <c r="Z506" s="181">
        <v>0</v>
      </c>
      <c r="AA506" s="128">
        <v>0</v>
      </c>
      <c r="AB506" s="180">
        <v>925288</v>
      </c>
      <c r="AC506" s="196">
        <v>822999.6</v>
      </c>
      <c r="AD506" s="137">
        <f t="shared" si="82"/>
        <v>-328938.59999999998</v>
      </c>
      <c r="AE506" s="135">
        <f t="shared" si="83"/>
        <v>1.6657853989689533</v>
      </c>
      <c r="AF506" s="135">
        <f t="shared" si="84"/>
        <v>1.6657853989689533</v>
      </c>
      <c r="AG506" s="135" t="s">
        <v>2544</v>
      </c>
      <c r="AH506" s="136" t="s">
        <v>925</v>
      </c>
      <c r="AI506" s="189"/>
      <c r="AJ506" s="178"/>
      <c r="AK506" s="178"/>
      <c r="AL506" s="178"/>
      <c r="AM506" s="178"/>
      <c r="AN506" s="178"/>
      <c r="AO506" s="178"/>
      <c r="AP506" s="178"/>
      <c r="AQ506" s="188"/>
    </row>
    <row r="507" spans="1:43" ht="36" x14ac:dyDescent="0.3">
      <c r="A507" s="193" t="s">
        <v>896</v>
      </c>
      <c r="B507" s="129">
        <v>504</v>
      </c>
      <c r="C507" s="198" t="s">
        <v>1762</v>
      </c>
      <c r="D507" s="239">
        <v>11308</v>
      </c>
      <c r="E507" s="246" t="s">
        <v>906</v>
      </c>
      <c r="F507" s="279" t="s">
        <v>2532</v>
      </c>
      <c r="G507" s="175" t="s">
        <v>1132</v>
      </c>
      <c r="H507" s="187">
        <v>2012</v>
      </c>
      <c r="I507" s="130">
        <v>38915</v>
      </c>
      <c r="J507" s="186">
        <v>2006</v>
      </c>
      <c r="K507" s="130" t="s">
        <v>1519</v>
      </c>
      <c r="L507" s="130" t="s">
        <v>1110</v>
      </c>
      <c r="M507" s="131">
        <v>180</v>
      </c>
      <c r="N507" s="136">
        <v>38961</v>
      </c>
      <c r="O507" s="136">
        <v>40878</v>
      </c>
      <c r="P507" s="136">
        <v>42844</v>
      </c>
      <c r="Q507" s="145">
        <f t="shared" si="80"/>
        <v>10.638356164383561</v>
      </c>
      <c r="R507" s="145" t="s">
        <v>2520</v>
      </c>
      <c r="S507" s="145">
        <f t="shared" si="81"/>
        <v>5.3863013698630136</v>
      </c>
      <c r="T507" s="145" t="s">
        <v>2515</v>
      </c>
      <c r="U507" s="145" t="s">
        <v>2540</v>
      </c>
      <c r="V507" s="145" t="s">
        <v>689</v>
      </c>
      <c r="W507" s="136" t="s">
        <v>691</v>
      </c>
      <c r="X507" s="187" t="s">
        <v>689</v>
      </c>
      <c r="Y507" s="180">
        <v>845294</v>
      </c>
      <c r="Z507" s="181">
        <v>0</v>
      </c>
      <c r="AA507" s="128">
        <v>0</v>
      </c>
      <c r="AB507" s="180">
        <v>1970101</v>
      </c>
      <c r="AC507" s="236">
        <v>1078059.8400000001</v>
      </c>
      <c r="AD507" s="137">
        <f t="shared" si="82"/>
        <v>-232765.84000000008</v>
      </c>
      <c r="AE507" s="135">
        <f t="shared" si="83"/>
        <v>1.2753667244769276</v>
      </c>
      <c r="AF507" s="135">
        <f t="shared" si="84"/>
        <v>1.2753667244769276</v>
      </c>
      <c r="AG507" s="135" t="s">
        <v>2544</v>
      </c>
      <c r="AH507" s="136" t="s">
        <v>925</v>
      </c>
      <c r="AI507" s="189"/>
      <c r="AJ507" s="178"/>
      <c r="AK507" s="178"/>
      <c r="AL507" s="178"/>
      <c r="AM507" s="178"/>
      <c r="AN507" s="178"/>
      <c r="AO507" s="178"/>
      <c r="AP507" s="178"/>
      <c r="AQ507" s="188"/>
    </row>
    <row r="508" spans="1:43" ht="36" x14ac:dyDescent="0.3">
      <c r="A508" s="193" t="s">
        <v>896</v>
      </c>
      <c r="B508" s="129">
        <v>505</v>
      </c>
      <c r="C508" s="198" t="s">
        <v>1763</v>
      </c>
      <c r="D508" s="239">
        <v>11316</v>
      </c>
      <c r="E508" s="246" t="s">
        <v>906</v>
      </c>
      <c r="F508" s="279" t="s">
        <v>2532</v>
      </c>
      <c r="G508" s="175" t="s">
        <v>1132</v>
      </c>
      <c r="H508" s="187">
        <v>2012</v>
      </c>
      <c r="I508" s="130">
        <v>39198</v>
      </c>
      <c r="J508" s="186">
        <v>2007</v>
      </c>
      <c r="K508" s="130" t="s">
        <v>1745</v>
      </c>
      <c r="L508" s="130" t="s">
        <v>1110</v>
      </c>
      <c r="M508" s="131">
        <v>210</v>
      </c>
      <c r="N508" s="136">
        <v>39234</v>
      </c>
      <c r="O508" s="136">
        <v>41153</v>
      </c>
      <c r="P508" s="136">
        <v>42844</v>
      </c>
      <c r="Q508" s="145">
        <f t="shared" si="80"/>
        <v>9.8904109589041092</v>
      </c>
      <c r="R508" s="145" t="s">
        <v>2519</v>
      </c>
      <c r="S508" s="145">
        <f t="shared" si="81"/>
        <v>4.6328767123287671</v>
      </c>
      <c r="T508" s="145" t="s">
        <v>2514</v>
      </c>
      <c r="U508" s="145" t="s">
        <v>2540</v>
      </c>
      <c r="V508" s="145" t="s">
        <v>689</v>
      </c>
      <c r="W508" s="136" t="s">
        <v>691</v>
      </c>
      <c r="X508" s="187" t="s">
        <v>689</v>
      </c>
      <c r="Y508" s="180">
        <v>869135.13</v>
      </c>
      <c r="Z508" s="181">
        <v>0</v>
      </c>
      <c r="AA508" s="128">
        <v>0</v>
      </c>
      <c r="AB508" s="127">
        <v>978919</v>
      </c>
      <c r="AC508" s="196">
        <v>897575.11</v>
      </c>
      <c r="AD508" s="137">
        <f t="shared" si="82"/>
        <v>-28439.979999999981</v>
      </c>
      <c r="AE508" s="135">
        <f t="shared" si="83"/>
        <v>1.0327221613973883</v>
      </c>
      <c r="AF508" s="135">
        <f t="shared" si="84"/>
        <v>1.0327221613973883</v>
      </c>
      <c r="AG508" s="135" t="s">
        <v>2544</v>
      </c>
      <c r="AH508" s="136" t="s">
        <v>925</v>
      </c>
      <c r="AI508" s="189"/>
      <c r="AJ508" s="178"/>
      <c r="AK508" s="178"/>
      <c r="AL508" s="178"/>
      <c r="AM508" s="178"/>
      <c r="AN508" s="178"/>
      <c r="AO508" s="178"/>
      <c r="AP508" s="178"/>
      <c r="AQ508" s="188"/>
    </row>
    <row r="509" spans="1:43" ht="36" x14ac:dyDescent="0.3">
      <c r="A509" s="193" t="s">
        <v>896</v>
      </c>
      <c r="B509" s="129">
        <v>506</v>
      </c>
      <c r="C509" s="144" t="s">
        <v>1764</v>
      </c>
      <c r="D509" s="244">
        <v>11650</v>
      </c>
      <c r="E509" s="246" t="s">
        <v>906</v>
      </c>
      <c r="F509" s="279" t="s">
        <v>2532</v>
      </c>
      <c r="G509" s="175" t="s">
        <v>1132</v>
      </c>
      <c r="H509" s="185">
        <v>2012</v>
      </c>
      <c r="I509" s="249">
        <v>38240</v>
      </c>
      <c r="J509" s="186">
        <v>2004</v>
      </c>
      <c r="K509" s="130" t="s">
        <v>1170</v>
      </c>
      <c r="L509" s="249" t="s">
        <v>1109</v>
      </c>
      <c r="M509" s="131">
        <v>210</v>
      </c>
      <c r="N509" s="136">
        <v>38777</v>
      </c>
      <c r="O509" s="136">
        <v>40969</v>
      </c>
      <c r="P509" s="136">
        <v>42844</v>
      </c>
      <c r="Q509" s="145">
        <f t="shared" si="80"/>
        <v>11.142465753424657</v>
      </c>
      <c r="R509" s="145" t="s">
        <v>2521</v>
      </c>
      <c r="S509" s="145">
        <f t="shared" si="81"/>
        <v>5.1369863013698627</v>
      </c>
      <c r="T509" s="145" t="s">
        <v>2515</v>
      </c>
      <c r="U509" s="145" t="s">
        <v>2540</v>
      </c>
      <c r="V509" s="145" t="s">
        <v>689</v>
      </c>
      <c r="W509" s="136" t="s">
        <v>691</v>
      </c>
      <c r="X509" s="187" t="s">
        <v>689</v>
      </c>
      <c r="Y509" s="183">
        <v>1976063</v>
      </c>
      <c r="Z509" s="184">
        <v>0</v>
      </c>
      <c r="AA509" s="128">
        <v>0</v>
      </c>
      <c r="AB509" s="183">
        <v>1495561</v>
      </c>
      <c r="AC509" s="197">
        <v>2199311.58</v>
      </c>
      <c r="AD509" s="137">
        <f t="shared" si="82"/>
        <v>-223248.58000000007</v>
      </c>
      <c r="AE509" s="135">
        <f t="shared" si="83"/>
        <v>1.1129764486253728</v>
      </c>
      <c r="AF509" s="135">
        <f t="shared" si="84"/>
        <v>1.1129764486253728</v>
      </c>
      <c r="AG509" s="135" t="s">
        <v>2544</v>
      </c>
      <c r="AH509" s="136" t="s">
        <v>925</v>
      </c>
      <c r="AI509" s="189"/>
      <c r="AJ509" s="178"/>
      <c r="AK509" s="178"/>
      <c r="AL509" s="178"/>
      <c r="AM509" s="178"/>
      <c r="AN509" s="178"/>
      <c r="AO509" s="178"/>
      <c r="AP509" s="178"/>
      <c r="AQ509" s="188"/>
    </row>
    <row r="510" spans="1:43" ht="36" x14ac:dyDescent="0.3">
      <c r="A510" s="193" t="s">
        <v>896</v>
      </c>
      <c r="B510" s="129">
        <v>507</v>
      </c>
      <c r="C510" s="198" t="s">
        <v>1765</v>
      </c>
      <c r="D510" s="239">
        <v>11866</v>
      </c>
      <c r="E510" s="246" t="s">
        <v>906</v>
      </c>
      <c r="F510" s="279" t="s">
        <v>2532</v>
      </c>
      <c r="G510" s="175" t="s">
        <v>1132</v>
      </c>
      <c r="H510" s="187">
        <v>2012</v>
      </c>
      <c r="I510" s="130">
        <v>39199</v>
      </c>
      <c r="J510" s="186">
        <v>2007</v>
      </c>
      <c r="K510" s="130" t="s">
        <v>1146</v>
      </c>
      <c r="L510" s="130" t="s">
        <v>1110</v>
      </c>
      <c r="M510" s="131">
        <v>180</v>
      </c>
      <c r="N510" s="136">
        <v>39264</v>
      </c>
      <c r="O510" s="136">
        <v>41183</v>
      </c>
      <c r="P510" s="136">
        <v>42844</v>
      </c>
      <c r="Q510" s="145">
        <f t="shared" si="80"/>
        <v>9.8082191780821919</v>
      </c>
      <c r="R510" s="145" t="s">
        <v>2519</v>
      </c>
      <c r="S510" s="145">
        <f t="shared" si="81"/>
        <v>4.5506849315068489</v>
      </c>
      <c r="T510" s="145" t="s">
        <v>2514</v>
      </c>
      <c r="U510" s="145" t="s">
        <v>2540</v>
      </c>
      <c r="V510" s="145" t="s">
        <v>689</v>
      </c>
      <c r="W510" s="136" t="s">
        <v>691</v>
      </c>
      <c r="X510" s="187" t="s">
        <v>689</v>
      </c>
      <c r="Y510" s="180">
        <v>762244.25</v>
      </c>
      <c r="Z510" s="181">
        <v>0</v>
      </c>
      <c r="AA510" s="128">
        <v>0</v>
      </c>
      <c r="AB510" s="180">
        <v>1058505</v>
      </c>
      <c r="AC510" s="196">
        <v>828200.49</v>
      </c>
      <c r="AD510" s="137">
        <f t="shared" si="82"/>
        <v>-65956.239999999991</v>
      </c>
      <c r="AE510" s="135">
        <f t="shared" si="83"/>
        <v>1.0865290095661595</v>
      </c>
      <c r="AF510" s="135">
        <f t="shared" si="84"/>
        <v>1.0865290095661595</v>
      </c>
      <c r="AG510" s="135" t="s">
        <v>2544</v>
      </c>
      <c r="AH510" s="136" t="s">
        <v>925</v>
      </c>
      <c r="AI510" s="189"/>
      <c r="AJ510" s="178"/>
      <c r="AK510" s="178"/>
      <c r="AL510" s="178"/>
      <c r="AM510" s="178"/>
      <c r="AN510" s="178"/>
      <c r="AO510" s="178"/>
      <c r="AP510" s="178"/>
      <c r="AQ510" s="188"/>
    </row>
    <row r="511" spans="1:43" ht="72.599999999999994" x14ac:dyDescent="0.3">
      <c r="A511" s="193" t="s">
        <v>896</v>
      </c>
      <c r="B511" s="129">
        <v>508</v>
      </c>
      <c r="C511" s="198" t="s">
        <v>1771</v>
      </c>
      <c r="D511" s="239">
        <v>13993</v>
      </c>
      <c r="E511" s="246" t="s">
        <v>906</v>
      </c>
      <c r="F511" s="279" t="s">
        <v>2532</v>
      </c>
      <c r="G511" s="175" t="s">
        <v>1132</v>
      </c>
      <c r="H511" s="187">
        <v>2012</v>
      </c>
      <c r="I511" s="130">
        <v>39212</v>
      </c>
      <c r="J511" s="186">
        <v>2007</v>
      </c>
      <c r="K511" s="130" t="s">
        <v>1146</v>
      </c>
      <c r="L511" s="130" t="s">
        <v>1109</v>
      </c>
      <c r="M511" s="131">
        <v>150</v>
      </c>
      <c r="N511" s="136">
        <v>39264</v>
      </c>
      <c r="O511" s="136">
        <v>41214</v>
      </c>
      <c r="P511" s="136">
        <v>42844</v>
      </c>
      <c r="Q511" s="145">
        <f t="shared" si="80"/>
        <v>9.8082191780821919</v>
      </c>
      <c r="R511" s="145" t="s">
        <v>2519</v>
      </c>
      <c r="S511" s="145">
        <f t="shared" si="81"/>
        <v>4.4657534246575343</v>
      </c>
      <c r="T511" s="145" t="s">
        <v>2514</v>
      </c>
      <c r="U511" s="145" t="s">
        <v>2540</v>
      </c>
      <c r="V511" s="145" t="s">
        <v>689</v>
      </c>
      <c r="W511" s="145" t="s">
        <v>689</v>
      </c>
      <c r="X511" s="187" t="s">
        <v>689</v>
      </c>
      <c r="Y511" s="180">
        <v>334871</v>
      </c>
      <c r="Z511" s="181">
        <v>0</v>
      </c>
      <c r="AA511" s="128">
        <v>0</v>
      </c>
      <c r="AB511" s="180">
        <v>890818</v>
      </c>
      <c r="AC511" s="196">
        <v>490171.26</v>
      </c>
      <c r="AD511" s="137">
        <f t="shared" si="82"/>
        <v>-155300.26</v>
      </c>
      <c r="AE511" s="135">
        <f t="shared" si="83"/>
        <v>1.4637614484383539</v>
      </c>
      <c r="AF511" s="135">
        <f t="shared" si="84"/>
        <v>1.4637614484383539</v>
      </c>
      <c r="AG511" s="135" t="s">
        <v>2544</v>
      </c>
      <c r="AH511" s="202"/>
      <c r="AI511" s="189"/>
      <c r="AJ511" s="178"/>
      <c r="AK511" s="178"/>
      <c r="AL511" s="178"/>
      <c r="AM511" s="178"/>
      <c r="AN511" s="178"/>
      <c r="AO511" s="178"/>
      <c r="AP511" s="178"/>
      <c r="AQ511" s="188" t="s">
        <v>1772</v>
      </c>
    </row>
    <row r="512" spans="1:43" ht="36" x14ac:dyDescent="0.3">
      <c r="A512" s="193" t="s">
        <v>896</v>
      </c>
      <c r="B512" s="129">
        <v>509</v>
      </c>
      <c r="C512" s="198" t="s">
        <v>1773</v>
      </c>
      <c r="D512" s="239">
        <v>14399</v>
      </c>
      <c r="E512" s="246" t="s">
        <v>906</v>
      </c>
      <c r="F512" s="279" t="s">
        <v>2532</v>
      </c>
      <c r="G512" s="175" t="s">
        <v>1132</v>
      </c>
      <c r="H512" s="187">
        <v>2012</v>
      </c>
      <c r="I512" s="130">
        <v>38492</v>
      </c>
      <c r="J512" s="186">
        <v>2005</v>
      </c>
      <c r="K512" s="130" t="s">
        <v>1519</v>
      </c>
      <c r="L512" s="130" t="s">
        <v>1102</v>
      </c>
      <c r="M512" s="131">
        <v>150</v>
      </c>
      <c r="N512" s="136">
        <v>38749</v>
      </c>
      <c r="O512" s="136">
        <v>41061</v>
      </c>
      <c r="P512" s="136">
        <v>42844</v>
      </c>
      <c r="Q512" s="145">
        <f t="shared" si="80"/>
        <v>11.219178082191782</v>
      </c>
      <c r="R512" s="145" t="s">
        <v>2521</v>
      </c>
      <c r="S512" s="145">
        <f t="shared" si="81"/>
        <v>4.8849315068493153</v>
      </c>
      <c r="T512" s="145" t="s">
        <v>2514</v>
      </c>
      <c r="U512" s="145" t="s">
        <v>2540</v>
      </c>
      <c r="V512" s="145" t="s">
        <v>689</v>
      </c>
      <c r="W512" s="145" t="s">
        <v>689</v>
      </c>
      <c r="X512" s="187" t="s">
        <v>689</v>
      </c>
      <c r="Y512" s="180">
        <v>1226768</v>
      </c>
      <c r="Z512" s="181">
        <v>0</v>
      </c>
      <c r="AA512" s="128">
        <v>0</v>
      </c>
      <c r="AB512" s="180">
        <v>1356834</v>
      </c>
      <c r="AC512" s="196">
        <v>999742.11</v>
      </c>
      <c r="AD512" s="137">
        <f t="shared" si="82"/>
        <v>227025.89</v>
      </c>
      <c r="AE512" s="135">
        <f t="shared" si="83"/>
        <v>0.81493983377460122</v>
      </c>
      <c r="AF512" s="135">
        <f t="shared" si="84"/>
        <v>0.81493983377460122</v>
      </c>
      <c r="AG512" s="135" t="s">
        <v>2544</v>
      </c>
      <c r="AH512" s="202"/>
      <c r="AI512" s="189"/>
      <c r="AJ512" s="178"/>
      <c r="AK512" s="178"/>
      <c r="AL512" s="178"/>
      <c r="AM512" s="178"/>
      <c r="AN512" s="178"/>
      <c r="AO512" s="178"/>
      <c r="AP512" s="178"/>
      <c r="AQ512" s="188"/>
    </row>
    <row r="513" spans="1:43" ht="36" x14ac:dyDescent="0.3">
      <c r="A513" s="193" t="s">
        <v>896</v>
      </c>
      <c r="B513" s="129">
        <v>510</v>
      </c>
      <c r="C513" s="198" t="s">
        <v>1776</v>
      </c>
      <c r="D513" s="239">
        <v>15103</v>
      </c>
      <c r="E513" s="246" t="s">
        <v>906</v>
      </c>
      <c r="F513" s="279" t="s">
        <v>2532</v>
      </c>
      <c r="G513" s="175" t="s">
        <v>1132</v>
      </c>
      <c r="H513" s="187">
        <v>2012</v>
      </c>
      <c r="I513" s="130">
        <v>38735</v>
      </c>
      <c r="J513" s="186">
        <v>2006</v>
      </c>
      <c r="K513" s="130" t="s">
        <v>1694</v>
      </c>
      <c r="L513" s="130" t="s">
        <v>1110</v>
      </c>
      <c r="M513" s="131">
        <v>720</v>
      </c>
      <c r="N513" s="136">
        <v>38718</v>
      </c>
      <c r="O513" s="136">
        <v>41214</v>
      </c>
      <c r="P513" s="136">
        <v>42844</v>
      </c>
      <c r="Q513" s="145">
        <f t="shared" si="80"/>
        <v>11.304109589041095</v>
      </c>
      <c r="R513" s="145" t="s">
        <v>2521</v>
      </c>
      <c r="S513" s="145">
        <f t="shared" si="81"/>
        <v>4.4657534246575343</v>
      </c>
      <c r="T513" s="145" t="s">
        <v>2514</v>
      </c>
      <c r="U513" s="145" t="s">
        <v>2540</v>
      </c>
      <c r="V513" s="145" t="s">
        <v>689</v>
      </c>
      <c r="W513" s="136" t="s">
        <v>691</v>
      </c>
      <c r="X513" s="187" t="s">
        <v>689</v>
      </c>
      <c r="Y513" s="180">
        <v>750037</v>
      </c>
      <c r="Z513" s="181">
        <v>0</v>
      </c>
      <c r="AA513" s="128">
        <v>0</v>
      </c>
      <c r="AB513" s="180">
        <v>1236412</v>
      </c>
      <c r="AC513" s="196">
        <v>738825.78</v>
      </c>
      <c r="AD513" s="137">
        <f t="shared" si="82"/>
        <v>11211.219999999972</v>
      </c>
      <c r="AE513" s="135">
        <f t="shared" si="83"/>
        <v>0.98505244407942549</v>
      </c>
      <c r="AF513" s="135">
        <f t="shared" si="84"/>
        <v>0.98505244407942549</v>
      </c>
      <c r="AG513" s="135" t="s">
        <v>2544</v>
      </c>
      <c r="AH513" s="136" t="s">
        <v>925</v>
      </c>
      <c r="AI513" s="189"/>
      <c r="AJ513" s="178"/>
      <c r="AK513" s="178"/>
      <c r="AL513" s="178"/>
      <c r="AM513" s="178"/>
      <c r="AN513" s="178"/>
      <c r="AO513" s="178"/>
      <c r="AP513" s="178"/>
      <c r="AQ513" s="188"/>
    </row>
    <row r="514" spans="1:43" ht="36" x14ac:dyDescent="0.3">
      <c r="A514" s="193" t="s">
        <v>896</v>
      </c>
      <c r="B514" s="129">
        <v>511</v>
      </c>
      <c r="C514" s="198" t="s">
        <v>1777</v>
      </c>
      <c r="D514" s="239">
        <v>15875</v>
      </c>
      <c r="E514" s="246" t="s">
        <v>906</v>
      </c>
      <c r="F514" s="279" t="s">
        <v>2532</v>
      </c>
      <c r="G514" s="175" t="s">
        <v>1132</v>
      </c>
      <c r="H514" s="187">
        <v>2012</v>
      </c>
      <c r="I514" s="130">
        <v>38510</v>
      </c>
      <c r="J514" s="186">
        <v>2005</v>
      </c>
      <c r="K514" s="130" t="s">
        <v>1519</v>
      </c>
      <c r="L514" s="130" t="s">
        <v>1100</v>
      </c>
      <c r="M514" s="131">
        <v>60</v>
      </c>
      <c r="N514" s="136">
        <v>38899</v>
      </c>
      <c r="O514" s="136">
        <v>40878</v>
      </c>
      <c r="P514" s="136">
        <v>42844</v>
      </c>
      <c r="Q514" s="145">
        <f t="shared" si="80"/>
        <v>10.808219178082192</v>
      </c>
      <c r="R514" s="145" t="s">
        <v>2520</v>
      </c>
      <c r="S514" s="145">
        <f t="shared" si="81"/>
        <v>5.3863013698630136</v>
      </c>
      <c r="T514" s="145" t="s">
        <v>2515</v>
      </c>
      <c r="U514" s="145" t="s">
        <v>2540</v>
      </c>
      <c r="V514" s="145" t="s">
        <v>689</v>
      </c>
      <c r="W514" s="136" t="s">
        <v>691</v>
      </c>
      <c r="X514" s="187" t="s">
        <v>689</v>
      </c>
      <c r="Y514" s="180">
        <v>3494899</v>
      </c>
      <c r="Z514" s="181">
        <v>0</v>
      </c>
      <c r="AA514" s="128">
        <v>0</v>
      </c>
      <c r="AB514" s="180">
        <v>1864460</v>
      </c>
      <c r="AC514" s="196">
        <v>1331356.32</v>
      </c>
      <c r="AD514" s="137">
        <f t="shared" si="82"/>
        <v>2163542.6799999997</v>
      </c>
      <c r="AE514" s="135">
        <f t="shared" si="83"/>
        <v>0.38094271679954128</v>
      </c>
      <c r="AF514" s="135">
        <f t="shared" si="84"/>
        <v>0.38094271679954128</v>
      </c>
      <c r="AG514" s="135" t="s">
        <v>2542</v>
      </c>
      <c r="AH514" s="136" t="s">
        <v>925</v>
      </c>
      <c r="AI514" s="189"/>
      <c r="AJ514" s="178"/>
      <c r="AK514" s="178"/>
      <c r="AL514" s="178"/>
      <c r="AM514" s="178"/>
      <c r="AN514" s="178"/>
      <c r="AO514" s="178"/>
      <c r="AP514" s="178"/>
      <c r="AQ514" s="188"/>
    </row>
    <row r="515" spans="1:43" ht="36" x14ac:dyDescent="0.3">
      <c r="A515" s="193" t="s">
        <v>896</v>
      </c>
      <c r="B515" s="129">
        <v>512</v>
      </c>
      <c r="C515" s="198" t="s">
        <v>1782</v>
      </c>
      <c r="D515" s="239">
        <v>16528</v>
      </c>
      <c r="E515" s="246" t="s">
        <v>906</v>
      </c>
      <c r="F515" s="279" t="s">
        <v>2532</v>
      </c>
      <c r="G515" s="175" t="s">
        <v>1132</v>
      </c>
      <c r="H515" s="187">
        <v>2012</v>
      </c>
      <c r="I515" s="130">
        <v>38520</v>
      </c>
      <c r="J515" s="186">
        <v>2005</v>
      </c>
      <c r="K515" s="130" t="s">
        <v>906</v>
      </c>
      <c r="L515" s="130" t="s">
        <v>1111</v>
      </c>
      <c r="M515" s="131">
        <v>240</v>
      </c>
      <c r="N515" s="136">
        <v>38718</v>
      </c>
      <c r="O515" s="136">
        <v>41061</v>
      </c>
      <c r="P515" s="136">
        <v>42844</v>
      </c>
      <c r="Q515" s="145">
        <f t="shared" si="80"/>
        <v>11.304109589041095</v>
      </c>
      <c r="R515" s="145" t="s">
        <v>2521</v>
      </c>
      <c r="S515" s="145">
        <f t="shared" si="81"/>
        <v>4.8849315068493153</v>
      </c>
      <c r="T515" s="145" t="s">
        <v>2514</v>
      </c>
      <c r="U515" s="145" t="s">
        <v>2540</v>
      </c>
      <c r="V515" s="145" t="s">
        <v>689</v>
      </c>
      <c r="W515" s="145" t="s">
        <v>689</v>
      </c>
      <c r="X515" s="187" t="s">
        <v>689</v>
      </c>
      <c r="Y515" s="192">
        <v>4363128.58</v>
      </c>
      <c r="Z515" s="181">
        <v>0</v>
      </c>
      <c r="AA515" s="128">
        <v>0</v>
      </c>
      <c r="AB515" s="180">
        <v>6301228</v>
      </c>
      <c r="AC515" s="196">
        <v>3441598.13</v>
      </c>
      <c r="AD515" s="137">
        <f t="shared" si="82"/>
        <v>921530.45000000019</v>
      </c>
      <c r="AE515" s="135">
        <f t="shared" si="83"/>
        <v>0.78879136080834911</v>
      </c>
      <c r="AF515" s="135">
        <f t="shared" si="84"/>
        <v>0.78879136080834911</v>
      </c>
      <c r="AG515" s="135" t="s">
        <v>2544</v>
      </c>
      <c r="AH515" s="202"/>
      <c r="AI515" s="189"/>
      <c r="AJ515" s="178"/>
      <c r="AK515" s="178"/>
      <c r="AL515" s="178"/>
      <c r="AM515" s="178"/>
      <c r="AN515" s="178"/>
      <c r="AO515" s="178"/>
      <c r="AP515" s="178"/>
      <c r="AQ515" s="188"/>
    </row>
    <row r="516" spans="1:43" ht="36" x14ac:dyDescent="0.3">
      <c r="A516" s="193" t="s">
        <v>896</v>
      </c>
      <c r="B516" s="129">
        <v>513</v>
      </c>
      <c r="C516" s="198" t="s">
        <v>1785</v>
      </c>
      <c r="D516" s="239">
        <v>18917</v>
      </c>
      <c r="E516" s="246" t="s">
        <v>906</v>
      </c>
      <c r="F516" s="279" t="s">
        <v>2532</v>
      </c>
      <c r="G516" s="175" t="s">
        <v>1132</v>
      </c>
      <c r="H516" s="187">
        <v>2012</v>
      </c>
      <c r="I516" s="130">
        <v>38902</v>
      </c>
      <c r="J516" s="186">
        <v>2006</v>
      </c>
      <c r="K516" s="130" t="s">
        <v>906</v>
      </c>
      <c r="L516" s="130" t="s">
        <v>1110</v>
      </c>
      <c r="M516" s="131">
        <v>150</v>
      </c>
      <c r="N516" s="136">
        <v>39083</v>
      </c>
      <c r="O516" s="136">
        <v>41091</v>
      </c>
      <c r="P516" s="136">
        <v>42844</v>
      </c>
      <c r="Q516" s="145">
        <f t="shared" si="80"/>
        <v>10.304109589041095</v>
      </c>
      <c r="R516" s="145" t="s">
        <v>2520</v>
      </c>
      <c r="S516" s="145">
        <f t="shared" si="81"/>
        <v>4.8027397260273972</v>
      </c>
      <c r="T516" s="145" t="s">
        <v>2514</v>
      </c>
      <c r="U516" s="145" t="s">
        <v>2540</v>
      </c>
      <c r="V516" s="145" t="s">
        <v>689</v>
      </c>
      <c r="W516" s="136" t="s">
        <v>691</v>
      </c>
      <c r="X516" s="187" t="s">
        <v>689</v>
      </c>
      <c r="Y516" s="180">
        <v>652053.68000000005</v>
      </c>
      <c r="Z516" s="181">
        <v>0</v>
      </c>
      <c r="AA516" s="128">
        <v>0</v>
      </c>
      <c r="AB516" s="180">
        <v>822934</v>
      </c>
      <c r="AC516" s="192">
        <v>684140.77</v>
      </c>
      <c r="AD516" s="137">
        <f t="shared" si="82"/>
        <v>-32087.089999999967</v>
      </c>
      <c r="AE516" s="135">
        <f t="shared" si="83"/>
        <v>1.049209276757705</v>
      </c>
      <c r="AF516" s="135">
        <f t="shared" si="84"/>
        <v>1.049209276757705</v>
      </c>
      <c r="AG516" s="135" t="s">
        <v>2544</v>
      </c>
      <c r="AH516" s="136" t="s">
        <v>925</v>
      </c>
      <c r="AI516" s="189"/>
      <c r="AJ516" s="178"/>
      <c r="AK516" s="178"/>
      <c r="AL516" s="178"/>
      <c r="AM516" s="178"/>
      <c r="AN516" s="178"/>
      <c r="AO516" s="178"/>
      <c r="AP516" s="178"/>
      <c r="AQ516" s="188"/>
    </row>
    <row r="517" spans="1:43" ht="36" x14ac:dyDescent="0.3">
      <c r="A517" s="193" t="s">
        <v>896</v>
      </c>
      <c r="B517" s="129">
        <v>514</v>
      </c>
      <c r="C517" s="198" t="s">
        <v>1787</v>
      </c>
      <c r="D517" s="239">
        <v>18931</v>
      </c>
      <c r="E517" s="246" t="s">
        <v>906</v>
      </c>
      <c r="F517" s="279" t="s">
        <v>2532</v>
      </c>
      <c r="G517" s="175" t="s">
        <v>1132</v>
      </c>
      <c r="H517" s="187">
        <v>2012</v>
      </c>
      <c r="I517" s="130">
        <v>39150</v>
      </c>
      <c r="J517" s="186">
        <v>2007</v>
      </c>
      <c r="K517" s="130" t="s">
        <v>1454</v>
      </c>
      <c r="L517" s="130" t="s">
        <v>1110</v>
      </c>
      <c r="M517" s="131">
        <v>210</v>
      </c>
      <c r="N517" s="136">
        <v>39203</v>
      </c>
      <c r="O517" s="136">
        <v>41183</v>
      </c>
      <c r="P517" s="136">
        <v>42844</v>
      </c>
      <c r="Q517" s="145">
        <f t="shared" si="80"/>
        <v>9.9753424657534246</v>
      </c>
      <c r="R517" s="145" t="s">
        <v>2520</v>
      </c>
      <c r="S517" s="145">
        <f t="shared" si="81"/>
        <v>4.5506849315068489</v>
      </c>
      <c r="T517" s="145" t="s">
        <v>2514</v>
      </c>
      <c r="U517" s="145" t="s">
        <v>2540</v>
      </c>
      <c r="V517" s="145" t="s">
        <v>689</v>
      </c>
      <c r="W517" s="136" t="s">
        <v>691</v>
      </c>
      <c r="X517" s="187" t="s">
        <v>689</v>
      </c>
      <c r="Y517" s="180">
        <v>1267023.8</v>
      </c>
      <c r="Z517" s="181">
        <v>0</v>
      </c>
      <c r="AA517" s="128">
        <v>0</v>
      </c>
      <c r="AB517" s="180">
        <v>1620144</v>
      </c>
      <c r="AC517" s="196">
        <v>1189580.78</v>
      </c>
      <c r="AD517" s="137">
        <f t="shared" si="82"/>
        <v>77443.020000000019</v>
      </c>
      <c r="AE517" s="135">
        <f t="shared" si="83"/>
        <v>0.93887800686932632</v>
      </c>
      <c r="AF517" s="135">
        <f t="shared" si="84"/>
        <v>0.93887800686932632</v>
      </c>
      <c r="AG517" s="135" t="s">
        <v>2544</v>
      </c>
      <c r="AH517" s="136" t="s">
        <v>925</v>
      </c>
      <c r="AI517" s="189"/>
      <c r="AJ517" s="178"/>
      <c r="AK517" s="178"/>
      <c r="AL517" s="178"/>
      <c r="AM517" s="178"/>
      <c r="AN517" s="178"/>
      <c r="AO517" s="178"/>
      <c r="AP517" s="178"/>
      <c r="AQ517" s="188"/>
    </row>
    <row r="518" spans="1:43" ht="36" x14ac:dyDescent="0.3">
      <c r="A518" s="193" t="s">
        <v>896</v>
      </c>
      <c r="B518" s="129">
        <v>515</v>
      </c>
      <c r="C518" s="198" t="s">
        <v>1788</v>
      </c>
      <c r="D518" s="239">
        <v>18987</v>
      </c>
      <c r="E518" s="246" t="s">
        <v>906</v>
      </c>
      <c r="F518" s="279" t="s">
        <v>2532</v>
      </c>
      <c r="G518" s="175" t="s">
        <v>1132</v>
      </c>
      <c r="H518" s="187">
        <v>2012</v>
      </c>
      <c r="I518" s="130">
        <v>38569</v>
      </c>
      <c r="J518" s="186">
        <v>2005</v>
      </c>
      <c r="K518" s="130" t="s">
        <v>1745</v>
      </c>
      <c r="L518" s="130" t="s">
        <v>1100</v>
      </c>
      <c r="M518" s="131">
        <v>120</v>
      </c>
      <c r="N518" s="136">
        <v>38838</v>
      </c>
      <c r="O518" s="136">
        <v>41214</v>
      </c>
      <c r="P518" s="136">
        <v>42844</v>
      </c>
      <c r="Q518" s="145">
        <f t="shared" si="80"/>
        <v>10.975342465753425</v>
      </c>
      <c r="R518" s="145" t="s">
        <v>2521</v>
      </c>
      <c r="S518" s="145">
        <f t="shared" si="81"/>
        <v>4.4657534246575343</v>
      </c>
      <c r="T518" s="145" t="s">
        <v>2514</v>
      </c>
      <c r="U518" s="145" t="s">
        <v>2540</v>
      </c>
      <c r="V518" s="145" t="s">
        <v>689</v>
      </c>
      <c r="W518" s="136" t="s">
        <v>691</v>
      </c>
      <c r="X518" s="187" t="s">
        <v>689</v>
      </c>
      <c r="Y518" s="180">
        <v>281739</v>
      </c>
      <c r="Z518" s="181">
        <v>0</v>
      </c>
      <c r="AA518" s="128">
        <v>0</v>
      </c>
      <c r="AB518" s="180">
        <v>1306225</v>
      </c>
      <c r="AC518" s="196">
        <v>557427.78</v>
      </c>
      <c r="AD518" s="137">
        <f t="shared" si="82"/>
        <v>-275688.78000000003</v>
      </c>
      <c r="AE518" s="135">
        <f t="shared" si="83"/>
        <v>1.9785254437617796</v>
      </c>
      <c r="AF518" s="135">
        <f t="shared" si="84"/>
        <v>1.9785254437617796</v>
      </c>
      <c r="AG518" s="135" t="s">
        <v>2544</v>
      </c>
      <c r="AH518" s="136" t="s">
        <v>925</v>
      </c>
      <c r="AI518" s="189"/>
      <c r="AJ518" s="178"/>
      <c r="AK518" s="178"/>
      <c r="AL518" s="178"/>
      <c r="AM518" s="178"/>
      <c r="AN518" s="178"/>
      <c r="AO518" s="178"/>
      <c r="AP518" s="178"/>
      <c r="AQ518" s="188"/>
    </row>
    <row r="519" spans="1:43" ht="36" x14ac:dyDescent="0.3">
      <c r="A519" s="193" t="s">
        <v>896</v>
      </c>
      <c r="B519" s="129">
        <v>516</v>
      </c>
      <c r="C519" s="198" t="s">
        <v>1790</v>
      </c>
      <c r="D519" s="239">
        <v>20388</v>
      </c>
      <c r="E519" s="246" t="s">
        <v>906</v>
      </c>
      <c r="F519" s="279" t="s">
        <v>2532</v>
      </c>
      <c r="G519" s="175" t="s">
        <v>1132</v>
      </c>
      <c r="H519" s="187">
        <v>2012</v>
      </c>
      <c r="I519" s="130">
        <v>39030</v>
      </c>
      <c r="J519" s="186">
        <v>2006</v>
      </c>
      <c r="K519" s="130" t="s">
        <v>1694</v>
      </c>
      <c r="L519" s="130" t="s">
        <v>1110</v>
      </c>
      <c r="M519" s="131">
        <v>150</v>
      </c>
      <c r="N519" s="136">
        <v>39083</v>
      </c>
      <c r="O519" s="136">
        <v>41214</v>
      </c>
      <c r="P519" s="136">
        <v>42844</v>
      </c>
      <c r="Q519" s="145">
        <f t="shared" si="80"/>
        <v>10.304109589041095</v>
      </c>
      <c r="R519" s="145" t="s">
        <v>2520</v>
      </c>
      <c r="S519" s="145">
        <f t="shared" si="81"/>
        <v>4.4657534246575343</v>
      </c>
      <c r="T519" s="145" t="s">
        <v>2514</v>
      </c>
      <c r="U519" s="145" t="s">
        <v>2540</v>
      </c>
      <c r="V519" s="145" t="s">
        <v>689</v>
      </c>
      <c r="W519" s="145" t="s">
        <v>689</v>
      </c>
      <c r="X519" s="187" t="s">
        <v>689</v>
      </c>
      <c r="Y519" s="180">
        <v>648561.6</v>
      </c>
      <c r="Z519" s="181">
        <v>0</v>
      </c>
      <c r="AA519" s="128">
        <v>0</v>
      </c>
      <c r="AB519" s="180">
        <v>1199765</v>
      </c>
      <c r="AC519" s="192">
        <v>578629.38</v>
      </c>
      <c r="AD519" s="137">
        <f t="shared" si="82"/>
        <v>69932.219999999972</v>
      </c>
      <c r="AE519" s="135">
        <f t="shared" si="83"/>
        <v>0.8921733571645315</v>
      </c>
      <c r="AF519" s="135">
        <f t="shared" si="84"/>
        <v>0.8921733571645315</v>
      </c>
      <c r="AG519" s="135" t="s">
        <v>2544</v>
      </c>
      <c r="AH519" s="202"/>
      <c r="AI519" s="189"/>
      <c r="AJ519" s="178"/>
      <c r="AK519" s="178"/>
      <c r="AL519" s="178"/>
      <c r="AM519" s="178"/>
      <c r="AN519" s="178"/>
      <c r="AO519" s="178"/>
      <c r="AP519" s="178"/>
      <c r="AQ519" s="188"/>
    </row>
    <row r="520" spans="1:43" ht="84.6" x14ac:dyDescent="0.3">
      <c r="A520" s="193" t="s">
        <v>896</v>
      </c>
      <c r="B520" s="129">
        <v>517</v>
      </c>
      <c r="C520" s="198" t="s">
        <v>1794</v>
      </c>
      <c r="D520" s="239">
        <v>23595</v>
      </c>
      <c r="E520" s="246" t="s">
        <v>906</v>
      </c>
      <c r="F520" s="279" t="s">
        <v>2532</v>
      </c>
      <c r="G520" s="175" t="s">
        <v>1132</v>
      </c>
      <c r="H520" s="187">
        <v>2012</v>
      </c>
      <c r="I520" s="130">
        <v>38825</v>
      </c>
      <c r="J520" s="186">
        <v>2006</v>
      </c>
      <c r="K520" s="130" t="s">
        <v>906</v>
      </c>
      <c r="L520" s="130" t="s">
        <v>1109</v>
      </c>
      <c r="M520" s="131">
        <v>150</v>
      </c>
      <c r="N520" s="136">
        <v>40878</v>
      </c>
      <c r="O520" s="136">
        <v>41153</v>
      </c>
      <c r="P520" s="136">
        <v>42844</v>
      </c>
      <c r="Q520" s="145">
        <f t="shared" si="80"/>
        <v>5.3863013698630136</v>
      </c>
      <c r="R520" s="145" t="s">
        <v>2515</v>
      </c>
      <c r="S520" s="145">
        <f t="shared" si="81"/>
        <v>4.6328767123287671</v>
      </c>
      <c r="T520" s="145" t="s">
        <v>2514</v>
      </c>
      <c r="U520" s="145" t="s">
        <v>2540</v>
      </c>
      <c r="V520" s="145" t="s">
        <v>689</v>
      </c>
      <c r="W520" s="145" t="s">
        <v>689</v>
      </c>
      <c r="X520" s="187" t="s">
        <v>691</v>
      </c>
      <c r="Y520" s="192">
        <v>668331.5</v>
      </c>
      <c r="Z520" s="181">
        <v>0</v>
      </c>
      <c r="AA520" s="128">
        <v>0</v>
      </c>
      <c r="AB520" s="180">
        <v>204582</v>
      </c>
      <c r="AC520" s="196">
        <v>169581.5</v>
      </c>
      <c r="AD520" s="137">
        <f t="shared" si="82"/>
        <v>498750</v>
      </c>
      <c r="AE520" s="135">
        <f t="shared" si="83"/>
        <v>0.25373860127795861</v>
      </c>
      <c r="AF520" s="135">
        <f t="shared" si="84"/>
        <v>0.25373860127795861</v>
      </c>
      <c r="AG520" s="135" t="s">
        <v>2542</v>
      </c>
      <c r="AH520" s="202"/>
      <c r="AI520" s="189"/>
      <c r="AJ520" s="178"/>
      <c r="AK520" s="178"/>
      <c r="AL520" s="178"/>
      <c r="AM520" s="178"/>
      <c r="AN520" s="178"/>
      <c r="AO520" s="178"/>
      <c r="AP520" s="178"/>
      <c r="AQ520" s="188" t="s">
        <v>1795</v>
      </c>
    </row>
    <row r="521" spans="1:43" ht="36" x14ac:dyDescent="0.3">
      <c r="A521" s="193" t="s">
        <v>896</v>
      </c>
      <c r="B521" s="129">
        <v>518</v>
      </c>
      <c r="C521" s="198" t="s">
        <v>1833</v>
      </c>
      <c r="D521" s="239">
        <v>26222</v>
      </c>
      <c r="E521" s="246" t="s">
        <v>906</v>
      </c>
      <c r="F521" s="279" t="s">
        <v>2532</v>
      </c>
      <c r="G521" s="175" t="s">
        <v>1132</v>
      </c>
      <c r="H521" s="187">
        <v>2012</v>
      </c>
      <c r="I521" s="130">
        <v>39402</v>
      </c>
      <c r="J521" s="186">
        <v>2007</v>
      </c>
      <c r="K521" s="130" t="s">
        <v>906</v>
      </c>
      <c r="L521" s="130" t="s">
        <v>1110</v>
      </c>
      <c r="M521" s="131">
        <v>540</v>
      </c>
      <c r="N521" s="136">
        <v>40269</v>
      </c>
      <c r="O521" s="136">
        <v>41122</v>
      </c>
      <c r="P521" s="136">
        <v>42844</v>
      </c>
      <c r="Q521" s="145">
        <f t="shared" si="80"/>
        <v>7.0547945205479454</v>
      </c>
      <c r="R521" s="145" t="s">
        <v>2517</v>
      </c>
      <c r="S521" s="145">
        <f t="shared" si="81"/>
        <v>4.7178082191780826</v>
      </c>
      <c r="T521" s="145" t="s">
        <v>2514</v>
      </c>
      <c r="U521" s="145" t="s">
        <v>2540</v>
      </c>
      <c r="V521" s="145" t="s">
        <v>689</v>
      </c>
      <c r="W521" s="136" t="s">
        <v>691</v>
      </c>
      <c r="X521" s="187" t="s">
        <v>689</v>
      </c>
      <c r="Y521" s="192">
        <v>2507962.94</v>
      </c>
      <c r="Z521" s="181">
        <v>0</v>
      </c>
      <c r="AA521" s="128">
        <v>0</v>
      </c>
      <c r="AB521" s="180">
        <v>4466082</v>
      </c>
      <c r="AC521" s="181">
        <v>2507962.94</v>
      </c>
      <c r="AD521" s="137">
        <f t="shared" si="82"/>
        <v>0</v>
      </c>
      <c r="AE521" s="135">
        <f t="shared" si="83"/>
        <v>1</v>
      </c>
      <c r="AF521" s="135">
        <f t="shared" si="84"/>
        <v>1</v>
      </c>
      <c r="AG521" s="135" t="s">
        <v>2544</v>
      </c>
      <c r="AH521" s="136" t="s">
        <v>925</v>
      </c>
      <c r="AI521" s="189"/>
      <c r="AJ521" s="178"/>
      <c r="AK521" s="178"/>
      <c r="AL521" s="178"/>
      <c r="AM521" s="178"/>
      <c r="AN521" s="178"/>
      <c r="AO521" s="178"/>
      <c r="AP521" s="178"/>
      <c r="AQ521" s="188"/>
    </row>
    <row r="522" spans="1:43" ht="36" x14ac:dyDescent="0.3">
      <c r="A522" s="193" t="s">
        <v>896</v>
      </c>
      <c r="B522" s="129">
        <v>519</v>
      </c>
      <c r="C522" s="198" t="s">
        <v>2131</v>
      </c>
      <c r="D522" s="239">
        <v>29279</v>
      </c>
      <c r="E522" s="246" t="s">
        <v>906</v>
      </c>
      <c r="F522" s="279" t="s">
        <v>2532</v>
      </c>
      <c r="G522" s="175" t="s">
        <v>1132</v>
      </c>
      <c r="H522" s="187">
        <v>2012</v>
      </c>
      <c r="I522" s="130">
        <v>39171</v>
      </c>
      <c r="J522" s="186">
        <v>2007</v>
      </c>
      <c r="K522" s="130" t="s">
        <v>1745</v>
      </c>
      <c r="L522" s="130" t="s">
        <v>1110</v>
      </c>
      <c r="M522" s="131">
        <v>120</v>
      </c>
      <c r="N522" s="136">
        <v>39264</v>
      </c>
      <c r="O522" s="136">
        <v>41214</v>
      </c>
      <c r="P522" s="136">
        <v>42844</v>
      </c>
      <c r="Q522" s="145">
        <f t="shared" si="80"/>
        <v>9.8082191780821919</v>
      </c>
      <c r="R522" s="145" t="s">
        <v>2519</v>
      </c>
      <c r="S522" s="145">
        <f t="shared" si="81"/>
        <v>4.4657534246575343</v>
      </c>
      <c r="T522" s="145" t="s">
        <v>2514</v>
      </c>
      <c r="U522" s="145" t="s">
        <v>2540</v>
      </c>
      <c r="V522" s="145" t="s">
        <v>689</v>
      </c>
      <c r="W522" s="136" t="s">
        <v>691</v>
      </c>
      <c r="X522" s="187" t="s">
        <v>689</v>
      </c>
      <c r="Y522" s="180">
        <v>966312.2</v>
      </c>
      <c r="Z522" s="181">
        <v>0</v>
      </c>
      <c r="AA522" s="128">
        <v>0</v>
      </c>
      <c r="AB522" s="180">
        <v>2359093</v>
      </c>
      <c r="AC522" s="196">
        <v>966312.2</v>
      </c>
      <c r="AD522" s="137">
        <f t="shared" si="82"/>
        <v>0</v>
      </c>
      <c r="AE522" s="135">
        <f t="shared" si="83"/>
        <v>1</v>
      </c>
      <c r="AF522" s="135">
        <f t="shared" si="84"/>
        <v>1</v>
      </c>
      <c r="AG522" s="135" t="s">
        <v>2544</v>
      </c>
      <c r="AH522" s="136" t="s">
        <v>925</v>
      </c>
      <c r="AI522" s="189"/>
      <c r="AJ522" s="178"/>
      <c r="AK522" s="178"/>
      <c r="AL522" s="178"/>
      <c r="AM522" s="178"/>
      <c r="AN522" s="178"/>
      <c r="AO522" s="178"/>
      <c r="AP522" s="178"/>
      <c r="AQ522" s="188"/>
    </row>
    <row r="523" spans="1:43" ht="36" x14ac:dyDescent="0.3">
      <c r="A523" s="193" t="s">
        <v>896</v>
      </c>
      <c r="B523" s="129">
        <v>520</v>
      </c>
      <c r="C523" s="198" t="s">
        <v>2134</v>
      </c>
      <c r="D523" s="239">
        <v>33780</v>
      </c>
      <c r="E523" s="246" t="s">
        <v>906</v>
      </c>
      <c r="F523" s="279" t="s">
        <v>2532</v>
      </c>
      <c r="G523" s="175" t="s">
        <v>1132</v>
      </c>
      <c r="H523" s="187">
        <v>2012</v>
      </c>
      <c r="I523" s="130">
        <v>39170</v>
      </c>
      <c r="J523" s="186">
        <v>2007</v>
      </c>
      <c r="K523" s="130" t="s">
        <v>1454</v>
      </c>
      <c r="L523" s="130" t="s">
        <v>1110</v>
      </c>
      <c r="M523" s="131">
        <v>2190</v>
      </c>
      <c r="N523" s="136">
        <v>39203</v>
      </c>
      <c r="O523" s="136">
        <v>41153</v>
      </c>
      <c r="P523" s="136">
        <v>42844</v>
      </c>
      <c r="Q523" s="145">
        <f t="shared" si="80"/>
        <v>9.9753424657534246</v>
      </c>
      <c r="R523" s="145" t="s">
        <v>2520</v>
      </c>
      <c r="S523" s="145">
        <f t="shared" si="81"/>
        <v>4.6328767123287671</v>
      </c>
      <c r="T523" s="145" t="s">
        <v>2514</v>
      </c>
      <c r="U523" s="145" t="s">
        <v>2540</v>
      </c>
      <c r="V523" s="145" t="s">
        <v>689</v>
      </c>
      <c r="W523" s="136" t="s">
        <v>691</v>
      </c>
      <c r="X523" s="187" t="s">
        <v>689</v>
      </c>
      <c r="Y523" s="192">
        <v>591006.96</v>
      </c>
      <c r="Z523" s="181">
        <v>0</v>
      </c>
      <c r="AA523" s="128">
        <v>0</v>
      </c>
      <c r="AB523" s="180">
        <v>973235</v>
      </c>
      <c r="AC523" s="196">
        <v>591006.96</v>
      </c>
      <c r="AD523" s="137">
        <f t="shared" si="82"/>
        <v>0</v>
      </c>
      <c r="AE523" s="135">
        <f t="shared" si="83"/>
        <v>1</v>
      </c>
      <c r="AF523" s="135">
        <f t="shared" si="84"/>
        <v>1</v>
      </c>
      <c r="AG523" s="135" t="s">
        <v>2544</v>
      </c>
      <c r="AH523" s="136" t="s">
        <v>925</v>
      </c>
      <c r="AI523" s="189"/>
      <c r="AJ523" s="178"/>
      <c r="AK523" s="178"/>
      <c r="AL523" s="178"/>
      <c r="AM523" s="178"/>
      <c r="AN523" s="178"/>
      <c r="AO523" s="178"/>
      <c r="AP523" s="178"/>
      <c r="AQ523" s="188"/>
    </row>
    <row r="524" spans="1:43" ht="36" x14ac:dyDescent="0.3">
      <c r="A524" s="193" t="s">
        <v>896</v>
      </c>
      <c r="B524" s="129">
        <v>521</v>
      </c>
      <c r="C524" s="198" t="s">
        <v>2135</v>
      </c>
      <c r="D524" s="239">
        <v>33943</v>
      </c>
      <c r="E524" s="246" t="s">
        <v>906</v>
      </c>
      <c r="F524" s="279" t="s">
        <v>2532</v>
      </c>
      <c r="G524" s="175" t="s">
        <v>1132</v>
      </c>
      <c r="H524" s="187">
        <v>2012</v>
      </c>
      <c r="I524" s="130">
        <v>39170</v>
      </c>
      <c r="J524" s="186">
        <v>2007</v>
      </c>
      <c r="K524" s="130" t="s">
        <v>1647</v>
      </c>
      <c r="L524" s="130" t="s">
        <v>1110</v>
      </c>
      <c r="M524" s="131">
        <v>570</v>
      </c>
      <c r="N524" s="136">
        <v>39203</v>
      </c>
      <c r="O524" s="136">
        <v>40664</v>
      </c>
      <c r="P524" s="136">
        <v>42844</v>
      </c>
      <c r="Q524" s="145">
        <f t="shared" si="80"/>
        <v>9.9753424657534246</v>
      </c>
      <c r="R524" s="145" t="s">
        <v>2520</v>
      </c>
      <c r="S524" s="145">
        <f t="shared" si="81"/>
        <v>5.9726027397260273</v>
      </c>
      <c r="T524" s="145" t="s">
        <v>2516</v>
      </c>
      <c r="U524" s="145" t="s">
        <v>2540</v>
      </c>
      <c r="V524" s="145" t="s">
        <v>689</v>
      </c>
      <c r="W524" s="136" t="s">
        <v>691</v>
      </c>
      <c r="X524" s="187" t="s">
        <v>689</v>
      </c>
      <c r="Y524" s="192">
        <v>333239.2</v>
      </c>
      <c r="Z524" s="181">
        <v>0</v>
      </c>
      <c r="AA524" s="128">
        <v>0</v>
      </c>
      <c r="AB524" s="180">
        <v>705108</v>
      </c>
      <c r="AC524" s="196">
        <v>333239.2</v>
      </c>
      <c r="AD524" s="137">
        <f t="shared" si="82"/>
        <v>0</v>
      </c>
      <c r="AE524" s="135">
        <f t="shared" si="83"/>
        <v>1</v>
      </c>
      <c r="AF524" s="135">
        <f t="shared" si="84"/>
        <v>1</v>
      </c>
      <c r="AG524" s="135" t="s">
        <v>2544</v>
      </c>
      <c r="AH524" s="136" t="s">
        <v>925</v>
      </c>
      <c r="AI524" s="189"/>
      <c r="AJ524" s="178"/>
      <c r="AK524" s="178"/>
      <c r="AL524" s="178"/>
      <c r="AM524" s="178"/>
      <c r="AN524" s="178"/>
      <c r="AO524" s="178"/>
      <c r="AP524" s="178"/>
      <c r="AQ524" s="188"/>
    </row>
    <row r="525" spans="1:43" ht="36" x14ac:dyDescent="0.3">
      <c r="A525" s="193" t="s">
        <v>896</v>
      </c>
      <c r="B525" s="129">
        <v>522</v>
      </c>
      <c r="C525" s="198" t="s">
        <v>2136</v>
      </c>
      <c r="D525" s="239">
        <v>33971</v>
      </c>
      <c r="E525" s="246" t="s">
        <v>906</v>
      </c>
      <c r="F525" s="279" t="s">
        <v>2532</v>
      </c>
      <c r="G525" s="175" t="s">
        <v>1132</v>
      </c>
      <c r="H525" s="187">
        <v>2012</v>
      </c>
      <c r="I525" s="130">
        <v>39034</v>
      </c>
      <c r="J525" s="186">
        <v>2006</v>
      </c>
      <c r="K525" s="130" t="s">
        <v>1454</v>
      </c>
      <c r="L525" s="130" t="s">
        <v>1110</v>
      </c>
      <c r="M525" s="131">
        <v>1825</v>
      </c>
      <c r="N525" s="136">
        <v>39083</v>
      </c>
      <c r="O525" s="136">
        <v>41244</v>
      </c>
      <c r="P525" s="136">
        <v>42844</v>
      </c>
      <c r="Q525" s="145">
        <f t="shared" si="80"/>
        <v>10.304109589041095</v>
      </c>
      <c r="R525" s="145" t="s">
        <v>2520</v>
      </c>
      <c r="S525" s="145">
        <f t="shared" si="81"/>
        <v>4.3835616438356162</v>
      </c>
      <c r="T525" s="145" t="s">
        <v>2514</v>
      </c>
      <c r="U525" s="145" t="s">
        <v>2540</v>
      </c>
      <c r="V525" s="145" t="s">
        <v>689</v>
      </c>
      <c r="W525" s="136" t="s">
        <v>691</v>
      </c>
      <c r="X525" s="187" t="s">
        <v>689</v>
      </c>
      <c r="Y525" s="180">
        <v>687788.44</v>
      </c>
      <c r="Z525" s="181">
        <v>0</v>
      </c>
      <c r="AA525" s="128">
        <v>0</v>
      </c>
      <c r="AB525" s="180">
        <v>1077416</v>
      </c>
      <c r="AC525" s="181">
        <v>687788.44</v>
      </c>
      <c r="AD525" s="137">
        <f t="shared" si="82"/>
        <v>0</v>
      </c>
      <c r="AE525" s="135">
        <f t="shared" si="83"/>
        <v>1</v>
      </c>
      <c r="AF525" s="135">
        <f t="shared" si="84"/>
        <v>1</v>
      </c>
      <c r="AG525" s="135" t="s">
        <v>2544</v>
      </c>
      <c r="AH525" s="136" t="s">
        <v>925</v>
      </c>
      <c r="AI525" s="189"/>
      <c r="AJ525" s="178"/>
      <c r="AK525" s="178"/>
      <c r="AL525" s="178"/>
      <c r="AM525" s="178"/>
      <c r="AN525" s="178"/>
      <c r="AO525" s="178"/>
      <c r="AP525" s="178"/>
      <c r="AQ525" s="188"/>
    </row>
    <row r="526" spans="1:43" ht="36" x14ac:dyDescent="0.3">
      <c r="A526" s="193" t="s">
        <v>896</v>
      </c>
      <c r="B526" s="129">
        <v>523</v>
      </c>
      <c r="C526" s="198" t="s">
        <v>2137</v>
      </c>
      <c r="D526" s="239">
        <v>34607</v>
      </c>
      <c r="E526" s="246" t="s">
        <v>906</v>
      </c>
      <c r="F526" s="279" t="s">
        <v>2532</v>
      </c>
      <c r="G526" s="175" t="s">
        <v>1132</v>
      </c>
      <c r="H526" s="187">
        <v>2012</v>
      </c>
      <c r="I526" s="130">
        <v>40060</v>
      </c>
      <c r="J526" s="187">
        <v>2009</v>
      </c>
      <c r="K526" s="130" t="s">
        <v>906</v>
      </c>
      <c r="L526" s="130" t="s">
        <v>1110</v>
      </c>
      <c r="M526" s="131">
        <v>180</v>
      </c>
      <c r="N526" s="136">
        <v>41214</v>
      </c>
      <c r="O526" s="136">
        <v>41244</v>
      </c>
      <c r="P526" s="136">
        <v>42844</v>
      </c>
      <c r="Q526" s="145">
        <f t="shared" si="80"/>
        <v>4.4657534246575343</v>
      </c>
      <c r="R526" s="145" t="s">
        <v>2514</v>
      </c>
      <c r="S526" s="145">
        <f t="shared" si="81"/>
        <v>4.3835616438356162</v>
      </c>
      <c r="T526" s="145" t="s">
        <v>2514</v>
      </c>
      <c r="U526" s="145" t="s">
        <v>2540</v>
      </c>
      <c r="V526" s="145" t="s">
        <v>689</v>
      </c>
      <c r="W526" s="136" t="s">
        <v>691</v>
      </c>
      <c r="X526" s="187" t="s">
        <v>689</v>
      </c>
      <c r="Y526" s="192">
        <v>50930.98</v>
      </c>
      <c r="Z526" s="181">
        <v>0</v>
      </c>
      <c r="AA526" s="128">
        <v>0</v>
      </c>
      <c r="AB526" s="180">
        <v>50931</v>
      </c>
      <c r="AC526" s="192">
        <v>50930.98</v>
      </c>
      <c r="AD526" s="137">
        <f t="shared" si="82"/>
        <v>0</v>
      </c>
      <c r="AE526" s="135">
        <f t="shared" si="83"/>
        <v>1</v>
      </c>
      <c r="AF526" s="135">
        <f t="shared" si="84"/>
        <v>1</v>
      </c>
      <c r="AG526" s="135" t="s">
        <v>2544</v>
      </c>
      <c r="AH526" s="136" t="s">
        <v>925</v>
      </c>
      <c r="AI526" s="189"/>
      <c r="AJ526" s="178"/>
      <c r="AK526" s="178"/>
      <c r="AL526" s="178"/>
      <c r="AM526" s="178"/>
      <c r="AN526" s="178"/>
      <c r="AO526" s="178"/>
      <c r="AP526" s="178"/>
      <c r="AQ526" s="188"/>
    </row>
    <row r="527" spans="1:43" ht="36" x14ac:dyDescent="0.3">
      <c r="A527" s="193" t="s">
        <v>896</v>
      </c>
      <c r="B527" s="129">
        <v>524</v>
      </c>
      <c r="C527" s="198" t="s">
        <v>2138</v>
      </c>
      <c r="D527" s="239">
        <v>34799</v>
      </c>
      <c r="E527" s="246" t="s">
        <v>906</v>
      </c>
      <c r="F527" s="279" t="s">
        <v>2532</v>
      </c>
      <c r="G527" s="175" t="s">
        <v>1132</v>
      </c>
      <c r="H527" s="187">
        <v>2012</v>
      </c>
      <c r="I527" s="130">
        <v>39196</v>
      </c>
      <c r="J527" s="186">
        <v>2007</v>
      </c>
      <c r="K527" s="130" t="s">
        <v>1146</v>
      </c>
      <c r="L527" s="130" t="s">
        <v>1104</v>
      </c>
      <c r="M527" s="131">
        <v>180</v>
      </c>
      <c r="N527" s="136">
        <v>39264</v>
      </c>
      <c r="O527" s="136">
        <v>40848</v>
      </c>
      <c r="P527" s="136">
        <v>42844</v>
      </c>
      <c r="Q527" s="145">
        <f t="shared" si="80"/>
        <v>9.8082191780821919</v>
      </c>
      <c r="R527" s="145" t="s">
        <v>2519</v>
      </c>
      <c r="S527" s="145">
        <f t="shared" si="81"/>
        <v>5.4684931506849317</v>
      </c>
      <c r="T527" s="145" t="s">
        <v>2515</v>
      </c>
      <c r="U527" s="145" t="s">
        <v>2540</v>
      </c>
      <c r="V527" s="145" t="s">
        <v>691</v>
      </c>
      <c r="W527" s="145" t="s">
        <v>689</v>
      </c>
      <c r="X527" s="187" t="s">
        <v>689</v>
      </c>
      <c r="Y527" s="180">
        <v>1642021</v>
      </c>
      <c r="Z527" s="181">
        <v>0</v>
      </c>
      <c r="AA527" s="128">
        <v>0</v>
      </c>
      <c r="AB527" s="180">
        <v>6405880</v>
      </c>
      <c r="AC527" s="192">
        <v>934287.1</v>
      </c>
      <c r="AD527" s="137">
        <f t="shared" si="82"/>
        <v>707733.9</v>
      </c>
      <c r="AE527" s="135">
        <f t="shared" si="83"/>
        <v>0.56898608483082735</v>
      </c>
      <c r="AF527" s="135">
        <f t="shared" si="84"/>
        <v>0.56898608483082735</v>
      </c>
      <c r="AG527" s="135" t="s">
        <v>2542</v>
      </c>
      <c r="AH527" s="202"/>
      <c r="AI527" s="189"/>
      <c r="AJ527" s="178"/>
      <c r="AK527" s="178"/>
      <c r="AL527" s="178"/>
      <c r="AM527" s="178"/>
      <c r="AN527" s="178"/>
      <c r="AO527" s="178"/>
      <c r="AP527" s="178"/>
      <c r="AQ527" s="188"/>
    </row>
    <row r="528" spans="1:43" ht="36" x14ac:dyDescent="0.3">
      <c r="A528" s="193" t="s">
        <v>896</v>
      </c>
      <c r="B528" s="129">
        <v>525</v>
      </c>
      <c r="C528" s="198" t="s">
        <v>2146</v>
      </c>
      <c r="D528" s="239">
        <v>44679</v>
      </c>
      <c r="E528" s="246" t="s">
        <v>906</v>
      </c>
      <c r="F528" s="279" t="s">
        <v>2532</v>
      </c>
      <c r="G528" s="175" t="s">
        <v>1132</v>
      </c>
      <c r="H528" s="187">
        <v>2012</v>
      </c>
      <c r="I528" s="130">
        <v>39169</v>
      </c>
      <c r="J528" s="186">
        <v>2007</v>
      </c>
      <c r="K528" s="130" t="s">
        <v>1803</v>
      </c>
      <c r="L528" s="130" t="s">
        <v>1109</v>
      </c>
      <c r="M528" s="131">
        <v>360</v>
      </c>
      <c r="N528" s="136">
        <v>40299</v>
      </c>
      <c r="O528" s="136">
        <v>41153</v>
      </c>
      <c r="P528" s="136">
        <v>42844</v>
      </c>
      <c r="Q528" s="145">
        <f t="shared" si="80"/>
        <v>6.9726027397260273</v>
      </c>
      <c r="R528" s="145" t="s">
        <v>2517</v>
      </c>
      <c r="S528" s="145">
        <f t="shared" si="81"/>
        <v>4.6328767123287671</v>
      </c>
      <c r="T528" s="145" t="s">
        <v>2514</v>
      </c>
      <c r="U528" s="145" t="s">
        <v>2540</v>
      </c>
      <c r="V528" s="145" t="s">
        <v>689</v>
      </c>
      <c r="W528" s="145" t="s">
        <v>689</v>
      </c>
      <c r="X528" s="187" t="s">
        <v>689</v>
      </c>
      <c r="Y528" s="180">
        <v>1883545</v>
      </c>
      <c r="Z528" s="181">
        <v>0</v>
      </c>
      <c r="AA528" s="128">
        <v>0</v>
      </c>
      <c r="AB528" s="180">
        <v>1674303</v>
      </c>
      <c r="AC528" s="196">
        <v>35464.949999999997</v>
      </c>
      <c r="AD528" s="137">
        <f t="shared" si="82"/>
        <v>1848080.05</v>
      </c>
      <c r="AE528" s="135">
        <f t="shared" si="83"/>
        <v>1.8828830742031646E-2</v>
      </c>
      <c r="AF528" s="135">
        <f t="shared" si="84"/>
        <v>1.8828830742031646E-2</v>
      </c>
      <c r="AG528" s="135" t="s">
        <v>2543</v>
      </c>
      <c r="AH528" s="202"/>
      <c r="AI528" s="189"/>
      <c r="AJ528" s="178"/>
      <c r="AK528" s="178"/>
      <c r="AL528" s="178"/>
      <c r="AM528" s="178"/>
      <c r="AN528" s="178"/>
      <c r="AO528" s="178"/>
      <c r="AP528" s="178"/>
      <c r="AQ528" s="188"/>
    </row>
    <row r="529" spans="1:43" ht="36" x14ac:dyDescent="0.3">
      <c r="A529" s="193" t="s">
        <v>896</v>
      </c>
      <c r="B529" s="129">
        <v>526</v>
      </c>
      <c r="C529" s="198" t="s">
        <v>2151</v>
      </c>
      <c r="D529" s="239">
        <v>50757</v>
      </c>
      <c r="E529" s="246" t="s">
        <v>906</v>
      </c>
      <c r="F529" s="279" t="s">
        <v>2532</v>
      </c>
      <c r="G529" s="175" t="s">
        <v>1132</v>
      </c>
      <c r="H529" s="187">
        <v>2012</v>
      </c>
      <c r="I529" s="130">
        <v>39941</v>
      </c>
      <c r="J529" s="187">
        <v>2009</v>
      </c>
      <c r="K529" s="130" t="s">
        <v>1454</v>
      </c>
      <c r="L529" s="130" t="s">
        <v>1109</v>
      </c>
      <c r="M529" s="131">
        <v>450</v>
      </c>
      <c r="N529" s="136">
        <v>40360</v>
      </c>
      <c r="O529" s="136">
        <v>40878</v>
      </c>
      <c r="P529" s="136">
        <v>42844</v>
      </c>
      <c r="Q529" s="145">
        <f t="shared" si="80"/>
        <v>6.8054794520547945</v>
      </c>
      <c r="R529" s="145" t="s">
        <v>2516</v>
      </c>
      <c r="S529" s="145">
        <f t="shared" si="81"/>
        <v>5.3863013698630136</v>
      </c>
      <c r="T529" s="145" t="s">
        <v>2515</v>
      </c>
      <c r="U529" s="145" t="s">
        <v>2540</v>
      </c>
      <c r="V529" s="145" t="s">
        <v>689</v>
      </c>
      <c r="W529" s="145" t="s">
        <v>689</v>
      </c>
      <c r="X529" s="187" t="s">
        <v>689</v>
      </c>
      <c r="Y529" s="180">
        <v>559368</v>
      </c>
      <c r="Z529" s="181">
        <v>0</v>
      </c>
      <c r="AA529" s="128">
        <v>0</v>
      </c>
      <c r="AB529" s="180">
        <v>341972</v>
      </c>
      <c r="AC529" s="196">
        <v>255563.5</v>
      </c>
      <c r="AD529" s="137">
        <f t="shared" si="82"/>
        <v>303804.5</v>
      </c>
      <c r="AE529" s="135">
        <f t="shared" si="83"/>
        <v>0.45687901345804549</v>
      </c>
      <c r="AF529" s="135">
        <f t="shared" si="84"/>
        <v>0.45687901345804549</v>
      </c>
      <c r="AG529" s="135" t="s">
        <v>2542</v>
      </c>
      <c r="AH529" s="202"/>
      <c r="AI529" s="189"/>
      <c r="AJ529" s="178"/>
      <c r="AK529" s="178"/>
      <c r="AL529" s="178"/>
      <c r="AM529" s="178"/>
      <c r="AN529" s="178"/>
      <c r="AO529" s="178"/>
      <c r="AP529" s="178"/>
      <c r="AQ529" s="188"/>
    </row>
    <row r="530" spans="1:43" ht="36" x14ac:dyDescent="0.3">
      <c r="A530" s="193" t="s">
        <v>896</v>
      </c>
      <c r="B530" s="129">
        <v>527</v>
      </c>
      <c r="C530" s="198" t="s">
        <v>1839</v>
      </c>
      <c r="D530" s="239">
        <v>66650</v>
      </c>
      <c r="E530" s="246" t="s">
        <v>906</v>
      </c>
      <c r="F530" s="279" t="s">
        <v>2532</v>
      </c>
      <c r="G530" s="175" t="s">
        <v>2179</v>
      </c>
      <c r="H530" s="187">
        <v>2012</v>
      </c>
      <c r="I530" s="130">
        <v>39444</v>
      </c>
      <c r="J530" s="186">
        <v>2007</v>
      </c>
      <c r="K530" s="130" t="s">
        <v>1146</v>
      </c>
      <c r="L530" s="130" t="s">
        <v>1110</v>
      </c>
      <c r="M530" s="131">
        <v>150</v>
      </c>
      <c r="N530" s="136">
        <v>39783</v>
      </c>
      <c r="O530" s="136">
        <v>41030</v>
      </c>
      <c r="P530" s="136">
        <v>42844</v>
      </c>
      <c r="Q530" s="145">
        <f t="shared" si="80"/>
        <v>8.3863013698630144</v>
      </c>
      <c r="R530" s="145" t="s">
        <v>2518</v>
      </c>
      <c r="S530" s="145">
        <f t="shared" si="81"/>
        <v>4.9698630136986299</v>
      </c>
      <c r="T530" s="145" t="s">
        <v>2515</v>
      </c>
      <c r="U530" s="145" t="s">
        <v>2540</v>
      </c>
      <c r="V530" s="145" t="s">
        <v>689</v>
      </c>
      <c r="W530" s="145" t="s">
        <v>689</v>
      </c>
      <c r="X530" s="187" t="s">
        <v>689</v>
      </c>
      <c r="Y530" s="180">
        <v>513458</v>
      </c>
      <c r="Z530" s="181">
        <v>0</v>
      </c>
      <c r="AA530" s="128">
        <v>0</v>
      </c>
      <c r="AB530" s="180">
        <v>901616</v>
      </c>
      <c r="AC530" s="192">
        <v>446229.43</v>
      </c>
      <c r="AD530" s="137">
        <f t="shared" si="82"/>
        <v>67228.570000000007</v>
      </c>
      <c r="AE530" s="135">
        <f t="shared" si="83"/>
        <v>0.86906705124859285</v>
      </c>
      <c r="AF530" s="135">
        <f t="shared" si="84"/>
        <v>0.86906705124859285</v>
      </c>
      <c r="AG530" s="135" t="s">
        <v>2544</v>
      </c>
      <c r="AH530" s="202"/>
      <c r="AI530" s="189"/>
      <c r="AJ530" s="178"/>
      <c r="AK530" s="178"/>
      <c r="AL530" s="178"/>
      <c r="AM530" s="178"/>
      <c r="AN530" s="178"/>
      <c r="AO530" s="178"/>
      <c r="AP530" s="178"/>
      <c r="AQ530" s="188"/>
    </row>
    <row r="531" spans="1:43" ht="48" x14ac:dyDescent="0.3">
      <c r="A531" s="193" t="s">
        <v>896</v>
      </c>
      <c r="B531" s="129">
        <v>528</v>
      </c>
      <c r="C531" s="198" t="s">
        <v>1844</v>
      </c>
      <c r="D531" s="239">
        <v>75069</v>
      </c>
      <c r="E531" s="245" t="s">
        <v>2372</v>
      </c>
      <c r="F531" s="279" t="s">
        <v>2532</v>
      </c>
      <c r="G531" s="175" t="s">
        <v>1156</v>
      </c>
      <c r="H531" s="187">
        <v>2012</v>
      </c>
      <c r="I531" s="130">
        <v>39581</v>
      </c>
      <c r="J531" s="186">
        <v>2008</v>
      </c>
      <c r="K531" s="130" t="s">
        <v>1157</v>
      </c>
      <c r="L531" s="130" t="s">
        <v>1109</v>
      </c>
      <c r="M531" s="131">
        <v>210</v>
      </c>
      <c r="N531" s="136">
        <v>39661</v>
      </c>
      <c r="O531" s="136">
        <v>41974</v>
      </c>
      <c r="P531" s="136">
        <v>42844</v>
      </c>
      <c r="Q531" s="145">
        <f t="shared" si="80"/>
        <v>8.7205479452054799</v>
      </c>
      <c r="R531" s="145" t="s">
        <v>2518</v>
      </c>
      <c r="S531" s="145">
        <f t="shared" si="81"/>
        <v>2.3835616438356166</v>
      </c>
      <c r="T531" s="145" t="s">
        <v>2512</v>
      </c>
      <c r="U531" s="145" t="s">
        <v>2540</v>
      </c>
      <c r="V531" s="145" t="s">
        <v>691</v>
      </c>
      <c r="W531" s="145" t="s">
        <v>689</v>
      </c>
      <c r="X531" s="187" t="s">
        <v>691</v>
      </c>
      <c r="Y531" s="192">
        <v>1015147.8</v>
      </c>
      <c r="Z531" s="181">
        <v>0</v>
      </c>
      <c r="AA531" s="128">
        <v>0</v>
      </c>
      <c r="AB531" s="180">
        <v>1496782</v>
      </c>
      <c r="AC531" s="196">
        <v>634038.94999999995</v>
      </c>
      <c r="AD531" s="137">
        <f t="shared" si="82"/>
        <v>381108.85000000009</v>
      </c>
      <c r="AE531" s="135">
        <f t="shared" si="83"/>
        <v>0.6245779678584733</v>
      </c>
      <c r="AF531" s="135">
        <f t="shared" si="84"/>
        <v>0.6245779678584733</v>
      </c>
      <c r="AG531" s="135" t="s">
        <v>2542</v>
      </c>
      <c r="AH531" s="202"/>
      <c r="AI531" s="189"/>
      <c r="AJ531" s="178"/>
      <c r="AK531" s="178"/>
      <c r="AL531" s="178"/>
      <c r="AM531" s="178"/>
      <c r="AN531" s="178"/>
      <c r="AO531" s="178"/>
      <c r="AP531" s="178"/>
      <c r="AQ531" s="188"/>
    </row>
    <row r="532" spans="1:43" ht="48" x14ac:dyDescent="0.3">
      <c r="A532" s="193" t="s">
        <v>899</v>
      </c>
      <c r="B532" s="129">
        <v>529</v>
      </c>
      <c r="C532" s="198" t="s">
        <v>1669</v>
      </c>
      <c r="D532" s="239">
        <v>122371</v>
      </c>
      <c r="E532" s="245" t="s">
        <v>1629</v>
      </c>
      <c r="F532" s="280" t="s">
        <v>1629</v>
      </c>
      <c r="G532" s="175" t="s">
        <v>1670</v>
      </c>
      <c r="H532" s="187">
        <v>2012</v>
      </c>
      <c r="I532" s="130">
        <v>40599</v>
      </c>
      <c r="J532" s="187">
        <v>2011</v>
      </c>
      <c r="K532" s="130" t="s">
        <v>1671</v>
      </c>
      <c r="L532" s="130" t="s">
        <v>1096</v>
      </c>
      <c r="M532" s="131">
        <v>240</v>
      </c>
      <c r="N532" s="136">
        <v>40878</v>
      </c>
      <c r="O532" s="136">
        <v>41244</v>
      </c>
      <c r="P532" s="136">
        <v>42844</v>
      </c>
      <c r="Q532" s="145">
        <f t="shared" si="80"/>
        <v>5.3863013698630136</v>
      </c>
      <c r="R532" s="145" t="s">
        <v>2515</v>
      </c>
      <c r="S532" s="145">
        <f t="shared" si="81"/>
        <v>4.3835616438356162</v>
      </c>
      <c r="T532" s="145" t="s">
        <v>2514</v>
      </c>
      <c r="U532" s="145" t="s">
        <v>2540</v>
      </c>
      <c r="V532" s="145" t="s">
        <v>689</v>
      </c>
      <c r="W532" s="145" t="s">
        <v>689</v>
      </c>
      <c r="X532" s="187" t="s">
        <v>689</v>
      </c>
      <c r="Y532" s="180">
        <v>4587822</v>
      </c>
      <c r="Z532" s="181">
        <v>0</v>
      </c>
      <c r="AA532" s="128">
        <v>0</v>
      </c>
      <c r="AB532" s="180">
        <v>6540955</v>
      </c>
      <c r="AC532" s="192">
        <v>5561905.3099999996</v>
      </c>
      <c r="AD532" s="137">
        <f t="shared" si="82"/>
        <v>-974083.30999999959</v>
      </c>
      <c r="AE532" s="135">
        <f t="shared" si="83"/>
        <v>1.2123193336620295</v>
      </c>
      <c r="AF532" s="135">
        <f t="shared" si="84"/>
        <v>1.2123193336620295</v>
      </c>
      <c r="AG532" s="135" t="s">
        <v>2544</v>
      </c>
      <c r="AH532" s="202"/>
      <c r="AI532" s="190"/>
      <c r="AJ532" s="191"/>
      <c r="AK532" s="191"/>
      <c r="AL532" s="191"/>
      <c r="AM532" s="191"/>
      <c r="AN532" s="191"/>
      <c r="AO532" s="191"/>
      <c r="AP532" s="191"/>
      <c r="AQ532" s="188"/>
    </row>
    <row r="533" spans="1:43" ht="60.6" x14ac:dyDescent="0.3">
      <c r="A533" s="193" t="s">
        <v>899</v>
      </c>
      <c r="B533" s="129">
        <v>530</v>
      </c>
      <c r="C533" s="198" t="s">
        <v>2197</v>
      </c>
      <c r="D533" s="239">
        <v>143334</v>
      </c>
      <c r="E533" s="245" t="s">
        <v>1629</v>
      </c>
      <c r="F533" s="280" t="s">
        <v>1629</v>
      </c>
      <c r="G533" s="175" t="s">
        <v>1132</v>
      </c>
      <c r="H533" s="187">
        <v>2012</v>
      </c>
      <c r="I533" s="130">
        <v>40396</v>
      </c>
      <c r="J533" s="186">
        <v>2010</v>
      </c>
      <c r="K533" s="130" t="s">
        <v>1678</v>
      </c>
      <c r="L533" s="130" t="s">
        <v>1109</v>
      </c>
      <c r="M533" s="131">
        <v>450</v>
      </c>
      <c r="N533" s="136" t="s">
        <v>698</v>
      </c>
      <c r="O533" s="136" t="s">
        <v>698</v>
      </c>
      <c r="P533" s="136">
        <v>42844</v>
      </c>
      <c r="Q533" s="128" t="s">
        <v>698</v>
      </c>
      <c r="R533" s="128" t="s">
        <v>698</v>
      </c>
      <c r="S533" s="128" t="s">
        <v>698</v>
      </c>
      <c r="T533" s="128" t="s">
        <v>698</v>
      </c>
      <c r="U533" s="128" t="s">
        <v>698</v>
      </c>
      <c r="V533" s="145" t="s">
        <v>689</v>
      </c>
      <c r="W533" s="145" t="s">
        <v>689</v>
      </c>
      <c r="X533" s="187" t="s">
        <v>689</v>
      </c>
      <c r="Y533" s="180">
        <v>29993688</v>
      </c>
      <c r="Z533" s="181">
        <v>0</v>
      </c>
      <c r="AA533" s="128">
        <v>0</v>
      </c>
      <c r="AB533" s="180">
        <v>30020</v>
      </c>
      <c r="AC533" s="181">
        <v>0</v>
      </c>
      <c r="AD533" s="137">
        <f t="shared" si="82"/>
        <v>29993688</v>
      </c>
      <c r="AE533" s="135">
        <f t="shared" si="83"/>
        <v>0</v>
      </c>
      <c r="AF533" s="135">
        <f t="shared" si="84"/>
        <v>0</v>
      </c>
      <c r="AG533" s="135" t="s">
        <v>2543</v>
      </c>
      <c r="AH533" s="202"/>
      <c r="AI533" s="190"/>
      <c r="AJ533" s="191"/>
      <c r="AK533" s="191"/>
      <c r="AL533" s="191"/>
      <c r="AM533" s="191"/>
      <c r="AN533" s="191"/>
      <c r="AO533" s="191"/>
      <c r="AP533" s="191"/>
      <c r="AQ533" s="224" t="s">
        <v>1679</v>
      </c>
    </row>
    <row r="534" spans="1:43" ht="36" x14ac:dyDescent="0.3">
      <c r="A534" s="193" t="s">
        <v>900</v>
      </c>
      <c r="B534" s="129">
        <v>531</v>
      </c>
      <c r="C534" s="198" t="s">
        <v>1124</v>
      </c>
      <c r="D534" s="239">
        <v>15933</v>
      </c>
      <c r="E534" s="245" t="s">
        <v>1659</v>
      </c>
      <c r="F534" s="280" t="s">
        <v>2529</v>
      </c>
      <c r="G534" s="175" t="s">
        <v>1132</v>
      </c>
      <c r="H534" s="187">
        <v>2012</v>
      </c>
      <c r="I534" s="130">
        <v>38453</v>
      </c>
      <c r="J534" s="186">
        <v>2005</v>
      </c>
      <c r="K534" s="130" t="s">
        <v>2239</v>
      </c>
      <c r="L534" s="130" t="s">
        <v>1104</v>
      </c>
      <c r="M534" s="131">
        <v>180</v>
      </c>
      <c r="N534" s="136">
        <v>38869</v>
      </c>
      <c r="O534" s="136">
        <v>41244</v>
      </c>
      <c r="P534" s="136">
        <v>42844</v>
      </c>
      <c r="Q534" s="145">
        <f>+(P534-N534)/365</f>
        <v>10.890410958904109</v>
      </c>
      <c r="R534" s="145" t="s">
        <v>2520</v>
      </c>
      <c r="S534" s="145">
        <f>+(P534-O534)/365</f>
        <v>4.3835616438356162</v>
      </c>
      <c r="T534" s="145" t="s">
        <v>2514</v>
      </c>
      <c r="U534" s="145" t="s">
        <v>2540</v>
      </c>
      <c r="V534" s="145" t="s">
        <v>689</v>
      </c>
      <c r="W534" s="136" t="s">
        <v>691</v>
      </c>
      <c r="X534" s="187" t="s">
        <v>689</v>
      </c>
      <c r="Y534" s="180">
        <v>2131444</v>
      </c>
      <c r="Z534" s="181">
        <v>0</v>
      </c>
      <c r="AA534" s="128">
        <v>0</v>
      </c>
      <c r="AB534" s="180">
        <v>4480986</v>
      </c>
      <c r="AC534" s="192">
        <v>2619344.2799999998</v>
      </c>
      <c r="AD534" s="137">
        <f t="shared" ref="AD534:AD565" si="85">+Y534-AC534</f>
        <v>-487900.2799999998</v>
      </c>
      <c r="AE534" s="135">
        <f t="shared" ref="AE534:AE566" si="86">+AC534/Y534</f>
        <v>1.22890598110952</v>
      </c>
      <c r="AF534" s="135">
        <f t="shared" ref="AF534:AF566" si="87">+AC534/Y534</f>
        <v>1.22890598110952</v>
      </c>
      <c r="AG534" s="135" t="s">
        <v>2544</v>
      </c>
      <c r="AH534" s="136" t="s">
        <v>925</v>
      </c>
      <c r="AI534" s="189"/>
      <c r="AJ534" s="178"/>
      <c r="AK534" s="178"/>
      <c r="AL534" s="178"/>
      <c r="AM534" s="178"/>
      <c r="AN534" s="178"/>
      <c r="AO534" s="178"/>
      <c r="AP534" s="178"/>
      <c r="AQ534" s="188" t="s">
        <v>1708</v>
      </c>
    </row>
    <row r="535" spans="1:43" ht="36.6" x14ac:dyDescent="0.3">
      <c r="A535" s="193" t="s">
        <v>900</v>
      </c>
      <c r="B535" s="129">
        <v>532</v>
      </c>
      <c r="C535" s="198" t="s">
        <v>2491</v>
      </c>
      <c r="D535" s="239">
        <v>21154</v>
      </c>
      <c r="E535" s="245" t="s">
        <v>1659</v>
      </c>
      <c r="F535" s="280" t="s">
        <v>2529</v>
      </c>
      <c r="G535" s="175" t="s">
        <v>1132</v>
      </c>
      <c r="H535" s="187">
        <v>2012</v>
      </c>
      <c r="I535" s="130">
        <v>39588</v>
      </c>
      <c r="J535" s="186">
        <v>2008</v>
      </c>
      <c r="K535" s="130" t="s">
        <v>2250</v>
      </c>
      <c r="L535" s="130" t="s">
        <v>1100</v>
      </c>
      <c r="M535" s="131">
        <v>180</v>
      </c>
      <c r="N535" s="136" t="s">
        <v>698</v>
      </c>
      <c r="O535" s="136" t="s">
        <v>698</v>
      </c>
      <c r="P535" s="136">
        <v>42844</v>
      </c>
      <c r="Q535" s="128" t="s">
        <v>698</v>
      </c>
      <c r="R535" s="128" t="s">
        <v>698</v>
      </c>
      <c r="S535" s="128" t="s">
        <v>698</v>
      </c>
      <c r="T535" s="128" t="s">
        <v>698</v>
      </c>
      <c r="U535" s="128" t="s">
        <v>698</v>
      </c>
      <c r="V535" s="145" t="s">
        <v>689</v>
      </c>
      <c r="W535" s="145" t="s">
        <v>689</v>
      </c>
      <c r="X535" s="187" t="s">
        <v>689</v>
      </c>
      <c r="Y535" s="180">
        <v>2378245</v>
      </c>
      <c r="Z535" s="181">
        <v>0</v>
      </c>
      <c r="AA535" s="128">
        <v>0</v>
      </c>
      <c r="AB535" s="159">
        <v>0</v>
      </c>
      <c r="AC535" s="181">
        <v>0</v>
      </c>
      <c r="AD535" s="137">
        <f t="shared" si="85"/>
        <v>2378245</v>
      </c>
      <c r="AE535" s="135">
        <f t="shared" si="86"/>
        <v>0</v>
      </c>
      <c r="AF535" s="135">
        <f t="shared" si="87"/>
        <v>0</v>
      </c>
      <c r="AG535" s="135" t="s">
        <v>2543</v>
      </c>
      <c r="AH535" s="202"/>
      <c r="AI535" s="189"/>
      <c r="AJ535" s="178"/>
      <c r="AK535" s="178"/>
      <c r="AL535" s="178"/>
      <c r="AM535" s="178"/>
      <c r="AN535" s="178"/>
      <c r="AO535" s="178"/>
      <c r="AP535" s="178"/>
      <c r="AQ535" s="188" t="s">
        <v>1709</v>
      </c>
    </row>
    <row r="536" spans="1:43" ht="36" x14ac:dyDescent="0.3">
      <c r="A536" s="193" t="s">
        <v>900</v>
      </c>
      <c r="B536" s="129">
        <v>533</v>
      </c>
      <c r="C536" s="198" t="s">
        <v>2492</v>
      </c>
      <c r="D536" s="237">
        <v>43778</v>
      </c>
      <c r="E536" s="245" t="s">
        <v>1659</v>
      </c>
      <c r="F536" s="280" t="s">
        <v>2529</v>
      </c>
      <c r="G536" s="175" t="s">
        <v>1132</v>
      </c>
      <c r="H536" s="187">
        <v>2012</v>
      </c>
      <c r="I536" s="130">
        <v>39192</v>
      </c>
      <c r="J536" s="186">
        <v>2007</v>
      </c>
      <c r="K536" s="130" t="s">
        <v>2262</v>
      </c>
      <c r="L536" s="130" t="s">
        <v>1110</v>
      </c>
      <c r="M536" s="131">
        <v>120</v>
      </c>
      <c r="N536" s="136">
        <v>39326</v>
      </c>
      <c r="O536" s="136">
        <v>41183</v>
      </c>
      <c r="P536" s="136">
        <v>42844</v>
      </c>
      <c r="Q536" s="145">
        <f t="shared" ref="Q536:Q566" si="88">+(P536-N536)/365</f>
        <v>9.6383561643835609</v>
      </c>
      <c r="R536" s="145" t="s">
        <v>2519</v>
      </c>
      <c r="S536" s="145">
        <f t="shared" ref="S536:S566" si="89">+(P536-O536)/365</f>
        <v>4.5506849315068489</v>
      </c>
      <c r="T536" s="145" t="s">
        <v>2514</v>
      </c>
      <c r="U536" s="145" t="s">
        <v>2540</v>
      </c>
      <c r="V536" s="145" t="s">
        <v>689</v>
      </c>
      <c r="W536" s="145" t="s">
        <v>689</v>
      </c>
      <c r="X536" s="187" t="s">
        <v>689</v>
      </c>
      <c r="Y536" s="180">
        <v>548851</v>
      </c>
      <c r="Z536" s="181">
        <v>0</v>
      </c>
      <c r="AA536" s="128">
        <v>0</v>
      </c>
      <c r="AB536" s="180">
        <v>1171873</v>
      </c>
      <c r="AC536" s="192">
        <v>749098.82</v>
      </c>
      <c r="AD536" s="137">
        <f t="shared" si="85"/>
        <v>-200247.81999999995</v>
      </c>
      <c r="AE536" s="135">
        <f t="shared" si="86"/>
        <v>1.3648491484938534</v>
      </c>
      <c r="AF536" s="135">
        <f t="shared" si="87"/>
        <v>1.3648491484938534</v>
      </c>
      <c r="AG536" s="135" t="s">
        <v>2544</v>
      </c>
      <c r="AH536" s="202"/>
      <c r="AI536" s="189"/>
      <c r="AJ536" s="178"/>
      <c r="AK536" s="178"/>
      <c r="AL536" s="178"/>
      <c r="AM536" s="178"/>
      <c r="AN536" s="178"/>
      <c r="AO536" s="178"/>
      <c r="AP536" s="178"/>
      <c r="AQ536" s="188" t="s">
        <v>1730</v>
      </c>
    </row>
    <row r="537" spans="1:43" ht="84.6" x14ac:dyDescent="0.3">
      <c r="A537" s="193" t="s">
        <v>900</v>
      </c>
      <c r="B537" s="129">
        <v>534</v>
      </c>
      <c r="C537" s="198" t="s">
        <v>2427</v>
      </c>
      <c r="D537" s="237">
        <v>43877</v>
      </c>
      <c r="E537" s="245" t="s">
        <v>1659</v>
      </c>
      <c r="F537" s="280" t="s">
        <v>2529</v>
      </c>
      <c r="G537" s="175" t="s">
        <v>1132</v>
      </c>
      <c r="H537" s="187">
        <v>2012</v>
      </c>
      <c r="I537" s="130">
        <v>40535</v>
      </c>
      <c r="J537" s="186">
        <v>2010</v>
      </c>
      <c r="K537" s="130" t="s">
        <v>1659</v>
      </c>
      <c r="L537" s="130" t="s">
        <v>1110</v>
      </c>
      <c r="M537" s="131">
        <v>120</v>
      </c>
      <c r="N537" s="136">
        <v>40057</v>
      </c>
      <c r="O537" s="136">
        <v>41244</v>
      </c>
      <c r="P537" s="136">
        <v>42844</v>
      </c>
      <c r="Q537" s="145">
        <f t="shared" si="88"/>
        <v>7.6356164383561644</v>
      </c>
      <c r="R537" s="145" t="s">
        <v>2517</v>
      </c>
      <c r="S537" s="145">
        <f t="shared" si="89"/>
        <v>4.3835616438356162</v>
      </c>
      <c r="T537" s="145" t="s">
        <v>2514</v>
      </c>
      <c r="U537" s="145" t="s">
        <v>2540</v>
      </c>
      <c r="V537" s="145" t="s">
        <v>691</v>
      </c>
      <c r="W537" s="136" t="s">
        <v>691</v>
      </c>
      <c r="X537" s="187" t="s">
        <v>689</v>
      </c>
      <c r="Y537" s="180">
        <v>757000</v>
      </c>
      <c r="Z537" s="181">
        <v>0</v>
      </c>
      <c r="AA537" s="128">
        <v>0</v>
      </c>
      <c r="AB537" s="206">
        <v>1731129</v>
      </c>
      <c r="AC537" s="189">
        <v>715992.68</v>
      </c>
      <c r="AD537" s="137">
        <f t="shared" si="85"/>
        <v>41007.319999999949</v>
      </c>
      <c r="AE537" s="135">
        <f t="shared" si="86"/>
        <v>0.94582916776750336</v>
      </c>
      <c r="AF537" s="135">
        <f t="shared" si="87"/>
        <v>0.94582916776750336</v>
      </c>
      <c r="AG537" s="135" t="s">
        <v>2544</v>
      </c>
      <c r="AH537" s="136" t="s">
        <v>925</v>
      </c>
      <c r="AI537" s="189"/>
      <c r="AJ537" s="178"/>
      <c r="AK537" s="178"/>
      <c r="AL537" s="178"/>
      <c r="AM537" s="178"/>
      <c r="AN537" s="178"/>
      <c r="AO537" s="178"/>
      <c r="AP537" s="178"/>
      <c r="AQ537" s="188" t="s">
        <v>745</v>
      </c>
    </row>
    <row r="538" spans="1:43" ht="60" x14ac:dyDescent="0.3">
      <c r="A538" s="193" t="s">
        <v>900</v>
      </c>
      <c r="B538" s="129">
        <v>535</v>
      </c>
      <c r="C538" s="198" t="s">
        <v>2436</v>
      </c>
      <c r="D538" s="237">
        <v>76345</v>
      </c>
      <c r="E538" s="245" t="s">
        <v>2219</v>
      </c>
      <c r="F538" s="280" t="s">
        <v>2528</v>
      </c>
      <c r="G538" s="175" t="s">
        <v>1132</v>
      </c>
      <c r="H538" s="187">
        <v>2012</v>
      </c>
      <c r="I538" s="130">
        <v>39668</v>
      </c>
      <c r="J538" s="186">
        <v>2008</v>
      </c>
      <c r="K538" s="187" t="s">
        <v>1094</v>
      </c>
      <c r="L538" s="130" t="s">
        <v>1100</v>
      </c>
      <c r="M538" s="131">
        <v>1080</v>
      </c>
      <c r="N538" s="136">
        <v>39783</v>
      </c>
      <c r="O538" s="136">
        <v>41183</v>
      </c>
      <c r="P538" s="136">
        <v>42844</v>
      </c>
      <c r="Q538" s="145">
        <f t="shared" si="88"/>
        <v>8.3863013698630144</v>
      </c>
      <c r="R538" s="145" t="s">
        <v>2518</v>
      </c>
      <c r="S538" s="145">
        <f t="shared" si="89"/>
        <v>4.5506849315068489</v>
      </c>
      <c r="T538" s="145" t="s">
        <v>2514</v>
      </c>
      <c r="U538" s="145" t="s">
        <v>2540</v>
      </c>
      <c r="V538" s="145" t="s">
        <v>689</v>
      </c>
      <c r="W538" s="136" t="s">
        <v>691</v>
      </c>
      <c r="X538" s="187" t="s">
        <v>689</v>
      </c>
      <c r="Y538" s="180">
        <v>1002583</v>
      </c>
      <c r="Z538" s="181">
        <v>0</v>
      </c>
      <c r="AA538" s="128">
        <v>0</v>
      </c>
      <c r="AB538" s="180">
        <v>1008486</v>
      </c>
      <c r="AC538" s="192">
        <v>695002.6</v>
      </c>
      <c r="AD538" s="137">
        <f t="shared" si="85"/>
        <v>307580.40000000002</v>
      </c>
      <c r="AE538" s="135">
        <f t="shared" si="86"/>
        <v>0.69321203331793979</v>
      </c>
      <c r="AF538" s="135">
        <f t="shared" si="87"/>
        <v>0.69321203331793979</v>
      </c>
      <c r="AG538" s="135" t="s">
        <v>2542</v>
      </c>
      <c r="AH538" s="136" t="s">
        <v>925</v>
      </c>
      <c r="AI538" s="189"/>
      <c r="AJ538" s="178"/>
      <c r="AK538" s="178"/>
      <c r="AL538" s="178"/>
      <c r="AM538" s="178"/>
      <c r="AN538" s="178"/>
      <c r="AO538" s="178"/>
      <c r="AP538" s="178"/>
      <c r="AQ538" s="188" t="s">
        <v>791</v>
      </c>
    </row>
    <row r="539" spans="1:43" ht="36" x14ac:dyDescent="0.3">
      <c r="A539" s="193" t="s">
        <v>900</v>
      </c>
      <c r="B539" s="129">
        <v>536</v>
      </c>
      <c r="C539" s="198" t="s">
        <v>2437</v>
      </c>
      <c r="D539" s="237">
        <v>91363</v>
      </c>
      <c r="E539" s="245" t="s">
        <v>1659</v>
      </c>
      <c r="F539" s="280" t="s">
        <v>2529</v>
      </c>
      <c r="G539" s="175" t="s">
        <v>1132</v>
      </c>
      <c r="H539" s="187">
        <v>2012</v>
      </c>
      <c r="I539" s="130">
        <v>39755</v>
      </c>
      <c r="J539" s="186">
        <v>2008</v>
      </c>
      <c r="K539" s="130" t="s">
        <v>2247</v>
      </c>
      <c r="L539" s="130" t="s">
        <v>1110</v>
      </c>
      <c r="M539" s="131">
        <v>120</v>
      </c>
      <c r="N539" s="136">
        <v>40422</v>
      </c>
      <c r="O539" s="136">
        <v>41244</v>
      </c>
      <c r="P539" s="136">
        <v>42844</v>
      </c>
      <c r="Q539" s="145">
        <f t="shared" si="88"/>
        <v>6.6356164383561644</v>
      </c>
      <c r="R539" s="145" t="s">
        <v>2516</v>
      </c>
      <c r="S539" s="145">
        <f t="shared" si="89"/>
        <v>4.3835616438356162</v>
      </c>
      <c r="T539" s="145" t="s">
        <v>2514</v>
      </c>
      <c r="U539" s="145" t="s">
        <v>2540</v>
      </c>
      <c r="V539" s="145" t="s">
        <v>689</v>
      </c>
      <c r="W539" s="136" t="s">
        <v>691</v>
      </c>
      <c r="X539" s="187" t="s">
        <v>689</v>
      </c>
      <c r="Y539" s="180">
        <v>409995</v>
      </c>
      <c r="Z539" s="181">
        <v>0</v>
      </c>
      <c r="AA539" s="128">
        <v>0</v>
      </c>
      <c r="AB539" s="180">
        <v>654711</v>
      </c>
      <c r="AC539" s="192">
        <v>445015.65</v>
      </c>
      <c r="AD539" s="137">
        <f t="shared" si="85"/>
        <v>-35020.650000000023</v>
      </c>
      <c r="AE539" s="135">
        <f t="shared" si="86"/>
        <v>1.0854172611861121</v>
      </c>
      <c r="AF539" s="135">
        <f t="shared" si="87"/>
        <v>1.0854172611861121</v>
      </c>
      <c r="AG539" s="135" t="s">
        <v>2544</v>
      </c>
      <c r="AH539" s="136" t="s">
        <v>925</v>
      </c>
      <c r="AI539" s="190"/>
      <c r="AJ539" s="191"/>
      <c r="AK539" s="191"/>
      <c r="AL539" s="191"/>
      <c r="AM539" s="191"/>
      <c r="AN539" s="191"/>
      <c r="AO539" s="191"/>
      <c r="AP539" s="191"/>
      <c r="AQ539" s="188" t="s">
        <v>1732</v>
      </c>
    </row>
    <row r="540" spans="1:43" ht="36" x14ac:dyDescent="0.3">
      <c r="A540" s="193" t="s">
        <v>900</v>
      </c>
      <c r="B540" s="129">
        <v>537</v>
      </c>
      <c r="C540" s="198" t="s">
        <v>2426</v>
      </c>
      <c r="D540" s="237">
        <v>101416</v>
      </c>
      <c r="E540" s="245" t="s">
        <v>1659</v>
      </c>
      <c r="F540" s="280" t="s">
        <v>2529</v>
      </c>
      <c r="G540" s="175" t="s">
        <v>1132</v>
      </c>
      <c r="H540" s="187">
        <v>2012</v>
      </c>
      <c r="I540" s="130">
        <v>39860</v>
      </c>
      <c r="J540" s="187">
        <v>2009</v>
      </c>
      <c r="K540" s="187" t="s">
        <v>1552</v>
      </c>
      <c r="L540" s="130" t="s">
        <v>1110</v>
      </c>
      <c r="M540" s="131">
        <v>90</v>
      </c>
      <c r="N540" s="136">
        <v>40664</v>
      </c>
      <c r="O540" s="136">
        <v>41183</v>
      </c>
      <c r="P540" s="136">
        <v>42844</v>
      </c>
      <c r="Q540" s="145">
        <f t="shared" si="88"/>
        <v>5.9726027397260273</v>
      </c>
      <c r="R540" s="145" t="s">
        <v>2516</v>
      </c>
      <c r="S540" s="145">
        <f t="shared" si="89"/>
        <v>4.5506849315068489</v>
      </c>
      <c r="T540" s="145" t="s">
        <v>2514</v>
      </c>
      <c r="U540" s="145" t="s">
        <v>2540</v>
      </c>
      <c r="V540" s="145" t="s">
        <v>691</v>
      </c>
      <c r="W540" s="136" t="s">
        <v>691</v>
      </c>
      <c r="X540" s="187" t="s">
        <v>689</v>
      </c>
      <c r="Y540" s="180">
        <v>373705.55</v>
      </c>
      <c r="Z540" s="181">
        <v>0</v>
      </c>
      <c r="AA540" s="128">
        <v>0</v>
      </c>
      <c r="AB540" s="180">
        <v>734540</v>
      </c>
      <c r="AC540" s="192">
        <v>334773.37</v>
      </c>
      <c r="AD540" s="137">
        <f t="shared" si="85"/>
        <v>38932.179999999993</v>
      </c>
      <c r="AE540" s="135">
        <f t="shared" si="86"/>
        <v>0.89582124215174219</v>
      </c>
      <c r="AF540" s="135">
        <f t="shared" si="87"/>
        <v>0.89582124215174219</v>
      </c>
      <c r="AG540" s="135" t="s">
        <v>2544</v>
      </c>
      <c r="AH540" s="136" t="s">
        <v>925</v>
      </c>
      <c r="AI540" s="190"/>
      <c r="AJ540" s="191"/>
      <c r="AK540" s="191"/>
      <c r="AL540" s="191"/>
      <c r="AM540" s="191"/>
      <c r="AN540" s="191"/>
      <c r="AO540" s="191"/>
      <c r="AP540" s="191"/>
      <c r="AQ540" s="188" t="s">
        <v>2157</v>
      </c>
    </row>
    <row r="541" spans="1:43" ht="36" x14ac:dyDescent="0.3">
      <c r="A541" s="193" t="s">
        <v>900</v>
      </c>
      <c r="B541" s="129">
        <v>538</v>
      </c>
      <c r="C541" s="198" t="s">
        <v>2438</v>
      </c>
      <c r="D541" s="237">
        <v>113488</v>
      </c>
      <c r="E541" s="245" t="s">
        <v>1659</v>
      </c>
      <c r="F541" s="280" t="s">
        <v>2529</v>
      </c>
      <c r="G541" s="175" t="s">
        <v>1132</v>
      </c>
      <c r="H541" s="187">
        <v>2012</v>
      </c>
      <c r="I541" s="130">
        <v>40007</v>
      </c>
      <c r="J541" s="187">
        <v>2009</v>
      </c>
      <c r="K541" s="187" t="s">
        <v>1552</v>
      </c>
      <c r="L541" s="130" t="s">
        <v>1110</v>
      </c>
      <c r="M541" s="131">
        <v>180</v>
      </c>
      <c r="N541" s="136">
        <v>40664</v>
      </c>
      <c r="O541" s="136">
        <v>41183</v>
      </c>
      <c r="P541" s="136">
        <v>42844</v>
      </c>
      <c r="Q541" s="145">
        <f t="shared" si="88"/>
        <v>5.9726027397260273</v>
      </c>
      <c r="R541" s="145" t="s">
        <v>2516</v>
      </c>
      <c r="S541" s="145">
        <f t="shared" si="89"/>
        <v>4.5506849315068489</v>
      </c>
      <c r="T541" s="145" t="s">
        <v>2514</v>
      </c>
      <c r="U541" s="145" t="s">
        <v>2540</v>
      </c>
      <c r="V541" s="145" t="s">
        <v>691</v>
      </c>
      <c r="W541" s="136" t="s">
        <v>691</v>
      </c>
      <c r="X541" s="187" t="s">
        <v>689</v>
      </c>
      <c r="Y541" s="180">
        <v>574855</v>
      </c>
      <c r="Z541" s="181">
        <v>0</v>
      </c>
      <c r="AA541" s="128">
        <v>0</v>
      </c>
      <c r="AB541" s="180">
        <v>1434608</v>
      </c>
      <c r="AC541" s="192">
        <v>515096.26</v>
      </c>
      <c r="AD541" s="137">
        <f t="shared" si="85"/>
        <v>59758.739999999991</v>
      </c>
      <c r="AE541" s="135">
        <f t="shared" si="86"/>
        <v>0.89604554191926666</v>
      </c>
      <c r="AF541" s="135">
        <f t="shared" si="87"/>
        <v>0.89604554191926666</v>
      </c>
      <c r="AG541" s="135" t="s">
        <v>2544</v>
      </c>
      <c r="AH541" s="136" t="s">
        <v>925</v>
      </c>
      <c r="AI541" s="190"/>
      <c r="AJ541" s="191"/>
      <c r="AK541" s="191"/>
      <c r="AL541" s="191"/>
      <c r="AM541" s="191"/>
      <c r="AN541" s="191"/>
      <c r="AO541" s="191"/>
      <c r="AP541" s="191"/>
      <c r="AQ541" s="188" t="s">
        <v>2157</v>
      </c>
    </row>
    <row r="542" spans="1:43" ht="72" x14ac:dyDescent="0.3">
      <c r="A542" s="193" t="s">
        <v>900</v>
      </c>
      <c r="B542" s="129">
        <v>539</v>
      </c>
      <c r="C542" s="198" t="s">
        <v>2439</v>
      </c>
      <c r="D542" s="237">
        <v>122030</v>
      </c>
      <c r="E542" s="245" t="s">
        <v>1659</v>
      </c>
      <c r="F542" s="280" t="s">
        <v>2529</v>
      </c>
      <c r="G542" s="175" t="s">
        <v>1132</v>
      </c>
      <c r="H542" s="187">
        <v>2012</v>
      </c>
      <c r="I542" s="130">
        <v>40016</v>
      </c>
      <c r="J542" s="187">
        <v>2009</v>
      </c>
      <c r="K542" s="130" t="s">
        <v>1706</v>
      </c>
      <c r="L542" s="130" t="s">
        <v>1112</v>
      </c>
      <c r="M542" s="131">
        <v>540</v>
      </c>
      <c r="N542" s="136">
        <v>40118</v>
      </c>
      <c r="O542" s="136">
        <v>41244</v>
      </c>
      <c r="P542" s="136">
        <v>42844</v>
      </c>
      <c r="Q542" s="145">
        <f t="shared" si="88"/>
        <v>7.4684931506849317</v>
      </c>
      <c r="R542" s="145" t="s">
        <v>2517</v>
      </c>
      <c r="S542" s="145">
        <f t="shared" si="89"/>
        <v>4.3835616438356162</v>
      </c>
      <c r="T542" s="145" t="s">
        <v>2514</v>
      </c>
      <c r="U542" s="145" t="s">
        <v>2540</v>
      </c>
      <c r="V542" s="145" t="s">
        <v>689</v>
      </c>
      <c r="W542" s="145" t="s">
        <v>689</v>
      </c>
      <c r="X542" s="187" t="s">
        <v>689</v>
      </c>
      <c r="Y542" s="180">
        <v>5413578</v>
      </c>
      <c r="Z542" s="181">
        <v>0</v>
      </c>
      <c r="AA542" s="128">
        <v>0</v>
      </c>
      <c r="AB542" s="180">
        <v>1458553</v>
      </c>
      <c r="AC542" s="192">
        <v>1453246.16</v>
      </c>
      <c r="AD542" s="137">
        <f t="shared" si="85"/>
        <v>3960331.84</v>
      </c>
      <c r="AE542" s="135">
        <f t="shared" si="86"/>
        <v>0.26844467005001127</v>
      </c>
      <c r="AF542" s="135">
        <f t="shared" si="87"/>
        <v>0.26844467005001127</v>
      </c>
      <c r="AG542" s="135" t="s">
        <v>2542</v>
      </c>
      <c r="AH542" s="202"/>
      <c r="AI542" s="190"/>
      <c r="AJ542" s="191"/>
      <c r="AK542" s="191"/>
      <c r="AL542" s="191"/>
      <c r="AM542" s="191"/>
      <c r="AN542" s="191"/>
      <c r="AO542" s="191"/>
      <c r="AP542" s="191"/>
      <c r="AQ542" s="188" t="s">
        <v>1730</v>
      </c>
    </row>
    <row r="543" spans="1:43" ht="36.6" x14ac:dyDescent="0.3">
      <c r="A543" s="193" t="s">
        <v>900</v>
      </c>
      <c r="B543" s="129">
        <v>540</v>
      </c>
      <c r="C543" s="198" t="s">
        <v>2493</v>
      </c>
      <c r="D543" s="237">
        <v>160264</v>
      </c>
      <c r="E543" s="245" t="s">
        <v>2219</v>
      </c>
      <c r="F543" s="280" t="s">
        <v>2528</v>
      </c>
      <c r="G543" s="175" t="s">
        <v>1132</v>
      </c>
      <c r="H543" s="187">
        <v>2012</v>
      </c>
      <c r="I543" s="130">
        <v>40402</v>
      </c>
      <c r="J543" s="186">
        <v>2010</v>
      </c>
      <c r="K543" s="130" t="s">
        <v>1172</v>
      </c>
      <c r="L543" s="130" t="s">
        <v>1100</v>
      </c>
      <c r="M543" s="131">
        <v>180</v>
      </c>
      <c r="N543" s="136">
        <v>40756</v>
      </c>
      <c r="O543" s="136">
        <v>41153</v>
      </c>
      <c r="P543" s="136">
        <v>42844</v>
      </c>
      <c r="Q543" s="145">
        <f t="shared" si="88"/>
        <v>5.720547945205479</v>
      </c>
      <c r="R543" s="145" t="s">
        <v>2515</v>
      </c>
      <c r="S543" s="145">
        <f t="shared" si="89"/>
        <v>4.6328767123287671</v>
      </c>
      <c r="T543" s="145" t="s">
        <v>2514</v>
      </c>
      <c r="U543" s="145" t="s">
        <v>2540</v>
      </c>
      <c r="V543" s="145" t="s">
        <v>689</v>
      </c>
      <c r="W543" s="136" t="s">
        <v>691</v>
      </c>
      <c r="X543" s="187" t="s">
        <v>689</v>
      </c>
      <c r="Y543" s="180">
        <v>441780.78</v>
      </c>
      <c r="Z543" s="181">
        <v>0</v>
      </c>
      <c r="AA543" s="128">
        <v>0</v>
      </c>
      <c r="AB543" s="180">
        <v>363698</v>
      </c>
      <c r="AC543" s="180">
        <v>363698</v>
      </c>
      <c r="AD543" s="137">
        <f t="shared" si="85"/>
        <v>78082.780000000028</v>
      </c>
      <c r="AE543" s="135">
        <f t="shared" si="86"/>
        <v>0.82325446571034611</v>
      </c>
      <c r="AF543" s="135">
        <f t="shared" si="87"/>
        <v>0.82325446571034611</v>
      </c>
      <c r="AG543" s="135" t="s">
        <v>2544</v>
      </c>
      <c r="AH543" s="136" t="s">
        <v>925</v>
      </c>
      <c r="AI543" s="190"/>
      <c r="AJ543" s="191"/>
      <c r="AK543" s="191"/>
      <c r="AL543" s="191"/>
      <c r="AM543" s="191"/>
      <c r="AN543" s="191"/>
      <c r="AO543" s="191"/>
      <c r="AP543" s="191"/>
      <c r="AQ543" s="188" t="s">
        <v>767</v>
      </c>
    </row>
    <row r="544" spans="1:43" ht="36" x14ac:dyDescent="0.3">
      <c r="A544" s="193" t="s">
        <v>900</v>
      </c>
      <c r="B544" s="129">
        <v>541</v>
      </c>
      <c r="C544" s="198" t="s">
        <v>2494</v>
      </c>
      <c r="D544" s="237">
        <v>160462</v>
      </c>
      <c r="E544" s="245" t="s">
        <v>2219</v>
      </c>
      <c r="F544" s="280" t="s">
        <v>2528</v>
      </c>
      <c r="G544" s="175" t="s">
        <v>1979</v>
      </c>
      <c r="H544" s="187">
        <v>2012</v>
      </c>
      <c r="I544" s="130">
        <v>40402</v>
      </c>
      <c r="J544" s="186">
        <v>2010</v>
      </c>
      <c r="K544" s="130" t="s">
        <v>1172</v>
      </c>
      <c r="L544" s="130" t="s">
        <v>1100</v>
      </c>
      <c r="M544" s="131">
        <v>180</v>
      </c>
      <c r="N544" s="136">
        <v>40725</v>
      </c>
      <c r="O544" s="136">
        <v>41244</v>
      </c>
      <c r="P544" s="136">
        <v>42844</v>
      </c>
      <c r="Q544" s="145">
        <f t="shared" si="88"/>
        <v>5.8054794520547945</v>
      </c>
      <c r="R544" s="145" t="s">
        <v>2515</v>
      </c>
      <c r="S544" s="145">
        <f t="shared" si="89"/>
        <v>4.3835616438356162</v>
      </c>
      <c r="T544" s="145" t="s">
        <v>2514</v>
      </c>
      <c r="U544" s="145" t="s">
        <v>2540</v>
      </c>
      <c r="V544" s="145" t="s">
        <v>689</v>
      </c>
      <c r="W544" s="145" t="s">
        <v>689</v>
      </c>
      <c r="X544" s="187" t="s">
        <v>689</v>
      </c>
      <c r="Y544" s="180">
        <v>246949.61</v>
      </c>
      <c r="Z544" s="181">
        <v>0</v>
      </c>
      <c r="AA544" s="128">
        <v>0</v>
      </c>
      <c r="AB544" s="180">
        <v>237762</v>
      </c>
      <c r="AC544" s="192">
        <v>237761.36</v>
      </c>
      <c r="AD544" s="137">
        <f t="shared" si="85"/>
        <v>9188.25</v>
      </c>
      <c r="AE544" s="135">
        <f t="shared" si="86"/>
        <v>0.96279301676159768</v>
      </c>
      <c r="AF544" s="135">
        <f t="shared" si="87"/>
        <v>0.96279301676159768</v>
      </c>
      <c r="AG544" s="135" t="s">
        <v>2544</v>
      </c>
      <c r="AH544" s="202"/>
      <c r="AI544" s="190"/>
      <c r="AJ544" s="191"/>
      <c r="AK544" s="191"/>
      <c r="AL544" s="191"/>
      <c r="AM544" s="191"/>
      <c r="AN544" s="191"/>
      <c r="AO544" s="191"/>
      <c r="AP544" s="191"/>
      <c r="AQ544" s="188" t="s">
        <v>2156</v>
      </c>
    </row>
    <row r="545" spans="1:43" ht="60.6" x14ac:dyDescent="0.3">
      <c r="A545" s="193" t="s">
        <v>900</v>
      </c>
      <c r="B545" s="129">
        <v>542</v>
      </c>
      <c r="C545" s="198" t="s">
        <v>2495</v>
      </c>
      <c r="D545" s="237">
        <v>173493</v>
      </c>
      <c r="E545" s="245" t="s">
        <v>1659</v>
      </c>
      <c r="F545" s="280" t="s">
        <v>2529</v>
      </c>
      <c r="G545" s="175" t="s">
        <v>2180</v>
      </c>
      <c r="H545" s="187">
        <v>2012</v>
      </c>
      <c r="I545" s="130">
        <v>40585</v>
      </c>
      <c r="J545" s="187">
        <v>2011</v>
      </c>
      <c r="K545" s="130" t="s">
        <v>1659</v>
      </c>
      <c r="L545" s="130" t="s">
        <v>1107</v>
      </c>
      <c r="M545" s="131">
        <v>180</v>
      </c>
      <c r="N545" s="136">
        <v>40878</v>
      </c>
      <c r="O545" s="136">
        <v>41244</v>
      </c>
      <c r="P545" s="136">
        <v>42844</v>
      </c>
      <c r="Q545" s="145">
        <f t="shared" si="88"/>
        <v>5.3863013698630136</v>
      </c>
      <c r="R545" s="145" t="s">
        <v>2515</v>
      </c>
      <c r="S545" s="145">
        <f t="shared" si="89"/>
        <v>4.3835616438356162</v>
      </c>
      <c r="T545" s="145" t="s">
        <v>2514</v>
      </c>
      <c r="U545" s="145" t="s">
        <v>2540</v>
      </c>
      <c r="V545" s="145" t="s">
        <v>689</v>
      </c>
      <c r="W545" s="136" t="s">
        <v>691</v>
      </c>
      <c r="X545" s="187" t="s">
        <v>689</v>
      </c>
      <c r="Y545" s="180">
        <v>1434821.14</v>
      </c>
      <c r="Z545" s="181">
        <v>0</v>
      </c>
      <c r="AA545" s="128">
        <v>0</v>
      </c>
      <c r="AB545" s="180">
        <v>1886590</v>
      </c>
      <c r="AC545" s="192">
        <v>1268264.3700000001</v>
      </c>
      <c r="AD545" s="137">
        <f t="shared" si="85"/>
        <v>166556.76999999979</v>
      </c>
      <c r="AE545" s="135">
        <f t="shared" si="86"/>
        <v>0.8839180958819719</v>
      </c>
      <c r="AF545" s="135">
        <f t="shared" si="87"/>
        <v>0.8839180958819719</v>
      </c>
      <c r="AG545" s="135" t="s">
        <v>2544</v>
      </c>
      <c r="AH545" s="136" t="s">
        <v>925</v>
      </c>
      <c r="AI545" s="190"/>
      <c r="AJ545" s="191"/>
      <c r="AK545" s="191"/>
      <c r="AL545" s="191"/>
      <c r="AM545" s="191"/>
      <c r="AN545" s="191"/>
      <c r="AO545" s="191"/>
      <c r="AP545" s="191"/>
      <c r="AQ545" s="188" t="s">
        <v>757</v>
      </c>
    </row>
    <row r="546" spans="1:43" ht="36" x14ac:dyDescent="0.3">
      <c r="A546" s="128" t="s">
        <v>901</v>
      </c>
      <c r="B546" s="129">
        <v>543</v>
      </c>
      <c r="C546" s="198" t="s">
        <v>1120</v>
      </c>
      <c r="D546" s="237">
        <v>4653</v>
      </c>
      <c r="E546" s="245" t="s">
        <v>2386</v>
      </c>
      <c r="F546" s="279" t="s">
        <v>2531</v>
      </c>
      <c r="G546" s="175" t="s">
        <v>1451</v>
      </c>
      <c r="H546" s="187">
        <v>2013</v>
      </c>
      <c r="I546" s="130">
        <v>38443</v>
      </c>
      <c r="J546" s="186">
        <v>2005</v>
      </c>
      <c r="K546" s="187" t="s">
        <v>1094</v>
      </c>
      <c r="L546" s="130" t="s">
        <v>1104</v>
      </c>
      <c r="M546" s="131">
        <v>365</v>
      </c>
      <c r="N546" s="136">
        <v>38808</v>
      </c>
      <c r="O546" s="136">
        <v>42795</v>
      </c>
      <c r="P546" s="136">
        <v>42844</v>
      </c>
      <c r="Q546" s="145">
        <f t="shared" si="88"/>
        <v>11.057534246575342</v>
      </c>
      <c r="R546" s="145" t="s">
        <v>2521</v>
      </c>
      <c r="S546" s="145">
        <f t="shared" si="89"/>
        <v>0.13424657534246576</v>
      </c>
      <c r="T546" s="145" t="s">
        <v>2510</v>
      </c>
      <c r="U546" s="145" t="s">
        <v>2539</v>
      </c>
      <c r="V546" s="145" t="s">
        <v>689</v>
      </c>
      <c r="W546" s="145" t="s">
        <v>689</v>
      </c>
      <c r="X546" s="187" t="s">
        <v>691</v>
      </c>
      <c r="Y546" s="133">
        <v>429944787</v>
      </c>
      <c r="Z546" s="133">
        <v>500000</v>
      </c>
      <c r="AA546" s="133">
        <v>521684</v>
      </c>
      <c r="AB546" s="133">
        <v>541701884</v>
      </c>
      <c r="AC546" s="134">
        <v>413950030.13999999</v>
      </c>
      <c r="AD546" s="137">
        <f t="shared" si="85"/>
        <v>15994756.860000014</v>
      </c>
      <c r="AE546" s="135">
        <f t="shared" si="86"/>
        <v>0.96279811421460493</v>
      </c>
      <c r="AF546" s="135">
        <f t="shared" si="87"/>
        <v>0.96279811421460493</v>
      </c>
      <c r="AG546" s="135" t="s">
        <v>2544</v>
      </c>
      <c r="AH546" s="136"/>
      <c r="AI546" s="137" t="s">
        <v>689</v>
      </c>
      <c r="AJ546" s="138"/>
      <c r="AK546" s="138"/>
      <c r="AL546" s="138"/>
      <c r="AM546" s="138"/>
      <c r="AN546" s="138"/>
      <c r="AO546" s="138"/>
      <c r="AP546" s="138"/>
      <c r="AQ546" s="139" t="s">
        <v>1128</v>
      </c>
    </row>
    <row r="547" spans="1:43" ht="36" x14ac:dyDescent="0.3">
      <c r="A547" s="128" t="s">
        <v>901</v>
      </c>
      <c r="B547" s="129">
        <v>544</v>
      </c>
      <c r="C547" s="198" t="s">
        <v>1115</v>
      </c>
      <c r="D547" s="237">
        <v>9275</v>
      </c>
      <c r="E547" s="246" t="s">
        <v>2200</v>
      </c>
      <c r="F547" s="279" t="s">
        <v>2531</v>
      </c>
      <c r="G547" s="175" t="s">
        <v>1132</v>
      </c>
      <c r="H547" s="187">
        <v>2013</v>
      </c>
      <c r="I547" s="130">
        <v>38208</v>
      </c>
      <c r="J547" s="186">
        <v>2004</v>
      </c>
      <c r="K547" s="130" t="s">
        <v>917</v>
      </c>
      <c r="L547" s="130" t="s">
        <v>1101</v>
      </c>
      <c r="M547" s="131">
        <v>101</v>
      </c>
      <c r="N547" s="136">
        <v>38961</v>
      </c>
      <c r="O547" s="136">
        <v>41244</v>
      </c>
      <c r="P547" s="136">
        <v>42844</v>
      </c>
      <c r="Q547" s="145">
        <f t="shared" si="88"/>
        <v>10.638356164383561</v>
      </c>
      <c r="R547" s="145" t="s">
        <v>2520</v>
      </c>
      <c r="S547" s="145">
        <f t="shared" si="89"/>
        <v>4.3835616438356162</v>
      </c>
      <c r="T547" s="145" t="s">
        <v>2514</v>
      </c>
      <c r="U547" s="145" t="s">
        <v>2540</v>
      </c>
      <c r="V547" s="145" t="s">
        <v>689</v>
      </c>
      <c r="W547" s="145" t="s">
        <v>689</v>
      </c>
      <c r="X547" s="187" t="s">
        <v>689</v>
      </c>
      <c r="Y547" s="133">
        <v>397228.57</v>
      </c>
      <c r="Z547" s="140">
        <v>0</v>
      </c>
      <c r="AA547" s="128">
        <v>0</v>
      </c>
      <c r="AB547" s="133">
        <v>401760</v>
      </c>
      <c r="AC547" s="134">
        <v>343092.53</v>
      </c>
      <c r="AD547" s="137">
        <f t="shared" si="85"/>
        <v>54136.039999999979</v>
      </c>
      <c r="AE547" s="135">
        <f t="shared" si="86"/>
        <v>0.86371564361546305</v>
      </c>
      <c r="AF547" s="135">
        <f t="shared" si="87"/>
        <v>0.86371564361546305</v>
      </c>
      <c r="AG547" s="135" t="s">
        <v>2544</v>
      </c>
      <c r="AH547" s="136"/>
      <c r="AI547" s="137"/>
      <c r="AJ547" s="138"/>
      <c r="AK547" s="138"/>
      <c r="AL547" s="138"/>
      <c r="AM547" s="138"/>
      <c r="AN547" s="138"/>
      <c r="AO547" s="138"/>
      <c r="AP547" s="138"/>
      <c r="AQ547" s="139"/>
    </row>
    <row r="548" spans="1:43" ht="36" x14ac:dyDescent="0.3">
      <c r="A548" s="128" t="s">
        <v>901</v>
      </c>
      <c r="B548" s="129">
        <v>545</v>
      </c>
      <c r="C548" s="198" t="s">
        <v>1151</v>
      </c>
      <c r="D548" s="237">
        <v>10489</v>
      </c>
      <c r="E548" s="245" t="s">
        <v>2209</v>
      </c>
      <c r="F548" s="279" t="s">
        <v>2531</v>
      </c>
      <c r="G548" s="175" t="s">
        <v>1132</v>
      </c>
      <c r="H548" s="187">
        <v>2013</v>
      </c>
      <c r="I548" s="130">
        <v>38175</v>
      </c>
      <c r="J548" s="186">
        <v>2004</v>
      </c>
      <c r="K548" s="187" t="s">
        <v>1094</v>
      </c>
      <c r="L548" s="130" t="s">
        <v>1095</v>
      </c>
      <c r="M548" s="131">
        <v>150</v>
      </c>
      <c r="N548" s="136">
        <v>38718</v>
      </c>
      <c r="O548" s="136">
        <v>40148</v>
      </c>
      <c r="P548" s="136">
        <v>42844</v>
      </c>
      <c r="Q548" s="145">
        <f t="shared" si="88"/>
        <v>11.304109589041095</v>
      </c>
      <c r="R548" s="145" t="s">
        <v>2521</v>
      </c>
      <c r="S548" s="145">
        <f t="shared" si="89"/>
        <v>7.3863013698630136</v>
      </c>
      <c r="T548" s="145" t="s">
        <v>2517</v>
      </c>
      <c r="U548" s="145" t="s">
        <v>2540</v>
      </c>
      <c r="V548" s="145" t="s">
        <v>689</v>
      </c>
      <c r="W548" s="145" t="s">
        <v>689</v>
      </c>
      <c r="X548" s="187" t="s">
        <v>689</v>
      </c>
      <c r="Y548" s="133">
        <v>627501</v>
      </c>
      <c r="Z548" s="140">
        <v>0</v>
      </c>
      <c r="AA548" s="128">
        <v>0</v>
      </c>
      <c r="AB548" s="133">
        <v>422696</v>
      </c>
      <c r="AC548" s="134">
        <v>298447.83</v>
      </c>
      <c r="AD548" s="137">
        <f t="shared" si="85"/>
        <v>329053.17</v>
      </c>
      <c r="AE548" s="135">
        <f t="shared" si="86"/>
        <v>0.47561331376364341</v>
      </c>
      <c r="AF548" s="135">
        <f t="shared" si="87"/>
        <v>0.47561331376364341</v>
      </c>
      <c r="AG548" s="135" t="s">
        <v>2542</v>
      </c>
      <c r="AH548" s="136"/>
      <c r="AI548" s="137"/>
      <c r="AJ548" s="138"/>
      <c r="AK548" s="138"/>
      <c r="AL548" s="138"/>
      <c r="AM548" s="138"/>
      <c r="AN548" s="138"/>
      <c r="AO548" s="138"/>
      <c r="AP548" s="138"/>
      <c r="AQ548" s="139"/>
    </row>
    <row r="549" spans="1:43" ht="36" x14ac:dyDescent="0.3">
      <c r="A549" s="128" t="s">
        <v>901</v>
      </c>
      <c r="B549" s="129">
        <v>546</v>
      </c>
      <c r="C549" s="198" t="s">
        <v>1205</v>
      </c>
      <c r="D549" s="237">
        <v>15710</v>
      </c>
      <c r="E549" s="246" t="s">
        <v>2200</v>
      </c>
      <c r="F549" s="279" t="s">
        <v>2531</v>
      </c>
      <c r="G549" s="175" t="s">
        <v>1132</v>
      </c>
      <c r="H549" s="187">
        <v>2013</v>
      </c>
      <c r="I549" s="130">
        <v>38415</v>
      </c>
      <c r="J549" s="186">
        <v>2005</v>
      </c>
      <c r="K549" s="187" t="s">
        <v>1161</v>
      </c>
      <c r="L549" s="130" t="s">
        <v>1104</v>
      </c>
      <c r="M549" s="131">
        <v>60</v>
      </c>
      <c r="N549" s="136">
        <v>38869</v>
      </c>
      <c r="O549" s="136">
        <v>41244</v>
      </c>
      <c r="P549" s="136">
        <v>42844</v>
      </c>
      <c r="Q549" s="145">
        <f t="shared" si="88"/>
        <v>10.890410958904109</v>
      </c>
      <c r="R549" s="145" t="s">
        <v>2520</v>
      </c>
      <c r="S549" s="145">
        <f t="shared" si="89"/>
        <v>4.3835616438356162</v>
      </c>
      <c r="T549" s="145" t="s">
        <v>2514</v>
      </c>
      <c r="U549" s="145" t="s">
        <v>2540</v>
      </c>
      <c r="V549" s="145" t="s">
        <v>689</v>
      </c>
      <c r="W549" s="145" t="s">
        <v>689</v>
      </c>
      <c r="X549" s="187" t="s">
        <v>691</v>
      </c>
      <c r="Y549" s="133">
        <v>2348706</v>
      </c>
      <c r="Z549" s="140">
        <v>0</v>
      </c>
      <c r="AA549" s="128">
        <v>0</v>
      </c>
      <c r="AB549" s="133">
        <v>8777919</v>
      </c>
      <c r="AC549" s="133">
        <v>2491430.77</v>
      </c>
      <c r="AD549" s="137">
        <f t="shared" si="85"/>
        <v>-142724.77000000002</v>
      </c>
      <c r="AE549" s="135">
        <f t="shared" si="86"/>
        <v>1.0607674055416045</v>
      </c>
      <c r="AF549" s="135">
        <f t="shared" si="87"/>
        <v>1.0607674055416045</v>
      </c>
      <c r="AG549" s="135" t="s">
        <v>2544</v>
      </c>
      <c r="AH549" s="132"/>
      <c r="AI549" s="137"/>
      <c r="AJ549" s="138"/>
      <c r="AK549" s="138"/>
      <c r="AL549" s="138"/>
      <c r="AM549" s="138"/>
      <c r="AN549" s="138"/>
      <c r="AO549" s="138"/>
      <c r="AP549" s="138"/>
      <c r="AQ549" s="139"/>
    </row>
    <row r="550" spans="1:43" ht="36" x14ac:dyDescent="0.3">
      <c r="A550" s="128" t="s">
        <v>901</v>
      </c>
      <c r="B550" s="129">
        <v>547</v>
      </c>
      <c r="C550" s="198" t="s">
        <v>1207</v>
      </c>
      <c r="D550" s="237">
        <v>15822</v>
      </c>
      <c r="E550" s="246" t="s">
        <v>2200</v>
      </c>
      <c r="F550" s="279" t="s">
        <v>2531</v>
      </c>
      <c r="G550" s="175" t="s">
        <v>1132</v>
      </c>
      <c r="H550" s="187">
        <v>2013</v>
      </c>
      <c r="I550" s="130">
        <v>38392</v>
      </c>
      <c r="J550" s="186">
        <v>2005</v>
      </c>
      <c r="K550" s="130" t="s">
        <v>1163</v>
      </c>
      <c r="L550" s="130" t="s">
        <v>1104</v>
      </c>
      <c r="M550" s="131">
        <v>240</v>
      </c>
      <c r="N550" s="136">
        <v>39022</v>
      </c>
      <c r="O550" s="136">
        <v>41334</v>
      </c>
      <c r="P550" s="136">
        <v>42844</v>
      </c>
      <c r="Q550" s="145">
        <f t="shared" si="88"/>
        <v>10.471232876712328</v>
      </c>
      <c r="R550" s="145" t="s">
        <v>2520</v>
      </c>
      <c r="S550" s="145">
        <f t="shared" si="89"/>
        <v>4.1369863013698627</v>
      </c>
      <c r="T550" s="145" t="s">
        <v>2514</v>
      </c>
      <c r="U550" s="145" t="s">
        <v>2540</v>
      </c>
      <c r="V550" s="145" t="s">
        <v>689</v>
      </c>
      <c r="W550" s="145" t="s">
        <v>689</v>
      </c>
      <c r="X550" s="187" t="s">
        <v>689</v>
      </c>
      <c r="Y550" s="133">
        <v>1254101</v>
      </c>
      <c r="Z550" s="140">
        <v>0</v>
      </c>
      <c r="AA550" s="128">
        <v>0</v>
      </c>
      <c r="AB550" s="133">
        <v>5157184</v>
      </c>
      <c r="AC550" s="133">
        <v>2343612.33</v>
      </c>
      <c r="AD550" s="137">
        <f t="shared" si="85"/>
        <v>-1089511.33</v>
      </c>
      <c r="AE550" s="135">
        <f t="shared" si="86"/>
        <v>1.8687588399977355</v>
      </c>
      <c r="AF550" s="135">
        <f t="shared" si="87"/>
        <v>1.8687588399977355</v>
      </c>
      <c r="AG550" s="135" t="s">
        <v>2544</v>
      </c>
      <c r="AH550" s="132"/>
      <c r="AI550" s="137"/>
      <c r="AJ550" s="138"/>
      <c r="AK550" s="138"/>
      <c r="AL550" s="138"/>
      <c r="AM550" s="138"/>
      <c r="AN550" s="138"/>
      <c r="AO550" s="138"/>
      <c r="AP550" s="138"/>
      <c r="AQ550" s="139"/>
    </row>
    <row r="551" spans="1:43" ht="36" x14ac:dyDescent="0.3">
      <c r="A551" s="128" t="s">
        <v>901</v>
      </c>
      <c r="B551" s="129">
        <v>548</v>
      </c>
      <c r="C551" s="198" t="s">
        <v>1208</v>
      </c>
      <c r="D551" s="237">
        <v>15977</v>
      </c>
      <c r="E551" s="246" t="s">
        <v>2200</v>
      </c>
      <c r="F551" s="279" t="s">
        <v>2531</v>
      </c>
      <c r="G551" s="175" t="s">
        <v>1132</v>
      </c>
      <c r="H551" s="187">
        <v>2013</v>
      </c>
      <c r="I551" s="130">
        <v>38432</v>
      </c>
      <c r="J551" s="186">
        <v>2005</v>
      </c>
      <c r="K551" s="187" t="s">
        <v>1164</v>
      </c>
      <c r="L551" s="130" t="s">
        <v>1107</v>
      </c>
      <c r="M551" s="131">
        <v>150</v>
      </c>
      <c r="N551" s="136">
        <v>39264</v>
      </c>
      <c r="O551" s="136">
        <v>40513</v>
      </c>
      <c r="P551" s="136">
        <v>42844</v>
      </c>
      <c r="Q551" s="145">
        <f t="shared" si="88"/>
        <v>9.8082191780821919</v>
      </c>
      <c r="R551" s="145" t="s">
        <v>2519</v>
      </c>
      <c r="S551" s="145">
        <f t="shared" si="89"/>
        <v>6.3863013698630136</v>
      </c>
      <c r="T551" s="145" t="s">
        <v>2516</v>
      </c>
      <c r="U551" s="145" t="s">
        <v>2540</v>
      </c>
      <c r="V551" s="145" t="s">
        <v>689</v>
      </c>
      <c r="W551" s="136" t="s">
        <v>691</v>
      </c>
      <c r="X551" s="187" t="s">
        <v>691</v>
      </c>
      <c r="Y551" s="149">
        <v>2137063.56</v>
      </c>
      <c r="Z551" s="140">
        <v>0</v>
      </c>
      <c r="AA551" s="128">
        <v>0</v>
      </c>
      <c r="AB551" s="133">
        <v>2234162</v>
      </c>
      <c r="AC551" s="133">
        <v>1217914.56</v>
      </c>
      <c r="AD551" s="137">
        <f t="shared" si="85"/>
        <v>919149</v>
      </c>
      <c r="AE551" s="135">
        <f t="shared" si="86"/>
        <v>0.5699009532500755</v>
      </c>
      <c r="AF551" s="135">
        <f t="shared" si="87"/>
        <v>0.5699009532500755</v>
      </c>
      <c r="AG551" s="135" t="s">
        <v>2542</v>
      </c>
      <c r="AH551" s="136" t="s">
        <v>925</v>
      </c>
      <c r="AI551" s="148" t="s">
        <v>1237</v>
      </c>
      <c r="AJ551" s="138">
        <v>2010</v>
      </c>
      <c r="AK551" s="148" t="s">
        <v>1237</v>
      </c>
      <c r="AL551" s="148" t="s">
        <v>1237</v>
      </c>
      <c r="AM551" s="148" t="s">
        <v>1237</v>
      </c>
      <c r="AN551" s="138"/>
      <c r="AO551" s="138"/>
      <c r="AP551" s="138"/>
      <c r="AQ551" s="139" t="s">
        <v>1248</v>
      </c>
    </row>
    <row r="552" spans="1:43" ht="36" x14ac:dyDescent="0.3">
      <c r="A552" s="128" t="s">
        <v>901</v>
      </c>
      <c r="B552" s="129">
        <v>549</v>
      </c>
      <c r="C552" s="198" t="s">
        <v>1222</v>
      </c>
      <c r="D552" s="237">
        <v>22854</v>
      </c>
      <c r="E552" s="245" t="s">
        <v>2215</v>
      </c>
      <c r="F552" s="279" t="s">
        <v>2531</v>
      </c>
      <c r="G552" s="175" t="s">
        <v>1132</v>
      </c>
      <c r="H552" s="187">
        <v>2013</v>
      </c>
      <c r="I552" s="130">
        <v>38597</v>
      </c>
      <c r="J552" s="186">
        <v>2005</v>
      </c>
      <c r="K552" s="130" t="s">
        <v>916</v>
      </c>
      <c r="L552" s="130" t="s">
        <v>1110</v>
      </c>
      <c r="M552" s="131">
        <v>210</v>
      </c>
      <c r="N552" s="136">
        <v>38808</v>
      </c>
      <c r="O552" s="136">
        <v>41426</v>
      </c>
      <c r="P552" s="136">
        <v>42844</v>
      </c>
      <c r="Q552" s="145">
        <f t="shared" si="88"/>
        <v>11.057534246575342</v>
      </c>
      <c r="R552" s="145" t="s">
        <v>2521</v>
      </c>
      <c r="S552" s="145">
        <f t="shared" si="89"/>
        <v>3.8849315068493149</v>
      </c>
      <c r="T552" s="145" t="s">
        <v>2513</v>
      </c>
      <c r="U552" s="145" t="s">
        <v>2540</v>
      </c>
      <c r="V552" s="145" t="s">
        <v>689</v>
      </c>
      <c r="W552" s="145" t="s">
        <v>689</v>
      </c>
      <c r="X552" s="187" t="s">
        <v>691</v>
      </c>
      <c r="Y552" s="133">
        <v>5925060.4699999997</v>
      </c>
      <c r="Z552" s="140">
        <v>0</v>
      </c>
      <c r="AA552" s="128">
        <v>0</v>
      </c>
      <c r="AB552" s="133">
        <v>15237248</v>
      </c>
      <c r="AC552" s="133">
        <v>7201797.2199999997</v>
      </c>
      <c r="AD552" s="137">
        <f t="shared" si="85"/>
        <v>-1276736.75</v>
      </c>
      <c r="AE552" s="135">
        <f t="shared" si="86"/>
        <v>1.215480796603583</v>
      </c>
      <c r="AF552" s="135">
        <f t="shared" si="87"/>
        <v>1.215480796603583</v>
      </c>
      <c r="AG552" s="135" t="s">
        <v>2544</v>
      </c>
      <c r="AH552" s="132"/>
      <c r="AI552" s="137"/>
      <c r="AJ552" s="138"/>
      <c r="AK552" s="138"/>
      <c r="AL552" s="138"/>
      <c r="AM552" s="138"/>
      <c r="AN552" s="138"/>
      <c r="AO552" s="138"/>
      <c r="AP552" s="138"/>
      <c r="AQ552" s="139"/>
    </row>
    <row r="553" spans="1:43" ht="36" x14ac:dyDescent="0.3">
      <c r="A553" s="128" t="s">
        <v>901</v>
      </c>
      <c r="B553" s="129">
        <v>550</v>
      </c>
      <c r="C553" s="198" t="s">
        <v>1197</v>
      </c>
      <c r="D553" s="237">
        <v>24045</v>
      </c>
      <c r="E553" s="246" t="s">
        <v>2200</v>
      </c>
      <c r="F553" s="279" t="s">
        <v>2531</v>
      </c>
      <c r="G553" s="175" t="s">
        <v>1132</v>
      </c>
      <c r="H553" s="187">
        <v>2013</v>
      </c>
      <c r="I553" s="130">
        <v>38625</v>
      </c>
      <c r="J553" s="186">
        <v>2005</v>
      </c>
      <c r="K553" s="130" t="s">
        <v>1177</v>
      </c>
      <c r="L553" s="130" t="s">
        <v>1110</v>
      </c>
      <c r="M553" s="131">
        <v>90</v>
      </c>
      <c r="N553" s="136">
        <v>38930</v>
      </c>
      <c r="O553" s="136">
        <v>41456</v>
      </c>
      <c r="P553" s="136">
        <v>42844</v>
      </c>
      <c r="Q553" s="145">
        <f t="shared" si="88"/>
        <v>10.723287671232876</v>
      </c>
      <c r="R553" s="145" t="s">
        <v>2520</v>
      </c>
      <c r="S553" s="145">
        <f t="shared" si="89"/>
        <v>3.8027397260273972</v>
      </c>
      <c r="T553" s="145" t="s">
        <v>2513</v>
      </c>
      <c r="U553" s="145" t="s">
        <v>2540</v>
      </c>
      <c r="V553" s="145" t="s">
        <v>689</v>
      </c>
      <c r="W553" s="136" t="s">
        <v>691</v>
      </c>
      <c r="X553" s="187" t="s">
        <v>689</v>
      </c>
      <c r="Y553" s="149">
        <v>125885.86</v>
      </c>
      <c r="Z553" s="140">
        <v>0</v>
      </c>
      <c r="AA553" s="128">
        <v>0</v>
      </c>
      <c r="AB553" s="133">
        <v>614254</v>
      </c>
      <c r="AC553" s="140">
        <v>125885.86</v>
      </c>
      <c r="AD553" s="137">
        <f t="shared" si="85"/>
        <v>0</v>
      </c>
      <c r="AE553" s="135">
        <f t="shared" si="86"/>
        <v>1</v>
      </c>
      <c r="AF553" s="135">
        <f t="shared" si="87"/>
        <v>1</v>
      </c>
      <c r="AG553" s="135" t="s">
        <v>2544</v>
      </c>
      <c r="AH553" s="136" t="s">
        <v>925</v>
      </c>
      <c r="AI553" s="148" t="s">
        <v>1237</v>
      </c>
      <c r="AJ553" s="138">
        <v>2006</v>
      </c>
      <c r="AK553" s="148" t="s">
        <v>1237</v>
      </c>
      <c r="AL553" s="148" t="s">
        <v>1237</v>
      </c>
      <c r="AM553" s="148" t="s">
        <v>1237</v>
      </c>
      <c r="AN553" s="138"/>
      <c r="AO553" s="138"/>
      <c r="AP553" s="138"/>
      <c r="AQ553" s="139"/>
    </row>
    <row r="554" spans="1:43" ht="84.6" x14ac:dyDescent="0.3">
      <c r="A554" s="193" t="s">
        <v>897</v>
      </c>
      <c r="B554" s="129">
        <v>551</v>
      </c>
      <c r="C554" s="198" t="s">
        <v>1280</v>
      </c>
      <c r="D554" s="239">
        <v>33815</v>
      </c>
      <c r="E554" s="245" t="s">
        <v>2378</v>
      </c>
      <c r="F554" s="280" t="s">
        <v>2530</v>
      </c>
      <c r="G554" s="175" t="s">
        <v>1132</v>
      </c>
      <c r="H554" s="187">
        <v>2013</v>
      </c>
      <c r="I554" s="130">
        <v>40113</v>
      </c>
      <c r="J554" s="187">
        <v>2009</v>
      </c>
      <c r="K554" s="130" t="s">
        <v>1166</v>
      </c>
      <c r="L554" s="130" t="s">
        <v>1102</v>
      </c>
      <c r="M554" s="248">
        <v>180</v>
      </c>
      <c r="N554" s="136">
        <v>39600</v>
      </c>
      <c r="O554" s="136">
        <v>41487</v>
      </c>
      <c r="P554" s="136">
        <v>42844</v>
      </c>
      <c r="Q554" s="145">
        <f t="shared" si="88"/>
        <v>8.8876712328767127</v>
      </c>
      <c r="R554" s="145" t="s">
        <v>2518</v>
      </c>
      <c r="S554" s="145">
        <f t="shared" si="89"/>
        <v>3.7178082191780821</v>
      </c>
      <c r="T554" s="145" t="s">
        <v>2513</v>
      </c>
      <c r="U554" s="145" t="s">
        <v>2540</v>
      </c>
      <c r="V554" s="145" t="s">
        <v>689</v>
      </c>
      <c r="W554" s="145" t="s">
        <v>689</v>
      </c>
      <c r="X554" s="187" t="s">
        <v>691</v>
      </c>
      <c r="Y554" s="180">
        <v>9239466</v>
      </c>
      <c r="Z554" s="181">
        <v>0</v>
      </c>
      <c r="AA554" s="128">
        <v>0</v>
      </c>
      <c r="AB554" s="133">
        <v>13580624</v>
      </c>
      <c r="AC554" s="180">
        <v>9299729.6199999992</v>
      </c>
      <c r="AD554" s="137">
        <f t="shared" si="85"/>
        <v>-60263.61999999918</v>
      </c>
      <c r="AE554" s="135">
        <f t="shared" si="86"/>
        <v>1.006522413741227</v>
      </c>
      <c r="AF554" s="135">
        <f t="shared" si="87"/>
        <v>1.006522413741227</v>
      </c>
      <c r="AG554" s="135" t="s">
        <v>2544</v>
      </c>
      <c r="AH554" s="202"/>
      <c r="AI554" s="189"/>
      <c r="AJ554" s="178"/>
      <c r="AK554" s="178"/>
      <c r="AL554" s="178"/>
      <c r="AM554" s="178"/>
      <c r="AN554" s="178"/>
      <c r="AO554" s="178"/>
      <c r="AP554" s="178"/>
      <c r="AQ554" s="188" t="s">
        <v>1281</v>
      </c>
    </row>
    <row r="555" spans="1:43" ht="36" x14ac:dyDescent="0.3">
      <c r="A555" s="193" t="s">
        <v>897</v>
      </c>
      <c r="B555" s="129">
        <v>552</v>
      </c>
      <c r="C555" s="198" t="s">
        <v>1292</v>
      </c>
      <c r="D555" s="239">
        <v>42302</v>
      </c>
      <c r="E555" s="245" t="s">
        <v>1166</v>
      </c>
      <c r="F555" s="280" t="s">
        <v>2530</v>
      </c>
      <c r="G555" s="175" t="s">
        <v>1132</v>
      </c>
      <c r="H555" s="187">
        <v>2013</v>
      </c>
      <c r="I555" s="130">
        <v>39618</v>
      </c>
      <c r="J555" s="186">
        <v>2008</v>
      </c>
      <c r="K555" s="130" t="s">
        <v>2253</v>
      </c>
      <c r="L555" s="130" t="s">
        <v>1104</v>
      </c>
      <c r="M555" s="248">
        <v>1800</v>
      </c>
      <c r="N555" s="136">
        <v>39753</v>
      </c>
      <c r="O555" s="136">
        <v>41426</v>
      </c>
      <c r="P555" s="136">
        <v>42844</v>
      </c>
      <c r="Q555" s="145">
        <f t="shared" si="88"/>
        <v>8.4684931506849317</v>
      </c>
      <c r="R555" s="145" t="s">
        <v>2518</v>
      </c>
      <c r="S555" s="145">
        <f t="shared" si="89"/>
        <v>3.8849315068493149</v>
      </c>
      <c r="T555" s="145" t="s">
        <v>2513</v>
      </c>
      <c r="U555" s="145" t="s">
        <v>2540</v>
      </c>
      <c r="V555" s="145" t="s">
        <v>689</v>
      </c>
      <c r="W555" s="145" t="s">
        <v>689</v>
      </c>
      <c r="X555" s="187" t="s">
        <v>691</v>
      </c>
      <c r="Y555" s="180">
        <v>5251829.53</v>
      </c>
      <c r="Z555" s="181">
        <v>0</v>
      </c>
      <c r="AA555" s="128">
        <v>0</v>
      </c>
      <c r="AB555" s="133">
        <v>6093735</v>
      </c>
      <c r="AC555" s="180">
        <v>5087567.6500000004</v>
      </c>
      <c r="AD555" s="137">
        <f t="shared" si="85"/>
        <v>164261.87999999989</v>
      </c>
      <c r="AE555" s="135">
        <f t="shared" si="86"/>
        <v>0.96872292235273683</v>
      </c>
      <c r="AF555" s="135">
        <f t="shared" si="87"/>
        <v>0.96872292235273683</v>
      </c>
      <c r="AG555" s="135" t="s">
        <v>2544</v>
      </c>
      <c r="AH555" s="202"/>
      <c r="AI555" s="189"/>
      <c r="AJ555" s="178"/>
      <c r="AK555" s="178"/>
      <c r="AL555" s="178"/>
      <c r="AM555" s="178"/>
      <c r="AN555" s="178"/>
      <c r="AO555" s="178"/>
      <c r="AP555" s="178"/>
      <c r="AQ555" s="188" t="s">
        <v>1293</v>
      </c>
    </row>
    <row r="556" spans="1:43" ht="96.6" x14ac:dyDescent="0.3">
      <c r="A556" s="193" t="s">
        <v>897</v>
      </c>
      <c r="B556" s="129">
        <v>553</v>
      </c>
      <c r="C556" s="198" t="s">
        <v>1313</v>
      </c>
      <c r="D556" s="239">
        <v>75886</v>
      </c>
      <c r="E556" s="245" t="s">
        <v>1166</v>
      </c>
      <c r="F556" s="280" t="s">
        <v>2530</v>
      </c>
      <c r="G556" s="175" t="s">
        <v>1622</v>
      </c>
      <c r="H556" s="187">
        <v>2013</v>
      </c>
      <c r="I556" s="130">
        <v>39518</v>
      </c>
      <c r="J556" s="186">
        <v>2008</v>
      </c>
      <c r="K556" s="130" t="s">
        <v>1166</v>
      </c>
      <c r="L556" s="130" t="s">
        <v>1107</v>
      </c>
      <c r="M556" s="248">
        <v>120</v>
      </c>
      <c r="N556" s="136">
        <v>40817</v>
      </c>
      <c r="O556" s="136">
        <v>41548</v>
      </c>
      <c r="P556" s="136">
        <v>42844</v>
      </c>
      <c r="Q556" s="145">
        <f t="shared" si="88"/>
        <v>5.5534246575342463</v>
      </c>
      <c r="R556" s="145" t="s">
        <v>2515</v>
      </c>
      <c r="S556" s="145">
        <f t="shared" si="89"/>
        <v>3.5506849315068494</v>
      </c>
      <c r="T556" s="145" t="s">
        <v>2513</v>
      </c>
      <c r="U556" s="145" t="s">
        <v>2540</v>
      </c>
      <c r="V556" s="145" t="s">
        <v>691</v>
      </c>
      <c r="W556" s="145" t="s">
        <v>689</v>
      </c>
      <c r="X556" s="187" t="s">
        <v>691</v>
      </c>
      <c r="Y556" s="180">
        <v>1451022.04</v>
      </c>
      <c r="Z556" s="181">
        <v>0</v>
      </c>
      <c r="AA556" s="128">
        <v>0</v>
      </c>
      <c r="AB556" s="133">
        <v>1473934</v>
      </c>
      <c r="AC556" s="180">
        <v>1455079.73</v>
      </c>
      <c r="AD556" s="137">
        <f t="shared" si="85"/>
        <v>-4057.6899999999441</v>
      </c>
      <c r="AE556" s="135">
        <f t="shared" si="86"/>
        <v>1.0027964358143036</v>
      </c>
      <c r="AF556" s="135">
        <f t="shared" si="87"/>
        <v>1.0027964358143036</v>
      </c>
      <c r="AG556" s="135" t="s">
        <v>2544</v>
      </c>
      <c r="AH556" s="202"/>
      <c r="AI556" s="189"/>
      <c r="AJ556" s="178"/>
      <c r="AK556" s="178"/>
      <c r="AL556" s="178"/>
      <c r="AM556" s="178"/>
      <c r="AN556" s="178"/>
      <c r="AO556" s="178"/>
      <c r="AP556" s="178"/>
      <c r="AQ556" s="188" t="s">
        <v>1314</v>
      </c>
    </row>
    <row r="557" spans="1:43" ht="36.6" x14ac:dyDescent="0.3">
      <c r="A557" s="193" t="s">
        <v>897</v>
      </c>
      <c r="B557" s="129">
        <v>554</v>
      </c>
      <c r="C557" s="198" t="s">
        <v>1331</v>
      </c>
      <c r="D557" s="239">
        <v>91733</v>
      </c>
      <c r="E557" s="245" t="s">
        <v>1166</v>
      </c>
      <c r="F557" s="280" t="s">
        <v>2530</v>
      </c>
      <c r="G557" s="175" t="s">
        <v>1622</v>
      </c>
      <c r="H557" s="187">
        <v>2013</v>
      </c>
      <c r="I557" s="130">
        <v>39783</v>
      </c>
      <c r="J557" s="186">
        <v>2008</v>
      </c>
      <c r="K557" s="130" t="s">
        <v>1166</v>
      </c>
      <c r="L557" s="130" t="s">
        <v>1110</v>
      </c>
      <c r="M557" s="248">
        <v>150</v>
      </c>
      <c r="N557" s="136">
        <v>40848</v>
      </c>
      <c r="O557" s="136">
        <v>41395</v>
      </c>
      <c r="P557" s="136">
        <v>42844</v>
      </c>
      <c r="Q557" s="145">
        <f t="shared" si="88"/>
        <v>5.4684931506849317</v>
      </c>
      <c r="R557" s="145" t="s">
        <v>2515</v>
      </c>
      <c r="S557" s="145">
        <f t="shared" si="89"/>
        <v>3.9698630136986299</v>
      </c>
      <c r="T557" s="145" t="s">
        <v>2514</v>
      </c>
      <c r="U557" s="145" t="s">
        <v>2540</v>
      </c>
      <c r="V557" s="145" t="s">
        <v>689</v>
      </c>
      <c r="W557" s="136" t="s">
        <v>691</v>
      </c>
      <c r="X557" s="187" t="s">
        <v>691</v>
      </c>
      <c r="Y557" s="180">
        <v>1159699.56</v>
      </c>
      <c r="Z557" s="181">
        <v>0</v>
      </c>
      <c r="AA557" s="128">
        <v>0</v>
      </c>
      <c r="AB557" s="133">
        <v>2181953</v>
      </c>
      <c r="AC557" s="180">
        <v>1159699.56</v>
      </c>
      <c r="AD557" s="137">
        <f t="shared" si="85"/>
        <v>0</v>
      </c>
      <c r="AE557" s="135">
        <f t="shared" si="86"/>
        <v>1</v>
      </c>
      <c r="AF557" s="135">
        <f t="shared" si="87"/>
        <v>1</v>
      </c>
      <c r="AG557" s="135" t="s">
        <v>2544</v>
      </c>
      <c r="AH557" s="136" t="s">
        <v>925</v>
      </c>
      <c r="AI557" s="190"/>
      <c r="AJ557" s="191"/>
      <c r="AK557" s="191"/>
      <c r="AL557" s="191"/>
      <c r="AM557" s="191"/>
      <c r="AN557" s="191"/>
      <c r="AO557" s="191"/>
      <c r="AP557" s="191"/>
      <c r="AQ557" s="188" t="s">
        <v>1332</v>
      </c>
    </row>
    <row r="558" spans="1:43" ht="36" x14ac:dyDescent="0.3">
      <c r="A558" s="193" t="s">
        <v>897</v>
      </c>
      <c r="B558" s="129">
        <v>555</v>
      </c>
      <c r="C558" s="198" t="s">
        <v>1350</v>
      </c>
      <c r="D558" s="239">
        <v>129372</v>
      </c>
      <c r="E558" s="245" t="s">
        <v>2377</v>
      </c>
      <c r="F558" s="280" t="s">
        <v>2530</v>
      </c>
      <c r="G558" s="175" t="s">
        <v>2188</v>
      </c>
      <c r="H558" s="187">
        <v>2013</v>
      </c>
      <c r="I558" s="130">
        <v>40639</v>
      </c>
      <c r="J558" s="187">
        <v>2011</v>
      </c>
      <c r="K558" s="130" t="s">
        <v>1512</v>
      </c>
      <c r="L558" s="130" t="s">
        <v>1110</v>
      </c>
      <c r="M558" s="248">
        <v>180</v>
      </c>
      <c r="N558" s="136">
        <v>40878</v>
      </c>
      <c r="O558" s="136">
        <v>41395</v>
      </c>
      <c r="P558" s="136">
        <v>42844</v>
      </c>
      <c r="Q558" s="145">
        <f t="shared" si="88"/>
        <v>5.3863013698630136</v>
      </c>
      <c r="R558" s="145" t="s">
        <v>2515</v>
      </c>
      <c r="S558" s="145">
        <f t="shared" si="89"/>
        <v>3.9698630136986299</v>
      </c>
      <c r="T558" s="145" t="s">
        <v>2514</v>
      </c>
      <c r="U558" s="145" t="s">
        <v>2540</v>
      </c>
      <c r="V558" s="145" t="s">
        <v>691</v>
      </c>
      <c r="W558" s="136" t="s">
        <v>691</v>
      </c>
      <c r="X558" s="187" t="s">
        <v>691</v>
      </c>
      <c r="Y558" s="180">
        <v>3117694.63</v>
      </c>
      <c r="Z558" s="181">
        <v>0</v>
      </c>
      <c r="AA558" s="128">
        <v>0</v>
      </c>
      <c r="AB558" s="133">
        <v>6103447</v>
      </c>
      <c r="AC558" s="180">
        <v>3124382.58</v>
      </c>
      <c r="AD558" s="137">
        <f t="shared" si="85"/>
        <v>-6687.9500000001863</v>
      </c>
      <c r="AE558" s="135">
        <f t="shared" si="86"/>
        <v>1.0021451587771444</v>
      </c>
      <c r="AF558" s="135">
        <f t="shared" si="87"/>
        <v>1.0021451587771444</v>
      </c>
      <c r="AG558" s="135" t="s">
        <v>2544</v>
      </c>
      <c r="AH558" s="136" t="s">
        <v>925</v>
      </c>
      <c r="AI558" s="190"/>
      <c r="AJ558" s="191"/>
      <c r="AK558" s="191"/>
      <c r="AL558" s="191"/>
      <c r="AM558" s="191"/>
      <c r="AN558" s="191"/>
      <c r="AO558" s="191"/>
      <c r="AP558" s="191"/>
      <c r="AQ558" s="188" t="s">
        <v>1351</v>
      </c>
    </row>
    <row r="559" spans="1:43" ht="48" x14ac:dyDescent="0.3">
      <c r="A559" s="193" t="s">
        <v>897</v>
      </c>
      <c r="B559" s="129">
        <v>556</v>
      </c>
      <c r="C559" s="198" t="s">
        <v>1353</v>
      </c>
      <c r="D559" s="239">
        <v>130349</v>
      </c>
      <c r="E559" s="245" t="s">
        <v>1166</v>
      </c>
      <c r="F559" s="280" t="s">
        <v>2530</v>
      </c>
      <c r="G559" s="175" t="s">
        <v>2189</v>
      </c>
      <c r="H559" s="187">
        <v>2013</v>
      </c>
      <c r="I559" s="130">
        <v>40110</v>
      </c>
      <c r="J559" s="187">
        <v>2009</v>
      </c>
      <c r="K559" s="130" t="s">
        <v>2260</v>
      </c>
      <c r="L559" s="130" t="s">
        <v>1109</v>
      </c>
      <c r="M559" s="248">
        <v>120</v>
      </c>
      <c r="N559" s="136">
        <v>41214</v>
      </c>
      <c r="O559" s="136">
        <v>41609</v>
      </c>
      <c r="P559" s="136">
        <v>42844</v>
      </c>
      <c r="Q559" s="145">
        <f t="shared" si="88"/>
        <v>4.4657534246575343</v>
      </c>
      <c r="R559" s="145" t="s">
        <v>2514</v>
      </c>
      <c r="S559" s="145">
        <f t="shared" si="89"/>
        <v>3.3835616438356166</v>
      </c>
      <c r="T559" s="145" t="s">
        <v>2513</v>
      </c>
      <c r="U559" s="145" t="s">
        <v>2540</v>
      </c>
      <c r="V559" s="145" t="s">
        <v>689</v>
      </c>
      <c r="W559" s="145" t="s">
        <v>689</v>
      </c>
      <c r="X559" s="187" t="s">
        <v>689</v>
      </c>
      <c r="Y559" s="180">
        <v>1195311.26</v>
      </c>
      <c r="Z559" s="181">
        <v>0</v>
      </c>
      <c r="AA559" s="128">
        <v>0</v>
      </c>
      <c r="AB559" s="133">
        <v>24115</v>
      </c>
      <c r="AC559" s="180">
        <v>23115</v>
      </c>
      <c r="AD559" s="137">
        <f t="shared" si="85"/>
        <v>1172196.26</v>
      </c>
      <c r="AE559" s="135">
        <f t="shared" si="86"/>
        <v>1.9338059276710905E-2</v>
      </c>
      <c r="AF559" s="135">
        <f t="shared" si="87"/>
        <v>1.9338059276710905E-2</v>
      </c>
      <c r="AG559" s="135" t="s">
        <v>2543</v>
      </c>
      <c r="AH559" s="202"/>
      <c r="AI559" s="190"/>
      <c r="AJ559" s="191"/>
      <c r="AK559" s="191"/>
      <c r="AL559" s="191"/>
      <c r="AM559" s="191"/>
      <c r="AN559" s="191"/>
      <c r="AO559" s="191"/>
      <c r="AP559" s="191"/>
      <c r="AQ559" s="188" t="s">
        <v>1355</v>
      </c>
    </row>
    <row r="560" spans="1:43" ht="36" x14ac:dyDescent="0.3">
      <c r="A560" s="193" t="s">
        <v>897</v>
      </c>
      <c r="B560" s="129">
        <v>557</v>
      </c>
      <c r="C560" s="198" t="s">
        <v>1367</v>
      </c>
      <c r="D560" s="239">
        <v>152599</v>
      </c>
      <c r="E560" s="245" t="s">
        <v>1166</v>
      </c>
      <c r="F560" s="280" t="s">
        <v>2530</v>
      </c>
      <c r="G560" s="175" t="s">
        <v>1169</v>
      </c>
      <c r="H560" s="187">
        <v>2013</v>
      </c>
      <c r="I560" s="130">
        <v>40316</v>
      </c>
      <c r="J560" s="186">
        <v>2010</v>
      </c>
      <c r="K560" s="130" t="s">
        <v>1165</v>
      </c>
      <c r="L560" s="130" t="s">
        <v>1104</v>
      </c>
      <c r="M560" s="248">
        <v>90</v>
      </c>
      <c r="N560" s="136">
        <v>41030</v>
      </c>
      <c r="O560" s="136">
        <v>41579</v>
      </c>
      <c r="P560" s="136">
        <v>42844</v>
      </c>
      <c r="Q560" s="145">
        <f t="shared" si="88"/>
        <v>4.9698630136986299</v>
      </c>
      <c r="R560" s="145" t="s">
        <v>2515</v>
      </c>
      <c r="S560" s="145">
        <f t="shared" si="89"/>
        <v>3.4657534246575343</v>
      </c>
      <c r="T560" s="145" t="s">
        <v>2513</v>
      </c>
      <c r="U560" s="145" t="s">
        <v>2540</v>
      </c>
      <c r="V560" s="145" t="s">
        <v>691</v>
      </c>
      <c r="W560" s="136" t="s">
        <v>691</v>
      </c>
      <c r="X560" s="187" t="s">
        <v>691</v>
      </c>
      <c r="Y560" s="180">
        <v>689491.62</v>
      </c>
      <c r="Z560" s="181">
        <v>0</v>
      </c>
      <c r="AA560" s="128">
        <v>0</v>
      </c>
      <c r="AB560" s="133">
        <v>753129</v>
      </c>
      <c r="AC560" s="180">
        <v>689491.62</v>
      </c>
      <c r="AD560" s="137">
        <f t="shared" si="85"/>
        <v>0</v>
      </c>
      <c r="AE560" s="135">
        <f t="shared" si="86"/>
        <v>1</v>
      </c>
      <c r="AF560" s="135">
        <f t="shared" si="87"/>
        <v>1</v>
      </c>
      <c r="AG560" s="135" t="s">
        <v>2544</v>
      </c>
      <c r="AH560" s="136" t="s">
        <v>925</v>
      </c>
      <c r="AI560" s="190"/>
      <c r="AJ560" s="191"/>
      <c r="AK560" s="191"/>
      <c r="AL560" s="191"/>
      <c r="AM560" s="191"/>
      <c r="AN560" s="191"/>
      <c r="AO560" s="191"/>
      <c r="AP560" s="191"/>
      <c r="AQ560" s="188" t="s">
        <v>1338</v>
      </c>
    </row>
    <row r="561" spans="1:43" ht="48" x14ac:dyDescent="0.3">
      <c r="A561" s="193" t="s">
        <v>897</v>
      </c>
      <c r="B561" s="129">
        <v>558</v>
      </c>
      <c r="C561" s="198" t="s">
        <v>1368</v>
      </c>
      <c r="D561" s="239">
        <v>164238</v>
      </c>
      <c r="E561" s="245" t="s">
        <v>1166</v>
      </c>
      <c r="F561" s="280" t="s">
        <v>2530</v>
      </c>
      <c r="G561" s="175" t="s">
        <v>1169</v>
      </c>
      <c r="H561" s="187">
        <v>2013</v>
      </c>
      <c r="I561" s="130">
        <v>40494</v>
      </c>
      <c r="J561" s="186">
        <v>2010</v>
      </c>
      <c r="K561" s="130" t="s">
        <v>1165</v>
      </c>
      <c r="L561" s="130" t="s">
        <v>1110</v>
      </c>
      <c r="M561" s="248">
        <v>120</v>
      </c>
      <c r="N561" s="136">
        <v>41030</v>
      </c>
      <c r="O561" s="136">
        <v>41518</v>
      </c>
      <c r="P561" s="136">
        <v>42844</v>
      </c>
      <c r="Q561" s="145">
        <f t="shared" si="88"/>
        <v>4.9698630136986299</v>
      </c>
      <c r="R561" s="145" t="s">
        <v>2515</v>
      </c>
      <c r="S561" s="145">
        <f t="shared" si="89"/>
        <v>3.6328767123287671</v>
      </c>
      <c r="T561" s="145" t="s">
        <v>2513</v>
      </c>
      <c r="U561" s="145" t="s">
        <v>2540</v>
      </c>
      <c r="V561" s="145" t="s">
        <v>691</v>
      </c>
      <c r="W561" s="136" t="s">
        <v>691</v>
      </c>
      <c r="X561" s="187" t="s">
        <v>691</v>
      </c>
      <c r="Y561" s="180">
        <v>960834.74</v>
      </c>
      <c r="Z561" s="181">
        <v>0</v>
      </c>
      <c r="AA561" s="128">
        <v>0</v>
      </c>
      <c r="AB561" s="133">
        <v>1818237</v>
      </c>
      <c r="AC561" s="180">
        <v>960834.74</v>
      </c>
      <c r="AD561" s="137">
        <f t="shared" si="85"/>
        <v>0</v>
      </c>
      <c r="AE561" s="135">
        <f t="shared" si="86"/>
        <v>1</v>
      </c>
      <c r="AF561" s="135">
        <f t="shared" si="87"/>
        <v>1</v>
      </c>
      <c r="AG561" s="135" t="s">
        <v>2544</v>
      </c>
      <c r="AH561" s="136" t="s">
        <v>925</v>
      </c>
      <c r="AI561" s="190"/>
      <c r="AJ561" s="191"/>
      <c r="AK561" s="191"/>
      <c r="AL561" s="191"/>
      <c r="AM561" s="191"/>
      <c r="AN561" s="191"/>
      <c r="AO561" s="191"/>
      <c r="AP561" s="191"/>
      <c r="AQ561" s="188" t="s">
        <v>1338</v>
      </c>
    </row>
    <row r="562" spans="1:43" ht="48" x14ac:dyDescent="0.3">
      <c r="A562" s="193" t="s">
        <v>897</v>
      </c>
      <c r="B562" s="129">
        <v>559</v>
      </c>
      <c r="C562" s="198" t="s">
        <v>1369</v>
      </c>
      <c r="D562" s="239">
        <v>168279</v>
      </c>
      <c r="E562" s="245" t="s">
        <v>1166</v>
      </c>
      <c r="F562" s="280" t="s">
        <v>2530</v>
      </c>
      <c r="G562" s="175" t="s">
        <v>1622</v>
      </c>
      <c r="H562" s="187">
        <v>2013</v>
      </c>
      <c r="I562" s="130">
        <v>40714</v>
      </c>
      <c r="J562" s="187">
        <v>2011</v>
      </c>
      <c r="K562" s="130" t="s">
        <v>2236</v>
      </c>
      <c r="L562" s="130" t="s">
        <v>1110</v>
      </c>
      <c r="M562" s="248">
        <v>270</v>
      </c>
      <c r="N562" s="136">
        <v>40817</v>
      </c>
      <c r="O562" s="136">
        <v>41334</v>
      </c>
      <c r="P562" s="136">
        <v>42844</v>
      </c>
      <c r="Q562" s="145">
        <f t="shared" si="88"/>
        <v>5.5534246575342463</v>
      </c>
      <c r="R562" s="145" t="s">
        <v>2515</v>
      </c>
      <c r="S562" s="145">
        <f t="shared" si="89"/>
        <v>4.1369863013698627</v>
      </c>
      <c r="T562" s="145" t="s">
        <v>2514</v>
      </c>
      <c r="U562" s="145" t="s">
        <v>2540</v>
      </c>
      <c r="V562" s="145" t="s">
        <v>689</v>
      </c>
      <c r="W562" s="136" t="s">
        <v>691</v>
      </c>
      <c r="X562" s="187" t="s">
        <v>691</v>
      </c>
      <c r="Y562" s="180">
        <v>1236503.45</v>
      </c>
      <c r="Z562" s="181">
        <v>0</v>
      </c>
      <c r="AA562" s="128">
        <v>0</v>
      </c>
      <c r="AB562" s="133">
        <v>2002602</v>
      </c>
      <c r="AC562" s="180">
        <v>1241885.69</v>
      </c>
      <c r="AD562" s="137">
        <f t="shared" si="85"/>
        <v>-5382.2399999999907</v>
      </c>
      <c r="AE562" s="135">
        <f t="shared" si="86"/>
        <v>1.0043527901195908</v>
      </c>
      <c r="AF562" s="135">
        <f t="shared" si="87"/>
        <v>1.0043527901195908</v>
      </c>
      <c r="AG562" s="135" t="s">
        <v>2544</v>
      </c>
      <c r="AH562" s="136" t="s">
        <v>925</v>
      </c>
      <c r="AI562" s="190"/>
      <c r="AJ562" s="191"/>
      <c r="AK562" s="191"/>
      <c r="AL562" s="191"/>
      <c r="AM562" s="191"/>
      <c r="AN562" s="191"/>
      <c r="AO562" s="191"/>
      <c r="AP562" s="191"/>
      <c r="AQ562" s="188" t="s">
        <v>1338</v>
      </c>
    </row>
    <row r="563" spans="1:43" ht="48.6" x14ac:dyDescent="0.3">
      <c r="A563" s="193" t="s">
        <v>897</v>
      </c>
      <c r="B563" s="129">
        <v>560</v>
      </c>
      <c r="C563" s="198" t="s">
        <v>1370</v>
      </c>
      <c r="D563" s="239">
        <v>168285</v>
      </c>
      <c r="E563" s="245" t="s">
        <v>1166</v>
      </c>
      <c r="F563" s="280" t="s">
        <v>2530</v>
      </c>
      <c r="G563" s="175" t="s">
        <v>1622</v>
      </c>
      <c r="H563" s="187">
        <v>2013</v>
      </c>
      <c r="I563" s="130">
        <v>40720</v>
      </c>
      <c r="J563" s="187">
        <v>2011</v>
      </c>
      <c r="K563" s="130" t="s">
        <v>2236</v>
      </c>
      <c r="L563" s="130" t="s">
        <v>1110</v>
      </c>
      <c r="M563" s="248">
        <v>270</v>
      </c>
      <c r="N563" s="136">
        <v>40817</v>
      </c>
      <c r="O563" s="136">
        <v>41548</v>
      </c>
      <c r="P563" s="136">
        <v>42844</v>
      </c>
      <c r="Q563" s="145">
        <f t="shared" si="88"/>
        <v>5.5534246575342463</v>
      </c>
      <c r="R563" s="145" t="s">
        <v>2515</v>
      </c>
      <c r="S563" s="145">
        <f t="shared" si="89"/>
        <v>3.5506849315068494</v>
      </c>
      <c r="T563" s="145" t="s">
        <v>2513</v>
      </c>
      <c r="U563" s="145" t="s">
        <v>2540</v>
      </c>
      <c r="V563" s="145" t="s">
        <v>691</v>
      </c>
      <c r="W563" s="136" t="s">
        <v>691</v>
      </c>
      <c r="X563" s="187" t="s">
        <v>689</v>
      </c>
      <c r="Y563" s="180">
        <v>1014815.9</v>
      </c>
      <c r="Z563" s="181">
        <v>0</v>
      </c>
      <c r="AA563" s="128">
        <v>0</v>
      </c>
      <c r="AB563" s="133">
        <v>1835489</v>
      </c>
      <c r="AC563" s="180">
        <v>1014815.9</v>
      </c>
      <c r="AD563" s="137">
        <f t="shared" si="85"/>
        <v>0</v>
      </c>
      <c r="AE563" s="135">
        <f t="shared" si="86"/>
        <v>1</v>
      </c>
      <c r="AF563" s="135">
        <f t="shared" si="87"/>
        <v>1</v>
      </c>
      <c r="AG563" s="135" t="s">
        <v>2544</v>
      </c>
      <c r="AH563" s="136" t="s">
        <v>925</v>
      </c>
      <c r="AI563" s="190"/>
      <c r="AJ563" s="191"/>
      <c r="AK563" s="191"/>
      <c r="AL563" s="191"/>
      <c r="AM563" s="191"/>
      <c r="AN563" s="191"/>
      <c r="AO563" s="191"/>
      <c r="AP563" s="191"/>
      <c r="AQ563" s="188" t="s">
        <v>1371</v>
      </c>
    </row>
    <row r="564" spans="1:43" ht="36" x14ac:dyDescent="0.3">
      <c r="A564" s="193" t="s">
        <v>897</v>
      </c>
      <c r="B564" s="129">
        <v>561</v>
      </c>
      <c r="C564" s="198" t="s">
        <v>1374</v>
      </c>
      <c r="D564" s="239">
        <v>180115</v>
      </c>
      <c r="E564" s="245" t="s">
        <v>1166</v>
      </c>
      <c r="F564" s="280" t="s">
        <v>2530</v>
      </c>
      <c r="G564" s="175" t="s">
        <v>1132</v>
      </c>
      <c r="H564" s="187">
        <v>2013</v>
      </c>
      <c r="I564" s="130">
        <v>40868</v>
      </c>
      <c r="J564" s="187">
        <v>2011</v>
      </c>
      <c r="K564" s="130" t="s">
        <v>1166</v>
      </c>
      <c r="L564" s="130" t="s">
        <v>1110</v>
      </c>
      <c r="M564" s="248">
        <v>180</v>
      </c>
      <c r="N564" s="136">
        <v>41122</v>
      </c>
      <c r="O564" s="136">
        <v>41426</v>
      </c>
      <c r="P564" s="136">
        <v>42844</v>
      </c>
      <c r="Q564" s="145">
        <f t="shared" si="88"/>
        <v>4.7178082191780826</v>
      </c>
      <c r="R564" s="145" t="s">
        <v>2514</v>
      </c>
      <c r="S564" s="145">
        <f t="shared" si="89"/>
        <v>3.8849315068493149</v>
      </c>
      <c r="T564" s="145" t="s">
        <v>2513</v>
      </c>
      <c r="U564" s="145" t="s">
        <v>2540</v>
      </c>
      <c r="V564" s="145" t="s">
        <v>691</v>
      </c>
      <c r="W564" s="145" t="s">
        <v>689</v>
      </c>
      <c r="X564" s="187" t="s">
        <v>691</v>
      </c>
      <c r="Y564" s="180">
        <v>3556726</v>
      </c>
      <c r="Z564" s="181">
        <v>0</v>
      </c>
      <c r="AA564" s="128">
        <v>0</v>
      </c>
      <c r="AB564" s="133">
        <v>7102280</v>
      </c>
      <c r="AC564" s="180">
        <v>3473900.12</v>
      </c>
      <c r="AD564" s="137">
        <f t="shared" si="85"/>
        <v>82825.879999999888</v>
      </c>
      <c r="AE564" s="135">
        <f t="shared" si="86"/>
        <v>0.97671288707648551</v>
      </c>
      <c r="AF564" s="135">
        <f t="shared" si="87"/>
        <v>0.97671288707648551</v>
      </c>
      <c r="AG564" s="135" t="s">
        <v>2544</v>
      </c>
      <c r="AH564" s="202"/>
      <c r="AI564" s="190"/>
      <c r="AJ564" s="191"/>
      <c r="AK564" s="191"/>
      <c r="AL564" s="191"/>
      <c r="AM564" s="191"/>
      <c r="AN564" s="191"/>
      <c r="AO564" s="191"/>
      <c r="AP564" s="191"/>
      <c r="AQ564" s="188" t="s">
        <v>1376</v>
      </c>
    </row>
    <row r="565" spans="1:43" ht="48.6" x14ac:dyDescent="0.3">
      <c r="A565" s="193" t="s">
        <v>897</v>
      </c>
      <c r="B565" s="129">
        <v>562</v>
      </c>
      <c r="C565" s="198" t="s">
        <v>1375</v>
      </c>
      <c r="D565" s="239">
        <v>180302</v>
      </c>
      <c r="E565" s="245" t="s">
        <v>1166</v>
      </c>
      <c r="F565" s="280" t="s">
        <v>2530</v>
      </c>
      <c r="G565" s="175" t="s">
        <v>1132</v>
      </c>
      <c r="H565" s="187">
        <v>2013</v>
      </c>
      <c r="I565" s="130">
        <v>40765</v>
      </c>
      <c r="J565" s="187">
        <v>2011</v>
      </c>
      <c r="K565" s="130" t="s">
        <v>1166</v>
      </c>
      <c r="L565" s="130" t="s">
        <v>1110</v>
      </c>
      <c r="M565" s="248">
        <v>180</v>
      </c>
      <c r="N565" s="136">
        <v>40848</v>
      </c>
      <c r="O565" s="136">
        <v>41334</v>
      </c>
      <c r="P565" s="136">
        <v>42844</v>
      </c>
      <c r="Q565" s="145">
        <f t="shared" si="88"/>
        <v>5.4684931506849317</v>
      </c>
      <c r="R565" s="145" t="s">
        <v>2515</v>
      </c>
      <c r="S565" s="145">
        <f t="shared" si="89"/>
        <v>4.1369863013698627</v>
      </c>
      <c r="T565" s="145" t="s">
        <v>2514</v>
      </c>
      <c r="U565" s="145" t="s">
        <v>2540</v>
      </c>
      <c r="V565" s="145" t="s">
        <v>689</v>
      </c>
      <c r="W565" s="145" t="s">
        <v>689</v>
      </c>
      <c r="X565" s="187" t="s">
        <v>691</v>
      </c>
      <c r="Y565" s="180">
        <v>1369022.06</v>
      </c>
      <c r="Z565" s="181">
        <v>0</v>
      </c>
      <c r="AA565" s="128">
        <v>0</v>
      </c>
      <c r="AB565" s="133">
        <v>2133373</v>
      </c>
      <c r="AC565" s="180">
        <v>1383901.58</v>
      </c>
      <c r="AD565" s="137">
        <f t="shared" si="85"/>
        <v>-14879.520000000019</v>
      </c>
      <c r="AE565" s="135">
        <f t="shared" si="86"/>
        <v>1.0108687218670531</v>
      </c>
      <c r="AF565" s="135">
        <f t="shared" si="87"/>
        <v>1.0108687218670531</v>
      </c>
      <c r="AG565" s="135" t="s">
        <v>2544</v>
      </c>
      <c r="AH565" s="202"/>
      <c r="AI565" s="190"/>
      <c r="AJ565" s="191"/>
      <c r="AK565" s="191"/>
      <c r="AL565" s="191"/>
      <c r="AM565" s="191"/>
      <c r="AN565" s="191"/>
      <c r="AO565" s="191"/>
      <c r="AP565" s="191"/>
      <c r="AQ565" s="188" t="s">
        <v>1377</v>
      </c>
    </row>
    <row r="566" spans="1:43" ht="48" x14ac:dyDescent="0.3">
      <c r="A566" s="193" t="s">
        <v>897</v>
      </c>
      <c r="B566" s="129">
        <v>563</v>
      </c>
      <c r="C566" s="198" t="s">
        <v>1378</v>
      </c>
      <c r="D566" s="239">
        <v>183279</v>
      </c>
      <c r="E566" s="245" t="s">
        <v>1166</v>
      </c>
      <c r="F566" s="280" t="s">
        <v>2530</v>
      </c>
      <c r="G566" s="175" t="s">
        <v>2190</v>
      </c>
      <c r="H566" s="187">
        <v>2013</v>
      </c>
      <c r="I566" s="130">
        <v>40736</v>
      </c>
      <c r="J566" s="187">
        <v>2011</v>
      </c>
      <c r="K566" s="157" t="s">
        <v>1497</v>
      </c>
      <c r="L566" s="130" t="s">
        <v>1110</v>
      </c>
      <c r="M566" s="248">
        <v>180</v>
      </c>
      <c r="N566" s="136">
        <v>40848</v>
      </c>
      <c r="O566" s="136">
        <v>41426</v>
      </c>
      <c r="P566" s="136">
        <v>42844</v>
      </c>
      <c r="Q566" s="145">
        <f t="shared" si="88"/>
        <v>5.4684931506849317</v>
      </c>
      <c r="R566" s="145" t="s">
        <v>2515</v>
      </c>
      <c r="S566" s="145">
        <f t="shared" si="89"/>
        <v>3.8849315068493149</v>
      </c>
      <c r="T566" s="145" t="s">
        <v>2513</v>
      </c>
      <c r="U566" s="145" t="s">
        <v>2540</v>
      </c>
      <c r="V566" s="145" t="s">
        <v>689</v>
      </c>
      <c r="W566" s="145" t="s">
        <v>689</v>
      </c>
      <c r="X566" s="187" t="s">
        <v>691</v>
      </c>
      <c r="Y566" s="180">
        <v>1579787.16</v>
      </c>
      <c r="Z566" s="181">
        <v>0</v>
      </c>
      <c r="AA566" s="128">
        <v>0</v>
      </c>
      <c r="AB566" s="133">
        <v>2776680</v>
      </c>
      <c r="AC566" s="180">
        <v>1567432.74</v>
      </c>
      <c r="AD566" s="137">
        <f t="shared" ref="AD566" si="90">+Y566-AC566</f>
        <v>12354.419999999925</v>
      </c>
      <c r="AE566" s="135">
        <f t="shared" si="86"/>
        <v>0.99217969337084633</v>
      </c>
      <c r="AF566" s="135">
        <f t="shared" si="87"/>
        <v>0.99217969337084633</v>
      </c>
      <c r="AG566" s="135" t="s">
        <v>2544</v>
      </c>
      <c r="AH566" s="202"/>
      <c r="AI566" s="189"/>
      <c r="AJ566" s="178"/>
      <c r="AK566" s="178"/>
      <c r="AL566" s="178"/>
      <c r="AM566" s="178"/>
      <c r="AN566" s="178"/>
      <c r="AO566" s="178"/>
      <c r="AP566" s="178"/>
      <c r="AQ566" s="188" t="s">
        <v>1376</v>
      </c>
    </row>
    <row r="567" spans="1:43" ht="48" x14ac:dyDescent="0.3">
      <c r="A567" s="193" t="s">
        <v>897</v>
      </c>
      <c r="B567" s="129">
        <v>564</v>
      </c>
      <c r="C567" s="198" t="s">
        <v>1380</v>
      </c>
      <c r="D567" s="239">
        <v>185695</v>
      </c>
      <c r="E567" s="245" t="s">
        <v>1166</v>
      </c>
      <c r="F567" s="280" t="s">
        <v>2530</v>
      </c>
      <c r="G567" s="175" t="s">
        <v>2189</v>
      </c>
      <c r="H567" s="187">
        <v>2013</v>
      </c>
      <c r="I567" s="130">
        <v>40812</v>
      </c>
      <c r="J567" s="187">
        <v>2011</v>
      </c>
      <c r="K567" s="130" t="s">
        <v>2260</v>
      </c>
      <c r="L567" s="130" t="s">
        <v>1100</v>
      </c>
      <c r="M567" s="248">
        <v>450</v>
      </c>
      <c r="N567" s="136" t="s">
        <v>698</v>
      </c>
      <c r="O567" s="136" t="s">
        <v>698</v>
      </c>
      <c r="P567" s="136">
        <v>42844</v>
      </c>
      <c r="Q567" s="128" t="s">
        <v>698</v>
      </c>
      <c r="R567" s="128" t="s">
        <v>698</v>
      </c>
      <c r="S567" s="128" t="s">
        <v>698</v>
      </c>
      <c r="T567" s="128" t="s">
        <v>698</v>
      </c>
      <c r="U567" s="128" t="s">
        <v>698</v>
      </c>
      <c r="V567" s="145" t="s">
        <v>689</v>
      </c>
      <c r="W567" s="145" t="s">
        <v>689</v>
      </c>
      <c r="X567" s="187" t="s">
        <v>689</v>
      </c>
      <c r="Y567" s="180">
        <v>5034761</v>
      </c>
      <c r="Z567" s="181">
        <v>0</v>
      </c>
      <c r="AA567" s="128">
        <v>0</v>
      </c>
      <c r="AB567" s="150" t="s">
        <v>698</v>
      </c>
      <c r="AC567" s="194" t="s">
        <v>698</v>
      </c>
      <c r="AD567" s="128" t="s">
        <v>698</v>
      </c>
      <c r="AE567" s="128" t="s">
        <v>698</v>
      </c>
      <c r="AF567" s="128" t="s">
        <v>698</v>
      </c>
      <c r="AG567" s="128" t="s">
        <v>698</v>
      </c>
      <c r="AH567" s="202"/>
      <c r="AI567" s="189"/>
      <c r="AJ567" s="178"/>
      <c r="AK567" s="178"/>
      <c r="AL567" s="178"/>
      <c r="AM567" s="178"/>
      <c r="AN567" s="178"/>
      <c r="AO567" s="178"/>
      <c r="AP567" s="178"/>
      <c r="AQ567" s="188" t="s">
        <v>1383</v>
      </c>
    </row>
    <row r="568" spans="1:43" ht="48" x14ac:dyDescent="0.3">
      <c r="A568" s="193" t="s">
        <v>897</v>
      </c>
      <c r="B568" s="129">
        <v>565</v>
      </c>
      <c r="C568" s="198" t="s">
        <v>1405</v>
      </c>
      <c r="D568" s="239">
        <v>254561</v>
      </c>
      <c r="E568" s="245" t="s">
        <v>1166</v>
      </c>
      <c r="F568" s="280" t="s">
        <v>2530</v>
      </c>
      <c r="G568" s="175" t="s">
        <v>2187</v>
      </c>
      <c r="H568" s="187">
        <v>2013</v>
      </c>
      <c r="I568" s="130">
        <v>41359</v>
      </c>
      <c r="J568" s="187">
        <v>2013</v>
      </c>
      <c r="K568" s="130" t="s">
        <v>2256</v>
      </c>
      <c r="L568" s="130" t="s">
        <v>1110</v>
      </c>
      <c r="M568" s="248">
        <v>180</v>
      </c>
      <c r="N568" s="136">
        <v>41456</v>
      </c>
      <c r="O568" s="136">
        <v>41456</v>
      </c>
      <c r="P568" s="136">
        <v>42844</v>
      </c>
      <c r="Q568" s="145">
        <f t="shared" ref="Q568:Q576" si="91">+(P568-N568)/365</f>
        <v>3.8027397260273972</v>
      </c>
      <c r="R568" s="145" t="s">
        <v>2513</v>
      </c>
      <c r="S568" s="145">
        <f t="shared" ref="S568:S576" si="92">+(P568-O568)/365</f>
        <v>3.8027397260273972</v>
      </c>
      <c r="T568" s="145" t="s">
        <v>2513</v>
      </c>
      <c r="U568" s="145" t="s">
        <v>2540</v>
      </c>
      <c r="V568" s="145" t="s">
        <v>691</v>
      </c>
      <c r="W568" s="145" t="s">
        <v>689</v>
      </c>
      <c r="X568" s="187" t="s">
        <v>689</v>
      </c>
      <c r="Y568" s="180">
        <v>4082892.52</v>
      </c>
      <c r="Z568" s="181">
        <v>0</v>
      </c>
      <c r="AA568" s="128">
        <v>0</v>
      </c>
      <c r="AB568" s="133">
        <v>19000</v>
      </c>
      <c r="AC568" s="180">
        <v>19000</v>
      </c>
      <c r="AD568" s="137">
        <f t="shared" ref="AD568:AD595" si="93">+Y568-AC568</f>
        <v>4063892.52</v>
      </c>
      <c r="AE568" s="135">
        <f t="shared" ref="AE568:AE595" si="94">+AC568/Y568</f>
        <v>4.6535635966238956E-3</v>
      </c>
      <c r="AF568" s="135">
        <f t="shared" ref="AF568:AF595" si="95">+AC568/Y568</f>
        <v>4.6535635966238956E-3</v>
      </c>
      <c r="AG568" s="135" t="s">
        <v>2543</v>
      </c>
      <c r="AH568" s="202"/>
      <c r="AI568" s="189"/>
      <c r="AJ568" s="178"/>
      <c r="AK568" s="178"/>
      <c r="AL568" s="178"/>
      <c r="AM568" s="178"/>
      <c r="AN568" s="178"/>
      <c r="AO568" s="178"/>
      <c r="AP568" s="178"/>
      <c r="AQ568" s="188" t="s">
        <v>1406</v>
      </c>
    </row>
    <row r="569" spans="1:43" ht="36" x14ac:dyDescent="0.3">
      <c r="A569" s="173" t="s">
        <v>903</v>
      </c>
      <c r="B569" s="129">
        <v>566</v>
      </c>
      <c r="C569" s="171" t="s">
        <v>2070</v>
      </c>
      <c r="D569" s="241">
        <v>75280</v>
      </c>
      <c r="E569" s="246" t="s">
        <v>2208</v>
      </c>
      <c r="F569" s="279" t="s">
        <v>2531</v>
      </c>
      <c r="G569" s="175" t="s">
        <v>1132</v>
      </c>
      <c r="H569" s="152">
        <v>2013</v>
      </c>
      <c r="I569" s="157">
        <v>39567</v>
      </c>
      <c r="J569" s="186">
        <v>2008</v>
      </c>
      <c r="K569" s="187" t="s">
        <v>1094</v>
      </c>
      <c r="L569" s="152" t="s">
        <v>1109</v>
      </c>
      <c r="M569" s="154">
        <v>470</v>
      </c>
      <c r="N569" s="136">
        <v>39661</v>
      </c>
      <c r="O569" s="136">
        <v>41609</v>
      </c>
      <c r="P569" s="136">
        <v>42844</v>
      </c>
      <c r="Q569" s="145">
        <f t="shared" si="91"/>
        <v>8.7205479452054799</v>
      </c>
      <c r="R569" s="145" t="s">
        <v>2518</v>
      </c>
      <c r="S569" s="145">
        <f t="shared" si="92"/>
        <v>3.3835616438356166</v>
      </c>
      <c r="T569" s="145" t="s">
        <v>2513</v>
      </c>
      <c r="U569" s="145" t="s">
        <v>2540</v>
      </c>
      <c r="V569" s="145" t="s">
        <v>691</v>
      </c>
      <c r="W569" s="158" t="s">
        <v>691</v>
      </c>
      <c r="X569" s="152" t="s">
        <v>691</v>
      </c>
      <c r="Y569" s="159">
        <v>4963887.5</v>
      </c>
      <c r="Z569" s="160">
        <v>0</v>
      </c>
      <c r="AA569" s="128">
        <v>0</v>
      </c>
      <c r="AB569" s="133">
        <v>14859726</v>
      </c>
      <c r="AC569" s="159">
        <v>5160093.75</v>
      </c>
      <c r="AD569" s="137">
        <f t="shared" si="93"/>
        <v>-196206.25</v>
      </c>
      <c r="AE569" s="135">
        <f t="shared" si="94"/>
        <v>1.0395267318205741</v>
      </c>
      <c r="AF569" s="135">
        <f t="shared" si="95"/>
        <v>1.0395267318205741</v>
      </c>
      <c r="AG569" s="135" t="s">
        <v>2544</v>
      </c>
      <c r="AH569" s="136" t="s">
        <v>925</v>
      </c>
      <c r="AI569" s="170"/>
      <c r="AJ569" s="168"/>
      <c r="AK569" s="168"/>
      <c r="AL569" s="168"/>
      <c r="AM569" s="168"/>
      <c r="AN569" s="168"/>
      <c r="AO569" s="168"/>
      <c r="AP569" s="168"/>
      <c r="AQ569" s="165" t="s">
        <v>2071</v>
      </c>
    </row>
    <row r="570" spans="1:43" ht="36" x14ac:dyDescent="0.3">
      <c r="A570" s="193" t="s">
        <v>902</v>
      </c>
      <c r="B570" s="129">
        <v>567</v>
      </c>
      <c r="C570" s="198" t="s">
        <v>1612</v>
      </c>
      <c r="D570" s="239">
        <v>105125</v>
      </c>
      <c r="E570" s="246" t="s">
        <v>906</v>
      </c>
      <c r="F570" s="279" t="s">
        <v>2532</v>
      </c>
      <c r="G570" s="175" t="s">
        <v>1132</v>
      </c>
      <c r="H570" s="187">
        <v>2013</v>
      </c>
      <c r="I570" s="130">
        <v>39968</v>
      </c>
      <c r="J570" s="187">
        <v>2009</v>
      </c>
      <c r="K570" s="130" t="s">
        <v>906</v>
      </c>
      <c r="L570" s="130" t="s">
        <v>1100</v>
      </c>
      <c r="M570" s="131">
        <v>150</v>
      </c>
      <c r="N570" s="136">
        <v>41244</v>
      </c>
      <c r="O570" s="136">
        <v>41609</v>
      </c>
      <c r="P570" s="136">
        <v>42844</v>
      </c>
      <c r="Q570" s="145">
        <f t="shared" si="91"/>
        <v>4.3835616438356162</v>
      </c>
      <c r="R570" s="145" t="s">
        <v>2514</v>
      </c>
      <c r="S570" s="145">
        <f t="shared" si="92"/>
        <v>3.3835616438356166</v>
      </c>
      <c r="T570" s="145" t="s">
        <v>2513</v>
      </c>
      <c r="U570" s="145" t="s">
        <v>2540</v>
      </c>
      <c r="V570" s="145" t="s">
        <v>691</v>
      </c>
      <c r="W570" s="145" t="s">
        <v>689</v>
      </c>
      <c r="X570" s="187" t="s">
        <v>691</v>
      </c>
      <c r="Y570" s="180">
        <v>1515147.64</v>
      </c>
      <c r="Z570" s="181">
        <v>0</v>
      </c>
      <c r="AA570" s="128">
        <v>0</v>
      </c>
      <c r="AB570" s="133">
        <v>1617544</v>
      </c>
      <c r="AC570" s="192">
        <v>1575378.88</v>
      </c>
      <c r="AD570" s="137">
        <f t="shared" si="93"/>
        <v>-60231.239999999991</v>
      </c>
      <c r="AE570" s="135">
        <f t="shared" si="94"/>
        <v>1.0397527200715568</v>
      </c>
      <c r="AF570" s="135">
        <f t="shared" si="95"/>
        <v>1.0397527200715568</v>
      </c>
      <c r="AG570" s="135" t="s">
        <v>2544</v>
      </c>
      <c r="AH570" s="202"/>
      <c r="AI570" s="190"/>
      <c r="AJ570" s="191"/>
      <c r="AK570" s="191"/>
      <c r="AL570" s="191"/>
      <c r="AM570" s="191"/>
      <c r="AN570" s="191"/>
      <c r="AO570" s="191"/>
      <c r="AP570" s="191"/>
      <c r="AQ570" s="188"/>
    </row>
    <row r="571" spans="1:43" ht="48" x14ac:dyDescent="0.3">
      <c r="A571" s="193" t="s">
        <v>902</v>
      </c>
      <c r="B571" s="129">
        <v>568</v>
      </c>
      <c r="C571" s="198" t="s">
        <v>1616</v>
      </c>
      <c r="D571" s="239">
        <v>107126</v>
      </c>
      <c r="E571" s="245" t="s">
        <v>2200</v>
      </c>
      <c r="F571" s="280" t="s">
        <v>2531</v>
      </c>
      <c r="G571" s="175" t="s">
        <v>1603</v>
      </c>
      <c r="H571" s="187">
        <v>2013</v>
      </c>
      <c r="I571" s="130">
        <v>40970</v>
      </c>
      <c r="J571" s="152">
        <v>2012</v>
      </c>
      <c r="K571" s="130" t="s">
        <v>1604</v>
      </c>
      <c r="L571" s="130" t="s">
        <v>1110</v>
      </c>
      <c r="M571" s="131">
        <v>210</v>
      </c>
      <c r="N571" s="136">
        <v>41122</v>
      </c>
      <c r="O571" s="136">
        <v>41609</v>
      </c>
      <c r="P571" s="136">
        <v>42844</v>
      </c>
      <c r="Q571" s="145">
        <f t="shared" si="91"/>
        <v>4.7178082191780826</v>
      </c>
      <c r="R571" s="145" t="s">
        <v>2514</v>
      </c>
      <c r="S571" s="145">
        <f t="shared" si="92"/>
        <v>3.3835616438356166</v>
      </c>
      <c r="T571" s="145" t="s">
        <v>2513</v>
      </c>
      <c r="U571" s="145" t="s">
        <v>2540</v>
      </c>
      <c r="V571" s="145" t="s">
        <v>691</v>
      </c>
      <c r="W571" s="145" t="s">
        <v>689</v>
      </c>
      <c r="X571" s="187" t="s">
        <v>691</v>
      </c>
      <c r="Y571" s="180">
        <v>1051361.3700000001</v>
      </c>
      <c r="Z571" s="181">
        <v>0</v>
      </c>
      <c r="AA571" s="128">
        <v>0</v>
      </c>
      <c r="AB571" s="133">
        <v>2279992</v>
      </c>
      <c r="AC571" s="192">
        <v>1089989.31</v>
      </c>
      <c r="AD571" s="137">
        <f t="shared" si="93"/>
        <v>-38627.939999999944</v>
      </c>
      <c r="AE571" s="135">
        <f t="shared" si="94"/>
        <v>1.0367408781625673</v>
      </c>
      <c r="AF571" s="135">
        <f t="shared" si="95"/>
        <v>1.0367408781625673</v>
      </c>
      <c r="AG571" s="135" t="s">
        <v>2544</v>
      </c>
      <c r="AH571" s="202"/>
      <c r="AI571" s="190"/>
      <c r="AJ571" s="191"/>
      <c r="AK571" s="191"/>
      <c r="AL571" s="191"/>
      <c r="AM571" s="191"/>
      <c r="AN571" s="191"/>
      <c r="AO571" s="191"/>
      <c r="AP571" s="191"/>
      <c r="AQ571" s="188"/>
    </row>
    <row r="572" spans="1:43" ht="36" x14ac:dyDescent="0.3">
      <c r="A572" s="193" t="s">
        <v>902</v>
      </c>
      <c r="B572" s="129">
        <v>569</v>
      </c>
      <c r="C572" s="198" t="s">
        <v>1623</v>
      </c>
      <c r="D572" s="239">
        <v>114017</v>
      </c>
      <c r="E572" s="246" t="s">
        <v>2200</v>
      </c>
      <c r="F572" s="279" t="s">
        <v>2531</v>
      </c>
      <c r="G572" s="175" t="s">
        <v>1132</v>
      </c>
      <c r="H572" s="187">
        <v>2013</v>
      </c>
      <c r="I572" s="130">
        <v>40028</v>
      </c>
      <c r="J572" s="187">
        <v>2009</v>
      </c>
      <c r="K572" s="130" t="s">
        <v>1593</v>
      </c>
      <c r="L572" s="130" t="s">
        <v>1095</v>
      </c>
      <c r="M572" s="131">
        <v>1380</v>
      </c>
      <c r="N572" s="136">
        <v>40057</v>
      </c>
      <c r="O572" s="136">
        <v>41579</v>
      </c>
      <c r="P572" s="136">
        <v>42844</v>
      </c>
      <c r="Q572" s="145">
        <f t="shared" si="91"/>
        <v>7.6356164383561644</v>
      </c>
      <c r="R572" s="145" t="s">
        <v>2517</v>
      </c>
      <c r="S572" s="145">
        <f t="shared" si="92"/>
        <v>3.4657534246575343</v>
      </c>
      <c r="T572" s="145" t="s">
        <v>2513</v>
      </c>
      <c r="U572" s="145" t="s">
        <v>2540</v>
      </c>
      <c r="V572" s="145" t="s">
        <v>689</v>
      </c>
      <c r="W572" s="145" t="s">
        <v>689</v>
      </c>
      <c r="X572" s="187" t="s">
        <v>689</v>
      </c>
      <c r="Y572" s="180">
        <v>4800325.97</v>
      </c>
      <c r="Z572" s="181">
        <v>0</v>
      </c>
      <c r="AA572" s="128">
        <v>0</v>
      </c>
      <c r="AB572" s="133">
        <v>11159651</v>
      </c>
      <c r="AC572" s="192">
        <v>4764646.42</v>
      </c>
      <c r="AD572" s="137">
        <f t="shared" si="93"/>
        <v>35679.549999999814</v>
      </c>
      <c r="AE572" s="135">
        <f t="shared" si="94"/>
        <v>0.99256726517678551</v>
      </c>
      <c r="AF572" s="135">
        <f t="shared" si="95"/>
        <v>0.99256726517678551</v>
      </c>
      <c r="AG572" s="135" t="s">
        <v>2544</v>
      </c>
      <c r="AH572" s="202"/>
      <c r="AI572" s="190"/>
      <c r="AJ572" s="191"/>
      <c r="AK572" s="191"/>
      <c r="AL572" s="191"/>
      <c r="AM572" s="191"/>
      <c r="AN572" s="191"/>
      <c r="AO572" s="191"/>
      <c r="AP572" s="191"/>
      <c r="AQ572" s="188"/>
    </row>
    <row r="573" spans="1:43" ht="36" x14ac:dyDescent="0.3">
      <c r="A573" s="193" t="s">
        <v>902</v>
      </c>
      <c r="B573" s="129">
        <v>570</v>
      </c>
      <c r="C573" s="198" t="s">
        <v>1625</v>
      </c>
      <c r="D573" s="239">
        <v>119582</v>
      </c>
      <c r="E573" s="246" t="s">
        <v>2200</v>
      </c>
      <c r="F573" s="279" t="s">
        <v>2531</v>
      </c>
      <c r="G573" s="175" t="s">
        <v>1132</v>
      </c>
      <c r="H573" s="187">
        <v>2013</v>
      </c>
      <c r="I573" s="130">
        <v>40037</v>
      </c>
      <c r="J573" s="187">
        <v>2009</v>
      </c>
      <c r="K573" s="187" t="s">
        <v>1164</v>
      </c>
      <c r="L573" s="130" t="s">
        <v>1110</v>
      </c>
      <c r="M573" s="131">
        <v>240</v>
      </c>
      <c r="N573" s="136">
        <v>40391</v>
      </c>
      <c r="O573" s="136">
        <v>41518</v>
      </c>
      <c r="P573" s="136">
        <v>42844</v>
      </c>
      <c r="Q573" s="145">
        <f t="shared" si="91"/>
        <v>6.720547945205479</v>
      </c>
      <c r="R573" s="145" t="s">
        <v>2516</v>
      </c>
      <c r="S573" s="145">
        <f t="shared" si="92"/>
        <v>3.6328767123287671</v>
      </c>
      <c r="T573" s="145" t="s">
        <v>2513</v>
      </c>
      <c r="U573" s="145" t="s">
        <v>2540</v>
      </c>
      <c r="V573" s="145" t="s">
        <v>691</v>
      </c>
      <c r="W573" s="145" t="s">
        <v>689</v>
      </c>
      <c r="X573" s="187" t="s">
        <v>691</v>
      </c>
      <c r="Y573" s="180">
        <v>2068984.77</v>
      </c>
      <c r="Z573" s="181">
        <v>0</v>
      </c>
      <c r="AA573" s="128">
        <v>0</v>
      </c>
      <c r="AB573" s="133">
        <v>4661193</v>
      </c>
      <c r="AC573" s="192">
        <v>1985957.71</v>
      </c>
      <c r="AD573" s="137">
        <f t="shared" si="93"/>
        <v>83027.060000000056</v>
      </c>
      <c r="AE573" s="135">
        <f t="shared" si="94"/>
        <v>0.95987062775720666</v>
      </c>
      <c r="AF573" s="135">
        <f t="shared" si="95"/>
        <v>0.95987062775720666</v>
      </c>
      <c r="AG573" s="135" t="s">
        <v>2544</v>
      </c>
      <c r="AH573" s="202"/>
      <c r="AI573" s="190"/>
      <c r="AJ573" s="191"/>
      <c r="AK573" s="191"/>
      <c r="AL573" s="191"/>
      <c r="AM573" s="191"/>
      <c r="AN573" s="191"/>
      <c r="AO573" s="191"/>
      <c r="AP573" s="191"/>
      <c r="AQ573" s="188"/>
    </row>
    <row r="574" spans="1:43" ht="36" x14ac:dyDescent="0.3">
      <c r="A574" s="128" t="s">
        <v>903</v>
      </c>
      <c r="B574" s="129">
        <v>571</v>
      </c>
      <c r="C574" s="198" t="s">
        <v>1873</v>
      </c>
      <c r="D574" s="237">
        <v>131486</v>
      </c>
      <c r="E574" s="246" t="s">
        <v>2200</v>
      </c>
      <c r="F574" s="279" t="s">
        <v>2531</v>
      </c>
      <c r="G574" s="175" t="s">
        <v>1132</v>
      </c>
      <c r="H574" s="187">
        <v>2013</v>
      </c>
      <c r="I574" s="130">
        <v>40232</v>
      </c>
      <c r="J574" s="186">
        <v>2010</v>
      </c>
      <c r="K574" s="130" t="s">
        <v>1607</v>
      </c>
      <c r="L574" s="130" t="s">
        <v>1110</v>
      </c>
      <c r="M574" s="131">
        <v>180</v>
      </c>
      <c r="N574" s="136">
        <v>40756</v>
      </c>
      <c r="O574" s="136">
        <v>41426</v>
      </c>
      <c r="P574" s="136">
        <v>42844</v>
      </c>
      <c r="Q574" s="145">
        <f t="shared" si="91"/>
        <v>5.720547945205479</v>
      </c>
      <c r="R574" s="145" t="s">
        <v>2515</v>
      </c>
      <c r="S574" s="145">
        <f t="shared" si="92"/>
        <v>3.8849315068493149</v>
      </c>
      <c r="T574" s="145" t="s">
        <v>2513</v>
      </c>
      <c r="U574" s="145" t="s">
        <v>2540</v>
      </c>
      <c r="V574" s="145" t="s">
        <v>691</v>
      </c>
      <c r="W574" s="145" t="s">
        <v>689</v>
      </c>
      <c r="X574" s="187" t="s">
        <v>691</v>
      </c>
      <c r="Y574" s="134">
        <v>2478605</v>
      </c>
      <c r="Z574" s="140">
        <v>0</v>
      </c>
      <c r="AA574" s="128">
        <v>0</v>
      </c>
      <c r="AB574" s="133">
        <v>4189413</v>
      </c>
      <c r="AC574" s="134">
        <v>2550824.41</v>
      </c>
      <c r="AD574" s="137">
        <f t="shared" si="93"/>
        <v>-72219.410000000149</v>
      </c>
      <c r="AE574" s="135">
        <f t="shared" si="94"/>
        <v>1.0291371194684107</v>
      </c>
      <c r="AF574" s="135">
        <f t="shared" si="95"/>
        <v>1.0291371194684107</v>
      </c>
      <c r="AG574" s="135" t="s">
        <v>2544</v>
      </c>
      <c r="AH574" s="132"/>
      <c r="AI574" s="137"/>
      <c r="AJ574" s="138"/>
      <c r="AK574" s="138"/>
      <c r="AL574" s="138"/>
      <c r="AM574" s="138"/>
      <c r="AN574" s="138"/>
      <c r="AO574" s="138"/>
      <c r="AP574" s="138"/>
      <c r="AQ574" s="139" t="s">
        <v>1874</v>
      </c>
    </row>
    <row r="575" spans="1:43" ht="36" x14ac:dyDescent="0.3">
      <c r="A575" s="193" t="s">
        <v>897</v>
      </c>
      <c r="B575" s="129">
        <v>572</v>
      </c>
      <c r="C575" s="198" t="s">
        <v>1978</v>
      </c>
      <c r="D575" s="239">
        <v>188100</v>
      </c>
      <c r="E575" s="246" t="s">
        <v>2200</v>
      </c>
      <c r="F575" s="279" t="s">
        <v>2531</v>
      </c>
      <c r="G575" s="175" t="s">
        <v>1979</v>
      </c>
      <c r="H575" s="187">
        <v>2013</v>
      </c>
      <c r="I575" s="130">
        <v>40794</v>
      </c>
      <c r="J575" s="187">
        <v>2011</v>
      </c>
      <c r="K575" s="130" t="s">
        <v>1172</v>
      </c>
      <c r="L575" s="130" t="s">
        <v>1110</v>
      </c>
      <c r="M575" s="131">
        <v>180</v>
      </c>
      <c r="N575" s="136">
        <v>41153</v>
      </c>
      <c r="O575" s="136">
        <v>41609</v>
      </c>
      <c r="P575" s="136">
        <v>42844</v>
      </c>
      <c r="Q575" s="145">
        <f t="shared" si="91"/>
        <v>4.6328767123287671</v>
      </c>
      <c r="R575" s="145" t="s">
        <v>2514</v>
      </c>
      <c r="S575" s="145">
        <f t="shared" si="92"/>
        <v>3.3835616438356166</v>
      </c>
      <c r="T575" s="145" t="s">
        <v>2513</v>
      </c>
      <c r="U575" s="145" t="s">
        <v>2540</v>
      </c>
      <c r="V575" s="145" t="s">
        <v>691</v>
      </c>
      <c r="W575" s="145" t="s">
        <v>689</v>
      </c>
      <c r="X575" s="187" t="s">
        <v>691</v>
      </c>
      <c r="Y575" s="180">
        <v>2851085.2</v>
      </c>
      <c r="Z575" s="181">
        <v>0</v>
      </c>
      <c r="AA575" s="128">
        <v>0</v>
      </c>
      <c r="AB575" s="194">
        <v>3596708</v>
      </c>
      <c r="AC575" s="194">
        <v>2151250.29</v>
      </c>
      <c r="AD575" s="137">
        <f t="shared" si="93"/>
        <v>699834.91000000015</v>
      </c>
      <c r="AE575" s="135">
        <f t="shared" si="94"/>
        <v>0.75453735651253073</v>
      </c>
      <c r="AF575" s="135">
        <f t="shared" si="95"/>
        <v>0.75453735651253073</v>
      </c>
      <c r="AG575" s="135" t="s">
        <v>2544</v>
      </c>
      <c r="AH575" s="202"/>
      <c r="AI575" s="189"/>
      <c r="AJ575" s="178"/>
      <c r="AK575" s="178"/>
      <c r="AL575" s="178"/>
      <c r="AM575" s="178"/>
      <c r="AN575" s="178"/>
      <c r="AO575" s="178"/>
      <c r="AP575" s="178"/>
      <c r="AQ575" s="188" t="s">
        <v>1980</v>
      </c>
    </row>
    <row r="576" spans="1:43" ht="48.6" x14ac:dyDescent="0.3">
      <c r="A576" s="193" t="s">
        <v>897</v>
      </c>
      <c r="B576" s="129">
        <v>573</v>
      </c>
      <c r="C576" s="198" t="s">
        <v>1981</v>
      </c>
      <c r="D576" s="239">
        <v>188340</v>
      </c>
      <c r="E576" s="246" t="s">
        <v>2205</v>
      </c>
      <c r="F576" s="279" t="s">
        <v>2531</v>
      </c>
      <c r="G576" s="175" t="s">
        <v>1132</v>
      </c>
      <c r="H576" s="187">
        <v>2013</v>
      </c>
      <c r="I576" s="130">
        <v>41103</v>
      </c>
      <c r="J576" s="152">
        <v>2012</v>
      </c>
      <c r="K576" s="130" t="s">
        <v>1748</v>
      </c>
      <c r="L576" s="130" t="s">
        <v>1100</v>
      </c>
      <c r="M576" s="131">
        <v>450</v>
      </c>
      <c r="N576" s="136">
        <v>41365</v>
      </c>
      <c r="O576" s="136">
        <v>41609</v>
      </c>
      <c r="P576" s="136">
        <v>42844</v>
      </c>
      <c r="Q576" s="145">
        <f t="shared" si="91"/>
        <v>4.0520547945205481</v>
      </c>
      <c r="R576" s="145" t="s">
        <v>2514</v>
      </c>
      <c r="S576" s="145">
        <f t="shared" si="92"/>
        <v>3.3835616438356166</v>
      </c>
      <c r="T576" s="145" t="s">
        <v>2513</v>
      </c>
      <c r="U576" s="145" t="s">
        <v>2540</v>
      </c>
      <c r="V576" s="145" t="s">
        <v>689</v>
      </c>
      <c r="W576" s="145" t="s">
        <v>689</v>
      </c>
      <c r="X576" s="187" t="s">
        <v>689</v>
      </c>
      <c r="Y576" s="180">
        <v>5127181</v>
      </c>
      <c r="Z576" s="181">
        <v>0</v>
      </c>
      <c r="AA576" s="128">
        <v>0</v>
      </c>
      <c r="AB576" s="194">
        <v>290218</v>
      </c>
      <c r="AC576" s="194">
        <v>129052.44</v>
      </c>
      <c r="AD576" s="137">
        <f t="shared" si="93"/>
        <v>4998128.5599999996</v>
      </c>
      <c r="AE576" s="135">
        <f t="shared" si="94"/>
        <v>2.5170252425260588E-2</v>
      </c>
      <c r="AF576" s="135">
        <f t="shared" si="95"/>
        <v>2.5170252425260588E-2</v>
      </c>
      <c r="AG576" s="135" t="s">
        <v>2543</v>
      </c>
      <c r="AH576" s="202"/>
      <c r="AI576" s="189"/>
      <c r="AJ576" s="178"/>
      <c r="AK576" s="178"/>
      <c r="AL576" s="178"/>
      <c r="AM576" s="178"/>
      <c r="AN576" s="178"/>
      <c r="AO576" s="178"/>
      <c r="AP576" s="178"/>
      <c r="AQ576" s="188" t="s">
        <v>1982</v>
      </c>
    </row>
    <row r="577" spans="1:43" ht="36" x14ac:dyDescent="0.3">
      <c r="A577" s="193" t="s">
        <v>897</v>
      </c>
      <c r="B577" s="129">
        <v>574</v>
      </c>
      <c r="C577" s="198" t="s">
        <v>1986</v>
      </c>
      <c r="D577" s="239">
        <v>192109</v>
      </c>
      <c r="E577" s="246" t="s">
        <v>2200</v>
      </c>
      <c r="F577" s="279" t="s">
        <v>2531</v>
      </c>
      <c r="G577" s="175" t="s">
        <v>1132</v>
      </c>
      <c r="H577" s="187">
        <v>2013</v>
      </c>
      <c r="I577" s="130">
        <v>41032</v>
      </c>
      <c r="J577" s="152">
        <v>2012</v>
      </c>
      <c r="K577" s="187" t="s">
        <v>1193</v>
      </c>
      <c r="L577" s="130" t="s">
        <v>1097</v>
      </c>
      <c r="M577" s="131">
        <v>90</v>
      </c>
      <c r="N577" s="136" t="s">
        <v>698</v>
      </c>
      <c r="O577" s="136" t="s">
        <v>698</v>
      </c>
      <c r="P577" s="136">
        <v>42844</v>
      </c>
      <c r="Q577" s="128" t="s">
        <v>698</v>
      </c>
      <c r="R577" s="128" t="s">
        <v>698</v>
      </c>
      <c r="S577" s="128" t="s">
        <v>698</v>
      </c>
      <c r="T577" s="128" t="s">
        <v>698</v>
      </c>
      <c r="U577" s="128" t="s">
        <v>698</v>
      </c>
      <c r="V577" s="145" t="s">
        <v>689</v>
      </c>
      <c r="W577" s="145" t="s">
        <v>689</v>
      </c>
      <c r="X577" s="187" t="s">
        <v>689</v>
      </c>
      <c r="Y577" s="180">
        <v>353166.93</v>
      </c>
      <c r="Z577" s="181">
        <v>0</v>
      </c>
      <c r="AA577" s="128">
        <v>0</v>
      </c>
      <c r="AB577" s="194">
        <v>501416</v>
      </c>
      <c r="AC577" s="181">
        <v>0</v>
      </c>
      <c r="AD577" s="137">
        <f t="shared" si="93"/>
        <v>353166.93</v>
      </c>
      <c r="AE577" s="135">
        <f t="shared" si="94"/>
        <v>0</v>
      </c>
      <c r="AF577" s="135">
        <f t="shared" si="95"/>
        <v>0</v>
      </c>
      <c r="AG577" s="135" t="s">
        <v>2543</v>
      </c>
      <c r="AH577" s="202"/>
      <c r="AI577" s="189"/>
      <c r="AJ577" s="178"/>
      <c r="AK577" s="178"/>
      <c r="AL577" s="178"/>
      <c r="AM577" s="178"/>
      <c r="AN577" s="178"/>
      <c r="AO577" s="178"/>
      <c r="AP577" s="178"/>
      <c r="AQ577" s="188" t="s">
        <v>1987</v>
      </c>
    </row>
    <row r="578" spans="1:43" ht="36.6" x14ac:dyDescent="0.3">
      <c r="A578" s="193" t="s">
        <v>896</v>
      </c>
      <c r="B578" s="129">
        <v>575</v>
      </c>
      <c r="C578" s="198" t="s">
        <v>1758</v>
      </c>
      <c r="D578" s="239">
        <v>9324</v>
      </c>
      <c r="E578" s="246" t="s">
        <v>906</v>
      </c>
      <c r="F578" s="279" t="s">
        <v>2532</v>
      </c>
      <c r="G578" s="175" t="s">
        <v>1132</v>
      </c>
      <c r="H578" s="187">
        <v>2013</v>
      </c>
      <c r="I578" s="130">
        <v>38827</v>
      </c>
      <c r="J578" s="186">
        <v>2006</v>
      </c>
      <c r="K578" s="130" t="s">
        <v>1759</v>
      </c>
      <c r="L578" s="130" t="s">
        <v>1104</v>
      </c>
      <c r="M578" s="131">
        <v>180</v>
      </c>
      <c r="N578" s="136">
        <v>38869</v>
      </c>
      <c r="O578" s="136">
        <v>41456</v>
      </c>
      <c r="P578" s="136">
        <v>42844</v>
      </c>
      <c r="Q578" s="145">
        <f t="shared" ref="Q578:Q595" si="96">+(P578-N578)/365</f>
        <v>10.890410958904109</v>
      </c>
      <c r="R578" s="145" t="s">
        <v>2520</v>
      </c>
      <c r="S578" s="145">
        <f t="shared" ref="S578:S595" si="97">+(P578-O578)/365</f>
        <v>3.8027397260273972</v>
      </c>
      <c r="T578" s="145" t="s">
        <v>2513</v>
      </c>
      <c r="U578" s="145" t="s">
        <v>2540</v>
      </c>
      <c r="V578" s="145" t="s">
        <v>689</v>
      </c>
      <c r="W578" s="145" t="s">
        <v>689</v>
      </c>
      <c r="X578" s="187" t="s">
        <v>689</v>
      </c>
      <c r="Y578" s="180">
        <v>2783023</v>
      </c>
      <c r="Z578" s="181">
        <v>0</v>
      </c>
      <c r="AA578" s="128">
        <v>0</v>
      </c>
      <c r="AB578" s="180">
        <v>5121331</v>
      </c>
      <c r="AC578" s="196">
        <v>2912659.64</v>
      </c>
      <c r="AD578" s="137">
        <f t="shared" si="93"/>
        <v>-129636.64000000013</v>
      </c>
      <c r="AE578" s="135">
        <f t="shared" si="94"/>
        <v>1.0465812319912555</v>
      </c>
      <c r="AF578" s="135">
        <f t="shared" si="95"/>
        <v>1.0465812319912555</v>
      </c>
      <c r="AG578" s="135" t="s">
        <v>2544</v>
      </c>
      <c r="AH578" s="202"/>
      <c r="AI578" s="189"/>
      <c r="AJ578" s="178"/>
      <c r="AK578" s="178"/>
      <c r="AL578" s="178"/>
      <c r="AM578" s="178"/>
      <c r="AN578" s="178"/>
      <c r="AO578" s="178"/>
      <c r="AP578" s="178"/>
      <c r="AQ578" s="188" t="s">
        <v>1760</v>
      </c>
    </row>
    <row r="579" spans="1:43" ht="36" x14ac:dyDescent="0.3">
      <c r="A579" s="193" t="s">
        <v>896</v>
      </c>
      <c r="B579" s="129">
        <v>576</v>
      </c>
      <c r="C579" s="198" t="s">
        <v>1768</v>
      </c>
      <c r="D579" s="239">
        <v>13348</v>
      </c>
      <c r="E579" s="246" t="s">
        <v>906</v>
      </c>
      <c r="F579" s="279" t="s">
        <v>2532</v>
      </c>
      <c r="G579" s="175" t="s">
        <v>1132</v>
      </c>
      <c r="H579" s="187">
        <v>2013</v>
      </c>
      <c r="I579" s="130">
        <v>39841</v>
      </c>
      <c r="J579" s="187">
        <v>2009</v>
      </c>
      <c r="K579" s="130" t="s">
        <v>906</v>
      </c>
      <c r="L579" s="130" t="s">
        <v>1110</v>
      </c>
      <c r="M579" s="131">
        <v>180</v>
      </c>
      <c r="N579" s="136">
        <v>40664</v>
      </c>
      <c r="O579" s="136">
        <v>41579</v>
      </c>
      <c r="P579" s="136">
        <v>42844</v>
      </c>
      <c r="Q579" s="145">
        <f t="shared" si="96"/>
        <v>5.9726027397260273</v>
      </c>
      <c r="R579" s="145" t="s">
        <v>2516</v>
      </c>
      <c r="S579" s="145">
        <f t="shared" si="97"/>
        <v>3.4657534246575343</v>
      </c>
      <c r="T579" s="145" t="s">
        <v>2513</v>
      </c>
      <c r="U579" s="145" t="s">
        <v>2540</v>
      </c>
      <c r="V579" s="145" t="s">
        <v>691</v>
      </c>
      <c r="W579" s="136" t="s">
        <v>691</v>
      </c>
      <c r="X579" s="187" t="s">
        <v>689</v>
      </c>
      <c r="Y579" s="192">
        <v>1062489.17</v>
      </c>
      <c r="Z579" s="181">
        <v>0</v>
      </c>
      <c r="AA579" s="128">
        <v>0</v>
      </c>
      <c r="AB579" s="180">
        <v>2306885</v>
      </c>
      <c r="AC579" s="192">
        <v>1062489.17</v>
      </c>
      <c r="AD579" s="137">
        <f t="shared" si="93"/>
        <v>0</v>
      </c>
      <c r="AE579" s="135">
        <f t="shared" si="94"/>
        <v>1</v>
      </c>
      <c r="AF579" s="135">
        <f t="shared" si="95"/>
        <v>1</v>
      </c>
      <c r="AG579" s="135" t="s">
        <v>2544</v>
      </c>
      <c r="AH579" s="136" t="s">
        <v>925</v>
      </c>
      <c r="AI579" s="189"/>
      <c r="AJ579" s="178"/>
      <c r="AK579" s="178"/>
      <c r="AL579" s="178"/>
      <c r="AM579" s="178"/>
      <c r="AN579" s="178"/>
      <c r="AO579" s="178"/>
      <c r="AP579" s="178"/>
      <c r="AQ579" s="188"/>
    </row>
    <row r="580" spans="1:43" ht="36" x14ac:dyDescent="0.3">
      <c r="A580" s="193" t="s">
        <v>896</v>
      </c>
      <c r="B580" s="129">
        <v>577</v>
      </c>
      <c r="C580" s="198" t="s">
        <v>1769</v>
      </c>
      <c r="D580" s="239">
        <v>13624</v>
      </c>
      <c r="E580" s="246" t="s">
        <v>906</v>
      </c>
      <c r="F580" s="279" t="s">
        <v>2532</v>
      </c>
      <c r="G580" s="175" t="s">
        <v>1132</v>
      </c>
      <c r="H580" s="187">
        <v>2013</v>
      </c>
      <c r="I580" s="130">
        <v>38380</v>
      </c>
      <c r="J580" s="186">
        <v>2005</v>
      </c>
      <c r="K580" s="130" t="s">
        <v>906</v>
      </c>
      <c r="L580" s="130" t="s">
        <v>1109</v>
      </c>
      <c r="M580" s="131">
        <v>360</v>
      </c>
      <c r="N580" s="136">
        <v>40878</v>
      </c>
      <c r="O580" s="136">
        <v>41518</v>
      </c>
      <c r="P580" s="136">
        <v>42844</v>
      </c>
      <c r="Q580" s="145">
        <f t="shared" si="96"/>
        <v>5.3863013698630136</v>
      </c>
      <c r="R580" s="145" t="s">
        <v>2515</v>
      </c>
      <c r="S580" s="145">
        <f t="shared" si="97"/>
        <v>3.6328767123287671</v>
      </c>
      <c r="T580" s="145" t="s">
        <v>2513</v>
      </c>
      <c r="U580" s="145" t="s">
        <v>2540</v>
      </c>
      <c r="V580" s="145" t="s">
        <v>689</v>
      </c>
      <c r="W580" s="145" t="s">
        <v>689</v>
      </c>
      <c r="X580" s="187" t="s">
        <v>691</v>
      </c>
      <c r="Y580" s="192">
        <v>1344388.89</v>
      </c>
      <c r="Z580" s="180">
        <v>0</v>
      </c>
      <c r="AA580" s="128">
        <v>0</v>
      </c>
      <c r="AB580" s="180">
        <v>1944605</v>
      </c>
      <c r="AC580" s="192">
        <v>820305.21</v>
      </c>
      <c r="AD580" s="137">
        <f t="shared" si="93"/>
        <v>524083.67999999993</v>
      </c>
      <c r="AE580" s="135">
        <f t="shared" si="94"/>
        <v>0.61016958418928913</v>
      </c>
      <c r="AF580" s="135">
        <f t="shared" si="95"/>
        <v>0.61016958418928913</v>
      </c>
      <c r="AG580" s="135" t="s">
        <v>2542</v>
      </c>
      <c r="AH580" s="202"/>
      <c r="AI580" s="189"/>
      <c r="AJ580" s="178"/>
      <c r="AK580" s="178"/>
      <c r="AL580" s="178"/>
      <c r="AM580" s="178"/>
      <c r="AN580" s="178"/>
      <c r="AO580" s="178"/>
      <c r="AP580" s="178"/>
      <c r="AQ580" s="188"/>
    </row>
    <row r="581" spans="1:43" ht="36" x14ac:dyDescent="0.3">
      <c r="A581" s="193" t="s">
        <v>896</v>
      </c>
      <c r="B581" s="129">
        <v>578</v>
      </c>
      <c r="C581" s="198" t="s">
        <v>1770</v>
      </c>
      <c r="D581" s="239">
        <v>13637</v>
      </c>
      <c r="E581" s="246" t="s">
        <v>906</v>
      </c>
      <c r="F581" s="279" t="s">
        <v>2532</v>
      </c>
      <c r="G581" s="175" t="s">
        <v>1132</v>
      </c>
      <c r="H581" s="187">
        <v>2013</v>
      </c>
      <c r="I581" s="130">
        <v>38672</v>
      </c>
      <c r="J581" s="186">
        <v>2005</v>
      </c>
      <c r="K581" s="130" t="s">
        <v>906</v>
      </c>
      <c r="L581" s="130" t="s">
        <v>1107</v>
      </c>
      <c r="M581" s="131">
        <v>330</v>
      </c>
      <c r="N581" s="136">
        <v>38869</v>
      </c>
      <c r="O581" s="136">
        <v>41244</v>
      </c>
      <c r="P581" s="136">
        <v>42844</v>
      </c>
      <c r="Q581" s="145">
        <f t="shared" si="96"/>
        <v>10.890410958904109</v>
      </c>
      <c r="R581" s="145" t="s">
        <v>2520</v>
      </c>
      <c r="S581" s="145">
        <f t="shared" si="97"/>
        <v>4.3835616438356162</v>
      </c>
      <c r="T581" s="145" t="s">
        <v>2514</v>
      </c>
      <c r="U581" s="145" t="s">
        <v>2540</v>
      </c>
      <c r="V581" s="145" t="s">
        <v>689</v>
      </c>
      <c r="W581" s="145" t="s">
        <v>689</v>
      </c>
      <c r="X581" s="187" t="s">
        <v>689</v>
      </c>
      <c r="Y581" s="180">
        <v>3894701</v>
      </c>
      <c r="Z581" s="181">
        <v>0</v>
      </c>
      <c r="AA581" s="128">
        <v>0</v>
      </c>
      <c r="AB581" s="180">
        <v>7806477</v>
      </c>
      <c r="AC581" s="192">
        <v>4537023.5999999996</v>
      </c>
      <c r="AD581" s="137">
        <f t="shared" si="93"/>
        <v>-642322.59999999963</v>
      </c>
      <c r="AE581" s="135">
        <f t="shared" si="94"/>
        <v>1.1649221852974079</v>
      </c>
      <c r="AF581" s="135">
        <f t="shared" si="95"/>
        <v>1.1649221852974079</v>
      </c>
      <c r="AG581" s="135" t="s">
        <v>2544</v>
      </c>
      <c r="AH581" s="202"/>
      <c r="AI581" s="189"/>
      <c r="AJ581" s="178"/>
      <c r="AK581" s="178"/>
      <c r="AL581" s="178"/>
      <c r="AM581" s="178"/>
      <c r="AN581" s="178"/>
      <c r="AO581" s="178"/>
      <c r="AP581" s="178"/>
      <c r="AQ581" s="188"/>
    </row>
    <row r="582" spans="1:43" ht="36" x14ac:dyDescent="0.3">
      <c r="A582" s="193" t="s">
        <v>896</v>
      </c>
      <c r="B582" s="129">
        <v>579</v>
      </c>
      <c r="C582" s="198" t="s">
        <v>2128</v>
      </c>
      <c r="D582" s="239">
        <v>26887</v>
      </c>
      <c r="E582" s="246" t="s">
        <v>906</v>
      </c>
      <c r="F582" s="279" t="s">
        <v>2532</v>
      </c>
      <c r="G582" s="175" t="s">
        <v>1132</v>
      </c>
      <c r="H582" s="187">
        <v>2013</v>
      </c>
      <c r="I582" s="130">
        <v>39168</v>
      </c>
      <c r="J582" s="186">
        <v>2007</v>
      </c>
      <c r="K582" s="130" t="s">
        <v>1519</v>
      </c>
      <c r="L582" s="130" t="s">
        <v>1110</v>
      </c>
      <c r="M582" s="131">
        <v>210</v>
      </c>
      <c r="N582" s="136">
        <v>39203</v>
      </c>
      <c r="O582" s="136">
        <v>41609</v>
      </c>
      <c r="P582" s="136">
        <v>42844</v>
      </c>
      <c r="Q582" s="145">
        <f t="shared" si="96"/>
        <v>9.9753424657534246</v>
      </c>
      <c r="R582" s="145" t="s">
        <v>2520</v>
      </c>
      <c r="S582" s="145">
        <f t="shared" si="97"/>
        <v>3.3835616438356166</v>
      </c>
      <c r="T582" s="145" t="s">
        <v>2513</v>
      </c>
      <c r="U582" s="145" t="s">
        <v>2540</v>
      </c>
      <c r="V582" s="145" t="s">
        <v>689</v>
      </c>
      <c r="W582" s="136" t="s">
        <v>691</v>
      </c>
      <c r="X582" s="187" t="s">
        <v>691</v>
      </c>
      <c r="Y582" s="180">
        <v>1249507.68</v>
      </c>
      <c r="Z582" s="181">
        <v>0</v>
      </c>
      <c r="AA582" s="128">
        <v>0</v>
      </c>
      <c r="AB582" s="180">
        <v>2778048</v>
      </c>
      <c r="AC582" s="196">
        <v>1249507.68</v>
      </c>
      <c r="AD582" s="137">
        <f t="shared" si="93"/>
        <v>0</v>
      </c>
      <c r="AE582" s="135">
        <f t="shared" si="94"/>
        <v>1</v>
      </c>
      <c r="AF582" s="135">
        <f t="shared" si="95"/>
        <v>1</v>
      </c>
      <c r="AG582" s="135" t="s">
        <v>2544</v>
      </c>
      <c r="AH582" s="136" t="s">
        <v>925</v>
      </c>
      <c r="AI582" s="189"/>
      <c r="AJ582" s="178"/>
      <c r="AK582" s="178"/>
      <c r="AL582" s="178"/>
      <c r="AM582" s="178"/>
      <c r="AN582" s="178"/>
      <c r="AO582" s="178"/>
      <c r="AP582" s="178"/>
      <c r="AQ582" s="188"/>
    </row>
    <row r="583" spans="1:43" ht="48" x14ac:dyDescent="0.3">
      <c r="A583" s="193" t="s">
        <v>896</v>
      </c>
      <c r="B583" s="129">
        <v>580</v>
      </c>
      <c r="C583" s="198" t="s">
        <v>2144</v>
      </c>
      <c r="D583" s="239">
        <v>44371</v>
      </c>
      <c r="E583" s="246" t="s">
        <v>906</v>
      </c>
      <c r="F583" s="279" t="s">
        <v>2532</v>
      </c>
      <c r="G583" s="175" t="s">
        <v>1132</v>
      </c>
      <c r="H583" s="187">
        <v>2013</v>
      </c>
      <c r="I583" s="130">
        <v>39164</v>
      </c>
      <c r="J583" s="186">
        <v>2007</v>
      </c>
      <c r="K583" s="130" t="s">
        <v>1188</v>
      </c>
      <c r="L583" s="130" t="s">
        <v>1109</v>
      </c>
      <c r="M583" s="131">
        <v>300</v>
      </c>
      <c r="N583" s="136">
        <v>40360</v>
      </c>
      <c r="O583" s="136">
        <v>41609</v>
      </c>
      <c r="P583" s="136">
        <v>42844</v>
      </c>
      <c r="Q583" s="145">
        <f t="shared" si="96"/>
        <v>6.8054794520547945</v>
      </c>
      <c r="R583" s="145" t="s">
        <v>2516</v>
      </c>
      <c r="S583" s="145">
        <f t="shared" si="97"/>
        <v>3.3835616438356166</v>
      </c>
      <c r="T583" s="145" t="s">
        <v>2513</v>
      </c>
      <c r="U583" s="145" t="s">
        <v>2540</v>
      </c>
      <c r="V583" s="145" t="s">
        <v>691</v>
      </c>
      <c r="W583" s="136" t="s">
        <v>691</v>
      </c>
      <c r="X583" s="187" t="s">
        <v>691</v>
      </c>
      <c r="Y583" s="192">
        <v>1707488.84</v>
      </c>
      <c r="Z583" s="181">
        <v>0</v>
      </c>
      <c r="AA583" s="128">
        <v>0</v>
      </c>
      <c r="AB583" s="192">
        <v>1707488.84</v>
      </c>
      <c r="AC583" s="181">
        <v>1707488.84</v>
      </c>
      <c r="AD583" s="137">
        <f t="shared" si="93"/>
        <v>0</v>
      </c>
      <c r="AE583" s="135">
        <f t="shared" si="94"/>
        <v>1</v>
      </c>
      <c r="AF583" s="135">
        <f t="shared" si="95"/>
        <v>1</v>
      </c>
      <c r="AG583" s="135" t="s">
        <v>2544</v>
      </c>
      <c r="AH583" s="136" t="s">
        <v>925</v>
      </c>
      <c r="AI583" s="189"/>
      <c r="AJ583" s="178"/>
      <c r="AK583" s="178"/>
      <c r="AL583" s="178"/>
      <c r="AM583" s="178"/>
      <c r="AN583" s="178"/>
      <c r="AO583" s="178"/>
      <c r="AP583" s="178"/>
      <c r="AQ583" s="188"/>
    </row>
    <row r="584" spans="1:43" ht="60" x14ac:dyDescent="0.3">
      <c r="A584" s="193" t="s">
        <v>896</v>
      </c>
      <c r="B584" s="129">
        <v>581</v>
      </c>
      <c r="C584" s="198" t="s">
        <v>2150</v>
      </c>
      <c r="D584" s="239">
        <v>47995</v>
      </c>
      <c r="E584" s="246" t="s">
        <v>906</v>
      </c>
      <c r="F584" s="279" t="s">
        <v>2532</v>
      </c>
      <c r="G584" s="175" t="s">
        <v>2179</v>
      </c>
      <c r="H584" s="187">
        <v>2013</v>
      </c>
      <c r="I584" s="130">
        <v>40116</v>
      </c>
      <c r="J584" s="187">
        <v>2009</v>
      </c>
      <c r="K584" s="130" t="s">
        <v>1146</v>
      </c>
      <c r="L584" s="130" t="s">
        <v>1110</v>
      </c>
      <c r="M584" s="131">
        <v>720</v>
      </c>
      <c r="N584" s="136">
        <v>39783</v>
      </c>
      <c r="O584" s="136">
        <v>41579</v>
      </c>
      <c r="P584" s="136">
        <v>42844</v>
      </c>
      <c r="Q584" s="145">
        <f t="shared" si="96"/>
        <v>8.3863013698630144</v>
      </c>
      <c r="R584" s="145" t="s">
        <v>2518</v>
      </c>
      <c r="S584" s="145">
        <f t="shared" si="97"/>
        <v>3.4657534246575343</v>
      </c>
      <c r="T584" s="145" t="s">
        <v>2513</v>
      </c>
      <c r="U584" s="145" t="s">
        <v>2540</v>
      </c>
      <c r="V584" s="145" t="s">
        <v>691</v>
      </c>
      <c r="W584" s="136" t="s">
        <v>691</v>
      </c>
      <c r="X584" s="187" t="s">
        <v>691</v>
      </c>
      <c r="Y584" s="192">
        <v>2380327.85</v>
      </c>
      <c r="Z584" s="181">
        <v>0</v>
      </c>
      <c r="AA584" s="128">
        <v>0</v>
      </c>
      <c r="AB584" s="180">
        <v>3953677</v>
      </c>
      <c r="AC584" s="196">
        <v>2380327.85</v>
      </c>
      <c r="AD584" s="137">
        <f t="shared" si="93"/>
        <v>0</v>
      </c>
      <c r="AE584" s="135">
        <f t="shared" si="94"/>
        <v>1</v>
      </c>
      <c r="AF584" s="135">
        <f t="shared" si="95"/>
        <v>1</v>
      </c>
      <c r="AG584" s="135" t="s">
        <v>2544</v>
      </c>
      <c r="AH584" s="136" t="s">
        <v>925</v>
      </c>
      <c r="AI584" s="189"/>
      <c r="AJ584" s="178"/>
      <c r="AK584" s="178"/>
      <c r="AL584" s="178"/>
      <c r="AM584" s="178"/>
      <c r="AN584" s="178"/>
      <c r="AO584" s="178"/>
      <c r="AP584" s="178"/>
      <c r="AQ584" s="188"/>
    </row>
    <row r="585" spans="1:43" ht="36" x14ac:dyDescent="0.3">
      <c r="A585" s="193" t="s">
        <v>896</v>
      </c>
      <c r="B585" s="129">
        <v>582</v>
      </c>
      <c r="C585" s="198" t="s">
        <v>2153</v>
      </c>
      <c r="D585" s="239">
        <v>55121</v>
      </c>
      <c r="E585" s="245" t="s">
        <v>2220</v>
      </c>
      <c r="F585" s="279" t="s">
        <v>2531</v>
      </c>
      <c r="G585" s="175" t="s">
        <v>1132</v>
      </c>
      <c r="H585" s="187">
        <v>2013</v>
      </c>
      <c r="I585" s="130">
        <v>39707</v>
      </c>
      <c r="J585" s="186">
        <v>2008</v>
      </c>
      <c r="K585" s="130" t="s">
        <v>1745</v>
      </c>
      <c r="L585" s="130" t="s">
        <v>1100</v>
      </c>
      <c r="M585" s="131">
        <v>720</v>
      </c>
      <c r="N585" s="136">
        <v>40118</v>
      </c>
      <c r="O585" s="136">
        <v>41609</v>
      </c>
      <c r="P585" s="136">
        <v>42844</v>
      </c>
      <c r="Q585" s="145">
        <f t="shared" si="96"/>
        <v>7.4684931506849317</v>
      </c>
      <c r="R585" s="145" t="s">
        <v>2517</v>
      </c>
      <c r="S585" s="145">
        <f t="shared" si="97"/>
        <v>3.3835616438356166</v>
      </c>
      <c r="T585" s="145" t="s">
        <v>2513</v>
      </c>
      <c r="U585" s="145" t="s">
        <v>2540</v>
      </c>
      <c r="V585" s="145" t="s">
        <v>689</v>
      </c>
      <c r="W585" s="136" t="s">
        <v>691</v>
      </c>
      <c r="X585" s="187" t="s">
        <v>691</v>
      </c>
      <c r="Y585" s="192">
        <v>1092993.68</v>
      </c>
      <c r="Z585" s="181">
        <v>0</v>
      </c>
      <c r="AA585" s="128">
        <v>0</v>
      </c>
      <c r="AB585" s="180">
        <v>2401302</v>
      </c>
      <c r="AC585" s="196">
        <v>1092993.68</v>
      </c>
      <c r="AD585" s="137">
        <f t="shared" si="93"/>
        <v>0</v>
      </c>
      <c r="AE585" s="135">
        <f t="shared" si="94"/>
        <v>1</v>
      </c>
      <c r="AF585" s="135">
        <f t="shared" si="95"/>
        <v>1</v>
      </c>
      <c r="AG585" s="135" t="s">
        <v>2544</v>
      </c>
      <c r="AH585" s="136" t="s">
        <v>925</v>
      </c>
      <c r="AI585" s="189"/>
      <c r="AJ585" s="178"/>
      <c r="AK585" s="178"/>
      <c r="AL585" s="178"/>
      <c r="AM585" s="178"/>
      <c r="AN585" s="178"/>
      <c r="AO585" s="178"/>
      <c r="AP585" s="178"/>
      <c r="AQ585" s="188"/>
    </row>
    <row r="586" spans="1:43" ht="36" x14ac:dyDescent="0.3">
      <c r="A586" s="193" t="s">
        <v>896</v>
      </c>
      <c r="B586" s="129">
        <v>583</v>
      </c>
      <c r="C586" s="198" t="s">
        <v>1851</v>
      </c>
      <c r="D586" s="239">
        <v>138434</v>
      </c>
      <c r="E586" s="246" t="s">
        <v>906</v>
      </c>
      <c r="F586" s="279" t="s">
        <v>2532</v>
      </c>
      <c r="G586" s="175" t="s">
        <v>1132</v>
      </c>
      <c r="H586" s="187">
        <v>2013</v>
      </c>
      <c r="I586" s="130">
        <v>40343</v>
      </c>
      <c r="J586" s="186">
        <v>2010</v>
      </c>
      <c r="K586" s="130" t="s">
        <v>1745</v>
      </c>
      <c r="L586" s="130" t="s">
        <v>1095</v>
      </c>
      <c r="M586" s="131">
        <v>210</v>
      </c>
      <c r="N586" s="136">
        <v>40513</v>
      </c>
      <c r="O586" s="136">
        <v>41609</v>
      </c>
      <c r="P586" s="136">
        <v>42844</v>
      </c>
      <c r="Q586" s="145">
        <f t="shared" si="96"/>
        <v>6.3863013698630136</v>
      </c>
      <c r="R586" s="145" t="s">
        <v>2516</v>
      </c>
      <c r="S586" s="145">
        <f t="shared" si="97"/>
        <v>3.3835616438356166</v>
      </c>
      <c r="T586" s="145" t="s">
        <v>2513</v>
      </c>
      <c r="U586" s="145" t="s">
        <v>2540</v>
      </c>
      <c r="V586" s="145" t="s">
        <v>691</v>
      </c>
      <c r="W586" s="145" t="s">
        <v>689</v>
      </c>
      <c r="X586" s="187" t="s">
        <v>691</v>
      </c>
      <c r="Y586" s="192">
        <v>4130109.15</v>
      </c>
      <c r="Z586" s="181">
        <v>0</v>
      </c>
      <c r="AA586" s="128">
        <v>0</v>
      </c>
      <c r="AB586" s="180">
        <v>9743860</v>
      </c>
      <c r="AC586" s="196">
        <v>3631365.27</v>
      </c>
      <c r="AD586" s="137">
        <f t="shared" si="93"/>
        <v>498743.87999999989</v>
      </c>
      <c r="AE586" s="135">
        <f t="shared" si="94"/>
        <v>0.87924196143823463</v>
      </c>
      <c r="AF586" s="135">
        <f t="shared" si="95"/>
        <v>0.87924196143823463</v>
      </c>
      <c r="AG586" s="135" t="s">
        <v>2544</v>
      </c>
      <c r="AH586" s="202"/>
      <c r="AI586" s="190"/>
      <c r="AJ586" s="191"/>
      <c r="AK586" s="191"/>
      <c r="AL586" s="191"/>
      <c r="AM586" s="191"/>
      <c r="AN586" s="191"/>
      <c r="AO586" s="191"/>
      <c r="AP586" s="191"/>
      <c r="AQ586" s="188"/>
    </row>
    <row r="587" spans="1:43" ht="36.6" x14ac:dyDescent="0.3">
      <c r="A587" s="193" t="s">
        <v>899</v>
      </c>
      <c r="B587" s="129">
        <v>584</v>
      </c>
      <c r="C587" s="198" t="s">
        <v>1636</v>
      </c>
      <c r="D587" s="239">
        <v>7223</v>
      </c>
      <c r="E587" s="245" t="s">
        <v>1637</v>
      </c>
      <c r="F587" s="279" t="s">
        <v>2531</v>
      </c>
      <c r="G587" s="175" t="s">
        <v>1132</v>
      </c>
      <c r="H587" s="187">
        <v>2013</v>
      </c>
      <c r="I587" s="130">
        <v>39668</v>
      </c>
      <c r="J587" s="186">
        <v>2008</v>
      </c>
      <c r="K587" s="187" t="s">
        <v>1094</v>
      </c>
      <c r="L587" s="130" t="s">
        <v>1109</v>
      </c>
      <c r="M587" s="131">
        <v>540</v>
      </c>
      <c r="N587" s="136">
        <v>39722</v>
      </c>
      <c r="O587" s="136">
        <v>41548</v>
      </c>
      <c r="P587" s="136">
        <v>42844</v>
      </c>
      <c r="Q587" s="145">
        <f t="shared" si="96"/>
        <v>8.5534246575342472</v>
      </c>
      <c r="R587" s="145" t="s">
        <v>2518</v>
      </c>
      <c r="S587" s="145">
        <f t="shared" si="97"/>
        <v>3.5506849315068494</v>
      </c>
      <c r="T587" s="145" t="s">
        <v>2513</v>
      </c>
      <c r="U587" s="145" t="s">
        <v>2540</v>
      </c>
      <c r="V587" s="145" t="s">
        <v>691</v>
      </c>
      <c r="W587" s="136" t="s">
        <v>691</v>
      </c>
      <c r="X587" s="187" t="s">
        <v>689</v>
      </c>
      <c r="Y587" s="180">
        <v>95162380.5</v>
      </c>
      <c r="Z587" s="181">
        <v>0</v>
      </c>
      <c r="AA587" s="128">
        <v>0</v>
      </c>
      <c r="AB587" s="180">
        <v>137066893</v>
      </c>
      <c r="AC587" s="221">
        <v>106733927.95</v>
      </c>
      <c r="AD587" s="137">
        <f t="shared" si="93"/>
        <v>-11571547.450000003</v>
      </c>
      <c r="AE587" s="135">
        <f t="shared" si="94"/>
        <v>1.121597919148313</v>
      </c>
      <c r="AF587" s="135">
        <f t="shared" si="95"/>
        <v>1.121597919148313</v>
      </c>
      <c r="AG587" s="135" t="s">
        <v>2544</v>
      </c>
      <c r="AH587" s="136" t="s">
        <v>925</v>
      </c>
      <c r="AI587" s="189"/>
      <c r="AJ587" s="178"/>
      <c r="AK587" s="178"/>
      <c r="AL587" s="178"/>
      <c r="AM587" s="178"/>
      <c r="AN587" s="178"/>
      <c r="AO587" s="178"/>
      <c r="AP587" s="178"/>
      <c r="AQ587" s="188" t="s">
        <v>1630</v>
      </c>
    </row>
    <row r="588" spans="1:43" ht="60.6" x14ac:dyDescent="0.3">
      <c r="A588" s="193" t="s">
        <v>899</v>
      </c>
      <c r="B588" s="129">
        <v>585</v>
      </c>
      <c r="C588" s="198" t="s">
        <v>1695</v>
      </c>
      <c r="D588" s="239">
        <v>200112</v>
      </c>
      <c r="E588" s="245" t="s">
        <v>2388</v>
      </c>
      <c r="F588" s="280" t="s">
        <v>1629</v>
      </c>
      <c r="G588" s="175" t="s">
        <v>1696</v>
      </c>
      <c r="H588" s="187">
        <v>2013</v>
      </c>
      <c r="I588" s="130">
        <v>40904</v>
      </c>
      <c r="J588" s="187">
        <v>2011</v>
      </c>
      <c r="K588" s="130" t="s">
        <v>1171</v>
      </c>
      <c r="L588" s="130" t="s">
        <v>1102</v>
      </c>
      <c r="M588" s="131">
        <v>360</v>
      </c>
      <c r="N588" s="136">
        <v>40969</v>
      </c>
      <c r="O588" s="136">
        <v>41000</v>
      </c>
      <c r="P588" s="136">
        <v>42844</v>
      </c>
      <c r="Q588" s="145">
        <f t="shared" si="96"/>
        <v>5.1369863013698627</v>
      </c>
      <c r="R588" s="145" t="s">
        <v>2515</v>
      </c>
      <c r="S588" s="145">
        <f t="shared" si="97"/>
        <v>5.0520547945205481</v>
      </c>
      <c r="T588" s="145" t="s">
        <v>2515</v>
      </c>
      <c r="U588" s="145" t="s">
        <v>2540</v>
      </c>
      <c r="V588" s="145" t="s">
        <v>691</v>
      </c>
      <c r="W588" s="145" t="s">
        <v>689</v>
      </c>
      <c r="X588" s="187" t="s">
        <v>689</v>
      </c>
      <c r="Y588" s="180">
        <v>8067450.8099999996</v>
      </c>
      <c r="Z588" s="181">
        <v>0</v>
      </c>
      <c r="AA588" s="128">
        <v>0</v>
      </c>
      <c r="AB588" s="180">
        <v>106291</v>
      </c>
      <c r="AC588" s="180">
        <v>19700</v>
      </c>
      <c r="AD588" s="137">
        <f t="shared" si="93"/>
        <v>8047750.8099999996</v>
      </c>
      <c r="AE588" s="135">
        <f t="shared" si="94"/>
        <v>2.4419113873716944E-3</v>
      </c>
      <c r="AF588" s="135">
        <f t="shared" si="95"/>
        <v>2.4419113873716944E-3</v>
      </c>
      <c r="AG588" s="135" t="s">
        <v>2543</v>
      </c>
      <c r="AH588" s="202"/>
      <c r="AI588" s="189"/>
      <c r="AJ588" s="178"/>
      <c r="AK588" s="178"/>
      <c r="AL588" s="178"/>
      <c r="AM588" s="178"/>
      <c r="AN588" s="178"/>
      <c r="AO588" s="178"/>
      <c r="AP588" s="178"/>
      <c r="AQ588" s="224" t="s">
        <v>1697</v>
      </c>
    </row>
    <row r="589" spans="1:43" ht="36" x14ac:dyDescent="0.3">
      <c r="A589" s="193" t="s">
        <v>900</v>
      </c>
      <c r="B589" s="129">
        <v>586</v>
      </c>
      <c r="C589" s="198" t="s">
        <v>1125</v>
      </c>
      <c r="D589" s="239">
        <v>5303</v>
      </c>
      <c r="E589" s="245" t="s">
        <v>1659</v>
      </c>
      <c r="F589" s="280" t="s">
        <v>2529</v>
      </c>
      <c r="G589" s="175" t="s">
        <v>1132</v>
      </c>
      <c r="H589" s="187">
        <v>2013</v>
      </c>
      <c r="I589" s="130">
        <v>37767</v>
      </c>
      <c r="J589" s="186">
        <v>2003</v>
      </c>
      <c r="K589" s="130" t="s">
        <v>1706</v>
      </c>
      <c r="L589" s="130" t="s">
        <v>1100</v>
      </c>
      <c r="M589" s="248">
        <v>120</v>
      </c>
      <c r="N589" s="136">
        <v>38078</v>
      </c>
      <c r="O589" s="136">
        <v>41426</v>
      </c>
      <c r="P589" s="136">
        <v>42844</v>
      </c>
      <c r="Q589" s="145">
        <f t="shared" si="96"/>
        <v>13.057534246575342</v>
      </c>
      <c r="R589" s="145" t="s">
        <v>2522</v>
      </c>
      <c r="S589" s="145">
        <f t="shared" si="97"/>
        <v>3.8849315068493149</v>
      </c>
      <c r="T589" s="145" t="s">
        <v>2513</v>
      </c>
      <c r="U589" s="145" t="s">
        <v>2540</v>
      </c>
      <c r="V589" s="145" t="s">
        <v>689</v>
      </c>
      <c r="W589" s="145" t="s">
        <v>689</v>
      </c>
      <c r="X589" s="187" t="s">
        <v>689</v>
      </c>
      <c r="Y589" s="180">
        <v>314500</v>
      </c>
      <c r="Z589" s="181">
        <v>0</v>
      </c>
      <c r="AA589" s="128">
        <v>0</v>
      </c>
      <c r="AB589" s="180">
        <v>310000</v>
      </c>
      <c r="AC589" s="192">
        <v>308608.09999999998</v>
      </c>
      <c r="AD589" s="137">
        <f t="shared" si="93"/>
        <v>5891.9000000000233</v>
      </c>
      <c r="AE589" s="135">
        <f t="shared" si="94"/>
        <v>0.98126581875993635</v>
      </c>
      <c r="AF589" s="135">
        <f t="shared" si="95"/>
        <v>0.98126581875993635</v>
      </c>
      <c r="AG589" s="135" t="s">
        <v>2544</v>
      </c>
      <c r="AH589" s="202"/>
      <c r="AI589" s="189"/>
      <c r="AJ589" s="178"/>
      <c r="AK589" s="178"/>
      <c r="AL589" s="178"/>
      <c r="AM589" s="178"/>
      <c r="AN589" s="178"/>
      <c r="AO589" s="178"/>
      <c r="AP589" s="178"/>
      <c r="AQ589" s="188" t="s">
        <v>1126</v>
      </c>
    </row>
    <row r="590" spans="1:43" ht="36" x14ac:dyDescent="0.3">
      <c r="A590" s="193" t="s">
        <v>900</v>
      </c>
      <c r="B590" s="129">
        <v>587</v>
      </c>
      <c r="C590" s="198" t="s">
        <v>2441</v>
      </c>
      <c r="D590" s="239">
        <v>7634</v>
      </c>
      <c r="E590" s="245" t="s">
        <v>1659</v>
      </c>
      <c r="F590" s="280" t="s">
        <v>2529</v>
      </c>
      <c r="G590" s="175" t="s">
        <v>1132</v>
      </c>
      <c r="H590" s="187">
        <v>2013</v>
      </c>
      <c r="I590" s="130">
        <v>38275</v>
      </c>
      <c r="J590" s="186">
        <v>2004</v>
      </c>
      <c r="K590" s="130" t="s">
        <v>2241</v>
      </c>
      <c r="L590" s="130" t="s">
        <v>1104</v>
      </c>
      <c r="M590" s="131">
        <v>270</v>
      </c>
      <c r="N590" s="136">
        <v>38930</v>
      </c>
      <c r="O590" s="136">
        <v>41609</v>
      </c>
      <c r="P590" s="136">
        <v>42844</v>
      </c>
      <c r="Q590" s="145">
        <f t="shared" si="96"/>
        <v>10.723287671232876</v>
      </c>
      <c r="R590" s="145" t="s">
        <v>2520</v>
      </c>
      <c r="S590" s="145">
        <f t="shared" si="97"/>
        <v>3.3835616438356166</v>
      </c>
      <c r="T590" s="145" t="s">
        <v>2513</v>
      </c>
      <c r="U590" s="145" t="s">
        <v>2540</v>
      </c>
      <c r="V590" s="145" t="s">
        <v>689</v>
      </c>
      <c r="W590" s="145" t="s">
        <v>689</v>
      </c>
      <c r="X590" s="187" t="s">
        <v>691</v>
      </c>
      <c r="Y590" s="180">
        <v>4717213</v>
      </c>
      <c r="Z590" s="181">
        <v>0</v>
      </c>
      <c r="AA590" s="128">
        <v>0</v>
      </c>
      <c r="AB590" s="180">
        <v>10695629</v>
      </c>
      <c r="AC590" s="192">
        <v>4647006.16</v>
      </c>
      <c r="AD590" s="137">
        <f t="shared" si="93"/>
        <v>70206.839999999851</v>
      </c>
      <c r="AE590" s="135">
        <f t="shared" si="94"/>
        <v>0.98511688151457233</v>
      </c>
      <c r="AF590" s="135">
        <f t="shared" si="95"/>
        <v>0.98511688151457233</v>
      </c>
      <c r="AG590" s="135" t="s">
        <v>2544</v>
      </c>
      <c r="AH590" s="202"/>
      <c r="AI590" s="189"/>
      <c r="AJ590" s="178"/>
      <c r="AK590" s="178"/>
      <c r="AL590" s="178"/>
      <c r="AM590" s="178"/>
      <c r="AN590" s="178"/>
      <c r="AO590" s="178"/>
      <c r="AP590" s="178"/>
      <c r="AQ590" s="188" t="s">
        <v>1708</v>
      </c>
    </row>
    <row r="591" spans="1:43" ht="36" x14ac:dyDescent="0.3">
      <c r="A591" s="193" t="s">
        <v>900</v>
      </c>
      <c r="B591" s="129">
        <v>588</v>
      </c>
      <c r="C591" s="198" t="s">
        <v>2425</v>
      </c>
      <c r="D591" s="239">
        <v>44662</v>
      </c>
      <c r="E591" s="245" t="s">
        <v>1659</v>
      </c>
      <c r="F591" s="280" t="s">
        <v>2529</v>
      </c>
      <c r="G591" s="175" t="s">
        <v>1132</v>
      </c>
      <c r="H591" s="187">
        <v>2013</v>
      </c>
      <c r="I591" s="130">
        <v>39241</v>
      </c>
      <c r="J591" s="186">
        <v>2007</v>
      </c>
      <c r="K591" s="187" t="s">
        <v>915</v>
      </c>
      <c r="L591" s="130" t="s">
        <v>1110</v>
      </c>
      <c r="M591" s="131">
        <v>90</v>
      </c>
      <c r="N591" s="136">
        <v>39326</v>
      </c>
      <c r="O591" s="136">
        <v>41609</v>
      </c>
      <c r="P591" s="136">
        <v>42844</v>
      </c>
      <c r="Q591" s="145">
        <f t="shared" si="96"/>
        <v>9.6383561643835609</v>
      </c>
      <c r="R591" s="145" t="s">
        <v>2519</v>
      </c>
      <c r="S591" s="145">
        <f t="shared" si="97"/>
        <v>3.3835616438356166</v>
      </c>
      <c r="T591" s="145" t="s">
        <v>2513</v>
      </c>
      <c r="U591" s="145" t="s">
        <v>2540</v>
      </c>
      <c r="V591" s="145" t="s">
        <v>691</v>
      </c>
      <c r="W591" s="145" t="s">
        <v>689</v>
      </c>
      <c r="X591" s="187" t="s">
        <v>691</v>
      </c>
      <c r="Y591" s="180">
        <v>450806.16</v>
      </c>
      <c r="Z591" s="181">
        <v>0</v>
      </c>
      <c r="AA591" s="128">
        <v>0</v>
      </c>
      <c r="AB591" s="206">
        <v>1687979</v>
      </c>
      <c r="AC591" s="189">
        <v>457006.17</v>
      </c>
      <c r="AD591" s="137">
        <f t="shared" si="93"/>
        <v>-6200.0100000000093</v>
      </c>
      <c r="AE591" s="135">
        <f t="shared" si="94"/>
        <v>1.0137531616693081</v>
      </c>
      <c r="AF591" s="135">
        <f t="shared" si="95"/>
        <v>1.0137531616693081</v>
      </c>
      <c r="AG591" s="135" t="s">
        <v>2544</v>
      </c>
      <c r="AH591" s="202"/>
      <c r="AI591" s="189"/>
      <c r="AJ591" s="178"/>
      <c r="AK591" s="178"/>
      <c r="AL591" s="178"/>
      <c r="AM591" s="178"/>
      <c r="AN591" s="178"/>
      <c r="AO591" s="178"/>
      <c r="AP591" s="178"/>
      <c r="AQ591" s="188" t="s">
        <v>2158</v>
      </c>
    </row>
    <row r="592" spans="1:43" ht="36" x14ac:dyDescent="0.3">
      <c r="A592" s="193" t="s">
        <v>900</v>
      </c>
      <c r="B592" s="129">
        <v>589</v>
      </c>
      <c r="C592" s="198" t="s">
        <v>2440</v>
      </c>
      <c r="D592" s="237">
        <v>73819</v>
      </c>
      <c r="E592" s="245" t="s">
        <v>1659</v>
      </c>
      <c r="F592" s="280" t="s">
        <v>2529</v>
      </c>
      <c r="G592" s="175" t="s">
        <v>1132</v>
      </c>
      <c r="H592" s="187">
        <v>2013</v>
      </c>
      <c r="I592" s="130">
        <v>39486</v>
      </c>
      <c r="J592" s="186">
        <v>2008</v>
      </c>
      <c r="K592" s="130" t="s">
        <v>2263</v>
      </c>
      <c r="L592" s="130" t="s">
        <v>1110</v>
      </c>
      <c r="M592" s="131">
        <v>120</v>
      </c>
      <c r="N592" s="136">
        <v>39753</v>
      </c>
      <c r="O592" s="136">
        <v>41456</v>
      </c>
      <c r="P592" s="136">
        <v>42844</v>
      </c>
      <c r="Q592" s="145">
        <f t="shared" si="96"/>
        <v>8.4684931506849317</v>
      </c>
      <c r="R592" s="145" t="s">
        <v>2518</v>
      </c>
      <c r="S592" s="145">
        <f t="shared" si="97"/>
        <v>3.8027397260273972</v>
      </c>
      <c r="T592" s="145" t="s">
        <v>2513</v>
      </c>
      <c r="U592" s="145" t="s">
        <v>2540</v>
      </c>
      <c r="V592" s="145" t="s">
        <v>689</v>
      </c>
      <c r="W592" s="145" t="s">
        <v>689</v>
      </c>
      <c r="X592" s="187" t="s">
        <v>691</v>
      </c>
      <c r="Y592" s="180">
        <v>1675925</v>
      </c>
      <c r="Z592" s="181">
        <v>0</v>
      </c>
      <c r="AA592" s="128">
        <v>0</v>
      </c>
      <c r="AB592" s="180">
        <v>4701361</v>
      </c>
      <c r="AC592" s="192">
        <v>1685316.62</v>
      </c>
      <c r="AD592" s="137">
        <f t="shared" si="93"/>
        <v>-9391.6200000001118</v>
      </c>
      <c r="AE592" s="135">
        <f t="shared" si="94"/>
        <v>1.0056038426540568</v>
      </c>
      <c r="AF592" s="135">
        <f t="shared" si="95"/>
        <v>1.0056038426540568</v>
      </c>
      <c r="AG592" s="135" t="s">
        <v>2544</v>
      </c>
      <c r="AH592" s="202"/>
      <c r="AI592" s="189"/>
      <c r="AJ592" s="178"/>
      <c r="AK592" s="178"/>
      <c r="AL592" s="178"/>
      <c r="AM592" s="178"/>
      <c r="AN592" s="178"/>
      <c r="AO592" s="178"/>
      <c r="AP592" s="178"/>
      <c r="AQ592" s="188" t="s">
        <v>2159</v>
      </c>
    </row>
    <row r="593" spans="1:43" ht="36" x14ac:dyDescent="0.3">
      <c r="A593" s="193" t="s">
        <v>900</v>
      </c>
      <c r="B593" s="129">
        <v>590</v>
      </c>
      <c r="C593" s="198" t="s">
        <v>2424</v>
      </c>
      <c r="D593" s="237">
        <v>106956</v>
      </c>
      <c r="E593" s="245" t="s">
        <v>1659</v>
      </c>
      <c r="F593" s="280" t="s">
        <v>2529</v>
      </c>
      <c r="G593" s="175" t="s">
        <v>1132</v>
      </c>
      <c r="H593" s="187">
        <v>2013</v>
      </c>
      <c r="I593" s="130">
        <v>40112</v>
      </c>
      <c r="J593" s="187">
        <v>2009</v>
      </c>
      <c r="K593" s="130" t="s">
        <v>1659</v>
      </c>
      <c r="L593" s="130" t="s">
        <v>1110</v>
      </c>
      <c r="M593" s="131">
        <v>180</v>
      </c>
      <c r="N593" s="136">
        <v>41030</v>
      </c>
      <c r="O593" s="136">
        <v>41609</v>
      </c>
      <c r="P593" s="136">
        <v>42844</v>
      </c>
      <c r="Q593" s="145">
        <f t="shared" si="96"/>
        <v>4.9698630136986299</v>
      </c>
      <c r="R593" s="145" t="s">
        <v>2515</v>
      </c>
      <c r="S593" s="145">
        <f t="shared" si="97"/>
        <v>3.3835616438356166</v>
      </c>
      <c r="T593" s="145" t="s">
        <v>2513</v>
      </c>
      <c r="U593" s="145" t="s">
        <v>2540</v>
      </c>
      <c r="V593" s="145" t="s">
        <v>691</v>
      </c>
      <c r="W593" s="145" t="s">
        <v>689</v>
      </c>
      <c r="X593" s="187" t="s">
        <v>691</v>
      </c>
      <c r="Y593" s="180">
        <v>1279807.3500000001</v>
      </c>
      <c r="Z593" s="181">
        <v>0</v>
      </c>
      <c r="AA593" s="128">
        <v>0</v>
      </c>
      <c r="AB593" s="180">
        <v>1333082</v>
      </c>
      <c r="AC593" s="192">
        <v>1290789.46</v>
      </c>
      <c r="AD593" s="137">
        <f t="shared" si="93"/>
        <v>-10982.10999999987</v>
      </c>
      <c r="AE593" s="135">
        <f t="shared" si="94"/>
        <v>1.0085810649548153</v>
      </c>
      <c r="AF593" s="135">
        <f t="shared" si="95"/>
        <v>1.0085810649548153</v>
      </c>
      <c r="AG593" s="135" t="s">
        <v>2544</v>
      </c>
      <c r="AH593" s="202"/>
      <c r="AI593" s="190"/>
      <c r="AJ593" s="191"/>
      <c r="AK593" s="191"/>
      <c r="AL593" s="191"/>
      <c r="AM593" s="191"/>
      <c r="AN593" s="191"/>
      <c r="AO593" s="191"/>
      <c r="AP593" s="191"/>
      <c r="AQ593" s="188" t="s">
        <v>2156</v>
      </c>
    </row>
    <row r="594" spans="1:43" ht="36" x14ac:dyDescent="0.3">
      <c r="A594" s="193" t="s">
        <v>900</v>
      </c>
      <c r="B594" s="129">
        <v>591</v>
      </c>
      <c r="C594" s="198" t="s">
        <v>2423</v>
      </c>
      <c r="D594" s="237">
        <v>135671</v>
      </c>
      <c r="E594" s="245" t="s">
        <v>1659</v>
      </c>
      <c r="F594" s="280" t="s">
        <v>2529</v>
      </c>
      <c r="G594" s="175" t="s">
        <v>1132</v>
      </c>
      <c r="H594" s="187">
        <v>2013</v>
      </c>
      <c r="I594" s="130">
        <v>40451</v>
      </c>
      <c r="J594" s="186">
        <v>2010</v>
      </c>
      <c r="K594" s="187" t="s">
        <v>1552</v>
      </c>
      <c r="L594" s="130" t="s">
        <v>1110</v>
      </c>
      <c r="M594" s="131">
        <v>180</v>
      </c>
      <c r="N594" s="136">
        <v>41122</v>
      </c>
      <c r="O594" s="136">
        <v>41609</v>
      </c>
      <c r="P594" s="136">
        <v>42844</v>
      </c>
      <c r="Q594" s="145">
        <f t="shared" si="96"/>
        <v>4.7178082191780826</v>
      </c>
      <c r="R594" s="145" t="s">
        <v>2514</v>
      </c>
      <c r="S594" s="145">
        <f t="shared" si="97"/>
        <v>3.3835616438356166</v>
      </c>
      <c r="T594" s="145" t="s">
        <v>2513</v>
      </c>
      <c r="U594" s="145" t="s">
        <v>2540</v>
      </c>
      <c r="V594" s="145" t="s">
        <v>691</v>
      </c>
      <c r="W594" s="145" t="s">
        <v>689</v>
      </c>
      <c r="X594" s="187" t="s">
        <v>691</v>
      </c>
      <c r="Y594" s="180">
        <v>1044379.59</v>
      </c>
      <c r="Z594" s="181">
        <v>0</v>
      </c>
      <c r="AA594" s="128">
        <v>0</v>
      </c>
      <c r="AB594" s="180">
        <v>1213817</v>
      </c>
      <c r="AC594" s="192">
        <v>1030459.09</v>
      </c>
      <c r="AD594" s="137">
        <f t="shared" si="93"/>
        <v>13920.5</v>
      </c>
      <c r="AE594" s="135">
        <f t="shared" si="94"/>
        <v>0.98667103404424061</v>
      </c>
      <c r="AF594" s="135">
        <f t="shared" si="95"/>
        <v>0.98667103404424061</v>
      </c>
      <c r="AG594" s="135" t="s">
        <v>2544</v>
      </c>
      <c r="AH594" s="202"/>
      <c r="AI594" s="190"/>
      <c r="AJ594" s="191"/>
      <c r="AK594" s="191"/>
      <c r="AL594" s="191"/>
      <c r="AM594" s="191"/>
      <c r="AN594" s="191"/>
      <c r="AO594" s="191"/>
      <c r="AP594" s="191"/>
      <c r="AQ594" s="188" t="s">
        <v>2156</v>
      </c>
    </row>
    <row r="595" spans="1:43" ht="36" x14ac:dyDescent="0.3">
      <c r="A595" s="193" t="s">
        <v>900</v>
      </c>
      <c r="B595" s="129">
        <v>592</v>
      </c>
      <c r="C595" s="198" t="s">
        <v>2442</v>
      </c>
      <c r="D595" s="237">
        <v>160120</v>
      </c>
      <c r="E595" s="245" t="s">
        <v>2219</v>
      </c>
      <c r="F595" s="280" t="s">
        <v>2528</v>
      </c>
      <c r="G595" s="175" t="s">
        <v>2180</v>
      </c>
      <c r="H595" s="187">
        <v>2013</v>
      </c>
      <c r="I595" s="130">
        <v>40394</v>
      </c>
      <c r="J595" s="186">
        <v>2010</v>
      </c>
      <c r="K595" s="130" t="s">
        <v>1659</v>
      </c>
      <c r="L595" s="130" t="s">
        <v>1100</v>
      </c>
      <c r="M595" s="131">
        <v>270</v>
      </c>
      <c r="N595" s="136">
        <v>40725</v>
      </c>
      <c r="O595" s="136">
        <v>41609</v>
      </c>
      <c r="P595" s="136">
        <v>42844</v>
      </c>
      <c r="Q595" s="145">
        <f t="shared" si="96"/>
        <v>5.8054794520547945</v>
      </c>
      <c r="R595" s="145" t="s">
        <v>2515</v>
      </c>
      <c r="S595" s="145">
        <f t="shared" si="97"/>
        <v>3.3835616438356166</v>
      </c>
      <c r="T595" s="145" t="s">
        <v>2513</v>
      </c>
      <c r="U595" s="145" t="s">
        <v>2540</v>
      </c>
      <c r="V595" s="145" t="s">
        <v>689</v>
      </c>
      <c r="W595" s="136" t="s">
        <v>691</v>
      </c>
      <c r="X595" s="187" t="s">
        <v>689</v>
      </c>
      <c r="Y595" s="180">
        <v>1036555.9</v>
      </c>
      <c r="Z595" s="181">
        <v>0</v>
      </c>
      <c r="AA595" s="128">
        <v>0</v>
      </c>
      <c r="AB595" s="180">
        <v>975495</v>
      </c>
      <c r="AC595" s="192">
        <v>745075.39</v>
      </c>
      <c r="AD595" s="137">
        <f t="shared" si="93"/>
        <v>291480.51</v>
      </c>
      <c r="AE595" s="135">
        <f t="shared" si="94"/>
        <v>0.71879904402647266</v>
      </c>
      <c r="AF595" s="135">
        <f t="shared" si="95"/>
        <v>0.71879904402647266</v>
      </c>
      <c r="AG595" s="135" t="s">
        <v>2542</v>
      </c>
      <c r="AH595" s="136" t="s">
        <v>925</v>
      </c>
      <c r="AI595" s="190"/>
      <c r="AJ595" s="191"/>
      <c r="AK595" s="191"/>
      <c r="AL595" s="191"/>
      <c r="AM595" s="191"/>
      <c r="AN595" s="191"/>
      <c r="AO595" s="191"/>
      <c r="AP595" s="191"/>
      <c r="AQ595" s="188" t="s">
        <v>2157</v>
      </c>
    </row>
    <row r="596" spans="1:43" ht="24" x14ac:dyDescent="0.3">
      <c r="A596" s="128" t="s">
        <v>901</v>
      </c>
      <c r="B596" s="129">
        <v>593</v>
      </c>
      <c r="C596" s="198" t="s">
        <v>1211</v>
      </c>
      <c r="D596" s="237">
        <v>16484</v>
      </c>
      <c r="E596" s="245" t="s">
        <v>2213</v>
      </c>
      <c r="F596" s="279" t="s">
        <v>2531</v>
      </c>
      <c r="G596" s="175" t="s">
        <v>1132</v>
      </c>
      <c r="H596" s="187">
        <v>2014</v>
      </c>
      <c r="I596" s="130">
        <v>38421</v>
      </c>
      <c r="J596" s="186">
        <v>2005</v>
      </c>
      <c r="K596" s="187" t="s">
        <v>1094</v>
      </c>
      <c r="L596" s="130" t="s">
        <v>1095</v>
      </c>
      <c r="M596" s="131">
        <v>120</v>
      </c>
      <c r="N596" s="136" t="s">
        <v>698</v>
      </c>
      <c r="O596" s="136" t="s">
        <v>698</v>
      </c>
      <c r="P596" s="136">
        <v>42844</v>
      </c>
      <c r="Q596" s="128" t="s">
        <v>698</v>
      </c>
      <c r="R596" s="128" t="s">
        <v>698</v>
      </c>
      <c r="S596" s="128" t="s">
        <v>698</v>
      </c>
      <c r="T596" s="128" t="s">
        <v>698</v>
      </c>
      <c r="U596" s="128" t="s">
        <v>698</v>
      </c>
      <c r="V596" s="145" t="s">
        <v>689</v>
      </c>
      <c r="W596" s="145" t="s">
        <v>689</v>
      </c>
      <c r="X596" s="187" t="s">
        <v>689</v>
      </c>
      <c r="Y596" s="133">
        <v>3290904</v>
      </c>
      <c r="Z596" s="140">
        <v>0</v>
      </c>
      <c r="AA596" s="133">
        <v>0</v>
      </c>
      <c r="AB596" s="150" t="s">
        <v>698</v>
      </c>
      <c r="AC596" s="150" t="s">
        <v>698</v>
      </c>
      <c r="AD596" s="128" t="s">
        <v>698</v>
      </c>
      <c r="AE596" s="128" t="s">
        <v>698</v>
      </c>
      <c r="AF596" s="128" t="s">
        <v>698</v>
      </c>
      <c r="AG596" s="128" t="s">
        <v>698</v>
      </c>
      <c r="AH596" s="132"/>
      <c r="AI596" s="137"/>
      <c r="AJ596" s="138"/>
      <c r="AK596" s="138"/>
      <c r="AL596" s="138"/>
      <c r="AM596" s="138"/>
      <c r="AN596" s="138"/>
      <c r="AO596" s="138"/>
      <c r="AP596" s="138"/>
      <c r="AQ596" s="139"/>
    </row>
    <row r="597" spans="1:43" ht="36" x14ac:dyDescent="0.3">
      <c r="A597" s="128" t="s">
        <v>901</v>
      </c>
      <c r="B597" s="129">
        <v>594</v>
      </c>
      <c r="C597" s="198" t="s">
        <v>1219</v>
      </c>
      <c r="D597" s="237">
        <v>20040</v>
      </c>
      <c r="E597" s="246" t="s">
        <v>2200</v>
      </c>
      <c r="F597" s="279" t="s">
        <v>2531</v>
      </c>
      <c r="G597" s="175" t="s">
        <v>1132</v>
      </c>
      <c r="H597" s="187">
        <v>2014</v>
      </c>
      <c r="I597" s="130">
        <v>38546</v>
      </c>
      <c r="J597" s="186">
        <v>2005</v>
      </c>
      <c r="K597" s="130" t="s">
        <v>916</v>
      </c>
      <c r="L597" s="130" t="s">
        <v>1102</v>
      </c>
      <c r="M597" s="131">
        <v>90</v>
      </c>
      <c r="N597" s="136">
        <v>39114</v>
      </c>
      <c r="O597" s="136">
        <v>41852</v>
      </c>
      <c r="P597" s="136">
        <v>42844</v>
      </c>
      <c r="Q597" s="145">
        <f t="shared" ref="Q597:Q604" si="98">+(P597-N597)/365</f>
        <v>10.219178082191782</v>
      </c>
      <c r="R597" s="145" t="s">
        <v>2520</v>
      </c>
      <c r="S597" s="145">
        <f t="shared" ref="S597:S604" si="99">+(P597-O597)/365</f>
        <v>2.7178082191780821</v>
      </c>
      <c r="T597" s="145" t="s">
        <v>2512</v>
      </c>
      <c r="U597" s="145" t="s">
        <v>2540</v>
      </c>
      <c r="V597" s="145" t="s">
        <v>689</v>
      </c>
      <c r="W597" s="145" t="s">
        <v>689</v>
      </c>
      <c r="X597" s="187" t="s">
        <v>691</v>
      </c>
      <c r="Y597" s="133">
        <v>664136.04</v>
      </c>
      <c r="Z597" s="140">
        <v>0</v>
      </c>
      <c r="AA597" s="128">
        <v>0</v>
      </c>
      <c r="AB597" s="133">
        <v>1418913</v>
      </c>
      <c r="AC597" s="133">
        <v>650656.68000000005</v>
      </c>
      <c r="AD597" s="137">
        <f t="shared" ref="AD597:AD660" si="100">+Y597-AC597</f>
        <v>13479.359999999986</v>
      </c>
      <c r="AE597" s="135">
        <f t="shared" ref="AE597:AE660" si="101">+AC597/Y597</f>
        <v>0.97970391728778938</v>
      </c>
      <c r="AF597" s="135">
        <f t="shared" ref="AF597:AF660" si="102">+AC597/Y597</f>
        <v>0.97970391728778938</v>
      </c>
      <c r="AG597" s="135" t="s">
        <v>2544</v>
      </c>
      <c r="AH597" s="132"/>
      <c r="AI597" s="137"/>
      <c r="AJ597" s="138"/>
      <c r="AK597" s="138"/>
      <c r="AL597" s="138"/>
      <c r="AM597" s="138"/>
      <c r="AN597" s="138"/>
      <c r="AO597" s="138"/>
      <c r="AP597" s="138"/>
      <c r="AQ597" s="139"/>
    </row>
    <row r="598" spans="1:43" ht="36" x14ac:dyDescent="0.3">
      <c r="A598" s="193" t="s">
        <v>897</v>
      </c>
      <c r="B598" s="129">
        <v>595</v>
      </c>
      <c r="C598" s="198" t="s">
        <v>1387</v>
      </c>
      <c r="D598" s="239">
        <v>206996</v>
      </c>
      <c r="E598" s="245" t="s">
        <v>1166</v>
      </c>
      <c r="F598" s="280" t="s">
        <v>2530</v>
      </c>
      <c r="G598" s="175" t="s">
        <v>1622</v>
      </c>
      <c r="H598" s="187">
        <v>2014</v>
      </c>
      <c r="I598" s="130">
        <v>40982</v>
      </c>
      <c r="J598" s="152">
        <v>2012</v>
      </c>
      <c r="K598" s="130" t="s">
        <v>1166</v>
      </c>
      <c r="L598" s="130" t="s">
        <v>1110</v>
      </c>
      <c r="M598" s="248">
        <v>180</v>
      </c>
      <c r="N598" s="136">
        <v>41244</v>
      </c>
      <c r="O598" s="136">
        <v>41974</v>
      </c>
      <c r="P598" s="136">
        <v>42844</v>
      </c>
      <c r="Q598" s="145">
        <f t="shared" si="98"/>
        <v>4.3835616438356162</v>
      </c>
      <c r="R598" s="145" t="s">
        <v>2514</v>
      </c>
      <c r="S598" s="145">
        <f t="shared" si="99"/>
        <v>2.3835616438356166</v>
      </c>
      <c r="T598" s="145" t="s">
        <v>2512</v>
      </c>
      <c r="U598" s="145" t="s">
        <v>2540</v>
      </c>
      <c r="V598" s="145" t="s">
        <v>691</v>
      </c>
      <c r="W598" s="136" t="s">
        <v>691</v>
      </c>
      <c r="X598" s="187" t="s">
        <v>691</v>
      </c>
      <c r="Y598" s="180">
        <v>2181467.71</v>
      </c>
      <c r="Z598" s="181">
        <v>0</v>
      </c>
      <c r="AA598" s="128">
        <v>0</v>
      </c>
      <c r="AB598" s="133">
        <v>2256335</v>
      </c>
      <c r="AC598" s="180">
        <v>2181467.71</v>
      </c>
      <c r="AD598" s="137">
        <f t="shared" si="100"/>
        <v>0</v>
      </c>
      <c r="AE598" s="135">
        <f t="shared" si="101"/>
        <v>1</v>
      </c>
      <c r="AF598" s="135">
        <f t="shared" si="102"/>
        <v>1</v>
      </c>
      <c r="AG598" s="135" t="s">
        <v>2544</v>
      </c>
      <c r="AH598" s="136" t="s">
        <v>925</v>
      </c>
      <c r="AI598" s="189"/>
      <c r="AJ598" s="178"/>
      <c r="AK598" s="178"/>
      <c r="AL598" s="178"/>
      <c r="AM598" s="178"/>
      <c r="AN598" s="178"/>
      <c r="AO598" s="178"/>
      <c r="AP598" s="178"/>
      <c r="AQ598" s="188" t="s">
        <v>1351</v>
      </c>
    </row>
    <row r="599" spans="1:43" ht="36" x14ac:dyDescent="0.3">
      <c r="A599" s="193" t="s">
        <v>897</v>
      </c>
      <c r="B599" s="129">
        <v>596</v>
      </c>
      <c r="C599" s="198" t="s">
        <v>1390</v>
      </c>
      <c r="D599" s="239">
        <v>218541</v>
      </c>
      <c r="E599" s="245" t="s">
        <v>1166</v>
      </c>
      <c r="F599" s="280" t="s">
        <v>2530</v>
      </c>
      <c r="G599" s="175" t="s">
        <v>1622</v>
      </c>
      <c r="H599" s="187">
        <v>2014</v>
      </c>
      <c r="I599" s="130">
        <v>41066</v>
      </c>
      <c r="J599" s="152">
        <v>2012</v>
      </c>
      <c r="K599" s="130" t="s">
        <v>1196</v>
      </c>
      <c r="L599" s="130" t="s">
        <v>1104</v>
      </c>
      <c r="M599" s="248">
        <v>150</v>
      </c>
      <c r="N599" s="136">
        <v>41244</v>
      </c>
      <c r="O599" s="136">
        <v>41974</v>
      </c>
      <c r="P599" s="136">
        <v>42844</v>
      </c>
      <c r="Q599" s="145">
        <f t="shared" si="98"/>
        <v>4.3835616438356162</v>
      </c>
      <c r="R599" s="145" t="s">
        <v>2514</v>
      </c>
      <c r="S599" s="145">
        <f t="shared" si="99"/>
        <v>2.3835616438356166</v>
      </c>
      <c r="T599" s="145" t="s">
        <v>2512</v>
      </c>
      <c r="U599" s="145" t="s">
        <v>2540</v>
      </c>
      <c r="V599" s="145" t="s">
        <v>691</v>
      </c>
      <c r="W599" s="145" t="s">
        <v>689</v>
      </c>
      <c r="X599" s="187" t="s">
        <v>691</v>
      </c>
      <c r="Y599" s="180">
        <v>3729378.31</v>
      </c>
      <c r="Z599" s="181">
        <v>0</v>
      </c>
      <c r="AA599" s="128">
        <v>0</v>
      </c>
      <c r="AB599" s="133">
        <v>3999586</v>
      </c>
      <c r="AC599" s="180">
        <v>3720213.55</v>
      </c>
      <c r="AD599" s="137">
        <f t="shared" si="100"/>
        <v>9164.7600000002421</v>
      </c>
      <c r="AE599" s="135">
        <f t="shared" si="101"/>
        <v>0.99754255019518245</v>
      </c>
      <c r="AF599" s="135">
        <f t="shared" si="102"/>
        <v>0.99754255019518245</v>
      </c>
      <c r="AG599" s="135" t="s">
        <v>2544</v>
      </c>
      <c r="AH599" s="202"/>
      <c r="AI599" s="189"/>
      <c r="AJ599" s="178"/>
      <c r="AK599" s="178"/>
      <c r="AL599" s="178"/>
      <c r="AM599" s="178"/>
      <c r="AN599" s="178"/>
      <c r="AO599" s="178"/>
      <c r="AP599" s="178"/>
      <c r="AQ599" s="188" t="s">
        <v>1392</v>
      </c>
    </row>
    <row r="600" spans="1:43" ht="36" x14ac:dyDescent="0.3">
      <c r="A600" s="173" t="s">
        <v>903</v>
      </c>
      <c r="B600" s="129">
        <v>597</v>
      </c>
      <c r="C600" s="171" t="s">
        <v>2059</v>
      </c>
      <c r="D600" s="241">
        <v>73803</v>
      </c>
      <c r="E600" s="246" t="s">
        <v>2200</v>
      </c>
      <c r="F600" s="279" t="s">
        <v>2531</v>
      </c>
      <c r="G600" s="175" t="s">
        <v>1132</v>
      </c>
      <c r="H600" s="152">
        <v>2014</v>
      </c>
      <c r="I600" s="157">
        <v>39959</v>
      </c>
      <c r="J600" s="187">
        <v>2009</v>
      </c>
      <c r="K600" s="157" t="s">
        <v>2060</v>
      </c>
      <c r="L600" s="152" t="s">
        <v>1110</v>
      </c>
      <c r="M600" s="154">
        <v>635</v>
      </c>
      <c r="N600" s="136">
        <v>40360</v>
      </c>
      <c r="O600" s="136">
        <v>41821</v>
      </c>
      <c r="P600" s="136">
        <v>42844</v>
      </c>
      <c r="Q600" s="145">
        <f t="shared" si="98"/>
        <v>6.8054794520547945</v>
      </c>
      <c r="R600" s="145" t="s">
        <v>2516</v>
      </c>
      <c r="S600" s="145">
        <f t="shared" si="99"/>
        <v>2.8027397260273972</v>
      </c>
      <c r="T600" s="145" t="s">
        <v>2512</v>
      </c>
      <c r="U600" s="145" t="s">
        <v>2540</v>
      </c>
      <c r="V600" s="145" t="s">
        <v>691</v>
      </c>
      <c r="W600" s="158" t="s">
        <v>691</v>
      </c>
      <c r="X600" s="152" t="s">
        <v>691</v>
      </c>
      <c r="Y600" s="159">
        <v>2157816</v>
      </c>
      <c r="Z600" s="160">
        <v>0</v>
      </c>
      <c r="AA600" s="128">
        <v>0</v>
      </c>
      <c r="AB600" s="133">
        <v>4559560</v>
      </c>
      <c r="AC600" s="159">
        <v>2157815.98</v>
      </c>
      <c r="AD600" s="137">
        <f t="shared" si="100"/>
        <v>2.0000000018626451E-2</v>
      </c>
      <c r="AE600" s="135">
        <f t="shared" si="101"/>
        <v>0.99999999073136914</v>
      </c>
      <c r="AF600" s="135">
        <f t="shared" si="102"/>
        <v>0.99999999073136914</v>
      </c>
      <c r="AG600" s="135" t="s">
        <v>2544</v>
      </c>
      <c r="AH600" s="136" t="s">
        <v>925</v>
      </c>
      <c r="AI600" s="170"/>
      <c r="AJ600" s="168"/>
      <c r="AK600" s="168"/>
      <c r="AL600" s="168"/>
      <c r="AM600" s="168"/>
      <c r="AN600" s="168"/>
      <c r="AO600" s="168"/>
      <c r="AP600" s="168"/>
      <c r="AQ600" s="165" t="s">
        <v>2061</v>
      </c>
    </row>
    <row r="601" spans="1:43" ht="72" x14ac:dyDescent="0.3">
      <c r="A601" s="193" t="s">
        <v>902</v>
      </c>
      <c r="B601" s="129">
        <v>598</v>
      </c>
      <c r="C601" s="198" t="s">
        <v>1587</v>
      </c>
      <c r="D601" s="239">
        <v>89293</v>
      </c>
      <c r="E601" s="246" t="s">
        <v>2200</v>
      </c>
      <c r="F601" s="279" t="s">
        <v>2531</v>
      </c>
      <c r="G601" s="175" t="s">
        <v>1132</v>
      </c>
      <c r="H601" s="187">
        <v>2014</v>
      </c>
      <c r="I601" s="130">
        <v>39730</v>
      </c>
      <c r="J601" s="186">
        <v>2008</v>
      </c>
      <c r="K601" s="187" t="s">
        <v>1094</v>
      </c>
      <c r="L601" s="130" t="s">
        <v>1110</v>
      </c>
      <c r="M601" s="131">
        <v>1050</v>
      </c>
      <c r="N601" s="136">
        <v>40725</v>
      </c>
      <c r="O601" s="136">
        <v>41913</v>
      </c>
      <c r="P601" s="136">
        <v>42844</v>
      </c>
      <c r="Q601" s="145">
        <f t="shared" si="98"/>
        <v>5.8054794520547945</v>
      </c>
      <c r="R601" s="145" t="s">
        <v>2515</v>
      </c>
      <c r="S601" s="145">
        <f t="shared" si="99"/>
        <v>2.5506849315068494</v>
      </c>
      <c r="T601" s="145" t="s">
        <v>2512</v>
      </c>
      <c r="U601" s="145" t="s">
        <v>2540</v>
      </c>
      <c r="V601" s="145" t="s">
        <v>691</v>
      </c>
      <c r="W601" s="145" t="s">
        <v>689</v>
      </c>
      <c r="X601" s="187" t="s">
        <v>689</v>
      </c>
      <c r="Y601" s="180">
        <v>5956860.2300000004</v>
      </c>
      <c r="Z601" s="181">
        <v>0</v>
      </c>
      <c r="AA601" s="128">
        <v>0</v>
      </c>
      <c r="AB601" s="133">
        <v>9770211</v>
      </c>
      <c r="AC601" s="180">
        <v>5929056.54</v>
      </c>
      <c r="AD601" s="137">
        <f t="shared" si="100"/>
        <v>27803.69000000041</v>
      </c>
      <c r="AE601" s="135">
        <f t="shared" si="101"/>
        <v>0.9953324924664213</v>
      </c>
      <c r="AF601" s="135">
        <f t="shared" si="102"/>
        <v>0.9953324924664213</v>
      </c>
      <c r="AG601" s="135" t="s">
        <v>2544</v>
      </c>
      <c r="AH601" s="202"/>
      <c r="AI601" s="189"/>
      <c r="AJ601" s="178"/>
      <c r="AK601" s="178"/>
      <c r="AL601" s="178"/>
      <c r="AM601" s="178"/>
      <c r="AN601" s="178"/>
      <c r="AO601" s="178"/>
      <c r="AP601" s="178"/>
      <c r="AQ601" s="188"/>
    </row>
    <row r="602" spans="1:43" ht="72" x14ac:dyDescent="0.3">
      <c r="A602" s="193" t="s">
        <v>902</v>
      </c>
      <c r="B602" s="129">
        <v>599</v>
      </c>
      <c r="C602" s="198" t="s">
        <v>1588</v>
      </c>
      <c r="D602" s="239">
        <v>89302</v>
      </c>
      <c r="E602" s="246" t="s">
        <v>2200</v>
      </c>
      <c r="F602" s="279" t="s">
        <v>2531</v>
      </c>
      <c r="G602" s="175" t="s">
        <v>1132</v>
      </c>
      <c r="H602" s="187">
        <v>2014</v>
      </c>
      <c r="I602" s="130">
        <v>39734</v>
      </c>
      <c r="J602" s="186">
        <v>2008</v>
      </c>
      <c r="K602" s="187" t="s">
        <v>1094</v>
      </c>
      <c r="L602" s="130" t="s">
        <v>1110</v>
      </c>
      <c r="M602" s="131">
        <v>1050</v>
      </c>
      <c r="N602" s="136">
        <v>40725</v>
      </c>
      <c r="O602" s="136">
        <v>41913</v>
      </c>
      <c r="P602" s="136">
        <v>42844</v>
      </c>
      <c r="Q602" s="145">
        <f t="shared" si="98"/>
        <v>5.8054794520547945</v>
      </c>
      <c r="R602" s="145" t="s">
        <v>2515</v>
      </c>
      <c r="S602" s="145">
        <f t="shared" si="99"/>
        <v>2.5506849315068494</v>
      </c>
      <c r="T602" s="145" t="s">
        <v>2512</v>
      </c>
      <c r="U602" s="145" t="s">
        <v>2540</v>
      </c>
      <c r="V602" s="145" t="s">
        <v>691</v>
      </c>
      <c r="W602" s="145" t="s">
        <v>689</v>
      </c>
      <c r="X602" s="187" t="s">
        <v>689</v>
      </c>
      <c r="Y602" s="180">
        <v>5544464.0300000003</v>
      </c>
      <c r="Z602" s="181">
        <v>0</v>
      </c>
      <c r="AA602" s="128">
        <v>0</v>
      </c>
      <c r="AB602" s="133">
        <v>6282461</v>
      </c>
      <c r="AC602" s="180">
        <v>5516264.5300000003</v>
      </c>
      <c r="AD602" s="137">
        <f t="shared" si="100"/>
        <v>28199.5</v>
      </c>
      <c r="AE602" s="135">
        <f t="shared" si="101"/>
        <v>0.9949139358020147</v>
      </c>
      <c r="AF602" s="135">
        <f t="shared" si="102"/>
        <v>0.9949139358020147</v>
      </c>
      <c r="AG602" s="135" t="s">
        <v>2544</v>
      </c>
      <c r="AH602" s="202"/>
      <c r="AI602" s="189"/>
      <c r="AJ602" s="178"/>
      <c r="AK602" s="178"/>
      <c r="AL602" s="178"/>
      <c r="AM602" s="178"/>
      <c r="AN602" s="178"/>
      <c r="AO602" s="178"/>
      <c r="AP602" s="178"/>
      <c r="AQ602" s="188"/>
    </row>
    <row r="603" spans="1:43" ht="72" x14ac:dyDescent="0.3">
      <c r="A603" s="193" t="s">
        <v>902</v>
      </c>
      <c r="B603" s="129">
        <v>600</v>
      </c>
      <c r="C603" s="198" t="s">
        <v>1589</v>
      </c>
      <c r="D603" s="239">
        <v>89318</v>
      </c>
      <c r="E603" s="246" t="s">
        <v>2200</v>
      </c>
      <c r="F603" s="279" t="s">
        <v>2531</v>
      </c>
      <c r="G603" s="175" t="s">
        <v>1132</v>
      </c>
      <c r="H603" s="187">
        <v>2014</v>
      </c>
      <c r="I603" s="130">
        <v>39734</v>
      </c>
      <c r="J603" s="186">
        <v>2008</v>
      </c>
      <c r="K603" s="187" t="s">
        <v>1094</v>
      </c>
      <c r="L603" s="130" t="s">
        <v>1110</v>
      </c>
      <c r="M603" s="131">
        <v>1050</v>
      </c>
      <c r="N603" s="136">
        <v>40725</v>
      </c>
      <c r="O603" s="136">
        <v>41913</v>
      </c>
      <c r="P603" s="136">
        <v>42844</v>
      </c>
      <c r="Q603" s="145">
        <f t="shared" si="98"/>
        <v>5.8054794520547945</v>
      </c>
      <c r="R603" s="145" t="s">
        <v>2515</v>
      </c>
      <c r="S603" s="145">
        <f t="shared" si="99"/>
        <v>2.5506849315068494</v>
      </c>
      <c r="T603" s="145" t="s">
        <v>2512</v>
      </c>
      <c r="U603" s="145" t="s">
        <v>2540</v>
      </c>
      <c r="V603" s="136" t="s">
        <v>689</v>
      </c>
      <c r="W603" s="145" t="s">
        <v>689</v>
      </c>
      <c r="X603" s="187" t="s">
        <v>689</v>
      </c>
      <c r="Y603" s="180">
        <v>5705285.2300000004</v>
      </c>
      <c r="Z603" s="181">
        <v>0</v>
      </c>
      <c r="AA603" s="128">
        <v>0</v>
      </c>
      <c r="AB603" s="133">
        <v>6114165</v>
      </c>
      <c r="AC603" s="180">
        <v>5666014.1100000003</v>
      </c>
      <c r="AD603" s="137">
        <f t="shared" si="100"/>
        <v>39271.120000000112</v>
      </c>
      <c r="AE603" s="135">
        <f t="shared" si="101"/>
        <v>0.9931167122384168</v>
      </c>
      <c r="AF603" s="135">
        <f t="shared" si="102"/>
        <v>0.9931167122384168</v>
      </c>
      <c r="AG603" s="135" t="s">
        <v>2544</v>
      </c>
      <c r="AH603" s="202"/>
      <c r="AI603" s="189"/>
      <c r="AJ603" s="178"/>
      <c r="AK603" s="178"/>
      <c r="AL603" s="178"/>
      <c r="AM603" s="178"/>
      <c r="AN603" s="178"/>
      <c r="AO603" s="178"/>
      <c r="AP603" s="178"/>
      <c r="AQ603" s="188"/>
    </row>
    <row r="604" spans="1:43" ht="72" x14ac:dyDescent="0.3">
      <c r="A604" s="193" t="s">
        <v>902</v>
      </c>
      <c r="B604" s="129">
        <v>601</v>
      </c>
      <c r="C604" s="198" t="s">
        <v>1590</v>
      </c>
      <c r="D604" s="239">
        <v>89356</v>
      </c>
      <c r="E604" s="246" t="s">
        <v>2200</v>
      </c>
      <c r="F604" s="279" t="s">
        <v>2531</v>
      </c>
      <c r="G604" s="175" t="s">
        <v>1132</v>
      </c>
      <c r="H604" s="187">
        <v>2014</v>
      </c>
      <c r="I604" s="130">
        <v>39734</v>
      </c>
      <c r="J604" s="186">
        <v>2008</v>
      </c>
      <c r="K604" s="187" t="s">
        <v>1094</v>
      </c>
      <c r="L604" s="130" t="s">
        <v>1110</v>
      </c>
      <c r="M604" s="131">
        <v>1050</v>
      </c>
      <c r="N604" s="136">
        <v>40725</v>
      </c>
      <c r="O604" s="136">
        <v>41913</v>
      </c>
      <c r="P604" s="136">
        <v>42844</v>
      </c>
      <c r="Q604" s="145">
        <f t="shared" si="98"/>
        <v>5.8054794520547945</v>
      </c>
      <c r="R604" s="145" t="s">
        <v>2515</v>
      </c>
      <c r="S604" s="145">
        <f t="shared" si="99"/>
        <v>2.5506849315068494</v>
      </c>
      <c r="T604" s="145" t="s">
        <v>2512</v>
      </c>
      <c r="U604" s="145" t="s">
        <v>2540</v>
      </c>
      <c r="V604" s="136" t="s">
        <v>689</v>
      </c>
      <c r="W604" s="145" t="s">
        <v>689</v>
      </c>
      <c r="X604" s="187" t="s">
        <v>689</v>
      </c>
      <c r="Y604" s="180">
        <v>1278686.28</v>
      </c>
      <c r="Z604" s="181">
        <v>0</v>
      </c>
      <c r="AA604" s="128">
        <v>0</v>
      </c>
      <c r="AB604" s="133">
        <v>1458209</v>
      </c>
      <c r="AC604" s="180">
        <v>1212386.73</v>
      </c>
      <c r="AD604" s="137">
        <f t="shared" si="100"/>
        <v>66299.550000000047</v>
      </c>
      <c r="AE604" s="135">
        <f t="shared" si="101"/>
        <v>0.94815026090684262</v>
      </c>
      <c r="AF604" s="135">
        <f t="shared" si="102"/>
        <v>0.94815026090684262</v>
      </c>
      <c r="AG604" s="135" t="s">
        <v>2544</v>
      </c>
      <c r="AH604" s="202"/>
      <c r="AI604" s="190"/>
      <c r="AJ604" s="191"/>
      <c r="AK604" s="191"/>
      <c r="AL604" s="191"/>
      <c r="AM604" s="191"/>
      <c r="AN604" s="191"/>
      <c r="AO604" s="191"/>
      <c r="AP604" s="191"/>
      <c r="AQ604" s="188"/>
    </row>
    <row r="605" spans="1:43" ht="36" x14ac:dyDescent="0.3">
      <c r="A605" s="193" t="s">
        <v>902</v>
      </c>
      <c r="B605" s="129">
        <v>602</v>
      </c>
      <c r="C605" s="198" t="s">
        <v>1592</v>
      </c>
      <c r="D605" s="239">
        <v>92109</v>
      </c>
      <c r="E605" s="246" t="s">
        <v>2200</v>
      </c>
      <c r="F605" s="279" t="s">
        <v>2531</v>
      </c>
      <c r="G605" s="175" t="s">
        <v>1132</v>
      </c>
      <c r="H605" s="187">
        <v>2014</v>
      </c>
      <c r="I605" s="130">
        <v>40373</v>
      </c>
      <c r="J605" s="186">
        <v>2010</v>
      </c>
      <c r="K605" s="130" t="s">
        <v>1593</v>
      </c>
      <c r="L605" s="130" t="s">
        <v>1104</v>
      </c>
      <c r="M605" s="131">
        <v>450</v>
      </c>
      <c r="N605" s="136" t="s">
        <v>698</v>
      </c>
      <c r="O605" s="136" t="s">
        <v>698</v>
      </c>
      <c r="P605" s="136">
        <v>42844</v>
      </c>
      <c r="Q605" s="128" t="s">
        <v>698</v>
      </c>
      <c r="R605" s="128" t="s">
        <v>698</v>
      </c>
      <c r="S605" s="128" t="s">
        <v>698</v>
      </c>
      <c r="T605" s="128" t="s">
        <v>698</v>
      </c>
      <c r="U605" s="128" t="s">
        <v>698</v>
      </c>
      <c r="V605" s="145" t="s">
        <v>691</v>
      </c>
      <c r="W605" s="145" t="s">
        <v>689</v>
      </c>
      <c r="X605" s="187" t="s">
        <v>689</v>
      </c>
      <c r="Y605" s="180">
        <v>45548374</v>
      </c>
      <c r="Z605" s="181">
        <v>0</v>
      </c>
      <c r="AA605" s="128">
        <v>0</v>
      </c>
      <c r="AB605" s="133">
        <v>23798</v>
      </c>
      <c r="AC605" s="181">
        <v>0</v>
      </c>
      <c r="AD605" s="137">
        <f t="shared" si="100"/>
        <v>45548374</v>
      </c>
      <c r="AE605" s="135">
        <f t="shared" si="101"/>
        <v>0</v>
      </c>
      <c r="AF605" s="135">
        <f t="shared" si="102"/>
        <v>0</v>
      </c>
      <c r="AG605" s="135" t="s">
        <v>2543</v>
      </c>
      <c r="AH605" s="202"/>
      <c r="AI605" s="190"/>
      <c r="AJ605" s="191"/>
      <c r="AK605" s="191"/>
      <c r="AL605" s="191"/>
      <c r="AM605" s="191"/>
      <c r="AN605" s="191"/>
      <c r="AO605" s="191"/>
      <c r="AP605" s="191"/>
      <c r="AQ605" s="188"/>
    </row>
    <row r="606" spans="1:43" ht="36" x14ac:dyDescent="0.3">
      <c r="A606" s="193" t="s">
        <v>902</v>
      </c>
      <c r="B606" s="129">
        <v>603</v>
      </c>
      <c r="C606" s="198" t="s">
        <v>1599</v>
      </c>
      <c r="D606" s="239">
        <v>97676</v>
      </c>
      <c r="E606" s="246" t="s">
        <v>2200</v>
      </c>
      <c r="F606" s="279" t="s">
        <v>2531</v>
      </c>
      <c r="G606" s="175" t="s">
        <v>1132</v>
      </c>
      <c r="H606" s="187">
        <v>2014</v>
      </c>
      <c r="I606" s="130">
        <v>39717</v>
      </c>
      <c r="J606" s="186">
        <v>2008</v>
      </c>
      <c r="K606" s="130" t="s">
        <v>1600</v>
      </c>
      <c r="L606" s="130" t="s">
        <v>1110</v>
      </c>
      <c r="M606" s="131">
        <v>180</v>
      </c>
      <c r="N606" s="136">
        <v>40238</v>
      </c>
      <c r="O606" s="136">
        <v>41974</v>
      </c>
      <c r="P606" s="136">
        <v>42844</v>
      </c>
      <c r="Q606" s="145">
        <f t="shared" ref="Q606:Q617" si="103">+(P606-N606)/365</f>
        <v>7.13972602739726</v>
      </c>
      <c r="R606" s="145" t="s">
        <v>2517</v>
      </c>
      <c r="S606" s="145">
        <f t="shared" ref="S606:S617" si="104">+(P606-O606)/365</f>
        <v>2.3835616438356166</v>
      </c>
      <c r="T606" s="145" t="s">
        <v>2512</v>
      </c>
      <c r="U606" s="145" t="s">
        <v>2540</v>
      </c>
      <c r="V606" s="145" t="s">
        <v>689</v>
      </c>
      <c r="W606" s="145" t="s">
        <v>689</v>
      </c>
      <c r="X606" s="187" t="s">
        <v>691</v>
      </c>
      <c r="Y606" s="180">
        <v>1840741.88</v>
      </c>
      <c r="Z606" s="181">
        <v>0</v>
      </c>
      <c r="AA606" s="128">
        <v>0</v>
      </c>
      <c r="AB606" s="133">
        <v>4074766</v>
      </c>
      <c r="AC606" s="180">
        <v>1721678.32</v>
      </c>
      <c r="AD606" s="137">
        <f t="shared" si="100"/>
        <v>119063.55999999982</v>
      </c>
      <c r="AE606" s="135">
        <f t="shared" si="101"/>
        <v>0.93531762313138667</v>
      </c>
      <c r="AF606" s="135">
        <f t="shared" si="102"/>
        <v>0.93531762313138667</v>
      </c>
      <c r="AG606" s="135" t="s">
        <v>2544</v>
      </c>
      <c r="AH606" s="202"/>
      <c r="AI606" s="190"/>
      <c r="AJ606" s="191"/>
      <c r="AK606" s="191"/>
      <c r="AL606" s="191"/>
      <c r="AM606" s="191"/>
      <c r="AN606" s="191"/>
      <c r="AO606" s="191"/>
      <c r="AP606" s="191"/>
      <c r="AQ606" s="188"/>
    </row>
    <row r="607" spans="1:43" ht="36" x14ac:dyDescent="0.3">
      <c r="A607" s="193" t="s">
        <v>897</v>
      </c>
      <c r="B607" s="129">
        <v>604</v>
      </c>
      <c r="C607" s="198" t="s">
        <v>1920</v>
      </c>
      <c r="D607" s="239">
        <v>143471</v>
      </c>
      <c r="E607" s="246" t="s">
        <v>2200</v>
      </c>
      <c r="F607" s="279" t="s">
        <v>2531</v>
      </c>
      <c r="G607" s="175" t="s">
        <v>1132</v>
      </c>
      <c r="H607" s="187">
        <v>2014</v>
      </c>
      <c r="I607" s="130">
        <v>40256</v>
      </c>
      <c r="J607" s="186">
        <v>2010</v>
      </c>
      <c r="K607" s="187" t="s">
        <v>1164</v>
      </c>
      <c r="L607" s="130" t="s">
        <v>1095</v>
      </c>
      <c r="M607" s="131">
        <v>240</v>
      </c>
      <c r="N607" s="136">
        <v>41334</v>
      </c>
      <c r="O607" s="136">
        <v>41883</v>
      </c>
      <c r="P607" s="136">
        <v>42844</v>
      </c>
      <c r="Q607" s="145">
        <f t="shared" si="103"/>
        <v>4.1369863013698627</v>
      </c>
      <c r="R607" s="145" t="s">
        <v>2514</v>
      </c>
      <c r="S607" s="145">
        <f t="shared" si="104"/>
        <v>2.6328767123287671</v>
      </c>
      <c r="T607" s="145" t="s">
        <v>2512</v>
      </c>
      <c r="U607" s="145" t="s">
        <v>2540</v>
      </c>
      <c r="V607" s="145" t="s">
        <v>691</v>
      </c>
      <c r="W607" s="136" t="s">
        <v>691</v>
      </c>
      <c r="X607" s="187" t="s">
        <v>691</v>
      </c>
      <c r="Y607" s="151">
        <v>1591178.27</v>
      </c>
      <c r="Z607" s="187">
        <v>0</v>
      </c>
      <c r="AA607" s="128">
        <v>0</v>
      </c>
      <c r="AB607" s="133">
        <v>3470606</v>
      </c>
      <c r="AC607" s="150">
        <v>1591178.27</v>
      </c>
      <c r="AD607" s="137">
        <f t="shared" si="100"/>
        <v>0</v>
      </c>
      <c r="AE607" s="135">
        <f t="shared" si="101"/>
        <v>1</v>
      </c>
      <c r="AF607" s="135">
        <f t="shared" si="102"/>
        <v>1</v>
      </c>
      <c r="AG607" s="135" t="s">
        <v>2544</v>
      </c>
      <c r="AH607" s="136" t="s">
        <v>925</v>
      </c>
      <c r="AI607" s="190"/>
      <c r="AJ607" s="191"/>
      <c r="AK607" s="191"/>
      <c r="AL607" s="191"/>
      <c r="AM607" s="191"/>
      <c r="AN607" s="191"/>
      <c r="AO607" s="191"/>
      <c r="AP607" s="191"/>
      <c r="AQ607" s="188" t="s">
        <v>1921</v>
      </c>
    </row>
    <row r="608" spans="1:43" ht="36" x14ac:dyDescent="0.3">
      <c r="A608" s="193" t="s">
        <v>897</v>
      </c>
      <c r="B608" s="129">
        <v>605</v>
      </c>
      <c r="C608" s="198" t="s">
        <v>1947</v>
      </c>
      <c r="D608" s="237">
        <v>159089</v>
      </c>
      <c r="E608" s="246" t="s">
        <v>2205</v>
      </c>
      <c r="F608" s="279" t="s">
        <v>2531</v>
      </c>
      <c r="G608" s="175" t="s">
        <v>1837</v>
      </c>
      <c r="H608" s="187">
        <v>2014</v>
      </c>
      <c r="I608" s="130">
        <v>40395</v>
      </c>
      <c r="J608" s="186">
        <v>2010</v>
      </c>
      <c r="K608" s="130" t="s">
        <v>1581</v>
      </c>
      <c r="L608" s="130" t="s">
        <v>1100</v>
      </c>
      <c r="M608" s="131">
        <v>429</v>
      </c>
      <c r="N608" s="136">
        <v>40878</v>
      </c>
      <c r="O608" s="136">
        <v>41913</v>
      </c>
      <c r="P608" s="136">
        <v>42844</v>
      </c>
      <c r="Q608" s="145">
        <f t="shared" si="103"/>
        <v>5.3863013698630136</v>
      </c>
      <c r="R608" s="145" t="s">
        <v>2515</v>
      </c>
      <c r="S608" s="145">
        <f t="shared" si="104"/>
        <v>2.5506849315068494</v>
      </c>
      <c r="T608" s="145" t="s">
        <v>2512</v>
      </c>
      <c r="U608" s="145" t="s">
        <v>2540</v>
      </c>
      <c r="V608" s="145" t="s">
        <v>691</v>
      </c>
      <c r="W608" s="145" t="s">
        <v>689</v>
      </c>
      <c r="X608" s="136" t="s">
        <v>691</v>
      </c>
      <c r="Y608" s="151">
        <v>2952581.16</v>
      </c>
      <c r="Z608" s="187">
        <v>0</v>
      </c>
      <c r="AA608" s="128">
        <v>0</v>
      </c>
      <c r="AB608" s="150">
        <v>4632459</v>
      </c>
      <c r="AC608" s="150">
        <v>2262512.6800000002</v>
      </c>
      <c r="AD608" s="137">
        <f t="shared" si="100"/>
        <v>690068.47999999998</v>
      </c>
      <c r="AE608" s="135">
        <f t="shared" si="101"/>
        <v>0.76628297662103895</v>
      </c>
      <c r="AF608" s="135">
        <f t="shared" si="102"/>
        <v>0.76628297662103895</v>
      </c>
      <c r="AG608" s="135" t="s">
        <v>2544</v>
      </c>
      <c r="AH608" s="202"/>
      <c r="AI608" s="190"/>
      <c r="AJ608" s="191"/>
      <c r="AK608" s="191"/>
      <c r="AL608" s="191"/>
      <c r="AM608" s="191"/>
      <c r="AN608" s="191"/>
      <c r="AO608" s="191"/>
      <c r="AP608" s="191"/>
      <c r="AQ608" s="188" t="s">
        <v>1948</v>
      </c>
    </row>
    <row r="609" spans="1:43" ht="36" x14ac:dyDescent="0.3">
      <c r="A609" s="193" t="s">
        <v>897</v>
      </c>
      <c r="B609" s="129">
        <v>606</v>
      </c>
      <c r="C609" s="198" t="s">
        <v>1956</v>
      </c>
      <c r="D609" s="239">
        <v>165823</v>
      </c>
      <c r="E609" s="246" t="s">
        <v>2200</v>
      </c>
      <c r="F609" s="279" t="s">
        <v>2531</v>
      </c>
      <c r="G609" s="175" t="s">
        <v>1132</v>
      </c>
      <c r="H609" s="187">
        <v>2014</v>
      </c>
      <c r="I609" s="130">
        <v>40507</v>
      </c>
      <c r="J609" s="186">
        <v>2010</v>
      </c>
      <c r="K609" s="130" t="s">
        <v>1183</v>
      </c>
      <c r="L609" s="130" t="s">
        <v>1110</v>
      </c>
      <c r="M609" s="131">
        <v>240</v>
      </c>
      <c r="N609" s="136">
        <v>41091</v>
      </c>
      <c r="O609" s="136">
        <v>41974</v>
      </c>
      <c r="P609" s="136">
        <v>42844</v>
      </c>
      <c r="Q609" s="145">
        <f t="shared" si="103"/>
        <v>4.8027397260273972</v>
      </c>
      <c r="R609" s="145" t="s">
        <v>2514</v>
      </c>
      <c r="S609" s="145">
        <f t="shared" si="104"/>
        <v>2.3835616438356166</v>
      </c>
      <c r="T609" s="145" t="s">
        <v>2512</v>
      </c>
      <c r="U609" s="145" t="s">
        <v>2540</v>
      </c>
      <c r="V609" s="145" t="s">
        <v>691</v>
      </c>
      <c r="W609" s="136" t="s">
        <v>691</v>
      </c>
      <c r="X609" s="187" t="s">
        <v>691</v>
      </c>
      <c r="Y609" s="180">
        <v>1563406.39</v>
      </c>
      <c r="Z609" s="181">
        <v>0</v>
      </c>
      <c r="AA609" s="128">
        <v>0</v>
      </c>
      <c r="AB609" s="133">
        <v>3455327</v>
      </c>
      <c r="AC609" s="180">
        <v>1563406.39</v>
      </c>
      <c r="AD609" s="137">
        <f t="shared" si="100"/>
        <v>0</v>
      </c>
      <c r="AE609" s="135">
        <f t="shared" si="101"/>
        <v>1</v>
      </c>
      <c r="AF609" s="135">
        <f t="shared" si="102"/>
        <v>1</v>
      </c>
      <c r="AG609" s="135" t="s">
        <v>2544</v>
      </c>
      <c r="AH609" s="136" t="s">
        <v>925</v>
      </c>
      <c r="AI609" s="190"/>
      <c r="AJ609" s="191"/>
      <c r="AK609" s="191"/>
      <c r="AL609" s="191"/>
      <c r="AM609" s="191"/>
      <c r="AN609" s="191"/>
      <c r="AO609" s="191"/>
      <c r="AP609" s="191"/>
      <c r="AQ609" s="188" t="s">
        <v>1921</v>
      </c>
    </row>
    <row r="610" spans="1:43" ht="72" x14ac:dyDescent="0.3">
      <c r="A610" s="193" t="s">
        <v>897</v>
      </c>
      <c r="B610" s="129">
        <v>607</v>
      </c>
      <c r="C610" s="198" t="s">
        <v>1963</v>
      </c>
      <c r="D610" s="239">
        <v>177651</v>
      </c>
      <c r="E610" s="246" t="s">
        <v>2200</v>
      </c>
      <c r="F610" s="279" t="s">
        <v>2531</v>
      </c>
      <c r="G610" s="175" t="s">
        <v>1696</v>
      </c>
      <c r="H610" s="187">
        <v>2014</v>
      </c>
      <c r="I610" s="130">
        <v>40653</v>
      </c>
      <c r="J610" s="187">
        <v>2011</v>
      </c>
      <c r="K610" s="130" t="s">
        <v>1964</v>
      </c>
      <c r="L610" s="130" t="s">
        <v>1104</v>
      </c>
      <c r="M610" s="131">
        <v>150</v>
      </c>
      <c r="N610" s="136">
        <v>40969</v>
      </c>
      <c r="O610" s="136">
        <v>41760</v>
      </c>
      <c r="P610" s="136">
        <v>42844</v>
      </c>
      <c r="Q610" s="145">
        <f t="shared" si="103"/>
        <v>5.1369863013698627</v>
      </c>
      <c r="R610" s="145" t="s">
        <v>2515</v>
      </c>
      <c r="S610" s="145">
        <f t="shared" si="104"/>
        <v>2.9698630136986299</v>
      </c>
      <c r="T610" s="145" t="s">
        <v>2513</v>
      </c>
      <c r="U610" s="145" t="s">
        <v>2540</v>
      </c>
      <c r="V610" s="145" t="s">
        <v>691</v>
      </c>
      <c r="W610" s="145" t="s">
        <v>689</v>
      </c>
      <c r="X610" s="187" t="s">
        <v>689</v>
      </c>
      <c r="Y610" s="180">
        <v>2646450.6800000002</v>
      </c>
      <c r="Z610" s="181">
        <v>0</v>
      </c>
      <c r="AA610" s="128">
        <v>0</v>
      </c>
      <c r="AB610" s="194">
        <v>5313054</v>
      </c>
      <c r="AC610" s="194">
        <v>2581127.77</v>
      </c>
      <c r="AD610" s="137">
        <f t="shared" si="100"/>
        <v>65322.910000000149</v>
      </c>
      <c r="AE610" s="135">
        <f t="shared" si="101"/>
        <v>0.97531678542371314</v>
      </c>
      <c r="AF610" s="135">
        <f t="shared" si="102"/>
        <v>0.97531678542371314</v>
      </c>
      <c r="AG610" s="135" t="s">
        <v>2544</v>
      </c>
      <c r="AH610" s="202"/>
      <c r="AI610" s="190"/>
      <c r="AJ610" s="191"/>
      <c r="AK610" s="191"/>
      <c r="AL610" s="191"/>
      <c r="AM610" s="191"/>
      <c r="AN610" s="191"/>
      <c r="AO610" s="191"/>
      <c r="AP610" s="191"/>
      <c r="AQ610" s="188" t="s">
        <v>1965</v>
      </c>
    </row>
    <row r="611" spans="1:43" ht="60" x14ac:dyDescent="0.3">
      <c r="A611" s="193" t="s">
        <v>897</v>
      </c>
      <c r="B611" s="129">
        <v>608</v>
      </c>
      <c r="C611" s="198" t="s">
        <v>1970</v>
      </c>
      <c r="D611" s="239">
        <v>182350</v>
      </c>
      <c r="E611" s="246" t="s">
        <v>2205</v>
      </c>
      <c r="F611" s="279" t="s">
        <v>2531</v>
      </c>
      <c r="G611" s="175" t="s">
        <v>1971</v>
      </c>
      <c r="H611" s="187">
        <v>2014</v>
      </c>
      <c r="I611" s="130">
        <v>40749</v>
      </c>
      <c r="J611" s="187">
        <v>2011</v>
      </c>
      <c r="K611" s="130" t="s">
        <v>1798</v>
      </c>
      <c r="L611" s="130" t="s">
        <v>1100</v>
      </c>
      <c r="M611" s="131">
        <v>160</v>
      </c>
      <c r="N611" s="136">
        <v>41609</v>
      </c>
      <c r="O611" s="136">
        <v>41944</v>
      </c>
      <c r="P611" s="136">
        <v>42844</v>
      </c>
      <c r="Q611" s="145">
        <f t="shared" si="103"/>
        <v>3.3835616438356166</v>
      </c>
      <c r="R611" s="145" t="s">
        <v>2513</v>
      </c>
      <c r="S611" s="145">
        <f t="shared" si="104"/>
        <v>2.4657534246575343</v>
      </c>
      <c r="T611" s="145" t="s">
        <v>2512</v>
      </c>
      <c r="U611" s="145" t="s">
        <v>2540</v>
      </c>
      <c r="V611" s="145" t="s">
        <v>689</v>
      </c>
      <c r="W611" s="145" t="s">
        <v>689</v>
      </c>
      <c r="X611" s="187" t="s">
        <v>689</v>
      </c>
      <c r="Y611" s="180">
        <v>3197674.46</v>
      </c>
      <c r="Z611" s="181">
        <v>0</v>
      </c>
      <c r="AA611" s="128">
        <v>0</v>
      </c>
      <c r="AB611" s="194">
        <v>490439</v>
      </c>
      <c r="AC611" s="180">
        <v>116734.77</v>
      </c>
      <c r="AD611" s="137">
        <f t="shared" si="100"/>
        <v>3080939.69</v>
      </c>
      <c r="AE611" s="135">
        <f t="shared" si="101"/>
        <v>3.6506145781956809E-2</v>
      </c>
      <c r="AF611" s="135">
        <f t="shared" si="102"/>
        <v>3.6506145781956809E-2</v>
      </c>
      <c r="AG611" s="135" t="s">
        <v>2543</v>
      </c>
      <c r="AH611" s="202"/>
      <c r="AI611" s="190"/>
      <c r="AJ611" s="191"/>
      <c r="AK611" s="191"/>
      <c r="AL611" s="191"/>
      <c r="AM611" s="191"/>
      <c r="AN611" s="191"/>
      <c r="AO611" s="191"/>
      <c r="AP611" s="191"/>
      <c r="AQ611" s="188" t="s">
        <v>1972</v>
      </c>
    </row>
    <row r="612" spans="1:43" ht="60.6" x14ac:dyDescent="0.3">
      <c r="A612" s="193" t="s">
        <v>899</v>
      </c>
      <c r="B612" s="129">
        <v>609</v>
      </c>
      <c r="C612" s="198" t="s">
        <v>2553</v>
      </c>
      <c r="D612" s="239">
        <v>192464</v>
      </c>
      <c r="E612" s="245" t="s">
        <v>1988</v>
      </c>
      <c r="F612" s="280" t="s">
        <v>2534</v>
      </c>
      <c r="G612" s="175" t="s">
        <v>1976</v>
      </c>
      <c r="H612" s="187">
        <v>2014</v>
      </c>
      <c r="I612" s="130">
        <v>40969</v>
      </c>
      <c r="J612" s="152">
        <v>2012</v>
      </c>
      <c r="K612" s="130" t="s">
        <v>1989</v>
      </c>
      <c r="L612" s="130" t="s">
        <v>1096</v>
      </c>
      <c r="M612" s="131">
        <v>180</v>
      </c>
      <c r="N612" s="136">
        <v>42125</v>
      </c>
      <c r="O612" s="136">
        <v>42339</v>
      </c>
      <c r="P612" s="136">
        <v>42844</v>
      </c>
      <c r="Q612" s="145">
        <f t="shared" si="103"/>
        <v>1.9698630136986301</v>
      </c>
      <c r="R612" s="145" t="s">
        <v>2512</v>
      </c>
      <c r="S612" s="145">
        <f t="shared" si="104"/>
        <v>1.3835616438356164</v>
      </c>
      <c r="T612" s="145" t="s">
        <v>2524</v>
      </c>
      <c r="U612" s="145" t="s">
        <v>2540</v>
      </c>
      <c r="V612" s="145" t="s">
        <v>691</v>
      </c>
      <c r="W612" s="145" t="s">
        <v>689</v>
      </c>
      <c r="X612" s="187" t="s">
        <v>691</v>
      </c>
      <c r="Y612" s="180">
        <v>1894032.53</v>
      </c>
      <c r="Z612" s="181">
        <v>0</v>
      </c>
      <c r="AA612" s="180">
        <v>52446</v>
      </c>
      <c r="AB612" s="195">
        <v>4343636</v>
      </c>
      <c r="AC612" s="192">
        <v>1841586.6</v>
      </c>
      <c r="AD612" s="137">
        <f t="shared" si="100"/>
        <v>52445.929999999935</v>
      </c>
      <c r="AE612" s="135">
        <f t="shared" si="101"/>
        <v>0.97230991064340377</v>
      </c>
      <c r="AF612" s="135">
        <f t="shared" si="102"/>
        <v>0.97230991064340377</v>
      </c>
      <c r="AG612" s="135" t="s">
        <v>2544</v>
      </c>
      <c r="AH612" s="202"/>
      <c r="AI612" s="189"/>
      <c r="AJ612" s="178"/>
      <c r="AK612" s="178"/>
      <c r="AL612" s="178"/>
      <c r="AM612" s="178"/>
      <c r="AN612" s="178"/>
      <c r="AO612" s="178"/>
      <c r="AP612" s="178"/>
      <c r="AQ612" s="188" t="s">
        <v>1990</v>
      </c>
    </row>
    <row r="613" spans="1:43" ht="60.6" x14ac:dyDescent="0.3">
      <c r="A613" s="193" t="s">
        <v>899</v>
      </c>
      <c r="B613" s="129">
        <v>610</v>
      </c>
      <c r="C613" s="198" t="s">
        <v>1991</v>
      </c>
      <c r="D613" s="239">
        <v>193073</v>
      </c>
      <c r="E613" s="245" t="s">
        <v>1988</v>
      </c>
      <c r="F613" s="280" t="s">
        <v>2534</v>
      </c>
      <c r="G613" s="175" t="s">
        <v>1976</v>
      </c>
      <c r="H613" s="187">
        <v>2014</v>
      </c>
      <c r="I613" s="130">
        <v>40969</v>
      </c>
      <c r="J613" s="152">
        <v>2012</v>
      </c>
      <c r="K613" s="130" t="s">
        <v>1989</v>
      </c>
      <c r="L613" s="130" t="s">
        <v>1097</v>
      </c>
      <c r="M613" s="131">
        <v>170</v>
      </c>
      <c r="N613" s="136">
        <v>42309</v>
      </c>
      <c r="O613" s="136">
        <v>42705</v>
      </c>
      <c r="P613" s="136">
        <v>42844</v>
      </c>
      <c r="Q613" s="145">
        <f t="shared" si="103"/>
        <v>1.4657534246575343</v>
      </c>
      <c r="R613" s="145" t="s">
        <v>2398</v>
      </c>
      <c r="S613" s="145">
        <f t="shared" si="104"/>
        <v>0.38082191780821917</v>
      </c>
      <c r="T613" s="145" t="s">
        <v>2510</v>
      </c>
      <c r="U613" s="145" t="s">
        <v>2539</v>
      </c>
      <c r="V613" s="145" t="s">
        <v>691</v>
      </c>
      <c r="W613" s="145" t="s">
        <v>689</v>
      </c>
      <c r="X613" s="187" t="s">
        <v>691</v>
      </c>
      <c r="Y613" s="180">
        <v>1935161.63</v>
      </c>
      <c r="Z613" s="181">
        <v>0</v>
      </c>
      <c r="AA613" s="128">
        <v>0</v>
      </c>
      <c r="AB613" s="192">
        <v>5210119</v>
      </c>
      <c r="AC613" s="192">
        <v>1935161.62</v>
      </c>
      <c r="AD613" s="137">
        <f t="shared" si="100"/>
        <v>9.9999997764825821E-3</v>
      </c>
      <c r="AE613" s="135">
        <f t="shared" si="101"/>
        <v>0.99999999483247315</v>
      </c>
      <c r="AF613" s="135">
        <f t="shared" si="102"/>
        <v>0.99999999483247315</v>
      </c>
      <c r="AG613" s="135" t="s">
        <v>2544</v>
      </c>
      <c r="AH613" s="202"/>
      <c r="AI613" s="189"/>
      <c r="AJ613" s="178"/>
      <c r="AK613" s="178"/>
      <c r="AL613" s="178"/>
      <c r="AM613" s="178"/>
      <c r="AN613" s="178"/>
      <c r="AO613" s="178"/>
      <c r="AP613" s="178"/>
      <c r="AQ613" s="188" t="s">
        <v>1990</v>
      </c>
    </row>
    <row r="614" spans="1:43" ht="60.6" x14ac:dyDescent="0.3">
      <c r="A614" s="193" t="s">
        <v>899</v>
      </c>
      <c r="B614" s="129">
        <v>611</v>
      </c>
      <c r="C614" s="198" t="s">
        <v>1992</v>
      </c>
      <c r="D614" s="239">
        <v>193605</v>
      </c>
      <c r="E614" s="245" t="s">
        <v>1988</v>
      </c>
      <c r="F614" s="280" t="s">
        <v>2534</v>
      </c>
      <c r="G614" s="175" t="s">
        <v>1976</v>
      </c>
      <c r="H614" s="187">
        <v>2014</v>
      </c>
      <c r="I614" s="130">
        <v>40969</v>
      </c>
      <c r="J614" s="152">
        <v>2012</v>
      </c>
      <c r="K614" s="130" t="s">
        <v>1989</v>
      </c>
      <c r="L614" s="130" t="s">
        <v>1097</v>
      </c>
      <c r="M614" s="131">
        <v>186</v>
      </c>
      <c r="N614" s="136">
        <v>42339</v>
      </c>
      <c r="O614" s="136">
        <v>42705</v>
      </c>
      <c r="P614" s="136">
        <v>42844</v>
      </c>
      <c r="Q614" s="145">
        <f t="shared" si="103"/>
        <v>1.3835616438356164</v>
      </c>
      <c r="R614" s="145" t="s">
        <v>2398</v>
      </c>
      <c r="S614" s="145">
        <f t="shared" si="104"/>
        <v>0.38082191780821917</v>
      </c>
      <c r="T614" s="145" t="s">
        <v>2510</v>
      </c>
      <c r="U614" s="145" t="s">
        <v>2539</v>
      </c>
      <c r="V614" s="145" t="s">
        <v>691</v>
      </c>
      <c r="W614" s="145" t="s">
        <v>689</v>
      </c>
      <c r="X614" s="187" t="s">
        <v>691</v>
      </c>
      <c r="Y614" s="180">
        <v>2520429.9</v>
      </c>
      <c r="Z614" s="181">
        <v>0</v>
      </c>
      <c r="AA614" s="180">
        <v>282347</v>
      </c>
      <c r="AB614" s="134">
        <v>8629365</v>
      </c>
      <c r="AC614" s="192">
        <v>2238081.73</v>
      </c>
      <c r="AD614" s="137">
        <f t="shared" si="100"/>
        <v>282348.16999999993</v>
      </c>
      <c r="AE614" s="135">
        <f t="shared" si="101"/>
        <v>0.88797618612602558</v>
      </c>
      <c r="AF614" s="135">
        <f t="shared" si="102"/>
        <v>0.88797618612602558</v>
      </c>
      <c r="AG614" s="135" t="s">
        <v>2544</v>
      </c>
      <c r="AH614" s="202"/>
      <c r="AI614" s="189"/>
      <c r="AJ614" s="178"/>
      <c r="AK614" s="178"/>
      <c r="AL614" s="178"/>
      <c r="AM614" s="178"/>
      <c r="AN614" s="178"/>
      <c r="AO614" s="178"/>
      <c r="AP614" s="178"/>
      <c r="AQ614" s="188" t="s">
        <v>1990</v>
      </c>
    </row>
    <row r="615" spans="1:43" ht="60.6" x14ac:dyDescent="0.3">
      <c r="A615" s="193" t="s">
        <v>899</v>
      </c>
      <c r="B615" s="129">
        <v>612</v>
      </c>
      <c r="C615" s="198" t="s">
        <v>1998</v>
      </c>
      <c r="D615" s="239">
        <v>200125</v>
      </c>
      <c r="E615" s="245" t="s">
        <v>2227</v>
      </c>
      <c r="F615" s="279" t="s">
        <v>2533</v>
      </c>
      <c r="G615" s="175" t="s">
        <v>1699</v>
      </c>
      <c r="H615" s="187">
        <v>2014</v>
      </c>
      <c r="I615" s="130">
        <v>40905</v>
      </c>
      <c r="J615" s="187">
        <v>2011</v>
      </c>
      <c r="K615" s="130" t="s">
        <v>2262</v>
      </c>
      <c r="L615" s="130" t="s">
        <v>1106</v>
      </c>
      <c r="M615" s="131">
        <v>120</v>
      </c>
      <c r="N615" s="136">
        <v>41487</v>
      </c>
      <c r="O615" s="136">
        <v>41487</v>
      </c>
      <c r="P615" s="136">
        <v>42844</v>
      </c>
      <c r="Q615" s="145">
        <f t="shared" si="103"/>
        <v>3.7178082191780821</v>
      </c>
      <c r="R615" s="145" t="s">
        <v>2513</v>
      </c>
      <c r="S615" s="145">
        <f t="shared" si="104"/>
        <v>3.7178082191780821</v>
      </c>
      <c r="T615" s="145" t="s">
        <v>2513</v>
      </c>
      <c r="U615" s="145" t="s">
        <v>2540</v>
      </c>
      <c r="V615" s="145" t="s">
        <v>689</v>
      </c>
      <c r="W615" s="145" t="s">
        <v>689</v>
      </c>
      <c r="X615" s="187" t="s">
        <v>689</v>
      </c>
      <c r="Y615" s="180">
        <v>2312112.83</v>
      </c>
      <c r="Z615" s="181">
        <v>0</v>
      </c>
      <c r="AA615" s="128">
        <v>0</v>
      </c>
      <c r="AB615" s="134">
        <v>9900</v>
      </c>
      <c r="AC615" s="180">
        <v>9900</v>
      </c>
      <c r="AD615" s="137">
        <f t="shared" si="100"/>
        <v>2302212.83</v>
      </c>
      <c r="AE615" s="135">
        <f t="shared" si="101"/>
        <v>4.2817979605260003E-3</v>
      </c>
      <c r="AF615" s="135">
        <f t="shared" si="102"/>
        <v>4.2817979605260003E-3</v>
      </c>
      <c r="AG615" s="135" t="s">
        <v>2543</v>
      </c>
      <c r="AH615" s="202"/>
      <c r="AI615" s="189"/>
      <c r="AJ615" s="178"/>
      <c r="AK615" s="178"/>
      <c r="AL615" s="178"/>
      <c r="AM615" s="178"/>
      <c r="AN615" s="178"/>
      <c r="AO615" s="178"/>
      <c r="AP615" s="178"/>
      <c r="AQ615" s="188" t="s">
        <v>1999</v>
      </c>
    </row>
    <row r="616" spans="1:43" ht="36" x14ac:dyDescent="0.3">
      <c r="A616" s="193" t="s">
        <v>901</v>
      </c>
      <c r="B616" s="129">
        <v>613</v>
      </c>
      <c r="C616" s="198" t="s">
        <v>2422</v>
      </c>
      <c r="D616" s="239">
        <v>243060</v>
      </c>
      <c r="E616" s="246" t="s">
        <v>2200</v>
      </c>
      <c r="F616" s="279" t="s">
        <v>2531</v>
      </c>
      <c r="G616" s="175" t="s">
        <v>2182</v>
      </c>
      <c r="H616" s="187">
        <v>2014</v>
      </c>
      <c r="I616" s="130">
        <v>41254</v>
      </c>
      <c r="J616" s="152">
        <v>2012</v>
      </c>
      <c r="K616" s="130" t="s">
        <v>1167</v>
      </c>
      <c r="L616" s="130" t="s">
        <v>1110</v>
      </c>
      <c r="M616" s="131">
        <v>180</v>
      </c>
      <c r="N616" s="136">
        <v>41579</v>
      </c>
      <c r="O616" s="136">
        <v>41821</v>
      </c>
      <c r="P616" s="136">
        <v>42844</v>
      </c>
      <c r="Q616" s="145">
        <f t="shared" si="103"/>
        <v>3.4657534246575343</v>
      </c>
      <c r="R616" s="145" t="s">
        <v>2513</v>
      </c>
      <c r="S616" s="145">
        <f t="shared" si="104"/>
        <v>2.8027397260273972</v>
      </c>
      <c r="T616" s="145" t="s">
        <v>2512</v>
      </c>
      <c r="U616" s="145" t="s">
        <v>2540</v>
      </c>
      <c r="V616" s="145" t="s">
        <v>691</v>
      </c>
      <c r="W616" s="145" t="s">
        <v>689</v>
      </c>
      <c r="X616" s="187" t="s">
        <v>691</v>
      </c>
      <c r="Y616" s="180">
        <v>1170258.27</v>
      </c>
      <c r="Z616" s="181">
        <v>0</v>
      </c>
      <c r="AA616" s="128">
        <v>0</v>
      </c>
      <c r="AB616" s="180">
        <v>1209367</v>
      </c>
      <c r="AC616" s="180">
        <v>1056483.3799999999</v>
      </c>
      <c r="AD616" s="137">
        <f t="shared" si="100"/>
        <v>113774.89000000013</v>
      </c>
      <c r="AE616" s="135">
        <f t="shared" si="101"/>
        <v>0.90277796541442079</v>
      </c>
      <c r="AF616" s="135">
        <f t="shared" si="102"/>
        <v>0.90277796541442079</v>
      </c>
      <c r="AG616" s="135" t="s">
        <v>2544</v>
      </c>
      <c r="AH616" s="189"/>
      <c r="AI616" s="189"/>
      <c r="AJ616" s="178"/>
      <c r="AK616" s="178"/>
      <c r="AL616" s="178"/>
      <c r="AM616" s="178"/>
      <c r="AN616" s="178"/>
      <c r="AO616" s="178"/>
      <c r="AP616" s="178"/>
      <c r="AQ616" s="188"/>
    </row>
    <row r="617" spans="1:43" ht="48" x14ac:dyDescent="0.3">
      <c r="A617" s="193" t="s">
        <v>901</v>
      </c>
      <c r="B617" s="129">
        <v>614</v>
      </c>
      <c r="C617" s="198" t="s">
        <v>2421</v>
      </c>
      <c r="D617" s="239">
        <v>246014</v>
      </c>
      <c r="E617" s="246" t="s">
        <v>2200</v>
      </c>
      <c r="F617" s="279" t="s">
        <v>2531</v>
      </c>
      <c r="G617" s="175" t="s">
        <v>2182</v>
      </c>
      <c r="H617" s="187">
        <v>2014</v>
      </c>
      <c r="I617" s="130">
        <v>41276</v>
      </c>
      <c r="J617" s="187">
        <v>2013</v>
      </c>
      <c r="K617" s="130" t="s">
        <v>1167</v>
      </c>
      <c r="L617" s="130" t="s">
        <v>1110</v>
      </c>
      <c r="M617" s="131">
        <v>180</v>
      </c>
      <c r="N617" s="136">
        <v>41609</v>
      </c>
      <c r="O617" s="136">
        <v>41913</v>
      </c>
      <c r="P617" s="136">
        <v>42844</v>
      </c>
      <c r="Q617" s="145">
        <f t="shared" si="103"/>
        <v>3.3835616438356166</v>
      </c>
      <c r="R617" s="145" t="s">
        <v>2513</v>
      </c>
      <c r="S617" s="145">
        <f t="shared" si="104"/>
        <v>2.5506849315068494</v>
      </c>
      <c r="T617" s="145" t="s">
        <v>2512</v>
      </c>
      <c r="U617" s="145" t="s">
        <v>2540</v>
      </c>
      <c r="V617" s="145" t="s">
        <v>691</v>
      </c>
      <c r="W617" s="145" t="s">
        <v>689</v>
      </c>
      <c r="X617" s="187" t="s">
        <v>691</v>
      </c>
      <c r="Y617" s="180">
        <v>1080085.6299999999</v>
      </c>
      <c r="Z617" s="181">
        <v>0</v>
      </c>
      <c r="AA617" s="128">
        <v>0</v>
      </c>
      <c r="AB617" s="180">
        <v>1535967</v>
      </c>
      <c r="AC617" s="180">
        <v>996403.7</v>
      </c>
      <c r="AD617" s="137">
        <f t="shared" si="100"/>
        <v>83681.929999999935</v>
      </c>
      <c r="AE617" s="135">
        <f t="shared" si="101"/>
        <v>0.92252287441320746</v>
      </c>
      <c r="AF617" s="135">
        <f t="shared" si="102"/>
        <v>0.92252287441320746</v>
      </c>
      <c r="AG617" s="135" t="s">
        <v>2544</v>
      </c>
      <c r="AH617" s="189"/>
      <c r="AI617" s="189"/>
      <c r="AJ617" s="178"/>
      <c r="AK617" s="178"/>
      <c r="AL617" s="178"/>
      <c r="AM617" s="178"/>
      <c r="AN617" s="178"/>
      <c r="AO617" s="178"/>
      <c r="AP617" s="178"/>
      <c r="AQ617" s="188"/>
    </row>
    <row r="618" spans="1:43" ht="60" x14ac:dyDescent="0.3">
      <c r="A618" s="193" t="s">
        <v>901</v>
      </c>
      <c r="B618" s="129">
        <v>615</v>
      </c>
      <c r="C618" s="198" t="s">
        <v>2443</v>
      </c>
      <c r="D618" s="239">
        <v>261403</v>
      </c>
      <c r="E618" s="245" t="s">
        <v>2217</v>
      </c>
      <c r="F618" s="279" t="s">
        <v>2531</v>
      </c>
      <c r="G618" s="175" t="s">
        <v>1132</v>
      </c>
      <c r="H618" s="187">
        <v>2014</v>
      </c>
      <c r="I618" s="130">
        <v>41435</v>
      </c>
      <c r="J618" s="187">
        <v>2013</v>
      </c>
      <c r="K618" s="130" t="s">
        <v>2024</v>
      </c>
      <c r="L618" s="130" t="s">
        <v>1110</v>
      </c>
      <c r="M618" s="131">
        <v>330</v>
      </c>
      <c r="N618" s="136" t="s">
        <v>698</v>
      </c>
      <c r="O618" s="136">
        <v>42644</v>
      </c>
      <c r="P618" s="136">
        <v>42844</v>
      </c>
      <c r="Q618" s="128" t="s">
        <v>698</v>
      </c>
      <c r="R618" s="128" t="s">
        <v>698</v>
      </c>
      <c r="S618" s="128" t="s">
        <v>698</v>
      </c>
      <c r="T618" s="128" t="s">
        <v>698</v>
      </c>
      <c r="U618" s="128" t="s">
        <v>698</v>
      </c>
      <c r="V618" s="145" t="s">
        <v>691</v>
      </c>
      <c r="W618" s="145" t="s">
        <v>689</v>
      </c>
      <c r="X618" s="187" t="s">
        <v>689</v>
      </c>
      <c r="Y618" s="180">
        <v>5256475.82</v>
      </c>
      <c r="Z618" s="181">
        <v>0</v>
      </c>
      <c r="AA618" s="128">
        <v>0</v>
      </c>
      <c r="AB618" s="159">
        <v>0</v>
      </c>
      <c r="AC618" s="180">
        <v>0</v>
      </c>
      <c r="AD618" s="137">
        <f t="shared" si="100"/>
        <v>5256475.82</v>
      </c>
      <c r="AE618" s="135">
        <f t="shared" si="101"/>
        <v>0</v>
      </c>
      <c r="AF618" s="135">
        <f t="shared" si="102"/>
        <v>0</v>
      </c>
      <c r="AG618" s="135" t="s">
        <v>2543</v>
      </c>
      <c r="AH618" s="178"/>
      <c r="AI618" s="178"/>
      <c r="AJ618" s="178"/>
      <c r="AK618" s="178"/>
      <c r="AL618" s="178"/>
      <c r="AM618" s="178"/>
      <c r="AN618" s="178"/>
      <c r="AO618" s="178"/>
      <c r="AP618" s="178"/>
      <c r="AQ618" s="188"/>
    </row>
    <row r="619" spans="1:43" ht="36.6" x14ac:dyDescent="0.3">
      <c r="A619" s="193" t="s">
        <v>896</v>
      </c>
      <c r="B619" s="129">
        <v>616</v>
      </c>
      <c r="C619" s="198" t="s">
        <v>1741</v>
      </c>
      <c r="D619" s="239">
        <v>2303</v>
      </c>
      <c r="E619" s="246" t="s">
        <v>906</v>
      </c>
      <c r="F619" s="279" t="s">
        <v>2532</v>
      </c>
      <c r="G619" s="175" t="s">
        <v>1132</v>
      </c>
      <c r="H619" s="187">
        <v>2014</v>
      </c>
      <c r="I619" s="130">
        <v>38645</v>
      </c>
      <c r="J619" s="186">
        <v>2005</v>
      </c>
      <c r="K619" s="130" t="s">
        <v>906</v>
      </c>
      <c r="L619" s="130" t="s">
        <v>1110</v>
      </c>
      <c r="M619" s="150">
        <v>180</v>
      </c>
      <c r="N619" s="136">
        <v>41791</v>
      </c>
      <c r="O619" s="136">
        <v>41791</v>
      </c>
      <c r="P619" s="136">
        <v>42844</v>
      </c>
      <c r="Q619" s="145">
        <f t="shared" ref="Q619:Q626" si="105">+(P619-N619)/365</f>
        <v>2.8849315068493149</v>
      </c>
      <c r="R619" s="145" t="s">
        <v>2512</v>
      </c>
      <c r="S619" s="145">
        <f t="shared" ref="S619:S626" si="106">+(P619-O619)/365</f>
        <v>2.8849315068493149</v>
      </c>
      <c r="T619" s="145" t="s">
        <v>2512</v>
      </c>
      <c r="U619" s="145" t="s">
        <v>2540</v>
      </c>
      <c r="V619" s="145" t="s">
        <v>689</v>
      </c>
      <c r="W619" s="136" t="s">
        <v>691</v>
      </c>
      <c r="X619" s="187" t="s">
        <v>689</v>
      </c>
      <c r="Y619" s="232">
        <v>153651.63</v>
      </c>
      <c r="Z619" s="179">
        <v>0</v>
      </c>
      <c r="AA619" s="128">
        <v>0</v>
      </c>
      <c r="AB619" s="194">
        <v>164001</v>
      </c>
      <c r="AC619" s="195">
        <v>153651.63</v>
      </c>
      <c r="AD619" s="137">
        <f t="shared" si="100"/>
        <v>0</v>
      </c>
      <c r="AE619" s="135">
        <f t="shared" si="101"/>
        <v>1</v>
      </c>
      <c r="AF619" s="135">
        <f t="shared" si="102"/>
        <v>1</v>
      </c>
      <c r="AG619" s="135" t="s">
        <v>2544</v>
      </c>
      <c r="AH619" s="136" t="s">
        <v>925</v>
      </c>
      <c r="AI619" s="189"/>
      <c r="AJ619" s="178"/>
      <c r="AK619" s="178"/>
      <c r="AL619" s="178"/>
      <c r="AM619" s="178"/>
      <c r="AN619" s="178"/>
      <c r="AO619" s="178"/>
      <c r="AP619" s="178"/>
      <c r="AQ619" s="188" t="s">
        <v>1742</v>
      </c>
    </row>
    <row r="620" spans="1:43" ht="36" x14ac:dyDescent="0.3">
      <c r="A620" s="193" t="s">
        <v>896</v>
      </c>
      <c r="B620" s="129">
        <v>617</v>
      </c>
      <c r="C620" s="198" t="s">
        <v>1783</v>
      </c>
      <c r="D620" s="239">
        <v>17186</v>
      </c>
      <c r="E620" s="246" t="s">
        <v>906</v>
      </c>
      <c r="F620" s="279" t="s">
        <v>2532</v>
      </c>
      <c r="G620" s="175" t="s">
        <v>1132</v>
      </c>
      <c r="H620" s="187">
        <v>2014</v>
      </c>
      <c r="I620" s="130">
        <v>38945</v>
      </c>
      <c r="J620" s="186">
        <v>2006</v>
      </c>
      <c r="K620" s="130" t="s">
        <v>1146</v>
      </c>
      <c r="L620" s="130" t="s">
        <v>1110</v>
      </c>
      <c r="M620" s="131">
        <v>180</v>
      </c>
      <c r="N620" s="136">
        <v>39083</v>
      </c>
      <c r="O620" s="136">
        <v>41671</v>
      </c>
      <c r="P620" s="136">
        <v>42844</v>
      </c>
      <c r="Q620" s="145">
        <f t="shared" si="105"/>
        <v>10.304109589041095</v>
      </c>
      <c r="R620" s="145" t="s">
        <v>2520</v>
      </c>
      <c r="S620" s="145">
        <f t="shared" si="106"/>
        <v>3.2136986301369861</v>
      </c>
      <c r="T620" s="145" t="s">
        <v>2513</v>
      </c>
      <c r="U620" s="145" t="s">
        <v>2540</v>
      </c>
      <c r="V620" s="145" t="s">
        <v>689</v>
      </c>
      <c r="W620" s="136" t="s">
        <v>691</v>
      </c>
      <c r="X620" s="187" t="s">
        <v>691</v>
      </c>
      <c r="Y620" s="180">
        <v>2043858.35</v>
      </c>
      <c r="Z620" s="181">
        <v>0</v>
      </c>
      <c r="AA620" s="128">
        <v>0</v>
      </c>
      <c r="AB620" s="180">
        <v>4045207</v>
      </c>
      <c r="AC620" s="196">
        <v>1969378.94</v>
      </c>
      <c r="AD620" s="137">
        <f t="shared" si="100"/>
        <v>74479.410000000149</v>
      </c>
      <c r="AE620" s="135">
        <f t="shared" si="101"/>
        <v>0.96355940713797505</v>
      </c>
      <c r="AF620" s="135">
        <f t="shared" si="102"/>
        <v>0.96355940713797505</v>
      </c>
      <c r="AG620" s="135" t="s">
        <v>2544</v>
      </c>
      <c r="AH620" s="136" t="s">
        <v>925</v>
      </c>
      <c r="AI620" s="189"/>
      <c r="AJ620" s="178"/>
      <c r="AK620" s="178"/>
      <c r="AL620" s="178"/>
      <c r="AM620" s="178"/>
      <c r="AN620" s="178"/>
      <c r="AO620" s="178"/>
      <c r="AP620" s="178"/>
      <c r="AQ620" s="188"/>
    </row>
    <row r="621" spans="1:43" ht="36" x14ac:dyDescent="0.3">
      <c r="A621" s="193" t="s">
        <v>896</v>
      </c>
      <c r="B621" s="129">
        <v>618</v>
      </c>
      <c r="C621" s="198" t="s">
        <v>1793</v>
      </c>
      <c r="D621" s="239">
        <v>22006</v>
      </c>
      <c r="E621" s="246" t="s">
        <v>906</v>
      </c>
      <c r="F621" s="279" t="s">
        <v>2532</v>
      </c>
      <c r="G621" s="175" t="s">
        <v>1132</v>
      </c>
      <c r="H621" s="187">
        <v>2014</v>
      </c>
      <c r="I621" s="130">
        <v>39125</v>
      </c>
      <c r="J621" s="186">
        <v>2007</v>
      </c>
      <c r="K621" s="130" t="s">
        <v>1694</v>
      </c>
      <c r="L621" s="130" t="s">
        <v>1110</v>
      </c>
      <c r="M621" s="131">
        <v>1800</v>
      </c>
      <c r="N621" s="136">
        <v>39173</v>
      </c>
      <c r="O621" s="136">
        <v>41974</v>
      </c>
      <c r="P621" s="136">
        <v>42844</v>
      </c>
      <c r="Q621" s="145">
        <f t="shared" si="105"/>
        <v>10.057534246575342</v>
      </c>
      <c r="R621" s="145" t="s">
        <v>2520</v>
      </c>
      <c r="S621" s="145">
        <f t="shared" si="106"/>
        <v>2.3835616438356166</v>
      </c>
      <c r="T621" s="145" t="s">
        <v>2512</v>
      </c>
      <c r="U621" s="145" t="s">
        <v>2540</v>
      </c>
      <c r="V621" s="145" t="s">
        <v>689</v>
      </c>
      <c r="W621" s="145" t="s">
        <v>689</v>
      </c>
      <c r="X621" s="187" t="s">
        <v>691</v>
      </c>
      <c r="Y621" s="192">
        <v>1985871.85</v>
      </c>
      <c r="Z621" s="181">
        <v>0</v>
      </c>
      <c r="AA621" s="128">
        <v>0</v>
      </c>
      <c r="AB621" s="180">
        <v>3729882</v>
      </c>
      <c r="AC621" s="196">
        <v>1985871.85</v>
      </c>
      <c r="AD621" s="137">
        <f t="shared" si="100"/>
        <v>0</v>
      </c>
      <c r="AE621" s="135">
        <f t="shared" si="101"/>
        <v>1</v>
      </c>
      <c r="AF621" s="135">
        <f t="shared" si="102"/>
        <v>1</v>
      </c>
      <c r="AG621" s="135" t="s">
        <v>2544</v>
      </c>
      <c r="AH621" s="202"/>
      <c r="AI621" s="189"/>
      <c r="AJ621" s="178"/>
      <c r="AK621" s="178"/>
      <c r="AL621" s="178"/>
      <c r="AM621" s="178"/>
      <c r="AN621" s="178"/>
      <c r="AO621" s="178"/>
      <c r="AP621" s="178"/>
      <c r="AQ621" s="188"/>
    </row>
    <row r="622" spans="1:43" ht="36" x14ac:dyDescent="0.3">
      <c r="A622" s="193" t="s">
        <v>896</v>
      </c>
      <c r="B622" s="129">
        <v>619</v>
      </c>
      <c r="C622" s="198" t="s">
        <v>2130</v>
      </c>
      <c r="D622" s="239">
        <v>28976</v>
      </c>
      <c r="E622" s="246" t="s">
        <v>906</v>
      </c>
      <c r="F622" s="279" t="s">
        <v>2532</v>
      </c>
      <c r="G622" s="175" t="s">
        <v>1132</v>
      </c>
      <c r="H622" s="187">
        <v>2014</v>
      </c>
      <c r="I622" s="130">
        <v>39030</v>
      </c>
      <c r="J622" s="186">
        <v>2006</v>
      </c>
      <c r="K622" s="130" t="s">
        <v>906</v>
      </c>
      <c r="L622" s="130" t="s">
        <v>1110</v>
      </c>
      <c r="M622" s="131">
        <v>210</v>
      </c>
      <c r="N622" s="136">
        <v>40878</v>
      </c>
      <c r="O622" s="136">
        <v>41944</v>
      </c>
      <c r="P622" s="136">
        <v>42844</v>
      </c>
      <c r="Q622" s="145">
        <f t="shared" si="105"/>
        <v>5.3863013698630136</v>
      </c>
      <c r="R622" s="145" t="s">
        <v>2515</v>
      </c>
      <c r="S622" s="145">
        <f t="shared" si="106"/>
        <v>2.4657534246575343</v>
      </c>
      <c r="T622" s="145" t="s">
        <v>2512</v>
      </c>
      <c r="U622" s="145" t="s">
        <v>2540</v>
      </c>
      <c r="V622" s="145" t="s">
        <v>689</v>
      </c>
      <c r="W622" s="145" t="s">
        <v>689</v>
      </c>
      <c r="X622" s="187" t="s">
        <v>691</v>
      </c>
      <c r="Y622" s="192">
        <v>1218863.0900000001</v>
      </c>
      <c r="Z622" s="181">
        <v>0</v>
      </c>
      <c r="AA622" s="128">
        <v>0</v>
      </c>
      <c r="AB622" s="180">
        <v>2774986</v>
      </c>
      <c r="AC622" s="192">
        <v>913232.76</v>
      </c>
      <c r="AD622" s="137">
        <f t="shared" si="100"/>
        <v>305630.33000000007</v>
      </c>
      <c r="AE622" s="135">
        <f t="shared" si="101"/>
        <v>0.74924966347122701</v>
      </c>
      <c r="AF622" s="135">
        <f t="shared" si="102"/>
        <v>0.74924966347122701</v>
      </c>
      <c r="AG622" s="135" t="s">
        <v>2542</v>
      </c>
      <c r="AH622" s="202"/>
      <c r="AI622" s="189"/>
      <c r="AJ622" s="178"/>
      <c r="AK622" s="178"/>
      <c r="AL622" s="178"/>
      <c r="AM622" s="178"/>
      <c r="AN622" s="178"/>
      <c r="AO622" s="178"/>
      <c r="AP622" s="178"/>
      <c r="AQ622" s="188"/>
    </row>
    <row r="623" spans="1:43" ht="36" x14ac:dyDescent="0.3">
      <c r="A623" s="193" t="s">
        <v>896</v>
      </c>
      <c r="B623" s="129">
        <v>620</v>
      </c>
      <c r="C623" s="198" t="s">
        <v>2132</v>
      </c>
      <c r="D623" s="239">
        <v>31171</v>
      </c>
      <c r="E623" s="246" t="s">
        <v>906</v>
      </c>
      <c r="F623" s="279" t="s">
        <v>2532</v>
      </c>
      <c r="G623" s="175" t="s">
        <v>1132</v>
      </c>
      <c r="H623" s="187">
        <v>2014</v>
      </c>
      <c r="I623" s="130">
        <v>39164</v>
      </c>
      <c r="J623" s="186">
        <v>2007</v>
      </c>
      <c r="K623" s="130" t="s">
        <v>1792</v>
      </c>
      <c r="L623" s="130" t="s">
        <v>1110</v>
      </c>
      <c r="M623" s="131">
        <v>150</v>
      </c>
      <c r="N623" s="136">
        <v>39203</v>
      </c>
      <c r="O623" s="136">
        <v>41671</v>
      </c>
      <c r="P623" s="136">
        <v>42844</v>
      </c>
      <c r="Q623" s="145">
        <f t="shared" si="105"/>
        <v>9.9753424657534246</v>
      </c>
      <c r="R623" s="145" t="s">
        <v>2520</v>
      </c>
      <c r="S623" s="145">
        <f t="shared" si="106"/>
        <v>3.2136986301369861</v>
      </c>
      <c r="T623" s="145" t="s">
        <v>2513</v>
      </c>
      <c r="U623" s="145" t="s">
        <v>2540</v>
      </c>
      <c r="V623" s="145" t="s">
        <v>689</v>
      </c>
      <c r="W623" s="136" t="s">
        <v>691</v>
      </c>
      <c r="X623" s="187" t="s">
        <v>689</v>
      </c>
      <c r="Y623" s="180">
        <v>595146.68000000005</v>
      </c>
      <c r="Z623" s="181">
        <v>0</v>
      </c>
      <c r="AA623" s="128">
        <v>0</v>
      </c>
      <c r="AB623" s="180">
        <v>1048350</v>
      </c>
      <c r="AC623" s="196">
        <v>595146.68000000005</v>
      </c>
      <c r="AD623" s="137">
        <f t="shared" si="100"/>
        <v>0</v>
      </c>
      <c r="AE623" s="135">
        <f t="shared" si="101"/>
        <v>1</v>
      </c>
      <c r="AF623" s="135">
        <f t="shared" si="102"/>
        <v>1</v>
      </c>
      <c r="AG623" s="135" t="s">
        <v>2544</v>
      </c>
      <c r="AH623" s="136" t="s">
        <v>925</v>
      </c>
      <c r="AI623" s="189"/>
      <c r="AJ623" s="178"/>
      <c r="AK623" s="178"/>
      <c r="AL623" s="178"/>
      <c r="AM623" s="178"/>
      <c r="AN623" s="178"/>
      <c r="AO623" s="178"/>
      <c r="AP623" s="178"/>
      <c r="AQ623" s="188"/>
    </row>
    <row r="624" spans="1:43" ht="36" x14ac:dyDescent="0.3">
      <c r="A624" s="193" t="s">
        <v>896</v>
      </c>
      <c r="B624" s="129">
        <v>621</v>
      </c>
      <c r="C624" s="198" t="s">
        <v>2140</v>
      </c>
      <c r="D624" s="239">
        <v>43438</v>
      </c>
      <c r="E624" s="246" t="s">
        <v>906</v>
      </c>
      <c r="F624" s="279" t="s">
        <v>2532</v>
      </c>
      <c r="G624" s="175" t="s">
        <v>1132</v>
      </c>
      <c r="H624" s="187">
        <v>2014</v>
      </c>
      <c r="I624" s="130">
        <v>39272</v>
      </c>
      <c r="J624" s="186">
        <v>2007</v>
      </c>
      <c r="K624" s="187" t="s">
        <v>1094</v>
      </c>
      <c r="L624" s="130" t="s">
        <v>1102</v>
      </c>
      <c r="M624" s="131">
        <v>240</v>
      </c>
      <c r="N624" s="136">
        <v>39661</v>
      </c>
      <c r="O624" s="136">
        <v>41974</v>
      </c>
      <c r="P624" s="136">
        <v>42844</v>
      </c>
      <c r="Q624" s="145">
        <f t="shared" si="105"/>
        <v>8.7205479452054799</v>
      </c>
      <c r="R624" s="145" t="s">
        <v>2518</v>
      </c>
      <c r="S624" s="145">
        <f t="shared" si="106"/>
        <v>2.3835616438356166</v>
      </c>
      <c r="T624" s="145" t="s">
        <v>2512</v>
      </c>
      <c r="U624" s="145" t="s">
        <v>2540</v>
      </c>
      <c r="V624" s="145" t="s">
        <v>691</v>
      </c>
      <c r="W624" s="145" t="s">
        <v>689</v>
      </c>
      <c r="X624" s="187" t="s">
        <v>689</v>
      </c>
      <c r="Y624" s="192">
        <v>2725261</v>
      </c>
      <c r="Z624" s="181">
        <v>0</v>
      </c>
      <c r="AA624" s="128">
        <v>0</v>
      </c>
      <c r="AB624" s="196">
        <v>6428518</v>
      </c>
      <c r="AC624" s="196">
        <v>2388764.14</v>
      </c>
      <c r="AD624" s="137">
        <f t="shared" si="100"/>
        <v>336496.85999999987</v>
      </c>
      <c r="AE624" s="135">
        <f t="shared" si="101"/>
        <v>0.8765267400076544</v>
      </c>
      <c r="AF624" s="135">
        <f t="shared" si="102"/>
        <v>0.8765267400076544</v>
      </c>
      <c r="AG624" s="135" t="s">
        <v>2544</v>
      </c>
      <c r="AH624" s="202"/>
      <c r="AI624" s="189"/>
      <c r="AJ624" s="178"/>
      <c r="AK624" s="178"/>
      <c r="AL624" s="178"/>
      <c r="AM624" s="178"/>
      <c r="AN624" s="178"/>
      <c r="AO624" s="178"/>
      <c r="AP624" s="178"/>
      <c r="AQ624" s="188"/>
    </row>
    <row r="625" spans="1:43" ht="36" x14ac:dyDescent="0.3">
      <c r="A625" s="193" t="s">
        <v>896</v>
      </c>
      <c r="B625" s="129">
        <v>622</v>
      </c>
      <c r="C625" s="198" t="s">
        <v>2141</v>
      </c>
      <c r="D625" s="239">
        <v>43832</v>
      </c>
      <c r="E625" s="246" t="s">
        <v>906</v>
      </c>
      <c r="F625" s="279" t="s">
        <v>2532</v>
      </c>
      <c r="G625" s="175" t="s">
        <v>1132</v>
      </c>
      <c r="H625" s="187">
        <v>2014</v>
      </c>
      <c r="I625" s="130">
        <v>39976</v>
      </c>
      <c r="J625" s="187">
        <v>2009</v>
      </c>
      <c r="K625" s="130" t="s">
        <v>1745</v>
      </c>
      <c r="L625" s="130" t="s">
        <v>1104</v>
      </c>
      <c r="M625" s="131">
        <v>300</v>
      </c>
      <c r="N625" s="136">
        <v>40422</v>
      </c>
      <c r="O625" s="136">
        <v>41334</v>
      </c>
      <c r="P625" s="136">
        <v>42844</v>
      </c>
      <c r="Q625" s="145">
        <f t="shared" si="105"/>
        <v>6.6356164383561644</v>
      </c>
      <c r="R625" s="145" t="s">
        <v>2516</v>
      </c>
      <c r="S625" s="145">
        <f t="shared" si="106"/>
        <v>4.1369863013698627</v>
      </c>
      <c r="T625" s="145" t="s">
        <v>2514</v>
      </c>
      <c r="U625" s="145" t="s">
        <v>2540</v>
      </c>
      <c r="V625" s="145" t="s">
        <v>689</v>
      </c>
      <c r="W625" s="145" t="s">
        <v>689</v>
      </c>
      <c r="X625" s="187" t="s">
        <v>691</v>
      </c>
      <c r="Y625" s="180">
        <v>2306183</v>
      </c>
      <c r="Z625" s="181">
        <v>0</v>
      </c>
      <c r="AA625" s="128">
        <v>0</v>
      </c>
      <c r="AB625" s="196">
        <v>1723261</v>
      </c>
      <c r="AC625" s="196">
        <v>790550.61</v>
      </c>
      <c r="AD625" s="137">
        <f t="shared" si="100"/>
        <v>1515632.3900000001</v>
      </c>
      <c r="AE625" s="135">
        <f t="shared" si="101"/>
        <v>0.34279613109627466</v>
      </c>
      <c r="AF625" s="135">
        <f t="shared" si="102"/>
        <v>0.34279613109627466</v>
      </c>
      <c r="AG625" s="135" t="s">
        <v>2542</v>
      </c>
      <c r="AH625" s="202"/>
      <c r="AI625" s="189"/>
      <c r="AJ625" s="178"/>
      <c r="AK625" s="178"/>
      <c r="AL625" s="178"/>
      <c r="AM625" s="178"/>
      <c r="AN625" s="178"/>
      <c r="AO625" s="178"/>
      <c r="AP625" s="178"/>
      <c r="AQ625" s="188"/>
    </row>
    <row r="626" spans="1:43" ht="36" x14ac:dyDescent="0.3">
      <c r="A626" s="193" t="s">
        <v>896</v>
      </c>
      <c r="B626" s="129">
        <v>623</v>
      </c>
      <c r="C626" s="198" t="s">
        <v>1852</v>
      </c>
      <c r="D626" s="239">
        <v>179153</v>
      </c>
      <c r="E626" s="245" t="s">
        <v>2373</v>
      </c>
      <c r="F626" s="279" t="s">
        <v>2532</v>
      </c>
      <c r="G626" s="175" t="s">
        <v>1744</v>
      </c>
      <c r="H626" s="187">
        <v>2014</v>
      </c>
      <c r="I626" s="130">
        <v>42613</v>
      </c>
      <c r="J626" s="281">
        <v>2016</v>
      </c>
      <c r="K626" s="130" t="s">
        <v>1745</v>
      </c>
      <c r="L626" s="130" t="s">
        <v>1099</v>
      </c>
      <c r="M626" s="131">
        <v>420</v>
      </c>
      <c r="N626" s="136">
        <v>40787</v>
      </c>
      <c r="O626" s="136">
        <v>41974</v>
      </c>
      <c r="P626" s="136">
        <v>42844</v>
      </c>
      <c r="Q626" s="145">
        <f t="shared" si="105"/>
        <v>5.6356164383561644</v>
      </c>
      <c r="R626" s="145" t="s">
        <v>2515</v>
      </c>
      <c r="S626" s="145">
        <f t="shared" si="106"/>
        <v>2.3835616438356166</v>
      </c>
      <c r="T626" s="145" t="s">
        <v>2512</v>
      </c>
      <c r="U626" s="145" t="s">
        <v>2540</v>
      </c>
      <c r="V626" s="145" t="s">
        <v>689</v>
      </c>
      <c r="W626" s="145" t="s">
        <v>689</v>
      </c>
      <c r="X626" s="187" t="s">
        <v>689</v>
      </c>
      <c r="Y626" s="180">
        <v>9917474</v>
      </c>
      <c r="Z626" s="181">
        <v>0</v>
      </c>
      <c r="AA626" s="128">
        <v>0</v>
      </c>
      <c r="AB626" s="196">
        <v>543000</v>
      </c>
      <c r="AC626" s="196">
        <v>35000</v>
      </c>
      <c r="AD626" s="137">
        <f t="shared" si="100"/>
        <v>9882474</v>
      </c>
      <c r="AE626" s="135">
        <f t="shared" si="101"/>
        <v>3.5291244524563413E-3</v>
      </c>
      <c r="AF626" s="135">
        <f t="shared" si="102"/>
        <v>3.5291244524563413E-3</v>
      </c>
      <c r="AG626" s="135" t="s">
        <v>2543</v>
      </c>
      <c r="AH626" s="202"/>
      <c r="AI626" s="190"/>
      <c r="AJ626" s="191"/>
      <c r="AK626" s="191"/>
      <c r="AL626" s="191"/>
      <c r="AM626" s="191"/>
      <c r="AN626" s="191"/>
      <c r="AO626" s="191"/>
      <c r="AP626" s="191"/>
      <c r="AQ626" s="188"/>
    </row>
    <row r="627" spans="1:43" ht="36" x14ac:dyDescent="0.3">
      <c r="A627" s="193" t="s">
        <v>896</v>
      </c>
      <c r="B627" s="129">
        <v>624</v>
      </c>
      <c r="C627" s="198" t="s">
        <v>1857</v>
      </c>
      <c r="D627" s="239">
        <v>244164</v>
      </c>
      <c r="E627" s="246" t="s">
        <v>906</v>
      </c>
      <c r="F627" s="279" t="s">
        <v>2532</v>
      </c>
      <c r="G627" s="175" t="s">
        <v>1132</v>
      </c>
      <c r="H627" s="187">
        <v>2014</v>
      </c>
      <c r="I627" s="130">
        <v>41534</v>
      </c>
      <c r="J627" s="187">
        <v>2013</v>
      </c>
      <c r="K627" s="130" t="s">
        <v>1188</v>
      </c>
      <c r="L627" s="130" t="s">
        <v>1104</v>
      </c>
      <c r="M627" s="131">
        <v>300</v>
      </c>
      <c r="N627" s="136" t="s">
        <v>698</v>
      </c>
      <c r="O627" s="136" t="s">
        <v>698</v>
      </c>
      <c r="P627" s="136">
        <v>42844</v>
      </c>
      <c r="Q627" s="128" t="s">
        <v>698</v>
      </c>
      <c r="R627" s="128" t="s">
        <v>698</v>
      </c>
      <c r="S627" s="128" t="s">
        <v>698</v>
      </c>
      <c r="T627" s="128" t="s">
        <v>698</v>
      </c>
      <c r="U627" s="128" t="s">
        <v>698</v>
      </c>
      <c r="V627" s="145" t="s">
        <v>689</v>
      </c>
      <c r="W627" s="145" t="s">
        <v>689</v>
      </c>
      <c r="X627" s="187" t="s">
        <v>689</v>
      </c>
      <c r="Y627" s="180">
        <v>4980624</v>
      </c>
      <c r="Z627" s="181">
        <v>0</v>
      </c>
      <c r="AA627" s="128">
        <v>0</v>
      </c>
      <c r="AB627" s="159">
        <v>0</v>
      </c>
      <c r="AC627" s="181">
        <v>0</v>
      </c>
      <c r="AD627" s="137">
        <f t="shared" si="100"/>
        <v>4980624</v>
      </c>
      <c r="AE627" s="135">
        <f t="shared" si="101"/>
        <v>0</v>
      </c>
      <c r="AF627" s="135">
        <f t="shared" si="102"/>
        <v>0</v>
      </c>
      <c r="AG627" s="135" t="s">
        <v>2543</v>
      </c>
      <c r="AH627" s="202"/>
      <c r="AI627" s="189"/>
      <c r="AJ627" s="178"/>
      <c r="AK627" s="178"/>
      <c r="AL627" s="178"/>
      <c r="AM627" s="178"/>
      <c r="AN627" s="178"/>
      <c r="AO627" s="178"/>
      <c r="AP627" s="178"/>
      <c r="AQ627" s="188" t="s">
        <v>2155</v>
      </c>
    </row>
    <row r="628" spans="1:43" ht="36" x14ac:dyDescent="0.3">
      <c r="A628" s="193" t="s">
        <v>900</v>
      </c>
      <c r="B628" s="129">
        <v>625</v>
      </c>
      <c r="C628" s="198" t="s">
        <v>2444</v>
      </c>
      <c r="D628" s="239">
        <v>10408</v>
      </c>
      <c r="E628" s="245" t="s">
        <v>1659</v>
      </c>
      <c r="F628" s="280" t="s">
        <v>2529</v>
      </c>
      <c r="G628" s="175" t="s">
        <v>1132</v>
      </c>
      <c r="H628" s="187">
        <v>2014</v>
      </c>
      <c r="I628" s="130">
        <v>38176</v>
      </c>
      <c r="J628" s="186">
        <v>2004</v>
      </c>
      <c r="K628" s="130" t="s">
        <v>2242</v>
      </c>
      <c r="L628" s="130" t="s">
        <v>1104</v>
      </c>
      <c r="M628" s="131">
        <v>180</v>
      </c>
      <c r="N628" s="136">
        <v>38777</v>
      </c>
      <c r="O628" s="136">
        <v>41974</v>
      </c>
      <c r="P628" s="136">
        <v>42844</v>
      </c>
      <c r="Q628" s="145">
        <f t="shared" ref="Q628:Q653" si="107">+(P628-N628)/365</f>
        <v>11.142465753424657</v>
      </c>
      <c r="R628" s="145" t="s">
        <v>2521</v>
      </c>
      <c r="S628" s="145">
        <f t="shared" ref="S628:S653" si="108">+(P628-O628)/365</f>
        <v>2.3835616438356166</v>
      </c>
      <c r="T628" s="145" t="s">
        <v>2512</v>
      </c>
      <c r="U628" s="145" t="s">
        <v>2540</v>
      </c>
      <c r="V628" s="145" t="s">
        <v>689</v>
      </c>
      <c r="W628" s="145" t="s">
        <v>689</v>
      </c>
      <c r="X628" s="187" t="s">
        <v>691</v>
      </c>
      <c r="Y628" s="180">
        <v>3405865.6</v>
      </c>
      <c r="Z628" s="181">
        <v>0</v>
      </c>
      <c r="AA628" s="128">
        <v>0</v>
      </c>
      <c r="AB628" s="180">
        <v>6829536</v>
      </c>
      <c r="AC628" s="192">
        <v>3248780.67</v>
      </c>
      <c r="AD628" s="137">
        <f t="shared" si="100"/>
        <v>157084.93000000017</v>
      </c>
      <c r="AE628" s="135">
        <f t="shared" si="101"/>
        <v>0.95387811838494152</v>
      </c>
      <c r="AF628" s="135">
        <f t="shared" si="102"/>
        <v>0.95387811838494152</v>
      </c>
      <c r="AG628" s="135" t="s">
        <v>2544</v>
      </c>
      <c r="AH628" s="202"/>
      <c r="AI628" s="189"/>
      <c r="AJ628" s="178"/>
      <c r="AK628" s="178"/>
      <c r="AL628" s="178"/>
      <c r="AM628" s="178"/>
      <c r="AN628" s="178"/>
      <c r="AO628" s="178"/>
      <c r="AP628" s="178"/>
      <c r="AQ628" s="188" t="s">
        <v>1708</v>
      </c>
    </row>
    <row r="629" spans="1:43" ht="36" x14ac:dyDescent="0.3">
      <c r="A629" s="193" t="s">
        <v>900</v>
      </c>
      <c r="B629" s="129">
        <v>626</v>
      </c>
      <c r="C629" s="198" t="s">
        <v>2445</v>
      </c>
      <c r="D629" s="239">
        <v>17644</v>
      </c>
      <c r="E629" s="245" t="s">
        <v>1659</v>
      </c>
      <c r="F629" s="280" t="s">
        <v>2529</v>
      </c>
      <c r="G629" s="175" t="s">
        <v>1132</v>
      </c>
      <c r="H629" s="187">
        <v>2014</v>
      </c>
      <c r="I629" s="130">
        <v>38520</v>
      </c>
      <c r="J629" s="186">
        <v>2005</v>
      </c>
      <c r="K629" s="130" t="s">
        <v>2261</v>
      </c>
      <c r="L629" s="130" t="s">
        <v>1104</v>
      </c>
      <c r="M629" s="131">
        <v>300</v>
      </c>
      <c r="N629" s="136">
        <v>38777</v>
      </c>
      <c r="O629" s="136">
        <v>41456</v>
      </c>
      <c r="P629" s="136">
        <v>42844</v>
      </c>
      <c r="Q629" s="145">
        <f t="shared" si="107"/>
        <v>11.142465753424657</v>
      </c>
      <c r="R629" s="145" t="s">
        <v>2521</v>
      </c>
      <c r="S629" s="145">
        <f t="shared" si="108"/>
        <v>3.8027397260273972</v>
      </c>
      <c r="T629" s="145" t="s">
        <v>2513</v>
      </c>
      <c r="U629" s="145" t="s">
        <v>2540</v>
      </c>
      <c r="V629" s="145" t="s">
        <v>689</v>
      </c>
      <c r="W629" s="145" t="s">
        <v>689</v>
      </c>
      <c r="X629" s="187" t="s">
        <v>689</v>
      </c>
      <c r="Y629" s="180">
        <v>2912308.57</v>
      </c>
      <c r="Z629" s="181">
        <v>0</v>
      </c>
      <c r="AA629" s="128">
        <v>0</v>
      </c>
      <c r="AB629" s="180">
        <v>2234358</v>
      </c>
      <c r="AC629" s="192">
        <v>1485840.25</v>
      </c>
      <c r="AD629" s="137">
        <f t="shared" si="100"/>
        <v>1426468.3199999998</v>
      </c>
      <c r="AE629" s="135">
        <f t="shared" si="101"/>
        <v>0.51019327598242792</v>
      </c>
      <c r="AF629" s="135">
        <f t="shared" si="102"/>
        <v>0.51019327598242792</v>
      </c>
      <c r="AG629" s="135" t="s">
        <v>2542</v>
      </c>
      <c r="AH629" s="202"/>
      <c r="AI629" s="189"/>
      <c r="AJ629" s="178"/>
      <c r="AK629" s="178"/>
      <c r="AL629" s="178"/>
      <c r="AM629" s="178"/>
      <c r="AN629" s="178"/>
      <c r="AO629" s="178"/>
      <c r="AP629" s="178"/>
      <c r="AQ629" s="188" t="s">
        <v>1707</v>
      </c>
    </row>
    <row r="630" spans="1:43" ht="60" customHeight="1" x14ac:dyDescent="0.3">
      <c r="A630" s="193" t="s">
        <v>900</v>
      </c>
      <c r="B630" s="129">
        <v>627</v>
      </c>
      <c r="C630" s="198" t="s">
        <v>2446</v>
      </c>
      <c r="D630" s="237">
        <v>118316</v>
      </c>
      <c r="E630" s="245" t="s">
        <v>1659</v>
      </c>
      <c r="F630" s="280" t="s">
        <v>2529</v>
      </c>
      <c r="G630" s="175" t="s">
        <v>1132</v>
      </c>
      <c r="H630" s="187">
        <v>2014</v>
      </c>
      <c r="I630" s="130">
        <v>40297</v>
      </c>
      <c r="J630" s="186">
        <v>2010</v>
      </c>
      <c r="K630" s="130" t="s">
        <v>1671</v>
      </c>
      <c r="L630" s="130" t="s">
        <v>1109</v>
      </c>
      <c r="M630" s="131">
        <v>180</v>
      </c>
      <c r="N630" s="136">
        <v>41153</v>
      </c>
      <c r="O630" s="136">
        <v>41974</v>
      </c>
      <c r="P630" s="136">
        <v>42844</v>
      </c>
      <c r="Q630" s="145">
        <f t="shared" si="107"/>
        <v>4.6328767123287671</v>
      </c>
      <c r="R630" s="145" t="s">
        <v>2514</v>
      </c>
      <c r="S630" s="145">
        <f t="shared" si="108"/>
        <v>2.3835616438356166</v>
      </c>
      <c r="T630" s="145" t="s">
        <v>2512</v>
      </c>
      <c r="U630" s="145" t="s">
        <v>2540</v>
      </c>
      <c r="V630" s="145" t="s">
        <v>691</v>
      </c>
      <c r="W630" s="145" t="s">
        <v>689</v>
      </c>
      <c r="X630" s="187" t="s">
        <v>691</v>
      </c>
      <c r="Y630" s="180">
        <v>563597.52</v>
      </c>
      <c r="Z630" s="181">
        <v>0</v>
      </c>
      <c r="AA630" s="128">
        <v>0</v>
      </c>
      <c r="AB630" s="180">
        <v>885651</v>
      </c>
      <c r="AC630" s="192">
        <v>562071.17000000004</v>
      </c>
      <c r="AD630" s="137">
        <f t="shared" si="100"/>
        <v>1526.3499999999767</v>
      </c>
      <c r="AE630" s="135">
        <f t="shared" si="101"/>
        <v>0.99729177303690053</v>
      </c>
      <c r="AF630" s="135">
        <f t="shared" si="102"/>
        <v>0.99729177303690053</v>
      </c>
      <c r="AG630" s="135" t="s">
        <v>2544</v>
      </c>
      <c r="AH630" s="202"/>
      <c r="AI630" s="190"/>
      <c r="AJ630" s="191"/>
      <c r="AK630" s="191"/>
      <c r="AL630" s="191"/>
      <c r="AM630" s="191"/>
      <c r="AN630" s="191"/>
      <c r="AO630" s="191"/>
      <c r="AP630" s="191"/>
      <c r="AQ630" s="188" t="s">
        <v>796</v>
      </c>
    </row>
    <row r="631" spans="1:43" ht="48" x14ac:dyDescent="0.3">
      <c r="A631" s="193" t="s">
        <v>900</v>
      </c>
      <c r="B631" s="129">
        <v>628</v>
      </c>
      <c r="C631" s="198" t="s">
        <v>2447</v>
      </c>
      <c r="D631" s="237">
        <v>118685</v>
      </c>
      <c r="E631" s="245" t="s">
        <v>1659</v>
      </c>
      <c r="F631" s="280" t="s">
        <v>2529</v>
      </c>
      <c r="G631" s="175" t="s">
        <v>1132</v>
      </c>
      <c r="H631" s="187">
        <v>2014</v>
      </c>
      <c r="I631" s="130">
        <v>40396</v>
      </c>
      <c r="J631" s="186">
        <v>2010</v>
      </c>
      <c r="K631" s="130" t="s">
        <v>2243</v>
      </c>
      <c r="L631" s="130" t="s">
        <v>1110</v>
      </c>
      <c r="M631" s="131">
        <v>180</v>
      </c>
      <c r="N631" s="136">
        <v>41061</v>
      </c>
      <c r="O631" s="136">
        <v>41760</v>
      </c>
      <c r="P631" s="136">
        <v>42844</v>
      </c>
      <c r="Q631" s="145">
        <f t="shared" si="107"/>
        <v>4.8849315068493153</v>
      </c>
      <c r="R631" s="145" t="s">
        <v>2514</v>
      </c>
      <c r="S631" s="145">
        <f t="shared" si="108"/>
        <v>2.9698630136986299</v>
      </c>
      <c r="T631" s="145" t="s">
        <v>2513</v>
      </c>
      <c r="U631" s="145" t="s">
        <v>2540</v>
      </c>
      <c r="V631" s="145" t="s">
        <v>691</v>
      </c>
      <c r="W631" s="145" t="s">
        <v>689</v>
      </c>
      <c r="X631" s="187" t="s">
        <v>691</v>
      </c>
      <c r="Y631" s="180">
        <v>1469120.34</v>
      </c>
      <c r="Z631" s="181">
        <v>0</v>
      </c>
      <c r="AA631" s="128">
        <v>0</v>
      </c>
      <c r="AB631" s="180">
        <v>1622537</v>
      </c>
      <c r="AC631" s="192">
        <v>1467030.96</v>
      </c>
      <c r="AD631" s="137">
        <f t="shared" si="100"/>
        <v>2089.3800000001211</v>
      </c>
      <c r="AE631" s="135">
        <f t="shared" si="101"/>
        <v>0.99857780200633517</v>
      </c>
      <c r="AF631" s="135">
        <f t="shared" si="102"/>
        <v>0.99857780200633517</v>
      </c>
      <c r="AG631" s="135" t="s">
        <v>2544</v>
      </c>
      <c r="AH631" s="202"/>
      <c r="AI631" s="190"/>
      <c r="AJ631" s="191"/>
      <c r="AK631" s="191"/>
      <c r="AL631" s="191"/>
      <c r="AM631" s="191"/>
      <c r="AN631" s="191"/>
      <c r="AO631" s="191"/>
      <c r="AP631" s="191"/>
      <c r="AQ631" s="188" t="s">
        <v>2156</v>
      </c>
    </row>
    <row r="632" spans="1:43" ht="36" x14ac:dyDescent="0.3">
      <c r="A632" s="193" t="s">
        <v>900</v>
      </c>
      <c r="B632" s="129">
        <v>629</v>
      </c>
      <c r="C632" s="198" t="s">
        <v>2448</v>
      </c>
      <c r="D632" s="237">
        <v>157472</v>
      </c>
      <c r="E632" s="245" t="s">
        <v>1659</v>
      </c>
      <c r="F632" s="280" t="s">
        <v>2529</v>
      </c>
      <c r="G632" s="175" t="s">
        <v>1132</v>
      </c>
      <c r="H632" s="187">
        <v>2014</v>
      </c>
      <c r="I632" s="130">
        <v>40540</v>
      </c>
      <c r="J632" s="186">
        <v>2010</v>
      </c>
      <c r="K632" s="130" t="s">
        <v>1659</v>
      </c>
      <c r="L632" s="130" t="s">
        <v>1109</v>
      </c>
      <c r="M632" s="131">
        <v>120</v>
      </c>
      <c r="N632" s="136">
        <v>41122</v>
      </c>
      <c r="O632" s="136">
        <v>41913</v>
      </c>
      <c r="P632" s="136">
        <v>42844</v>
      </c>
      <c r="Q632" s="145">
        <f t="shared" si="107"/>
        <v>4.7178082191780826</v>
      </c>
      <c r="R632" s="145" t="s">
        <v>2514</v>
      </c>
      <c r="S632" s="145">
        <f t="shared" si="108"/>
        <v>2.5506849315068494</v>
      </c>
      <c r="T632" s="145" t="s">
        <v>2512</v>
      </c>
      <c r="U632" s="145" t="s">
        <v>2540</v>
      </c>
      <c r="V632" s="145" t="s">
        <v>691</v>
      </c>
      <c r="W632" s="145" t="s">
        <v>689</v>
      </c>
      <c r="X632" s="187" t="s">
        <v>691</v>
      </c>
      <c r="Y632" s="180">
        <v>1675320.02</v>
      </c>
      <c r="Z632" s="181">
        <v>0</v>
      </c>
      <c r="AA632" s="128">
        <v>0</v>
      </c>
      <c r="AB632" s="180">
        <v>2193284</v>
      </c>
      <c r="AC632" s="192">
        <v>1670957.23</v>
      </c>
      <c r="AD632" s="137">
        <f t="shared" si="100"/>
        <v>4362.7900000000373</v>
      </c>
      <c r="AE632" s="135">
        <f t="shared" si="101"/>
        <v>0.99739584679469173</v>
      </c>
      <c r="AF632" s="135">
        <f t="shared" si="102"/>
        <v>0.99739584679469173</v>
      </c>
      <c r="AG632" s="135" t="s">
        <v>2544</v>
      </c>
      <c r="AH632" s="202"/>
      <c r="AI632" s="190"/>
      <c r="AJ632" s="191"/>
      <c r="AK632" s="191"/>
      <c r="AL632" s="191"/>
      <c r="AM632" s="191"/>
      <c r="AN632" s="191"/>
      <c r="AO632" s="191"/>
      <c r="AP632" s="191"/>
      <c r="AQ632" s="188" t="s">
        <v>2156</v>
      </c>
    </row>
    <row r="633" spans="1:43" ht="60.6" x14ac:dyDescent="0.3">
      <c r="A633" s="193" t="s">
        <v>900</v>
      </c>
      <c r="B633" s="129">
        <v>630</v>
      </c>
      <c r="C633" s="198" t="s">
        <v>2449</v>
      </c>
      <c r="D633" s="237">
        <v>171561</v>
      </c>
      <c r="E633" s="245" t="s">
        <v>2219</v>
      </c>
      <c r="F633" s="280" t="s">
        <v>2528</v>
      </c>
      <c r="G633" s="175" t="s">
        <v>1132</v>
      </c>
      <c r="H633" s="187">
        <v>2014</v>
      </c>
      <c r="I633" s="130">
        <v>40725</v>
      </c>
      <c r="J633" s="187">
        <v>2011</v>
      </c>
      <c r="K633" s="130" t="s">
        <v>916</v>
      </c>
      <c r="L633" s="130" t="s">
        <v>1100</v>
      </c>
      <c r="M633" s="131">
        <v>270</v>
      </c>
      <c r="N633" s="136">
        <v>41913</v>
      </c>
      <c r="O633" s="136">
        <v>41974</v>
      </c>
      <c r="P633" s="136">
        <v>42844</v>
      </c>
      <c r="Q633" s="145">
        <f t="shared" si="107"/>
        <v>2.5506849315068494</v>
      </c>
      <c r="R633" s="145" t="s">
        <v>2512</v>
      </c>
      <c r="S633" s="145">
        <f t="shared" si="108"/>
        <v>2.3835616438356166</v>
      </c>
      <c r="T633" s="145" t="s">
        <v>2512</v>
      </c>
      <c r="U633" s="145" t="s">
        <v>2540</v>
      </c>
      <c r="V633" s="145" t="s">
        <v>691</v>
      </c>
      <c r="W633" s="145" t="s">
        <v>689</v>
      </c>
      <c r="X633" s="187" t="s">
        <v>691</v>
      </c>
      <c r="Y633" s="180">
        <v>460231.02</v>
      </c>
      <c r="Z633" s="181">
        <v>0</v>
      </c>
      <c r="AA633" s="128">
        <v>0</v>
      </c>
      <c r="AB633" s="180">
        <v>478397</v>
      </c>
      <c r="AC633" s="180">
        <v>449442</v>
      </c>
      <c r="AD633" s="137">
        <f t="shared" si="100"/>
        <v>10789.020000000019</v>
      </c>
      <c r="AE633" s="135">
        <f t="shared" si="101"/>
        <v>0.97655738198611641</v>
      </c>
      <c r="AF633" s="135">
        <f t="shared" si="102"/>
        <v>0.97655738198611641</v>
      </c>
      <c r="AG633" s="135" t="s">
        <v>2544</v>
      </c>
      <c r="AH633" s="202"/>
      <c r="AI633" s="190"/>
      <c r="AJ633" s="191"/>
      <c r="AK633" s="191"/>
      <c r="AL633" s="191"/>
      <c r="AM633" s="191"/>
      <c r="AN633" s="191"/>
      <c r="AO633" s="191"/>
      <c r="AP633" s="191"/>
      <c r="AQ633" s="188" t="s">
        <v>784</v>
      </c>
    </row>
    <row r="634" spans="1:43" ht="48" customHeight="1" x14ac:dyDescent="0.3">
      <c r="A634" s="193" t="s">
        <v>900</v>
      </c>
      <c r="B634" s="129">
        <v>631</v>
      </c>
      <c r="C634" s="198" t="s">
        <v>2164</v>
      </c>
      <c r="D634" s="239">
        <v>241438</v>
      </c>
      <c r="E634" s="245" t="s">
        <v>1659</v>
      </c>
      <c r="F634" s="280" t="s">
        <v>2529</v>
      </c>
      <c r="G634" s="175" t="s">
        <v>1132</v>
      </c>
      <c r="H634" s="187">
        <v>2014</v>
      </c>
      <c r="I634" s="130">
        <v>41381</v>
      </c>
      <c r="J634" s="187">
        <v>2013</v>
      </c>
      <c r="K634" s="187" t="s">
        <v>1094</v>
      </c>
      <c r="L634" s="130" t="s">
        <v>1104</v>
      </c>
      <c r="M634" s="131">
        <v>300</v>
      </c>
      <c r="N634" s="136">
        <v>41944</v>
      </c>
      <c r="O634" s="136">
        <v>41974</v>
      </c>
      <c r="P634" s="136">
        <v>42844</v>
      </c>
      <c r="Q634" s="145">
        <f t="shared" si="107"/>
        <v>2.4657534246575343</v>
      </c>
      <c r="R634" s="145" t="s">
        <v>2512</v>
      </c>
      <c r="S634" s="145">
        <f t="shared" si="108"/>
        <v>2.3835616438356166</v>
      </c>
      <c r="T634" s="145" t="s">
        <v>2512</v>
      </c>
      <c r="U634" s="145" t="s">
        <v>2540</v>
      </c>
      <c r="V634" s="145" t="s">
        <v>691</v>
      </c>
      <c r="W634" s="145" t="s">
        <v>689</v>
      </c>
      <c r="X634" s="187" t="s">
        <v>689</v>
      </c>
      <c r="Y634" s="180">
        <v>9778000</v>
      </c>
      <c r="Z634" s="181">
        <v>0</v>
      </c>
      <c r="AA634" s="128">
        <v>0</v>
      </c>
      <c r="AB634" s="196">
        <v>117000</v>
      </c>
      <c r="AC634" s="196">
        <v>117000</v>
      </c>
      <c r="AD634" s="137">
        <f t="shared" si="100"/>
        <v>9661000</v>
      </c>
      <c r="AE634" s="135">
        <f t="shared" si="101"/>
        <v>1.1965637144610349E-2</v>
      </c>
      <c r="AF634" s="135">
        <f t="shared" si="102"/>
        <v>1.1965637144610349E-2</v>
      </c>
      <c r="AG634" s="135" t="s">
        <v>2543</v>
      </c>
      <c r="AH634" s="202"/>
      <c r="AI634" s="189"/>
      <c r="AJ634" s="178"/>
      <c r="AK634" s="178"/>
      <c r="AL634" s="178"/>
      <c r="AM634" s="178"/>
      <c r="AN634" s="178"/>
      <c r="AO634" s="178"/>
      <c r="AP634" s="178"/>
      <c r="AQ634" s="188"/>
    </row>
    <row r="635" spans="1:43" ht="36" x14ac:dyDescent="0.3">
      <c r="A635" s="128" t="s">
        <v>901</v>
      </c>
      <c r="B635" s="129">
        <v>632</v>
      </c>
      <c r="C635" s="198" t="s">
        <v>1230</v>
      </c>
      <c r="D635" s="237">
        <v>14304</v>
      </c>
      <c r="E635" s="246" t="s">
        <v>2200</v>
      </c>
      <c r="F635" s="279" t="s">
        <v>2531</v>
      </c>
      <c r="G635" s="175" t="s">
        <v>1132</v>
      </c>
      <c r="H635" s="187">
        <v>2015</v>
      </c>
      <c r="I635" s="130">
        <v>38337</v>
      </c>
      <c r="J635" s="186">
        <v>2004</v>
      </c>
      <c r="K635" s="187" t="s">
        <v>1158</v>
      </c>
      <c r="L635" s="130" t="s">
        <v>1102</v>
      </c>
      <c r="M635" s="131">
        <v>120</v>
      </c>
      <c r="N635" s="136">
        <v>38838</v>
      </c>
      <c r="O635" s="136">
        <v>42186</v>
      </c>
      <c r="P635" s="136">
        <v>42844</v>
      </c>
      <c r="Q635" s="145">
        <f t="shared" si="107"/>
        <v>10.975342465753425</v>
      </c>
      <c r="R635" s="145" t="s">
        <v>2521</v>
      </c>
      <c r="S635" s="145">
        <f t="shared" si="108"/>
        <v>1.8027397260273972</v>
      </c>
      <c r="T635" s="145" t="s">
        <v>2524</v>
      </c>
      <c r="U635" s="145" t="s">
        <v>2540</v>
      </c>
      <c r="V635" s="145" t="s">
        <v>689</v>
      </c>
      <c r="W635" s="145" t="s">
        <v>689</v>
      </c>
      <c r="X635" s="187" t="s">
        <v>691</v>
      </c>
      <c r="Y635" s="133">
        <v>507435</v>
      </c>
      <c r="Z635" s="140">
        <v>0</v>
      </c>
      <c r="AA635" s="128">
        <v>0</v>
      </c>
      <c r="AB635" s="133">
        <v>834781</v>
      </c>
      <c r="AC635" s="133">
        <v>408631.75</v>
      </c>
      <c r="AD635" s="137">
        <f t="shared" si="100"/>
        <v>98803.25</v>
      </c>
      <c r="AE635" s="135">
        <f t="shared" si="101"/>
        <v>0.80528885473016243</v>
      </c>
      <c r="AF635" s="135">
        <f t="shared" si="102"/>
        <v>0.80528885473016243</v>
      </c>
      <c r="AG635" s="135" t="s">
        <v>2544</v>
      </c>
      <c r="AH635" s="132"/>
      <c r="AI635" s="137"/>
      <c r="AJ635" s="138"/>
      <c r="AK635" s="138"/>
      <c r="AL635" s="138"/>
      <c r="AM635" s="138"/>
      <c r="AN635" s="138"/>
      <c r="AO635" s="138"/>
      <c r="AP635" s="138"/>
      <c r="AQ635" s="139"/>
    </row>
    <row r="636" spans="1:43" ht="36" x14ac:dyDescent="0.3">
      <c r="A636" s="128" t="s">
        <v>901</v>
      </c>
      <c r="B636" s="129">
        <v>633</v>
      </c>
      <c r="C636" s="198" t="s">
        <v>1203</v>
      </c>
      <c r="D636" s="237">
        <v>15339</v>
      </c>
      <c r="E636" s="245" t="s">
        <v>2212</v>
      </c>
      <c r="F636" s="279" t="s">
        <v>2531</v>
      </c>
      <c r="G636" s="175" t="s">
        <v>1132</v>
      </c>
      <c r="H636" s="187">
        <v>2015</v>
      </c>
      <c r="I636" s="130">
        <v>38387</v>
      </c>
      <c r="J636" s="186">
        <v>2005</v>
      </c>
      <c r="K636" s="130" t="s">
        <v>917</v>
      </c>
      <c r="L636" s="130" t="s">
        <v>1102</v>
      </c>
      <c r="M636" s="131">
        <v>120</v>
      </c>
      <c r="N636" s="136">
        <v>39600</v>
      </c>
      <c r="O636" s="136">
        <v>41061</v>
      </c>
      <c r="P636" s="136">
        <v>42844</v>
      </c>
      <c r="Q636" s="145">
        <f t="shared" si="107"/>
        <v>8.8876712328767127</v>
      </c>
      <c r="R636" s="145" t="s">
        <v>2518</v>
      </c>
      <c r="S636" s="145">
        <f t="shared" si="108"/>
        <v>4.8849315068493153</v>
      </c>
      <c r="T636" s="145" t="s">
        <v>2514</v>
      </c>
      <c r="U636" s="145" t="s">
        <v>2540</v>
      </c>
      <c r="V636" s="145" t="s">
        <v>689</v>
      </c>
      <c r="W636" s="136" t="s">
        <v>691</v>
      </c>
      <c r="X636" s="187" t="s">
        <v>691</v>
      </c>
      <c r="Y636" s="149">
        <v>1119340.52</v>
      </c>
      <c r="Z636" s="140">
        <v>0</v>
      </c>
      <c r="AA636" s="128">
        <v>0</v>
      </c>
      <c r="AB636" s="133">
        <v>2405751</v>
      </c>
      <c r="AC636" s="133">
        <v>1127460.52</v>
      </c>
      <c r="AD636" s="137">
        <f t="shared" si="100"/>
        <v>-8120</v>
      </c>
      <c r="AE636" s="135">
        <f t="shared" si="101"/>
        <v>1.0072542714704904</v>
      </c>
      <c r="AF636" s="135">
        <f t="shared" si="102"/>
        <v>1.0072542714704904</v>
      </c>
      <c r="AG636" s="135" t="s">
        <v>2544</v>
      </c>
      <c r="AH636" s="136" t="s">
        <v>925</v>
      </c>
      <c r="AI636" s="148" t="s">
        <v>1237</v>
      </c>
      <c r="AJ636" s="138">
        <v>2009</v>
      </c>
      <c r="AK636" s="148" t="s">
        <v>1237</v>
      </c>
      <c r="AL636" s="148" t="s">
        <v>1237</v>
      </c>
      <c r="AM636" s="148" t="s">
        <v>1237</v>
      </c>
      <c r="AN636" s="138"/>
      <c r="AO636" s="138"/>
      <c r="AP636" s="138"/>
      <c r="AQ636" s="139" t="s">
        <v>1244</v>
      </c>
    </row>
    <row r="637" spans="1:43" ht="48" x14ac:dyDescent="0.3">
      <c r="A637" s="128" t="s">
        <v>901</v>
      </c>
      <c r="B637" s="129">
        <v>634</v>
      </c>
      <c r="C637" s="198" t="s">
        <v>1217</v>
      </c>
      <c r="D637" s="237">
        <v>20023</v>
      </c>
      <c r="E637" s="245" t="s">
        <v>2380</v>
      </c>
      <c r="F637" s="279" t="s">
        <v>2531</v>
      </c>
      <c r="G637" s="175" t="s">
        <v>2181</v>
      </c>
      <c r="H637" s="187">
        <v>2015</v>
      </c>
      <c r="I637" s="130">
        <v>38544</v>
      </c>
      <c r="J637" s="186">
        <v>2005</v>
      </c>
      <c r="K637" s="130" t="s">
        <v>1172</v>
      </c>
      <c r="L637" s="130" t="s">
        <v>1102</v>
      </c>
      <c r="M637" s="131">
        <v>150</v>
      </c>
      <c r="N637" s="136">
        <v>39173</v>
      </c>
      <c r="O637" s="136">
        <v>42156</v>
      </c>
      <c r="P637" s="136">
        <v>42844</v>
      </c>
      <c r="Q637" s="145">
        <f t="shared" si="107"/>
        <v>10.057534246575342</v>
      </c>
      <c r="R637" s="145" t="s">
        <v>2520</v>
      </c>
      <c r="S637" s="145">
        <f t="shared" si="108"/>
        <v>1.8849315068493151</v>
      </c>
      <c r="T637" s="145" t="s">
        <v>2524</v>
      </c>
      <c r="U637" s="145" t="s">
        <v>2540</v>
      </c>
      <c r="V637" s="145" t="s">
        <v>689</v>
      </c>
      <c r="W637" s="145" t="s">
        <v>689</v>
      </c>
      <c r="X637" s="187" t="s">
        <v>689</v>
      </c>
      <c r="Y637" s="133">
        <v>1070779</v>
      </c>
      <c r="Z637" s="140">
        <v>0</v>
      </c>
      <c r="AA637" s="128">
        <v>0</v>
      </c>
      <c r="AB637" s="133">
        <v>1853395</v>
      </c>
      <c r="AC637" s="133">
        <v>944787</v>
      </c>
      <c r="AD637" s="137">
        <f t="shared" si="100"/>
        <v>125992</v>
      </c>
      <c r="AE637" s="135">
        <f t="shared" si="101"/>
        <v>0.88233613098501185</v>
      </c>
      <c r="AF637" s="135">
        <f t="shared" si="102"/>
        <v>0.88233613098501185</v>
      </c>
      <c r="AG637" s="135" t="s">
        <v>2544</v>
      </c>
      <c r="AH637" s="132"/>
      <c r="AI637" s="137"/>
      <c r="AJ637" s="138"/>
      <c r="AK637" s="138"/>
      <c r="AL637" s="138"/>
      <c r="AM637" s="138"/>
      <c r="AN637" s="138"/>
      <c r="AO637" s="138"/>
      <c r="AP637" s="138"/>
      <c r="AQ637" s="144"/>
    </row>
    <row r="638" spans="1:43" ht="48" x14ac:dyDescent="0.3">
      <c r="A638" s="128" t="s">
        <v>901</v>
      </c>
      <c r="B638" s="129">
        <v>635</v>
      </c>
      <c r="C638" s="198" t="s">
        <v>1218</v>
      </c>
      <c r="D638" s="237">
        <v>20049</v>
      </c>
      <c r="E638" s="245" t="s">
        <v>2380</v>
      </c>
      <c r="F638" s="279" t="s">
        <v>2531</v>
      </c>
      <c r="G638" s="175" t="s">
        <v>2181</v>
      </c>
      <c r="H638" s="187">
        <v>2015</v>
      </c>
      <c r="I638" s="130">
        <v>38531</v>
      </c>
      <c r="J638" s="186">
        <v>2005</v>
      </c>
      <c r="K638" s="130" t="s">
        <v>1172</v>
      </c>
      <c r="L638" s="130" t="s">
        <v>1102</v>
      </c>
      <c r="M638" s="131">
        <v>150</v>
      </c>
      <c r="N638" s="136">
        <v>39173</v>
      </c>
      <c r="O638" s="136">
        <v>41974</v>
      </c>
      <c r="P638" s="136">
        <v>42844</v>
      </c>
      <c r="Q638" s="145">
        <f t="shared" si="107"/>
        <v>10.057534246575342</v>
      </c>
      <c r="R638" s="145" t="s">
        <v>2520</v>
      </c>
      <c r="S638" s="145">
        <f t="shared" si="108"/>
        <v>2.3835616438356166</v>
      </c>
      <c r="T638" s="145" t="s">
        <v>2512</v>
      </c>
      <c r="U638" s="145" t="s">
        <v>2540</v>
      </c>
      <c r="V638" s="145" t="s">
        <v>689</v>
      </c>
      <c r="W638" s="145" t="s">
        <v>689</v>
      </c>
      <c r="X638" s="187" t="s">
        <v>689</v>
      </c>
      <c r="Y638" s="133">
        <v>1050731</v>
      </c>
      <c r="Z638" s="140">
        <v>0</v>
      </c>
      <c r="AA638" s="128">
        <v>0</v>
      </c>
      <c r="AB638" s="133">
        <v>1859757</v>
      </c>
      <c r="AC638" s="133">
        <v>943919.84</v>
      </c>
      <c r="AD638" s="137">
        <f t="shared" si="100"/>
        <v>106811.16000000003</v>
      </c>
      <c r="AE638" s="135">
        <f t="shared" si="101"/>
        <v>0.89834585636095243</v>
      </c>
      <c r="AF638" s="135">
        <f t="shared" si="102"/>
        <v>0.89834585636095243</v>
      </c>
      <c r="AG638" s="135" t="s">
        <v>2544</v>
      </c>
      <c r="AH638" s="132"/>
      <c r="AI638" s="137"/>
      <c r="AJ638" s="138"/>
      <c r="AK638" s="138"/>
      <c r="AL638" s="138"/>
      <c r="AM638" s="138"/>
      <c r="AN638" s="138"/>
      <c r="AO638" s="138"/>
      <c r="AP638" s="138"/>
      <c r="AQ638" s="144"/>
    </row>
    <row r="639" spans="1:43" ht="36" x14ac:dyDescent="0.3">
      <c r="A639" s="128" t="s">
        <v>901</v>
      </c>
      <c r="B639" s="129">
        <v>636</v>
      </c>
      <c r="C639" s="198" t="s">
        <v>1233</v>
      </c>
      <c r="D639" s="237">
        <v>23850</v>
      </c>
      <c r="E639" s="246" t="s">
        <v>2200</v>
      </c>
      <c r="F639" s="279" t="s">
        <v>2531</v>
      </c>
      <c r="G639" s="175" t="s">
        <v>1132</v>
      </c>
      <c r="H639" s="187">
        <v>2015</v>
      </c>
      <c r="I639" s="130">
        <v>38923</v>
      </c>
      <c r="J639" s="186">
        <v>2006</v>
      </c>
      <c r="K639" s="130" t="s">
        <v>1175</v>
      </c>
      <c r="L639" s="130" t="s">
        <v>1109</v>
      </c>
      <c r="M639" s="131">
        <v>300</v>
      </c>
      <c r="N639" s="136">
        <v>39173</v>
      </c>
      <c r="O639" s="136">
        <v>41974</v>
      </c>
      <c r="P639" s="136">
        <v>42844</v>
      </c>
      <c r="Q639" s="145">
        <f t="shared" si="107"/>
        <v>10.057534246575342</v>
      </c>
      <c r="R639" s="145" t="s">
        <v>2520</v>
      </c>
      <c r="S639" s="145">
        <f t="shared" si="108"/>
        <v>2.3835616438356166</v>
      </c>
      <c r="T639" s="145" t="s">
        <v>2512</v>
      </c>
      <c r="U639" s="145" t="s">
        <v>2540</v>
      </c>
      <c r="V639" s="145" t="s">
        <v>691</v>
      </c>
      <c r="W639" s="145" t="s">
        <v>689</v>
      </c>
      <c r="X639" s="187" t="s">
        <v>691</v>
      </c>
      <c r="Y639" s="133">
        <v>2337487</v>
      </c>
      <c r="Z639" s="140">
        <v>0</v>
      </c>
      <c r="AA639" s="128">
        <v>0</v>
      </c>
      <c r="AB639" s="133">
        <v>8977178</v>
      </c>
      <c r="AC639" s="133">
        <v>2331419.1</v>
      </c>
      <c r="AD639" s="137">
        <f t="shared" si="100"/>
        <v>6067.8999999999069</v>
      </c>
      <c r="AE639" s="135">
        <f t="shared" si="101"/>
        <v>0.99740409251473916</v>
      </c>
      <c r="AF639" s="135">
        <f t="shared" si="102"/>
        <v>0.99740409251473916</v>
      </c>
      <c r="AG639" s="135" t="s">
        <v>2544</v>
      </c>
      <c r="AH639" s="132"/>
      <c r="AI639" s="137"/>
      <c r="AJ639" s="138"/>
      <c r="AK639" s="138"/>
      <c r="AL639" s="138"/>
      <c r="AM639" s="138"/>
      <c r="AN639" s="138"/>
      <c r="AO639" s="138"/>
      <c r="AP639" s="138"/>
      <c r="AQ639" s="144"/>
    </row>
    <row r="640" spans="1:43" ht="84.6" x14ac:dyDescent="0.3">
      <c r="A640" s="193" t="s">
        <v>897</v>
      </c>
      <c r="B640" s="129">
        <v>637</v>
      </c>
      <c r="C640" s="198" t="s">
        <v>1334</v>
      </c>
      <c r="D640" s="239">
        <v>92767</v>
      </c>
      <c r="E640" s="245" t="s">
        <v>1166</v>
      </c>
      <c r="F640" s="280" t="s">
        <v>2530</v>
      </c>
      <c r="G640" s="175" t="s">
        <v>2187</v>
      </c>
      <c r="H640" s="187">
        <v>2015</v>
      </c>
      <c r="I640" s="130">
        <v>39752</v>
      </c>
      <c r="J640" s="186">
        <v>2008</v>
      </c>
      <c r="K640" s="130" t="s">
        <v>2256</v>
      </c>
      <c r="L640" s="130" t="s">
        <v>1104</v>
      </c>
      <c r="M640" s="248">
        <v>180</v>
      </c>
      <c r="N640" s="136">
        <v>41699</v>
      </c>
      <c r="O640" s="136">
        <v>42064</v>
      </c>
      <c r="P640" s="136">
        <v>42844</v>
      </c>
      <c r="Q640" s="145">
        <f t="shared" si="107"/>
        <v>3.1369863013698631</v>
      </c>
      <c r="R640" s="145" t="s">
        <v>2513</v>
      </c>
      <c r="S640" s="145">
        <f t="shared" si="108"/>
        <v>2.1369863013698631</v>
      </c>
      <c r="T640" s="145" t="s">
        <v>2512</v>
      </c>
      <c r="U640" s="145" t="s">
        <v>2540</v>
      </c>
      <c r="V640" s="145" t="s">
        <v>689</v>
      </c>
      <c r="W640" s="145" t="s">
        <v>689</v>
      </c>
      <c r="X640" s="187" t="s">
        <v>691</v>
      </c>
      <c r="Y640" s="180">
        <v>1630687.78</v>
      </c>
      <c r="Z640" s="181">
        <v>0</v>
      </c>
      <c r="AA640" s="128">
        <v>0</v>
      </c>
      <c r="AB640" s="133">
        <v>1629969</v>
      </c>
      <c r="AC640" s="180">
        <v>1623333.78</v>
      </c>
      <c r="AD640" s="137">
        <f t="shared" si="100"/>
        <v>7354</v>
      </c>
      <c r="AE640" s="135">
        <f t="shared" si="101"/>
        <v>0.99549024645294149</v>
      </c>
      <c r="AF640" s="135">
        <f t="shared" si="102"/>
        <v>0.99549024645294149</v>
      </c>
      <c r="AG640" s="135" t="s">
        <v>2544</v>
      </c>
      <c r="AH640" s="202"/>
      <c r="AI640" s="190"/>
      <c r="AJ640" s="191"/>
      <c r="AK640" s="191"/>
      <c r="AL640" s="191"/>
      <c r="AM640" s="191"/>
      <c r="AN640" s="191"/>
      <c r="AO640" s="191"/>
      <c r="AP640" s="191"/>
      <c r="AQ640" s="177" t="s">
        <v>1336</v>
      </c>
    </row>
    <row r="641" spans="1:43" ht="48" x14ac:dyDescent="0.3">
      <c r="A641" s="193" t="s">
        <v>897</v>
      </c>
      <c r="B641" s="129">
        <v>638</v>
      </c>
      <c r="C641" s="198" t="s">
        <v>1388</v>
      </c>
      <c r="D641" s="239">
        <v>215434</v>
      </c>
      <c r="E641" s="245" t="s">
        <v>1166</v>
      </c>
      <c r="F641" s="280" t="s">
        <v>2530</v>
      </c>
      <c r="G641" s="175" t="s">
        <v>1622</v>
      </c>
      <c r="H641" s="187">
        <v>2015</v>
      </c>
      <c r="I641" s="130">
        <v>41047</v>
      </c>
      <c r="J641" s="152">
        <v>2012</v>
      </c>
      <c r="K641" s="130" t="s">
        <v>2254</v>
      </c>
      <c r="L641" s="130" t="s">
        <v>1110</v>
      </c>
      <c r="M641" s="248">
        <v>180</v>
      </c>
      <c r="N641" s="136">
        <v>41548</v>
      </c>
      <c r="O641" s="136">
        <v>42095</v>
      </c>
      <c r="P641" s="136">
        <v>42844</v>
      </c>
      <c r="Q641" s="145">
        <f t="shared" si="107"/>
        <v>3.5506849315068494</v>
      </c>
      <c r="R641" s="145" t="s">
        <v>2513</v>
      </c>
      <c r="S641" s="145">
        <f t="shared" si="108"/>
        <v>2.0520547945205481</v>
      </c>
      <c r="T641" s="145" t="s">
        <v>2512</v>
      </c>
      <c r="U641" s="145" t="s">
        <v>2540</v>
      </c>
      <c r="V641" s="145" t="s">
        <v>689</v>
      </c>
      <c r="W641" s="145" t="s">
        <v>689</v>
      </c>
      <c r="X641" s="187" t="s">
        <v>689</v>
      </c>
      <c r="Y641" s="180">
        <v>597767.51</v>
      </c>
      <c r="Z641" s="181">
        <v>0</v>
      </c>
      <c r="AA641" s="128">
        <v>0</v>
      </c>
      <c r="AB641" s="133">
        <v>421591</v>
      </c>
      <c r="AC641" s="180">
        <v>307584.82</v>
      </c>
      <c r="AD641" s="137">
        <f t="shared" si="100"/>
        <v>290182.69</v>
      </c>
      <c r="AE641" s="135">
        <f t="shared" si="101"/>
        <v>0.51455593496541829</v>
      </c>
      <c r="AF641" s="135">
        <f t="shared" si="102"/>
        <v>0.51455593496541829</v>
      </c>
      <c r="AG641" s="135" t="s">
        <v>2542</v>
      </c>
      <c r="AH641" s="202"/>
      <c r="AI641" s="189"/>
      <c r="AJ641" s="178"/>
      <c r="AK641" s="178"/>
      <c r="AL641" s="178"/>
      <c r="AM641" s="178"/>
      <c r="AN641" s="178"/>
      <c r="AO641" s="178"/>
      <c r="AP641" s="178"/>
      <c r="AQ641" s="177" t="s">
        <v>1389</v>
      </c>
    </row>
    <row r="642" spans="1:43" ht="60" customHeight="1" x14ac:dyDescent="0.3">
      <c r="A642" s="193" t="s">
        <v>897</v>
      </c>
      <c r="B642" s="129">
        <v>639</v>
      </c>
      <c r="C642" s="198" t="s">
        <v>2420</v>
      </c>
      <c r="D642" s="239">
        <v>231082</v>
      </c>
      <c r="E642" s="245" t="s">
        <v>1166</v>
      </c>
      <c r="F642" s="280" t="s">
        <v>2530</v>
      </c>
      <c r="G642" s="175" t="s">
        <v>1169</v>
      </c>
      <c r="H642" s="187">
        <v>2015</v>
      </c>
      <c r="I642" s="130">
        <v>41162</v>
      </c>
      <c r="J642" s="152">
        <v>2012</v>
      </c>
      <c r="K642" s="130" t="s">
        <v>1165</v>
      </c>
      <c r="L642" s="130" t="s">
        <v>1110</v>
      </c>
      <c r="M642" s="248">
        <v>180</v>
      </c>
      <c r="N642" s="136">
        <v>41244</v>
      </c>
      <c r="O642" s="136">
        <v>42795</v>
      </c>
      <c r="P642" s="136">
        <v>42844</v>
      </c>
      <c r="Q642" s="145">
        <f t="shared" si="107"/>
        <v>4.3835616438356162</v>
      </c>
      <c r="R642" s="145" t="s">
        <v>2514</v>
      </c>
      <c r="S642" s="145">
        <f t="shared" si="108"/>
        <v>0.13424657534246576</v>
      </c>
      <c r="T642" s="145" t="s">
        <v>2510</v>
      </c>
      <c r="U642" s="145" t="s">
        <v>2539</v>
      </c>
      <c r="V642" s="145" t="s">
        <v>691</v>
      </c>
      <c r="W642" s="145" t="s">
        <v>689</v>
      </c>
      <c r="X642" s="187" t="s">
        <v>691</v>
      </c>
      <c r="Y642" s="180">
        <v>4581654.6399999997</v>
      </c>
      <c r="Z642" s="181">
        <v>0</v>
      </c>
      <c r="AA642" s="180">
        <v>73102</v>
      </c>
      <c r="AB642" s="133">
        <v>5109005</v>
      </c>
      <c r="AC642" s="180">
        <v>4579974.1900000004</v>
      </c>
      <c r="AD642" s="137">
        <f t="shared" si="100"/>
        <v>1680.4499999992549</v>
      </c>
      <c r="AE642" s="135">
        <f t="shared" si="101"/>
        <v>0.9996332220274029</v>
      </c>
      <c r="AF642" s="135">
        <f t="shared" si="102"/>
        <v>0.9996332220274029</v>
      </c>
      <c r="AG642" s="135" t="s">
        <v>2544</v>
      </c>
      <c r="AH642" s="202"/>
      <c r="AI642" s="189"/>
      <c r="AJ642" s="178"/>
      <c r="AK642" s="178"/>
      <c r="AL642" s="178"/>
      <c r="AM642" s="178"/>
      <c r="AN642" s="178"/>
      <c r="AO642" s="178"/>
      <c r="AP642" s="178"/>
      <c r="AQ642" s="177" t="s">
        <v>1395</v>
      </c>
    </row>
    <row r="643" spans="1:43" ht="36" x14ac:dyDescent="0.3">
      <c r="A643" s="193" t="s">
        <v>897</v>
      </c>
      <c r="B643" s="129">
        <v>640</v>
      </c>
      <c r="C643" s="198" t="s">
        <v>1399</v>
      </c>
      <c r="D643" s="239">
        <v>240208</v>
      </c>
      <c r="E643" s="245" t="s">
        <v>1166</v>
      </c>
      <c r="F643" s="280" t="s">
        <v>2530</v>
      </c>
      <c r="G643" s="175" t="s">
        <v>2188</v>
      </c>
      <c r="H643" s="187">
        <v>2015</v>
      </c>
      <c r="I643" s="130">
        <v>41234</v>
      </c>
      <c r="J643" s="152">
        <v>2012</v>
      </c>
      <c r="K643" s="130" t="s">
        <v>2233</v>
      </c>
      <c r="L643" s="130" t="s">
        <v>1110</v>
      </c>
      <c r="M643" s="248">
        <v>180</v>
      </c>
      <c r="N643" s="136">
        <v>41365</v>
      </c>
      <c r="O643" s="136">
        <v>42064</v>
      </c>
      <c r="P643" s="136">
        <v>42844</v>
      </c>
      <c r="Q643" s="145">
        <f t="shared" si="107"/>
        <v>4.0520547945205481</v>
      </c>
      <c r="R643" s="145" t="s">
        <v>2514</v>
      </c>
      <c r="S643" s="145">
        <f t="shared" si="108"/>
        <v>2.1369863013698631</v>
      </c>
      <c r="T643" s="145" t="s">
        <v>2512</v>
      </c>
      <c r="U643" s="145" t="s">
        <v>2540</v>
      </c>
      <c r="V643" s="145" t="s">
        <v>691</v>
      </c>
      <c r="W643" s="145" t="s">
        <v>689</v>
      </c>
      <c r="X643" s="187" t="s">
        <v>691</v>
      </c>
      <c r="Y643" s="180">
        <v>2453148.2999999998</v>
      </c>
      <c r="Z643" s="181">
        <v>0</v>
      </c>
      <c r="AA643" s="128">
        <v>0</v>
      </c>
      <c r="AB643" s="133">
        <v>2620956</v>
      </c>
      <c r="AC643" s="180">
        <v>2443192.7999999998</v>
      </c>
      <c r="AD643" s="137">
        <f t="shared" si="100"/>
        <v>9955.5</v>
      </c>
      <c r="AE643" s="135">
        <f t="shared" si="101"/>
        <v>0.99594174555203208</v>
      </c>
      <c r="AF643" s="135">
        <f t="shared" si="102"/>
        <v>0.99594174555203208</v>
      </c>
      <c r="AG643" s="135" t="s">
        <v>2544</v>
      </c>
      <c r="AH643" s="202"/>
      <c r="AI643" s="189"/>
      <c r="AJ643" s="178"/>
      <c r="AK643" s="178"/>
      <c r="AL643" s="178"/>
      <c r="AM643" s="178"/>
      <c r="AN643" s="178"/>
      <c r="AO643" s="178"/>
      <c r="AP643" s="178"/>
      <c r="AQ643" s="177" t="s">
        <v>1400</v>
      </c>
    </row>
    <row r="644" spans="1:43" ht="72" x14ac:dyDescent="0.3">
      <c r="A644" s="193" t="s">
        <v>897</v>
      </c>
      <c r="B644" s="129">
        <v>641</v>
      </c>
      <c r="C644" s="198" t="s">
        <v>1407</v>
      </c>
      <c r="D644" s="239">
        <v>260678</v>
      </c>
      <c r="E644" s="245" t="s">
        <v>1166</v>
      </c>
      <c r="F644" s="280" t="s">
        <v>2530</v>
      </c>
      <c r="G644" s="175" t="s">
        <v>1132</v>
      </c>
      <c r="H644" s="187">
        <v>2015</v>
      </c>
      <c r="I644" s="130">
        <v>41411</v>
      </c>
      <c r="J644" s="187">
        <v>2013</v>
      </c>
      <c r="K644" s="130" t="s">
        <v>2253</v>
      </c>
      <c r="L644" s="130" t="s">
        <v>1110</v>
      </c>
      <c r="M644" s="248">
        <v>360</v>
      </c>
      <c r="N644" s="136">
        <v>41821</v>
      </c>
      <c r="O644" s="136">
        <v>42339</v>
      </c>
      <c r="P644" s="136">
        <v>42844</v>
      </c>
      <c r="Q644" s="145">
        <f t="shared" si="107"/>
        <v>2.8027397260273972</v>
      </c>
      <c r="R644" s="145" t="s">
        <v>2512</v>
      </c>
      <c r="S644" s="145">
        <f t="shared" si="108"/>
        <v>1.3835616438356164</v>
      </c>
      <c r="T644" s="145" t="s">
        <v>2524</v>
      </c>
      <c r="U644" s="145" t="s">
        <v>2540</v>
      </c>
      <c r="V644" s="145" t="s">
        <v>691</v>
      </c>
      <c r="W644" s="145" t="s">
        <v>689</v>
      </c>
      <c r="X644" s="187" t="s">
        <v>691</v>
      </c>
      <c r="Y644" s="180">
        <v>7551036.2400000002</v>
      </c>
      <c r="Z644" s="181">
        <v>0</v>
      </c>
      <c r="AA644" s="128">
        <v>0</v>
      </c>
      <c r="AB644" s="133">
        <v>9963253</v>
      </c>
      <c r="AC644" s="180">
        <v>7547071.4800000004</v>
      </c>
      <c r="AD644" s="137">
        <f t="shared" si="100"/>
        <v>3964.7599999997765</v>
      </c>
      <c r="AE644" s="135">
        <f t="shared" si="101"/>
        <v>0.99947493829005918</v>
      </c>
      <c r="AF644" s="135">
        <f t="shared" si="102"/>
        <v>0.99947493829005918</v>
      </c>
      <c r="AG644" s="135" t="s">
        <v>2544</v>
      </c>
      <c r="AH644" s="202"/>
      <c r="AI644" s="189"/>
      <c r="AJ644" s="178"/>
      <c r="AK644" s="178"/>
      <c r="AL644" s="178"/>
      <c r="AM644" s="178"/>
      <c r="AN644" s="178"/>
      <c r="AO644" s="178"/>
      <c r="AP644" s="178"/>
      <c r="AQ644" s="177" t="s">
        <v>1408</v>
      </c>
    </row>
    <row r="645" spans="1:43" ht="60" customHeight="1" x14ac:dyDescent="0.3">
      <c r="A645" s="193" t="s">
        <v>897</v>
      </c>
      <c r="B645" s="129">
        <v>642</v>
      </c>
      <c r="C645" s="198" t="s">
        <v>1410</v>
      </c>
      <c r="D645" s="239">
        <v>279093</v>
      </c>
      <c r="E645" s="245" t="s">
        <v>1166</v>
      </c>
      <c r="F645" s="280" t="s">
        <v>2530</v>
      </c>
      <c r="G645" s="175" t="s">
        <v>1132</v>
      </c>
      <c r="H645" s="187">
        <v>2015</v>
      </c>
      <c r="I645" s="130">
        <v>41590</v>
      </c>
      <c r="J645" s="187">
        <v>2013</v>
      </c>
      <c r="K645" s="130" t="s">
        <v>2236</v>
      </c>
      <c r="L645" s="130" t="s">
        <v>1110</v>
      </c>
      <c r="M645" s="248">
        <v>210</v>
      </c>
      <c r="N645" s="136">
        <v>41760</v>
      </c>
      <c r="O645" s="136">
        <v>42095</v>
      </c>
      <c r="P645" s="136">
        <v>42844</v>
      </c>
      <c r="Q645" s="145">
        <f t="shared" si="107"/>
        <v>2.9698630136986299</v>
      </c>
      <c r="R645" s="145" t="s">
        <v>2513</v>
      </c>
      <c r="S645" s="145">
        <f t="shared" si="108"/>
        <v>2.0520547945205481</v>
      </c>
      <c r="T645" s="145" t="s">
        <v>2512</v>
      </c>
      <c r="U645" s="145" t="s">
        <v>2540</v>
      </c>
      <c r="V645" s="145" t="s">
        <v>691</v>
      </c>
      <c r="W645" s="145" t="s">
        <v>689</v>
      </c>
      <c r="X645" s="187" t="s">
        <v>689</v>
      </c>
      <c r="Y645" s="180">
        <v>7242534.54</v>
      </c>
      <c r="Z645" s="181">
        <v>0</v>
      </c>
      <c r="AA645" s="128">
        <v>0</v>
      </c>
      <c r="AB645" s="133">
        <v>55010</v>
      </c>
      <c r="AC645" s="180">
        <v>55000</v>
      </c>
      <c r="AD645" s="137">
        <f t="shared" si="100"/>
        <v>7187534.54</v>
      </c>
      <c r="AE645" s="135">
        <f t="shared" si="101"/>
        <v>7.5940266071551242E-3</v>
      </c>
      <c r="AF645" s="135">
        <f t="shared" si="102"/>
        <v>7.5940266071551242E-3</v>
      </c>
      <c r="AG645" s="135" t="s">
        <v>2543</v>
      </c>
      <c r="AH645" s="202"/>
      <c r="AI645" s="189"/>
      <c r="AJ645" s="178"/>
      <c r="AK645" s="178"/>
      <c r="AL645" s="178"/>
      <c r="AM645" s="178"/>
      <c r="AN645" s="178"/>
      <c r="AO645" s="178"/>
      <c r="AP645" s="178"/>
      <c r="AQ645" s="177" t="s">
        <v>1411</v>
      </c>
    </row>
    <row r="646" spans="1:43" ht="36.6" x14ac:dyDescent="0.3">
      <c r="A646" s="193" t="s">
        <v>897</v>
      </c>
      <c r="B646" s="129">
        <v>643</v>
      </c>
      <c r="C646" s="198" t="s">
        <v>1415</v>
      </c>
      <c r="D646" s="239">
        <v>292186</v>
      </c>
      <c r="E646" s="245" t="s">
        <v>1166</v>
      </c>
      <c r="F646" s="280" t="s">
        <v>2530</v>
      </c>
      <c r="G646" s="175" t="s">
        <v>2191</v>
      </c>
      <c r="H646" s="187">
        <v>2015</v>
      </c>
      <c r="I646" s="130">
        <v>41739</v>
      </c>
      <c r="J646" s="282">
        <v>2014</v>
      </c>
      <c r="K646" s="130" t="s">
        <v>1196</v>
      </c>
      <c r="L646" s="130" t="s">
        <v>1102</v>
      </c>
      <c r="M646" s="248">
        <v>105</v>
      </c>
      <c r="N646" s="136">
        <v>41821</v>
      </c>
      <c r="O646" s="136">
        <v>42248</v>
      </c>
      <c r="P646" s="136">
        <v>42844</v>
      </c>
      <c r="Q646" s="145">
        <f t="shared" si="107"/>
        <v>2.8027397260273972</v>
      </c>
      <c r="R646" s="145" t="s">
        <v>2512</v>
      </c>
      <c r="S646" s="145">
        <f t="shared" si="108"/>
        <v>1.6328767123287671</v>
      </c>
      <c r="T646" s="145" t="s">
        <v>2524</v>
      </c>
      <c r="U646" s="145" t="s">
        <v>2540</v>
      </c>
      <c r="V646" s="145" t="s">
        <v>691</v>
      </c>
      <c r="W646" s="136" t="s">
        <v>691</v>
      </c>
      <c r="X646" s="187" t="s">
        <v>691</v>
      </c>
      <c r="Y646" s="180">
        <v>948620.61</v>
      </c>
      <c r="Z646" s="181">
        <v>0</v>
      </c>
      <c r="AA646" s="128">
        <v>0</v>
      </c>
      <c r="AB646" s="133">
        <v>967301</v>
      </c>
      <c r="AC646" s="180">
        <v>948026.84</v>
      </c>
      <c r="AD646" s="137">
        <f t="shared" si="100"/>
        <v>593.77000000001863</v>
      </c>
      <c r="AE646" s="135">
        <f t="shared" si="101"/>
        <v>0.99937407010374779</v>
      </c>
      <c r="AF646" s="135">
        <f t="shared" si="102"/>
        <v>0.99937407010374779</v>
      </c>
      <c r="AG646" s="135" t="s">
        <v>2544</v>
      </c>
      <c r="AH646" s="136" t="s">
        <v>925</v>
      </c>
      <c r="AI646" s="189"/>
      <c r="AJ646" s="178"/>
      <c r="AK646" s="178"/>
      <c r="AL646" s="178"/>
      <c r="AM646" s="178"/>
      <c r="AN646" s="178"/>
      <c r="AO646" s="178"/>
      <c r="AP646" s="178"/>
      <c r="AQ646" s="177" t="s">
        <v>1417</v>
      </c>
    </row>
    <row r="647" spans="1:43" ht="60" customHeight="1" x14ac:dyDescent="0.3">
      <c r="A647" s="169" t="s">
        <v>903</v>
      </c>
      <c r="B647" s="129">
        <v>644</v>
      </c>
      <c r="C647" s="167" t="s">
        <v>1439</v>
      </c>
      <c r="D647" s="241">
        <v>24652</v>
      </c>
      <c r="E647" s="246" t="s">
        <v>2200</v>
      </c>
      <c r="F647" s="279" t="s">
        <v>2531</v>
      </c>
      <c r="G647" s="175" t="s">
        <v>1132</v>
      </c>
      <c r="H647" s="152">
        <v>2015</v>
      </c>
      <c r="I647" s="157">
        <v>38645</v>
      </c>
      <c r="J647" s="186">
        <v>2005</v>
      </c>
      <c r="K647" s="157" t="s">
        <v>916</v>
      </c>
      <c r="L647" s="152" t="s">
        <v>1102</v>
      </c>
      <c r="M647" s="154">
        <v>180</v>
      </c>
      <c r="N647" s="136">
        <v>38777</v>
      </c>
      <c r="O647" s="136">
        <v>41974</v>
      </c>
      <c r="P647" s="136">
        <v>42844</v>
      </c>
      <c r="Q647" s="145">
        <f t="shared" si="107"/>
        <v>11.142465753424657</v>
      </c>
      <c r="R647" s="145" t="s">
        <v>2521</v>
      </c>
      <c r="S647" s="145">
        <f t="shared" si="108"/>
        <v>2.3835616438356166</v>
      </c>
      <c r="T647" s="145" t="s">
        <v>2512</v>
      </c>
      <c r="U647" s="145" t="s">
        <v>2540</v>
      </c>
      <c r="V647" s="156" t="s">
        <v>689</v>
      </c>
      <c r="W647" s="145" t="s">
        <v>689</v>
      </c>
      <c r="X647" s="152" t="s">
        <v>691</v>
      </c>
      <c r="Y647" s="159">
        <v>2886117.56</v>
      </c>
      <c r="Z647" s="160">
        <v>0</v>
      </c>
      <c r="AA647" s="128">
        <v>0</v>
      </c>
      <c r="AB647" s="133">
        <v>5680103</v>
      </c>
      <c r="AC647" s="137">
        <v>2869147.02</v>
      </c>
      <c r="AD647" s="137">
        <f t="shared" si="100"/>
        <v>16970.540000000037</v>
      </c>
      <c r="AE647" s="135">
        <f t="shared" si="101"/>
        <v>0.99411994153141836</v>
      </c>
      <c r="AF647" s="135">
        <f t="shared" si="102"/>
        <v>0.99411994153141836</v>
      </c>
      <c r="AG647" s="135" t="s">
        <v>2544</v>
      </c>
      <c r="AH647" s="162"/>
      <c r="AI647" s="163"/>
      <c r="AJ647" s="164"/>
      <c r="AK647" s="164"/>
      <c r="AL647" s="164"/>
      <c r="AM647" s="164"/>
      <c r="AN647" s="164"/>
      <c r="AO647" s="164"/>
      <c r="AP647" s="164"/>
      <c r="AQ647" s="174" t="s">
        <v>1440</v>
      </c>
    </row>
    <row r="648" spans="1:43" ht="96" x14ac:dyDescent="0.3">
      <c r="A648" s="173" t="s">
        <v>903</v>
      </c>
      <c r="B648" s="129">
        <v>645</v>
      </c>
      <c r="C648" s="171" t="s">
        <v>2030</v>
      </c>
      <c r="D648" s="241">
        <v>66819</v>
      </c>
      <c r="E648" s="246" t="s">
        <v>2200</v>
      </c>
      <c r="F648" s="279" t="s">
        <v>2531</v>
      </c>
      <c r="G648" s="175" t="s">
        <v>1494</v>
      </c>
      <c r="H648" s="152">
        <v>2015</v>
      </c>
      <c r="I648" s="157">
        <v>39386</v>
      </c>
      <c r="J648" s="186">
        <v>2007</v>
      </c>
      <c r="K648" s="157" t="s">
        <v>1149</v>
      </c>
      <c r="L648" s="152" t="s">
        <v>1102</v>
      </c>
      <c r="M648" s="154">
        <v>120</v>
      </c>
      <c r="N648" s="136">
        <v>39600</v>
      </c>
      <c r="O648" s="136">
        <v>42186</v>
      </c>
      <c r="P648" s="136">
        <v>42844</v>
      </c>
      <c r="Q648" s="145">
        <f t="shared" si="107"/>
        <v>8.8876712328767127</v>
      </c>
      <c r="R648" s="145" t="s">
        <v>2518</v>
      </c>
      <c r="S648" s="145">
        <f t="shared" si="108"/>
        <v>1.8027397260273972</v>
      </c>
      <c r="T648" s="145" t="s">
        <v>2524</v>
      </c>
      <c r="U648" s="145" t="s">
        <v>2540</v>
      </c>
      <c r="V648" s="145" t="s">
        <v>691</v>
      </c>
      <c r="W648" s="145" t="s">
        <v>689</v>
      </c>
      <c r="X648" s="173" t="s">
        <v>689</v>
      </c>
      <c r="Y648" s="159">
        <v>818094.53</v>
      </c>
      <c r="Z648" s="160">
        <v>0</v>
      </c>
      <c r="AA648" s="128">
        <v>0</v>
      </c>
      <c r="AB648" s="133">
        <v>1116137</v>
      </c>
      <c r="AC648" s="159">
        <v>25363.7</v>
      </c>
      <c r="AD648" s="137">
        <f t="shared" si="100"/>
        <v>792730.83000000007</v>
      </c>
      <c r="AE648" s="135">
        <f t="shared" si="101"/>
        <v>3.1003385391172339E-2</v>
      </c>
      <c r="AF648" s="135">
        <f t="shared" si="102"/>
        <v>3.1003385391172339E-2</v>
      </c>
      <c r="AG648" s="135" t="s">
        <v>2543</v>
      </c>
      <c r="AH648" s="155"/>
      <c r="AI648" s="170"/>
      <c r="AJ648" s="168"/>
      <c r="AK648" s="168"/>
      <c r="AL648" s="168"/>
      <c r="AM648" s="168"/>
      <c r="AN648" s="168"/>
      <c r="AO648" s="168"/>
      <c r="AP648" s="168"/>
      <c r="AQ648" s="174" t="s">
        <v>1583</v>
      </c>
    </row>
    <row r="649" spans="1:43" ht="60" customHeight="1" x14ac:dyDescent="0.3">
      <c r="A649" s="193" t="s">
        <v>902</v>
      </c>
      <c r="B649" s="129">
        <v>646</v>
      </c>
      <c r="C649" s="198" t="s">
        <v>1601</v>
      </c>
      <c r="D649" s="239">
        <v>98140</v>
      </c>
      <c r="E649" s="246" t="s">
        <v>2200</v>
      </c>
      <c r="F649" s="279" t="s">
        <v>2531</v>
      </c>
      <c r="G649" s="175" t="s">
        <v>1132</v>
      </c>
      <c r="H649" s="187">
        <v>2015</v>
      </c>
      <c r="I649" s="130">
        <v>39738</v>
      </c>
      <c r="J649" s="186">
        <v>2008</v>
      </c>
      <c r="K649" s="187" t="s">
        <v>1141</v>
      </c>
      <c r="L649" s="130" t="s">
        <v>1102</v>
      </c>
      <c r="M649" s="131">
        <v>165</v>
      </c>
      <c r="N649" s="136">
        <v>39753</v>
      </c>
      <c r="O649" s="136">
        <v>41944</v>
      </c>
      <c r="P649" s="136">
        <v>42844</v>
      </c>
      <c r="Q649" s="145">
        <f t="shared" si="107"/>
        <v>8.4684931506849317</v>
      </c>
      <c r="R649" s="145" t="s">
        <v>2518</v>
      </c>
      <c r="S649" s="145">
        <f t="shared" si="108"/>
        <v>2.4657534246575343</v>
      </c>
      <c r="T649" s="145" t="s">
        <v>2512</v>
      </c>
      <c r="U649" s="145" t="s">
        <v>2540</v>
      </c>
      <c r="V649" s="145" t="s">
        <v>691</v>
      </c>
      <c r="W649" s="145" t="s">
        <v>689</v>
      </c>
      <c r="X649" s="187" t="s">
        <v>691</v>
      </c>
      <c r="Y649" s="180">
        <v>650503</v>
      </c>
      <c r="Z649" s="181">
        <v>0</v>
      </c>
      <c r="AA649" s="128">
        <v>0</v>
      </c>
      <c r="AB649" s="133">
        <v>2259380</v>
      </c>
      <c r="AC649" s="180">
        <v>640314.6</v>
      </c>
      <c r="AD649" s="137">
        <f t="shared" si="100"/>
        <v>10188.400000000023</v>
      </c>
      <c r="AE649" s="135">
        <f t="shared" si="101"/>
        <v>0.9843376587041105</v>
      </c>
      <c r="AF649" s="135">
        <f t="shared" si="102"/>
        <v>0.9843376587041105</v>
      </c>
      <c r="AG649" s="135" t="s">
        <v>2544</v>
      </c>
      <c r="AH649" s="202"/>
      <c r="AI649" s="190"/>
      <c r="AJ649" s="191"/>
      <c r="AK649" s="191"/>
      <c r="AL649" s="191"/>
      <c r="AM649" s="191"/>
      <c r="AN649" s="191"/>
      <c r="AO649" s="191"/>
      <c r="AP649" s="191"/>
      <c r="AQ649" s="177"/>
    </row>
    <row r="650" spans="1:43" ht="36" x14ac:dyDescent="0.3">
      <c r="A650" s="193" t="s">
        <v>902</v>
      </c>
      <c r="B650" s="129">
        <v>647</v>
      </c>
      <c r="C650" s="198" t="s">
        <v>1608</v>
      </c>
      <c r="D650" s="239">
        <v>103413</v>
      </c>
      <c r="E650" s="246" t="s">
        <v>2200</v>
      </c>
      <c r="F650" s="279" t="s">
        <v>2531</v>
      </c>
      <c r="G650" s="175" t="s">
        <v>1132</v>
      </c>
      <c r="H650" s="187">
        <v>2015</v>
      </c>
      <c r="I650" s="130">
        <v>39849</v>
      </c>
      <c r="J650" s="187">
        <v>2009</v>
      </c>
      <c r="K650" s="130" t="s">
        <v>1609</v>
      </c>
      <c r="L650" s="130" t="s">
        <v>1100</v>
      </c>
      <c r="M650" s="131">
        <v>240</v>
      </c>
      <c r="N650" s="136">
        <v>40330</v>
      </c>
      <c r="O650" s="136">
        <v>42339</v>
      </c>
      <c r="P650" s="136">
        <v>42844</v>
      </c>
      <c r="Q650" s="145">
        <f t="shared" si="107"/>
        <v>6.8876712328767127</v>
      </c>
      <c r="R650" s="145" t="s">
        <v>2516</v>
      </c>
      <c r="S650" s="145">
        <f t="shared" si="108"/>
        <v>1.3835616438356164</v>
      </c>
      <c r="T650" s="145" t="s">
        <v>2524</v>
      </c>
      <c r="U650" s="145" t="s">
        <v>2540</v>
      </c>
      <c r="V650" s="145" t="s">
        <v>691</v>
      </c>
      <c r="W650" s="145" t="s">
        <v>689</v>
      </c>
      <c r="X650" s="187" t="s">
        <v>691</v>
      </c>
      <c r="Y650" s="180">
        <v>4681113.5999999996</v>
      </c>
      <c r="Z650" s="181">
        <v>0</v>
      </c>
      <c r="AA650" s="128">
        <v>0</v>
      </c>
      <c r="AB650" s="133">
        <v>6743240</v>
      </c>
      <c r="AC650" s="192">
        <v>4645951.55</v>
      </c>
      <c r="AD650" s="137">
        <f t="shared" si="100"/>
        <v>35162.049999999814</v>
      </c>
      <c r="AE650" s="135">
        <f t="shared" si="101"/>
        <v>0.99248852879793392</v>
      </c>
      <c r="AF650" s="135">
        <f t="shared" si="102"/>
        <v>0.99248852879793392</v>
      </c>
      <c r="AG650" s="135" t="s">
        <v>2544</v>
      </c>
      <c r="AH650" s="202"/>
      <c r="AI650" s="190"/>
      <c r="AJ650" s="191"/>
      <c r="AK650" s="191"/>
      <c r="AL650" s="191"/>
      <c r="AM650" s="191"/>
      <c r="AN650" s="191"/>
      <c r="AO650" s="191"/>
      <c r="AP650" s="191"/>
      <c r="AQ650" s="177"/>
    </row>
    <row r="651" spans="1:43" ht="60.6" x14ac:dyDescent="0.3">
      <c r="A651" s="193" t="s">
        <v>902</v>
      </c>
      <c r="B651" s="129">
        <v>648</v>
      </c>
      <c r="C651" s="198" t="s">
        <v>1617</v>
      </c>
      <c r="D651" s="239">
        <v>110103</v>
      </c>
      <c r="E651" s="246" t="s">
        <v>2200</v>
      </c>
      <c r="F651" s="279" t="s">
        <v>2531</v>
      </c>
      <c r="G651" s="175" t="s">
        <v>1132</v>
      </c>
      <c r="H651" s="187">
        <v>2015</v>
      </c>
      <c r="I651" s="130">
        <v>40028</v>
      </c>
      <c r="J651" s="187">
        <v>2009</v>
      </c>
      <c r="K651" s="130" t="s">
        <v>1607</v>
      </c>
      <c r="L651" s="130" t="s">
        <v>1110</v>
      </c>
      <c r="M651" s="131">
        <v>240</v>
      </c>
      <c r="N651" s="136">
        <v>40210</v>
      </c>
      <c r="O651" s="136">
        <v>42217</v>
      </c>
      <c r="P651" s="136">
        <v>42844</v>
      </c>
      <c r="Q651" s="145">
        <f t="shared" si="107"/>
        <v>7.2164383561643834</v>
      </c>
      <c r="R651" s="145" t="s">
        <v>2517</v>
      </c>
      <c r="S651" s="145">
        <f t="shared" si="108"/>
        <v>1.7178082191780821</v>
      </c>
      <c r="T651" s="145" t="s">
        <v>2524</v>
      </c>
      <c r="U651" s="145" t="s">
        <v>2540</v>
      </c>
      <c r="V651" s="145" t="s">
        <v>691</v>
      </c>
      <c r="W651" s="145" t="s">
        <v>689</v>
      </c>
      <c r="X651" s="187" t="s">
        <v>691</v>
      </c>
      <c r="Y651" s="180">
        <v>3732376</v>
      </c>
      <c r="Z651" s="181">
        <v>0</v>
      </c>
      <c r="AA651" s="128">
        <v>0</v>
      </c>
      <c r="AB651" s="133">
        <v>7368826</v>
      </c>
      <c r="AC651" s="192">
        <v>3490942.92</v>
      </c>
      <c r="AD651" s="137">
        <f t="shared" si="100"/>
        <v>241433.08000000007</v>
      </c>
      <c r="AE651" s="135">
        <f t="shared" si="101"/>
        <v>0.93531383761978959</v>
      </c>
      <c r="AF651" s="135">
        <f t="shared" si="102"/>
        <v>0.93531383761978959</v>
      </c>
      <c r="AG651" s="135" t="s">
        <v>2544</v>
      </c>
      <c r="AH651" s="202"/>
      <c r="AI651" s="190"/>
      <c r="AJ651" s="191"/>
      <c r="AK651" s="191"/>
      <c r="AL651" s="191"/>
      <c r="AM651" s="191"/>
      <c r="AN651" s="191"/>
      <c r="AO651" s="191"/>
      <c r="AP651" s="191"/>
      <c r="AQ651" s="177" t="s">
        <v>756</v>
      </c>
    </row>
    <row r="652" spans="1:43" ht="36" x14ac:dyDescent="0.3">
      <c r="A652" s="193" t="s">
        <v>902</v>
      </c>
      <c r="B652" s="129">
        <v>649</v>
      </c>
      <c r="C652" s="198" t="s">
        <v>1618</v>
      </c>
      <c r="D652" s="239">
        <v>110534</v>
      </c>
      <c r="E652" s="246" t="s">
        <v>2200</v>
      </c>
      <c r="F652" s="279" t="s">
        <v>2531</v>
      </c>
      <c r="G652" s="175" t="s">
        <v>1132</v>
      </c>
      <c r="H652" s="187">
        <v>2015</v>
      </c>
      <c r="I652" s="130">
        <v>40119</v>
      </c>
      <c r="J652" s="187">
        <v>2009</v>
      </c>
      <c r="K652" s="187" t="s">
        <v>1094</v>
      </c>
      <c r="L652" s="130" t="s">
        <v>1104</v>
      </c>
      <c r="M652" s="131">
        <v>676</v>
      </c>
      <c r="N652" s="136">
        <v>40725</v>
      </c>
      <c r="O652" s="136">
        <v>42156</v>
      </c>
      <c r="P652" s="136">
        <v>42844</v>
      </c>
      <c r="Q652" s="145">
        <f t="shared" si="107"/>
        <v>5.8054794520547945</v>
      </c>
      <c r="R652" s="145" t="s">
        <v>2515</v>
      </c>
      <c r="S652" s="145">
        <f t="shared" si="108"/>
        <v>1.8849315068493151</v>
      </c>
      <c r="T652" s="145" t="s">
        <v>2524</v>
      </c>
      <c r="U652" s="145" t="s">
        <v>2540</v>
      </c>
      <c r="V652" s="145" t="s">
        <v>691</v>
      </c>
      <c r="W652" s="145" t="s">
        <v>689</v>
      </c>
      <c r="X652" s="187" t="s">
        <v>691</v>
      </c>
      <c r="Y652" s="180">
        <v>36413600</v>
      </c>
      <c r="Z652" s="181">
        <v>0</v>
      </c>
      <c r="AA652" s="128">
        <v>0</v>
      </c>
      <c r="AB652" s="133">
        <v>39812368</v>
      </c>
      <c r="AC652" s="192">
        <v>35836900.740000002</v>
      </c>
      <c r="AD652" s="137">
        <f t="shared" si="100"/>
        <v>576699.25999999791</v>
      </c>
      <c r="AE652" s="135">
        <f t="shared" si="101"/>
        <v>0.98416253103236162</v>
      </c>
      <c r="AF652" s="135">
        <f t="shared" si="102"/>
        <v>0.98416253103236162</v>
      </c>
      <c r="AG652" s="135" t="s">
        <v>2544</v>
      </c>
      <c r="AH652" s="202"/>
      <c r="AI652" s="190"/>
      <c r="AJ652" s="191"/>
      <c r="AK652" s="191"/>
      <c r="AL652" s="191"/>
      <c r="AM652" s="191"/>
      <c r="AN652" s="191"/>
      <c r="AO652" s="191"/>
      <c r="AP652" s="191"/>
      <c r="AQ652" s="177"/>
    </row>
    <row r="653" spans="1:43" ht="72" x14ac:dyDescent="0.3">
      <c r="A653" s="128" t="s">
        <v>903</v>
      </c>
      <c r="B653" s="129">
        <v>650</v>
      </c>
      <c r="C653" s="198" t="s">
        <v>1898</v>
      </c>
      <c r="D653" s="237">
        <v>135677</v>
      </c>
      <c r="E653" s="246" t="s">
        <v>2200</v>
      </c>
      <c r="F653" s="279" t="s">
        <v>2531</v>
      </c>
      <c r="G653" s="175" t="s">
        <v>1132</v>
      </c>
      <c r="H653" s="187">
        <v>2015</v>
      </c>
      <c r="I653" s="130">
        <v>41974</v>
      </c>
      <c r="J653" s="282">
        <v>2014</v>
      </c>
      <c r="K653" s="130" t="s">
        <v>1155</v>
      </c>
      <c r="L653" s="130" t="s">
        <v>1102</v>
      </c>
      <c r="M653" s="131">
        <v>68</v>
      </c>
      <c r="N653" s="136">
        <v>42217</v>
      </c>
      <c r="O653" s="136">
        <v>42705</v>
      </c>
      <c r="P653" s="136">
        <v>42844</v>
      </c>
      <c r="Q653" s="145">
        <f t="shared" si="107"/>
        <v>1.7178082191780821</v>
      </c>
      <c r="R653" s="145" t="s">
        <v>2398</v>
      </c>
      <c r="S653" s="145">
        <f t="shared" si="108"/>
        <v>0.38082191780821917</v>
      </c>
      <c r="T653" s="145" t="s">
        <v>2510</v>
      </c>
      <c r="U653" s="145" t="s">
        <v>2539</v>
      </c>
      <c r="V653" s="145" t="s">
        <v>691</v>
      </c>
      <c r="W653" s="145" t="s">
        <v>689</v>
      </c>
      <c r="X653" s="187" t="s">
        <v>691</v>
      </c>
      <c r="Y653" s="134">
        <v>352259.55</v>
      </c>
      <c r="Z653" s="140">
        <v>0</v>
      </c>
      <c r="AA653" s="133">
        <v>15000</v>
      </c>
      <c r="AB653" s="133">
        <v>545472</v>
      </c>
      <c r="AC653" s="140">
        <v>272358.39</v>
      </c>
      <c r="AD653" s="137">
        <f t="shared" si="100"/>
        <v>79901.159999999974</v>
      </c>
      <c r="AE653" s="135">
        <f t="shared" si="101"/>
        <v>0.77317531916451954</v>
      </c>
      <c r="AF653" s="135">
        <f t="shared" si="102"/>
        <v>0.77317531916451954</v>
      </c>
      <c r="AG653" s="135" t="s">
        <v>2544</v>
      </c>
      <c r="AH653" s="132"/>
      <c r="AI653" s="137"/>
      <c r="AJ653" s="138"/>
      <c r="AK653" s="138"/>
      <c r="AL653" s="138"/>
      <c r="AM653" s="138"/>
      <c r="AN653" s="138"/>
      <c r="AO653" s="138"/>
      <c r="AP653" s="138"/>
      <c r="AQ653" s="144" t="s">
        <v>1899</v>
      </c>
    </row>
    <row r="654" spans="1:43" ht="36" x14ac:dyDescent="0.3">
      <c r="A654" s="193" t="s">
        <v>897</v>
      </c>
      <c r="B654" s="129">
        <v>651</v>
      </c>
      <c r="C654" s="198" t="s">
        <v>1934</v>
      </c>
      <c r="D654" s="239">
        <v>154473</v>
      </c>
      <c r="E654" s="246" t="s">
        <v>2200</v>
      </c>
      <c r="F654" s="279" t="s">
        <v>2531</v>
      </c>
      <c r="G654" s="175" t="s">
        <v>1132</v>
      </c>
      <c r="H654" s="187">
        <v>2015</v>
      </c>
      <c r="I654" s="130">
        <v>40837</v>
      </c>
      <c r="J654" s="187">
        <v>2011</v>
      </c>
      <c r="K654" s="130" t="s">
        <v>1454</v>
      </c>
      <c r="L654" s="130" t="s">
        <v>1110</v>
      </c>
      <c r="M654" s="131">
        <v>180</v>
      </c>
      <c r="N654" s="136" t="s">
        <v>698</v>
      </c>
      <c r="O654" s="136" t="s">
        <v>698</v>
      </c>
      <c r="P654" s="136">
        <v>42844</v>
      </c>
      <c r="Q654" s="128" t="s">
        <v>698</v>
      </c>
      <c r="R654" s="128" t="s">
        <v>698</v>
      </c>
      <c r="S654" s="128" t="s">
        <v>698</v>
      </c>
      <c r="T654" s="128" t="s">
        <v>698</v>
      </c>
      <c r="U654" s="128" t="s">
        <v>698</v>
      </c>
      <c r="V654" s="145" t="s">
        <v>689</v>
      </c>
      <c r="W654" s="145" t="s">
        <v>689</v>
      </c>
      <c r="X654" s="187" t="s">
        <v>689</v>
      </c>
      <c r="Y654" s="151">
        <v>953487.06</v>
      </c>
      <c r="Z654" s="187">
        <v>0</v>
      </c>
      <c r="AA654" s="128">
        <v>0</v>
      </c>
      <c r="AB654" s="133">
        <v>392</v>
      </c>
      <c r="AC654" s="210">
        <v>0</v>
      </c>
      <c r="AD654" s="137">
        <f t="shared" si="100"/>
        <v>953487.06</v>
      </c>
      <c r="AE654" s="135">
        <f t="shared" si="101"/>
        <v>0</v>
      </c>
      <c r="AF654" s="135">
        <f t="shared" si="102"/>
        <v>0</v>
      </c>
      <c r="AG654" s="135" t="s">
        <v>2543</v>
      </c>
      <c r="AH654" s="202"/>
      <c r="AI654" s="190"/>
      <c r="AJ654" s="191"/>
      <c r="AK654" s="191"/>
      <c r="AL654" s="191"/>
      <c r="AM654" s="191"/>
      <c r="AN654" s="191"/>
      <c r="AO654" s="191"/>
      <c r="AP654" s="191"/>
      <c r="AQ654" s="177" t="s">
        <v>1935</v>
      </c>
    </row>
    <row r="655" spans="1:43" ht="36" x14ac:dyDescent="0.3">
      <c r="A655" s="193" t="s">
        <v>897</v>
      </c>
      <c r="B655" s="129">
        <v>652</v>
      </c>
      <c r="C655" s="198" t="s">
        <v>1936</v>
      </c>
      <c r="D655" s="239">
        <v>156230</v>
      </c>
      <c r="E655" s="246" t="s">
        <v>2208</v>
      </c>
      <c r="F655" s="279" t="s">
        <v>2531</v>
      </c>
      <c r="G655" s="175" t="s">
        <v>1132</v>
      </c>
      <c r="H655" s="187">
        <v>2015</v>
      </c>
      <c r="I655" s="130">
        <v>40414</v>
      </c>
      <c r="J655" s="186">
        <v>2010</v>
      </c>
      <c r="K655" s="187" t="s">
        <v>1094</v>
      </c>
      <c r="L655" s="130" t="s">
        <v>1106</v>
      </c>
      <c r="M655" s="131">
        <v>990</v>
      </c>
      <c r="N655" s="136">
        <v>40725</v>
      </c>
      <c r="O655" s="136">
        <v>42186</v>
      </c>
      <c r="P655" s="136">
        <v>42844</v>
      </c>
      <c r="Q655" s="145">
        <f>+(P655-N655)/365</f>
        <v>5.8054794520547945</v>
      </c>
      <c r="R655" s="145" t="s">
        <v>2515</v>
      </c>
      <c r="S655" s="145">
        <f>+(P655-O655)/365</f>
        <v>1.8027397260273972</v>
      </c>
      <c r="T655" s="145" t="s">
        <v>2524</v>
      </c>
      <c r="U655" s="145" t="s">
        <v>2540</v>
      </c>
      <c r="V655" s="145" t="s">
        <v>691</v>
      </c>
      <c r="W655" s="145" t="s">
        <v>689</v>
      </c>
      <c r="X655" s="136" t="s">
        <v>689</v>
      </c>
      <c r="Y655" s="151">
        <v>4475754.33</v>
      </c>
      <c r="Z655" s="187">
        <v>0</v>
      </c>
      <c r="AA655" s="128">
        <v>0</v>
      </c>
      <c r="AB655" s="133">
        <v>8660774</v>
      </c>
      <c r="AC655" s="150">
        <v>4228198.3</v>
      </c>
      <c r="AD655" s="137">
        <f t="shared" si="100"/>
        <v>247556.03000000026</v>
      </c>
      <c r="AE655" s="135">
        <f t="shared" si="101"/>
        <v>0.94468954018751961</v>
      </c>
      <c r="AF655" s="135">
        <f t="shared" si="102"/>
        <v>0.94468954018751961</v>
      </c>
      <c r="AG655" s="135" t="s">
        <v>2544</v>
      </c>
      <c r="AH655" s="202"/>
      <c r="AI655" s="190"/>
      <c r="AJ655" s="191"/>
      <c r="AK655" s="191"/>
      <c r="AL655" s="191"/>
      <c r="AM655" s="191"/>
      <c r="AN655" s="191"/>
      <c r="AO655" s="191"/>
      <c r="AP655" s="191"/>
      <c r="AQ655" s="177" t="s">
        <v>1937</v>
      </c>
    </row>
    <row r="656" spans="1:43" ht="36" x14ac:dyDescent="0.3">
      <c r="A656" s="193" t="s">
        <v>897</v>
      </c>
      <c r="B656" s="129">
        <v>653</v>
      </c>
      <c r="C656" s="198" t="s">
        <v>1953</v>
      </c>
      <c r="D656" s="239">
        <v>163656</v>
      </c>
      <c r="E656" s="246" t="s">
        <v>2200</v>
      </c>
      <c r="F656" s="279" t="s">
        <v>2531</v>
      </c>
      <c r="G656" s="175" t="s">
        <v>1132</v>
      </c>
      <c r="H656" s="187">
        <v>2015</v>
      </c>
      <c r="I656" s="130">
        <v>40513</v>
      </c>
      <c r="J656" s="186">
        <v>2010</v>
      </c>
      <c r="K656" s="130" t="s">
        <v>1609</v>
      </c>
      <c r="L656" s="130" t="s">
        <v>1110</v>
      </c>
      <c r="M656" s="131">
        <v>270</v>
      </c>
      <c r="N656" s="136">
        <v>41334</v>
      </c>
      <c r="O656" s="136">
        <v>42125</v>
      </c>
      <c r="P656" s="136">
        <v>42844</v>
      </c>
      <c r="Q656" s="145">
        <f>+(P656-N656)/365</f>
        <v>4.1369863013698627</v>
      </c>
      <c r="R656" s="145" t="s">
        <v>2514</v>
      </c>
      <c r="S656" s="145">
        <f>+(P656-O656)/365</f>
        <v>1.9698630136986301</v>
      </c>
      <c r="T656" s="145" t="s">
        <v>2512</v>
      </c>
      <c r="U656" s="145" t="s">
        <v>2540</v>
      </c>
      <c r="V656" s="145" t="s">
        <v>689</v>
      </c>
      <c r="W656" s="136" t="s">
        <v>691</v>
      </c>
      <c r="X656" s="187" t="s">
        <v>691</v>
      </c>
      <c r="Y656" s="180">
        <v>3517101.44</v>
      </c>
      <c r="Z656" s="181">
        <v>0</v>
      </c>
      <c r="AA656" s="128">
        <v>0</v>
      </c>
      <c r="AB656" s="133">
        <v>4776484</v>
      </c>
      <c r="AC656" s="180">
        <v>3517101.44</v>
      </c>
      <c r="AD656" s="137">
        <f t="shared" si="100"/>
        <v>0</v>
      </c>
      <c r="AE656" s="135">
        <f t="shared" si="101"/>
        <v>1</v>
      </c>
      <c r="AF656" s="135">
        <f t="shared" si="102"/>
        <v>1</v>
      </c>
      <c r="AG656" s="135" t="s">
        <v>2544</v>
      </c>
      <c r="AH656" s="136" t="s">
        <v>925</v>
      </c>
      <c r="AI656" s="190"/>
      <c r="AJ656" s="191"/>
      <c r="AK656" s="191"/>
      <c r="AL656" s="191"/>
      <c r="AM656" s="191"/>
      <c r="AN656" s="191"/>
      <c r="AO656" s="191"/>
      <c r="AP656" s="191"/>
      <c r="AQ656" s="177" t="s">
        <v>1921</v>
      </c>
    </row>
    <row r="657" spans="1:43" ht="48.6" x14ac:dyDescent="0.3">
      <c r="A657" s="193" t="s">
        <v>897</v>
      </c>
      <c r="B657" s="129">
        <v>654</v>
      </c>
      <c r="C657" s="198" t="s">
        <v>1957</v>
      </c>
      <c r="D657" s="239">
        <v>167575</v>
      </c>
      <c r="E657" s="246" t="s">
        <v>2200</v>
      </c>
      <c r="F657" s="279" t="s">
        <v>2531</v>
      </c>
      <c r="G657" s="175" t="s">
        <v>1132</v>
      </c>
      <c r="H657" s="187">
        <v>2015</v>
      </c>
      <c r="I657" s="130">
        <v>40721</v>
      </c>
      <c r="J657" s="187">
        <v>2011</v>
      </c>
      <c r="K657" s="187" t="s">
        <v>1186</v>
      </c>
      <c r="L657" s="130" t="s">
        <v>1107</v>
      </c>
      <c r="M657" s="131">
        <v>180</v>
      </c>
      <c r="N657" s="136">
        <v>40878</v>
      </c>
      <c r="O657" s="136">
        <v>41579</v>
      </c>
      <c r="P657" s="136">
        <v>42844</v>
      </c>
      <c r="Q657" s="145">
        <f>+(P657-N657)/365</f>
        <v>5.3863013698630136</v>
      </c>
      <c r="R657" s="145" t="s">
        <v>2515</v>
      </c>
      <c r="S657" s="145">
        <f>+(P657-O657)/365</f>
        <v>3.4657534246575343</v>
      </c>
      <c r="T657" s="145" t="s">
        <v>2513</v>
      </c>
      <c r="U657" s="145" t="s">
        <v>2540</v>
      </c>
      <c r="V657" s="145" t="s">
        <v>689</v>
      </c>
      <c r="W657" s="145" t="s">
        <v>689</v>
      </c>
      <c r="X657" s="145" t="s">
        <v>691</v>
      </c>
      <c r="Y657" s="180">
        <v>777023</v>
      </c>
      <c r="Z657" s="181">
        <v>0</v>
      </c>
      <c r="AA657" s="128">
        <v>0</v>
      </c>
      <c r="AB657" s="133">
        <v>1561192</v>
      </c>
      <c r="AC657" s="150">
        <v>821551.09</v>
      </c>
      <c r="AD657" s="137">
        <f t="shared" si="100"/>
        <v>-44528.089999999967</v>
      </c>
      <c r="AE657" s="135">
        <f t="shared" si="101"/>
        <v>1.0573060128207272</v>
      </c>
      <c r="AF657" s="135">
        <f t="shared" si="102"/>
        <v>1.0573060128207272</v>
      </c>
      <c r="AG657" s="135" t="s">
        <v>2544</v>
      </c>
      <c r="AH657" s="202"/>
      <c r="AI657" s="190"/>
      <c r="AJ657" s="191"/>
      <c r="AK657" s="191"/>
      <c r="AL657" s="191"/>
      <c r="AM657" s="191"/>
      <c r="AN657" s="191"/>
      <c r="AO657" s="191"/>
      <c r="AP657" s="191"/>
      <c r="AQ657" s="177" t="s">
        <v>1958</v>
      </c>
    </row>
    <row r="658" spans="1:43" ht="36.6" x14ac:dyDescent="0.3">
      <c r="A658" s="193" t="s">
        <v>897</v>
      </c>
      <c r="B658" s="129">
        <v>655</v>
      </c>
      <c r="C658" s="198" t="s">
        <v>1959</v>
      </c>
      <c r="D658" s="239">
        <v>172129</v>
      </c>
      <c r="E658" s="246" t="s">
        <v>2200</v>
      </c>
      <c r="F658" s="279" t="s">
        <v>2531</v>
      </c>
      <c r="G658" s="175" t="s">
        <v>1132</v>
      </c>
      <c r="H658" s="187">
        <v>2015</v>
      </c>
      <c r="I658" s="130">
        <v>40742</v>
      </c>
      <c r="J658" s="187">
        <v>2011</v>
      </c>
      <c r="K658" s="130" t="s">
        <v>905</v>
      </c>
      <c r="L658" s="130" t="s">
        <v>1110</v>
      </c>
      <c r="M658" s="131">
        <v>210</v>
      </c>
      <c r="N658" s="136">
        <v>42095</v>
      </c>
      <c r="O658" s="136">
        <v>42186</v>
      </c>
      <c r="P658" s="136">
        <v>42844</v>
      </c>
      <c r="Q658" s="145">
        <f>+(P658-N658)/365</f>
        <v>2.0520547945205481</v>
      </c>
      <c r="R658" s="145" t="s">
        <v>2512</v>
      </c>
      <c r="S658" s="145">
        <f>+(P658-O658)/365</f>
        <v>1.8027397260273972</v>
      </c>
      <c r="T658" s="145" t="s">
        <v>2524</v>
      </c>
      <c r="U658" s="145" t="s">
        <v>2540</v>
      </c>
      <c r="V658" s="145" t="s">
        <v>691</v>
      </c>
      <c r="W658" s="145" t="s">
        <v>689</v>
      </c>
      <c r="X658" s="187" t="s">
        <v>689</v>
      </c>
      <c r="Y658" s="180">
        <v>2470777.54</v>
      </c>
      <c r="Z658" s="181">
        <v>0</v>
      </c>
      <c r="AA658" s="128">
        <v>0</v>
      </c>
      <c r="AB658" s="133">
        <v>45065</v>
      </c>
      <c r="AC658" s="150">
        <v>45064.01</v>
      </c>
      <c r="AD658" s="137">
        <f t="shared" si="100"/>
        <v>2425713.5300000003</v>
      </c>
      <c r="AE658" s="135">
        <f t="shared" si="101"/>
        <v>1.8238797006386906E-2</v>
      </c>
      <c r="AF658" s="135">
        <f t="shared" si="102"/>
        <v>1.8238797006386906E-2</v>
      </c>
      <c r="AG658" s="135" t="s">
        <v>2543</v>
      </c>
      <c r="AH658" s="202"/>
      <c r="AI658" s="190"/>
      <c r="AJ658" s="191"/>
      <c r="AK658" s="191"/>
      <c r="AL658" s="191"/>
      <c r="AM658" s="191"/>
      <c r="AN658" s="191"/>
      <c r="AO658" s="191"/>
      <c r="AP658" s="191"/>
      <c r="AQ658" s="177" t="s">
        <v>1960</v>
      </c>
    </row>
    <row r="659" spans="1:43" ht="48" x14ac:dyDescent="0.3">
      <c r="A659" s="193" t="s">
        <v>897</v>
      </c>
      <c r="B659" s="129">
        <v>656</v>
      </c>
      <c r="C659" s="198" t="s">
        <v>1968</v>
      </c>
      <c r="D659" s="239">
        <v>181346</v>
      </c>
      <c r="E659" s="246" t="s">
        <v>2200</v>
      </c>
      <c r="F659" s="279" t="s">
        <v>2531</v>
      </c>
      <c r="G659" s="175" t="s">
        <v>1494</v>
      </c>
      <c r="H659" s="187">
        <v>2015</v>
      </c>
      <c r="I659" s="130">
        <v>40704</v>
      </c>
      <c r="J659" s="187">
        <v>2011</v>
      </c>
      <c r="K659" s="130" t="s">
        <v>1876</v>
      </c>
      <c r="L659" s="130" t="s">
        <v>1107</v>
      </c>
      <c r="M659" s="131">
        <v>150</v>
      </c>
      <c r="N659" s="136">
        <v>42309</v>
      </c>
      <c r="O659" s="136">
        <v>42339</v>
      </c>
      <c r="P659" s="136">
        <v>42844</v>
      </c>
      <c r="Q659" s="145">
        <f>+(P659-N659)/365</f>
        <v>1.4657534246575343</v>
      </c>
      <c r="R659" s="145" t="s">
        <v>2398</v>
      </c>
      <c r="S659" s="145">
        <f>+(P659-O659)/365</f>
        <v>1.3835616438356164</v>
      </c>
      <c r="T659" s="145" t="s">
        <v>2524</v>
      </c>
      <c r="U659" s="145" t="s">
        <v>2540</v>
      </c>
      <c r="V659" s="145" t="s">
        <v>691</v>
      </c>
      <c r="W659" s="145" t="s">
        <v>689</v>
      </c>
      <c r="X659" s="187" t="s">
        <v>691</v>
      </c>
      <c r="Y659" s="180">
        <v>2478636.7799999998</v>
      </c>
      <c r="Z659" s="181">
        <v>0</v>
      </c>
      <c r="AA659" s="128">
        <v>0</v>
      </c>
      <c r="AB659" s="194">
        <v>48847</v>
      </c>
      <c r="AC659" s="180">
        <v>48846.6</v>
      </c>
      <c r="AD659" s="137">
        <f t="shared" si="100"/>
        <v>2429790.1799999997</v>
      </c>
      <c r="AE659" s="135">
        <f t="shared" si="101"/>
        <v>1.9707042352530572E-2</v>
      </c>
      <c r="AF659" s="135">
        <f t="shared" si="102"/>
        <v>1.9707042352530572E-2</v>
      </c>
      <c r="AG659" s="135" t="s">
        <v>2543</v>
      </c>
      <c r="AH659" s="202"/>
      <c r="AI659" s="190"/>
      <c r="AJ659" s="191"/>
      <c r="AK659" s="191"/>
      <c r="AL659" s="191"/>
      <c r="AM659" s="191"/>
      <c r="AN659" s="191"/>
      <c r="AO659" s="191"/>
      <c r="AP659" s="191"/>
      <c r="AQ659" s="177" t="s">
        <v>1969</v>
      </c>
    </row>
    <row r="660" spans="1:43" ht="48" x14ac:dyDescent="0.3">
      <c r="A660" s="193" t="s">
        <v>899</v>
      </c>
      <c r="B660" s="129">
        <v>657</v>
      </c>
      <c r="C660" s="198" t="s">
        <v>2002</v>
      </c>
      <c r="D660" s="239">
        <v>203576</v>
      </c>
      <c r="E660" s="246" t="s">
        <v>2200</v>
      </c>
      <c r="F660" s="279" t="s">
        <v>2531</v>
      </c>
      <c r="G660" s="175" t="s">
        <v>1699</v>
      </c>
      <c r="H660" s="187">
        <v>2015</v>
      </c>
      <c r="I660" s="130">
        <v>40959</v>
      </c>
      <c r="J660" s="152">
        <v>2012</v>
      </c>
      <c r="K660" s="187" t="s">
        <v>1195</v>
      </c>
      <c r="L660" s="130" t="s">
        <v>1100</v>
      </c>
      <c r="M660" s="131">
        <v>270</v>
      </c>
      <c r="N660" s="136" t="s">
        <v>698</v>
      </c>
      <c r="O660" s="136" t="s">
        <v>698</v>
      </c>
      <c r="P660" s="136">
        <v>42844</v>
      </c>
      <c r="Q660" s="128" t="s">
        <v>698</v>
      </c>
      <c r="R660" s="128" t="s">
        <v>698</v>
      </c>
      <c r="S660" s="128" t="s">
        <v>698</v>
      </c>
      <c r="T660" s="128" t="s">
        <v>698</v>
      </c>
      <c r="U660" s="128" t="s">
        <v>698</v>
      </c>
      <c r="V660" s="145" t="s">
        <v>689</v>
      </c>
      <c r="W660" s="145" t="s">
        <v>689</v>
      </c>
      <c r="X660" s="187" t="s">
        <v>689</v>
      </c>
      <c r="Y660" s="180">
        <v>3190695</v>
      </c>
      <c r="Z660" s="181">
        <v>0</v>
      </c>
      <c r="AA660" s="128">
        <v>0</v>
      </c>
      <c r="AB660" s="134">
        <v>99415</v>
      </c>
      <c r="AC660" s="181">
        <v>0</v>
      </c>
      <c r="AD660" s="137">
        <f t="shared" si="100"/>
        <v>3190695</v>
      </c>
      <c r="AE660" s="135">
        <f t="shared" si="101"/>
        <v>0</v>
      </c>
      <c r="AF660" s="135">
        <f t="shared" si="102"/>
        <v>0</v>
      </c>
      <c r="AG660" s="135" t="s">
        <v>2543</v>
      </c>
      <c r="AH660" s="202"/>
      <c r="AI660" s="189"/>
      <c r="AJ660" s="178"/>
      <c r="AK660" s="178"/>
      <c r="AL660" s="178"/>
      <c r="AM660" s="178"/>
      <c r="AN660" s="178"/>
      <c r="AO660" s="178"/>
      <c r="AP660" s="178"/>
      <c r="AQ660" s="177" t="s">
        <v>2003</v>
      </c>
    </row>
    <row r="661" spans="1:43" ht="48" x14ac:dyDescent="0.3">
      <c r="A661" s="193" t="s">
        <v>901</v>
      </c>
      <c r="B661" s="129">
        <v>658</v>
      </c>
      <c r="C661" s="198" t="s">
        <v>2496</v>
      </c>
      <c r="D661" s="239">
        <v>235871</v>
      </c>
      <c r="E661" s="246" t="s">
        <v>2205</v>
      </c>
      <c r="F661" s="279" t="s">
        <v>2531</v>
      </c>
      <c r="G661" s="175" t="s">
        <v>1132</v>
      </c>
      <c r="H661" s="187">
        <v>2015</v>
      </c>
      <c r="I661" s="130">
        <v>41257</v>
      </c>
      <c r="J661" s="152">
        <v>2012</v>
      </c>
      <c r="K661" s="130" t="s">
        <v>1155</v>
      </c>
      <c r="L661" s="130" t="s">
        <v>1098</v>
      </c>
      <c r="M661" s="131">
        <v>330</v>
      </c>
      <c r="N661" s="136" t="s">
        <v>698</v>
      </c>
      <c r="O661" s="136" t="s">
        <v>698</v>
      </c>
      <c r="P661" s="136">
        <v>42844</v>
      </c>
      <c r="Q661" s="128" t="s">
        <v>698</v>
      </c>
      <c r="R661" s="128" t="s">
        <v>698</v>
      </c>
      <c r="S661" s="128" t="s">
        <v>698</v>
      </c>
      <c r="T661" s="128" t="s">
        <v>698</v>
      </c>
      <c r="U661" s="128" t="s">
        <v>698</v>
      </c>
      <c r="V661" s="145" t="s">
        <v>689</v>
      </c>
      <c r="W661" s="145" t="s">
        <v>689</v>
      </c>
      <c r="X661" s="187" t="s">
        <v>689</v>
      </c>
      <c r="Y661" s="180">
        <v>4825182</v>
      </c>
      <c r="Z661" s="181">
        <v>0</v>
      </c>
      <c r="AA661" s="128">
        <v>0</v>
      </c>
      <c r="AB661" s="180">
        <v>76800</v>
      </c>
      <c r="AC661" s="180">
        <v>0</v>
      </c>
      <c r="AD661" s="137">
        <f t="shared" ref="AD661:AD724" si="109">+Y661-AC661</f>
        <v>4825182</v>
      </c>
      <c r="AE661" s="135">
        <f t="shared" ref="AE661:AE724" si="110">+AC661/Y661</f>
        <v>0</v>
      </c>
      <c r="AF661" s="135">
        <f t="shared" ref="AF661:AF724" si="111">+AC661/Y661</f>
        <v>0</v>
      </c>
      <c r="AG661" s="135" t="s">
        <v>2543</v>
      </c>
      <c r="AH661" s="189"/>
      <c r="AI661" s="189"/>
      <c r="AJ661" s="178"/>
      <c r="AK661" s="178"/>
      <c r="AL661" s="178"/>
      <c r="AM661" s="178"/>
      <c r="AN661" s="178"/>
      <c r="AO661" s="178"/>
      <c r="AP661" s="178"/>
      <c r="AQ661" s="177" t="s">
        <v>2021</v>
      </c>
    </row>
    <row r="662" spans="1:43" ht="36" x14ac:dyDescent="0.3">
      <c r="A662" s="193" t="s">
        <v>901</v>
      </c>
      <c r="B662" s="129">
        <v>659</v>
      </c>
      <c r="C662" s="198" t="s">
        <v>2497</v>
      </c>
      <c r="D662" s="239">
        <v>239537</v>
      </c>
      <c r="E662" s="246" t="s">
        <v>2205</v>
      </c>
      <c r="F662" s="279" t="s">
        <v>2531</v>
      </c>
      <c r="G662" s="175" t="s">
        <v>1132</v>
      </c>
      <c r="H662" s="187">
        <v>2015</v>
      </c>
      <c r="I662" s="130">
        <v>41360</v>
      </c>
      <c r="J662" s="187">
        <v>2013</v>
      </c>
      <c r="K662" s="187" t="s">
        <v>1195</v>
      </c>
      <c r="L662" s="130" t="s">
        <v>1098</v>
      </c>
      <c r="M662" s="131">
        <v>270</v>
      </c>
      <c r="N662" s="136" t="s">
        <v>698</v>
      </c>
      <c r="O662" s="136" t="s">
        <v>698</v>
      </c>
      <c r="P662" s="136">
        <v>42844</v>
      </c>
      <c r="Q662" s="128" t="s">
        <v>698</v>
      </c>
      <c r="R662" s="128" t="s">
        <v>698</v>
      </c>
      <c r="S662" s="128" t="s">
        <v>698</v>
      </c>
      <c r="T662" s="128" t="s">
        <v>698</v>
      </c>
      <c r="U662" s="128" t="s">
        <v>698</v>
      </c>
      <c r="V662" s="145" t="s">
        <v>689</v>
      </c>
      <c r="W662" s="145" t="s">
        <v>689</v>
      </c>
      <c r="X662" s="187" t="s">
        <v>689</v>
      </c>
      <c r="Y662" s="180">
        <v>6910110</v>
      </c>
      <c r="Z662" s="181">
        <v>0</v>
      </c>
      <c r="AA662" s="128">
        <v>0</v>
      </c>
      <c r="AB662" s="180">
        <v>11070</v>
      </c>
      <c r="AC662" s="180">
        <v>0</v>
      </c>
      <c r="AD662" s="137">
        <f t="shared" si="109"/>
        <v>6910110</v>
      </c>
      <c r="AE662" s="135">
        <f t="shared" si="110"/>
        <v>0</v>
      </c>
      <c r="AF662" s="135">
        <f t="shared" si="111"/>
        <v>0</v>
      </c>
      <c r="AG662" s="135" t="s">
        <v>2543</v>
      </c>
      <c r="AH662" s="189"/>
      <c r="AI662" s="189"/>
      <c r="AJ662" s="178"/>
      <c r="AK662" s="178"/>
      <c r="AL662" s="178"/>
      <c r="AM662" s="178"/>
      <c r="AN662" s="178"/>
      <c r="AO662" s="178"/>
      <c r="AP662" s="178"/>
      <c r="AQ662" s="177"/>
    </row>
    <row r="663" spans="1:43" ht="36" x14ac:dyDescent="0.3">
      <c r="A663" s="193" t="s">
        <v>896</v>
      </c>
      <c r="B663" s="129">
        <v>660</v>
      </c>
      <c r="C663" s="198" t="s">
        <v>1757</v>
      </c>
      <c r="D663" s="239">
        <v>9133</v>
      </c>
      <c r="E663" s="246" t="s">
        <v>906</v>
      </c>
      <c r="F663" s="279" t="s">
        <v>2532</v>
      </c>
      <c r="G663" s="175" t="s">
        <v>1132</v>
      </c>
      <c r="H663" s="187">
        <v>2015</v>
      </c>
      <c r="I663" s="130">
        <v>39239</v>
      </c>
      <c r="J663" s="186">
        <v>2007</v>
      </c>
      <c r="K663" s="130" t="s">
        <v>1157</v>
      </c>
      <c r="L663" s="130" t="s">
        <v>1110</v>
      </c>
      <c r="M663" s="131">
        <v>180</v>
      </c>
      <c r="N663" s="136">
        <v>39295</v>
      </c>
      <c r="O663" s="136">
        <v>41609</v>
      </c>
      <c r="P663" s="136">
        <v>42844</v>
      </c>
      <c r="Q663" s="145">
        <f>+(P663-N663)/365</f>
        <v>9.7232876712328764</v>
      </c>
      <c r="R663" s="145" t="s">
        <v>2519</v>
      </c>
      <c r="S663" s="145">
        <f>+(P663-O663)/365</f>
        <v>3.3835616438356166</v>
      </c>
      <c r="T663" s="145" t="s">
        <v>2513</v>
      </c>
      <c r="U663" s="145" t="s">
        <v>2540</v>
      </c>
      <c r="V663" s="145" t="s">
        <v>689</v>
      </c>
      <c r="W663" s="136" t="s">
        <v>691</v>
      </c>
      <c r="X663" s="187" t="s">
        <v>689</v>
      </c>
      <c r="Y663" s="180">
        <v>785518</v>
      </c>
      <c r="Z663" s="181">
        <v>0</v>
      </c>
      <c r="AA663" s="128">
        <v>0</v>
      </c>
      <c r="AB663" s="180">
        <v>1123522</v>
      </c>
      <c r="AC663" s="196">
        <v>195750.58</v>
      </c>
      <c r="AD663" s="137">
        <f t="shared" si="109"/>
        <v>589767.42000000004</v>
      </c>
      <c r="AE663" s="135">
        <f t="shared" si="110"/>
        <v>0.24919935634829499</v>
      </c>
      <c r="AF663" s="135">
        <f t="shared" si="111"/>
        <v>0.24919935634829499</v>
      </c>
      <c r="AG663" s="135" t="s">
        <v>2543</v>
      </c>
      <c r="AH663" s="136" t="s">
        <v>925</v>
      </c>
      <c r="AI663" s="189"/>
      <c r="AJ663" s="178"/>
      <c r="AK663" s="178"/>
      <c r="AL663" s="178"/>
      <c r="AM663" s="178"/>
      <c r="AN663" s="178"/>
      <c r="AO663" s="178"/>
      <c r="AP663" s="178"/>
      <c r="AQ663" s="177"/>
    </row>
    <row r="664" spans="1:43" ht="48.6" x14ac:dyDescent="0.3">
      <c r="A664" s="193" t="s">
        <v>896</v>
      </c>
      <c r="B664" s="129">
        <v>661</v>
      </c>
      <c r="C664" s="198" t="s">
        <v>1766</v>
      </c>
      <c r="D664" s="239">
        <v>12297</v>
      </c>
      <c r="E664" s="246" t="s">
        <v>906</v>
      </c>
      <c r="F664" s="279" t="s">
        <v>2532</v>
      </c>
      <c r="G664" s="175" t="s">
        <v>1132</v>
      </c>
      <c r="H664" s="187">
        <v>2015</v>
      </c>
      <c r="I664" s="130">
        <v>38313</v>
      </c>
      <c r="J664" s="186">
        <v>2004</v>
      </c>
      <c r="K664" s="130" t="s">
        <v>1759</v>
      </c>
      <c r="L664" s="130" t="s">
        <v>1102</v>
      </c>
      <c r="M664" s="131">
        <v>150</v>
      </c>
      <c r="N664" s="136" t="s">
        <v>698</v>
      </c>
      <c r="O664" s="136" t="s">
        <v>698</v>
      </c>
      <c r="P664" s="136">
        <v>42844</v>
      </c>
      <c r="Q664" s="128" t="s">
        <v>698</v>
      </c>
      <c r="R664" s="128" t="s">
        <v>698</v>
      </c>
      <c r="S664" s="128" t="s">
        <v>698</v>
      </c>
      <c r="T664" s="128" t="s">
        <v>698</v>
      </c>
      <c r="U664" s="128" t="s">
        <v>698</v>
      </c>
      <c r="V664" s="145" t="s">
        <v>689</v>
      </c>
      <c r="W664" s="145" t="s">
        <v>689</v>
      </c>
      <c r="X664" s="187" t="s">
        <v>689</v>
      </c>
      <c r="Y664" s="180">
        <v>2277316</v>
      </c>
      <c r="Z664" s="181">
        <v>0</v>
      </c>
      <c r="AA664" s="128">
        <v>0</v>
      </c>
      <c r="AB664" s="180">
        <v>463121</v>
      </c>
      <c r="AC664" s="181">
        <v>0</v>
      </c>
      <c r="AD664" s="137">
        <f t="shared" si="109"/>
        <v>2277316</v>
      </c>
      <c r="AE664" s="135">
        <f t="shared" si="110"/>
        <v>0</v>
      </c>
      <c r="AF664" s="135">
        <f t="shared" si="111"/>
        <v>0</v>
      </c>
      <c r="AG664" s="135" t="s">
        <v>2543</v>
      </c>
      <c r="AH664" s="202"/>
      <c r="AI664" s="189"/>
      <c r="AJ664" s="178"/>
      <c r="AK664" s="178"/>
      <c r="AL664" s="178"/>
      <c r="AM664" s="178"/>
      <c r="AN664" s="178"/>
      <c r="AO664" s="178"/>
      <c r="AP664" s="178"/>
      <c r="AQ664" s="177" t="s">
        <v>1767</v>
      </c>
    </row>
    <row r="665" spans="1:43" ht="36" x14ac:dyDescent="0.3">
      <c r="A665" s="193" t="s">
        <v>896</v>
      </c>
      <c r="B665" s="129">
        <v>662</v>
      </c>
      <c r="C665" s="198" t="s">
        <v>1774</v>
      </c>
      <c r="D665" s="239">
        <v>14440</v>
      </c>
      <c r="E665" s="246" t="s">
        <v>906</v>
      </c>
      <c r="F665" s="279" t="s">
        <v>2532</v>
      </c>
      <c r="G665" s="175" t="s">
        <v>1132</v>
      </c>
      <c r="H665" s="187">
        <v>2015</v>
      </c>
      <c r="I665" s="130">
        <v>38672</v>
      </c>
      <c r="J665" s="186">
        <v>2005</v>
      </c>
      <c r="K665" s="130" t="s">
        <v>1647</v>
      </c>
      <c r="L665" s="130" t="s">
        <v>1110</v>
      </c>
      <c r="M665" s="131">
        <v>180</v>
      </c>
      <c r="N665" s="136">
        <v>39083</v>
      </c>
      <c r="O665" s="136">
        <v>42095</v>
      </c>
      <c r="P665" s="136">
        <v>42844</v>
      </c>
      <c r="Q665" s="145">
        <f t="shared" ref="Q665:Q706" si="112">+(P665-N665)/365</f>
        <v>10.304109589041095</v>
      </c>
      <c r="R665" s="145" t="s">
        <v>2520</v>
      </c>
      <c r="S665" s="145">
        <f t="shared" ref="S665:S706" si="113">+(P665-O665)/365</f>
        <v>2.0520547945205481</v>
      </c>
      <c r="T665" s="145" t="s">
        <v>2512</v>
      </c>
      <c r="U665" s="145" t="s">
        <v>2540</v>
      </c>
      <c r="V665" s="145" t="s">
        <v>689</v>
      </c>
      <c r="W665" s="145" t="s">
        <v>689</v>
      </c>
      <c r="X665" s="187" t="s">
        <v>689</v>
      </c>
      <c r="Y665" s="180">
        <v>1241238</v>
      </c>
      <c r="Z665" s="181">
        <v>0</v>
      </c>
      <c r="AA665" s="128">
        <v>0</v>
      </c>
      <c r="AB665" s="180">
        <v>1941229</v>
      </c>
      <c r="AC665" s="196">
        <v>1234363.33</v>
      </c>
      <c r="AD665" s="137">
        <f t="shared" si="109"/>
        <v>6874.6699999999255</v>
      </c>
      <c r="AE665" s="135">
        <f t="shared" si="110"/>
        <v>0.99446144091624655</v>
      </c>
      <c r="AF665" s="135">
        <f t="shared" si="111"/>
        <v>0.99446144091624655</v>
      </c>
      <c r="AG665" s="135" t="s">
        <v>2544</v>
      </c>
      <c r="AH665" s="202"/>
      <c r="AI665" s="189"/>
      <c r="AJ665" s="178"/>
      <c r="AK665" s="178"/>
      <c r="AL665" s="178"/>
      <c r="AM665" s="178"/>
      <c r="AN665" s="178"/>
      <c r="AO665" s="178"/>
      <c r="AP665" s="178"/>
      <c r="AQ665" s="177"/>
    </row>
    <row r="666" spans="1:43" ht="36" x14ac:dyDescent="0.3">
      <c r="A666" s="193" t="s">
        <v>896</v>
      </c>
      <c r="B666" s="129">
        <v>663</v>
      </c>
      <c r="C666" s="198" t="s">
        <v>1789</v>
      </c>
      <c r="D666" s="239">
        <v>19584</v>
      </c>
      <c r="E666" s="246" t="s">
        <v>906</v>
      </c>
      <c r="F666" s="279" t="s">
        <v>2532</v>
      </c>
      <c r="G666" s="175" t="s">
        <v>1132</v>
      </c>
      <c r="H666" s="187">
        <v>2015</v>
      </c>
      <c r="I666" s="130">
        <v>40501</v>
      </c>
      <c r="J666" s="186">
        <v>2010</v>
      </c>
      <c r="K666" s="130" t="s">
        <v>1745</v>
      </c>
      <c r="L666" s="130" t="s">
        <v>1110</v>
      </c>
      <c r="M666" s="131">
        <v>240</v>
      </c>
      <c r="N666" s="136">
        <v>41244</v>
      </c>
      <c r="O666" s="136">
        <v>42339</v>
      </c>
      <c r="P666" s="136">
        <v>42844</v>
      </c>
      <c r="Q666" s="145">
        <f t="shared" si="112"/>
        <v>4.3835616438356162</v>
      </c>
      <c r="R666" s="145" t="s">
        <v>2514</v>
      </c>
      <c r="S666" s="145">
        <f t="shared" si="113"/>
        <v>1.3835616438356164</v>
      </c>
      <c r="T666" s="145" t="s">
        <v>2524</v>
      </c>
      <c r="U666" s="145" t="s">
        <v>2540</v>
      </c>
      <c r="V666" s="145" t="s">
        <v>691</v>
      </c>
      <c r="W666" s="145" t="s">
        <v>689</v>
      </c>
      <c r="X666" s="187" t="s">
        <v>691</v>
      </c>
      <c r="Y666" s="180">
        <v>3432452</v>
      </c>
      <c r="Z666" s="181">
        <v>0</v>
      </c>
      <c r="AA666" s="128">
        <v>0</v>
      </c>
      <c r="AB666" s="180">
        <v>5928134</v>
      </c>
      <c r="AC666" s="196">
        <v>3415319.74</v>
      </c>
      <c r="AD666" s="137">
        <f t="shared" si="109"/>
        <v>17132.259999999776</v>
      </c>
      <c r="AE666" s="135">
        <f t="shared" si="110"/>
        <v>0.99500874010765483</v>
      </c>
      <c r="AF666" s="135">
        <f t="shared" si="111"/>
        <v>0.99500874010765483</v>
      </c>
      <c r="AG666" s="135" t="s">
        <v>2544</v>
      </c>
      <c r="AH666" s="202"/>
      <c r="AI666" s="189"/>
      <c r="AJ666" s="178"/>
      <c r="AK666" s="178"/>
      <c r="AL666" s="178"/>
      <c r="AM666" s="178"/>
      <c r="AN666" s="178"/>
      <c r="AO666" s="178"/>
      <c r="AP666" s="178"/>
      <c r="AQ666" s="177"/>
    </row>
    <row r="667" spans="1:43" ht="36" x14ac:dyDescent="0.3">
      <c r="A667" s="193" t="s">
        <v>896</v>
      </c>
      <c r="B667" s="129">
        <v>664</v>
      </c>
      <c r="C667" s="198" t="s">
        <v>1832</v>
      </c>
      <c r="D667" s="239">
        <v>25729</v>
      </c>
      <c r="E667" s="246" t="s">
        <v>906</v>
      </c>
      <c r="F667" s="279" t="s">
        <v>2532</v>
      </c>
      <c r="G667" s="175" t="s">
        <v>1132</v>
      </c>
      <c r="H667" s="187">
        <v>2015</v>
      </c>
      <c r="I667" s="130">
        <v>39820</v>
      </c>
      <c r="J667" s="187">
        <v>2009</v>
      </c>
      <c r="K667" s="130" t="s">
        <v>906</v>
      </c>
      <c r="L667" s="130" t="s">
        <v>1110</v>
      </c>
      <c r="M667" s="131">
        <v>180</v>
      </c>
      <c r="N667" s="136">
        <v>41244</v>
      </c>
      <c r="O667" s="136">
        <v>41974</v>
      </c>
      <c r="P667" s="136">
        <v>42844</v>
      </c>
      <c r="Q667" s="145">
        <f t="shared" si="112"/>
        <v>4.3835616438356162</v>
      </c>
      <c r="R667" s="145" t="s">
        <v>2514</v>
      </c>
      <c r="S667" s="145">
        <f t="shared" si="113"/>
        <v>2.3835616438356166</v>
      </c>
      <c r="T667" s="145" t="s">
        <v>2512</v>
      </c>
      <c r="U667" s="145" t="s">
        <v>2540</v>
      </c>
      <c r="V667" s="145" t="s">
        <v>689</v>
      </c>
      <c r="W667" s="145" t="s">
        <v>689</v>
      </c>
      <c r="X667" s="187" t="s">
        <v>689</v>
      </c>
      <c r="Y667" s="180">
        <v>917960</v>
      </c>
      <c r="Z667" s="181">
        <v>0</v>
      </c>
      <c r="AA667" s="128">
        <v>0</v>
      </c>
      <c r="AB667" s="180">
        <v>140800</v>
      </c>
      <c r="AC667" s="192">
        <v>108466.67</v>
      </c>
      <c r="AD667" s="137">
        <f t="shared" si="109"/>
        <v>809493.33</v>
      </c>
      <c r="AE667" s="135">
        <f t="shared" si="110"/>
        <v>0.11816056255174517</v>
      </c>
      <c r="AF667" s="135">
        <f t="shared" si="111"/>
        <v>0.11816056255174517</v>
      </c>
      <c r="AG667" s="135" t="s">
        <v>2543</v>
      </c>
      <c r="AH667" s="202"/>
      <c r="AI667" s="189"/>
      <c r="AJ667" s="178"/>
      <c r="AK667" s="178"/>
      <c r="AL667" s="178"/>
      <c r="AM667" s="178"/>
      <c r="AN667" s="178"/>
      <c r="AO667" s="178"/>
      <c r="AP667" s="178"/>
      <c r="AQ667" s="177"/>
    </row>
    <row r="668" spans="1:43" ht="36" x14ac:dyDescent="0.3">
      <c r="A668" s="193" t="s">
        <v>896</v>
      </c>
      <c r="B668" s="129">
        <v>665</v>
      </c>
      <c r="C668" s="198" t="s">
        <v>2139</v>
      </c>
      <c r="D668" s="239">
        <v>42452</v>
      </c>
      <c r="E668" s="246" t="s">
        <v>906</v>
      </c>
      <c r="F668" s="279" t="s">
        <v>2532</v>
      </c>
      <c r="G668" s="175" t="s">
        <v>1132</v>
      </c>
      <c r="H668" s="187">
        <v>2015</v>
      </c>
      <c r="I668" s="130">
        <v>39986</v>
      </c>
      <c r="J668" s="187">
        <v>2009</v>
      </c>
      <c r="K668" s="130" t="s">
        <v>1519</v>
      </c>
      <c r="L668" s="130" t="s">
        <v>1110</v>
      </c>
      <c r="M668" s="131">
        <v>150</v>
      </c>
      <c r="N668" s="136">
        <v>41153</v>
      </c>
      <c r="O668" s="136">
        <v>41487</v>
      </c>
      <c r="P668" s="136">
        <v>42844</v>
      </c>
      <c r="Q668" s="145">
        <f t="shared" si="112"/>
        <v>4.6328767123287671</v>
      </c>
      <c r="R668" s="145" t="s">
        <v>2514</v>
      </c>
      <c r="S668" s="145">
        <f t="shared" si="113"/>
        <v>3.7178082191780821</v>
      </c>
      <c r="T668" s="145" t="s">
        <v>2513</v>
      </c>
      <c r="U668" s="145" t="s">
        <v>2540</v>
      </c>
      <c r="V668" s="145" t="s">
        <v>691</v>
      </c>
      <c r="W668" s="136" t="s">
        <v>691</v>
      </c>
      <c r="X668" s="187" t="s">
        <v>689</v>
      </c>
      <c r="Y668" s="180">
        <v>13320</v>
      </c>
      <c r="Z668" s="181">
        <v>0</v>
      </c>
      <c r="AA668" s="128">
        <v>0</v>
      </c>
      <c r="AB668" s="180">
        <v>24206</v>
      </c>
      <c r="AC668" s="180">
        <v>13320</v>
      </c>
      <c r="AD668" s="137">
        <f t="shared" si="109"/>
        <v>0</v>
      </c>
      <c r="AE668" s="135">
        <f t="shared" si="110"/>
        <v>1</v>
      </c>
      <c r="AF668" s="135">
        <f t="shared" si="111"/>
        <v>1</v>
      </c>
      <c r="AG668" s="135" t="s">
        <v>2544</v>
      </c>
      <c r="AH668" s="136" t="s">
        <v>925</v>
      </c>
      <c r="AI668" s="189"/>
      <c r="AJ668" s="178"/>
      <c r="AK668" s="178"/>
      <c r="AL668" s="178"/>
      <c r="AM668" s="178"/>
      <c r="AN668" s="178"/>
      <c r="AO668" s="178"/>
      <c r="AP668" s="178"/>
      <c r="AQ668" s="177"/>
    </row>
    <row r="669" spans="1:43" ht="48" x14ac:dyDescent="0.3">
      <c r="A669" s="193" t="s">
        <v>896</v>
      </c>
      <c r="B669" s="129">
        <v>666</v>
      </c>
      <c r="C669" s="198" t="s">
        <v>1850</v>
      </c>
      <c r="D669" s="239">
        <v>125037</v>
      </c>
      <c r="E669" s="245" t="s">
        <v>2376</v>
      </c>
      <c r="F669" s="279" t="s">
        <v>2532</v>
      </c>
      <c r="G669" s="175" t="s">
        <v>2194</v>
      </c>
      <c r="H669" s="187">
        <v>2015</v>
      </c>
      <c r="I669" s="130">
        <v>40024</v>
      </c>
      <c r="J669" s="187">
        <v>2009</v>
      </c>
      <c r="K669" s="130" t="s">
        <v>1805</v>
      </c>
      <c r="L669" s="130" t="s">
        <v>1110</v>
      </c>
      <c r="M669" s="131">
        <v>120</v>
      </c>
      <c r="N669" s="136">
        <v>41244</v>
      </c>
      <c r="O669" s="136">
        <v>41974</v>
      </c>
      <c r="P669" s="136">
        <v>42844</v>
      </c>
      <c r="Q669" s="145">
        <f t="shared" si="112"/>
        <v>4.3835616438356162</v>
      </c>
      <c r="R669" s="145" t="s">
        <v>2514</v>
      </c>
      <c r="S669" s="145">
        <f t="shared" si="113"/>
        <v>2.3835616438356166</v>
      </c>
      <c r="T669" s="145" t="s">
        <v>2512</v>
      </c>
      <c r="U669" s="145" t="s">
        <v>2540</v>
      </c>
      <c r="V669" s="145" t="s">
        <v>689</v>
      </c>
      <c r="W669" s="145" t="s">
        <v>689</v>
      </c>
      <c r="X669" s="187" t="s">
        <v>689</v>
      </c>
      <c r="Y669" s="192">
        <v>2724334.89</v>
      </c>
      <c r="Z669" s="181">
        <v>0</v>
      </c>
      <c r="AA669" s="128">
        <v>0</v>
      </c>
      <c r="AB669" s="180">
        <v>2506870</v>
      </c>
      <c r="AC669" s="196">
        <v>2465046.64</v>
      </c>
      <c r="AD669" s="137">
        <f t="shared" si="109"/>
        <v>259288.25</v>
      </c>
      <c r="AE669" s="135">
        <f t="shared" si="110"/>
        <v>0.90482511861821802</v>
      </c>
      <c r="AF669" s="135">
        <f t="shared" si="111"/>
        <v>0.90482511861821802</v>
      </c>
      <c r="AG669" s="135" t="s">
        <v>2544</v>
      </c>
      <c r="AH669" s="202"/>
      <c r="AI669" s="190"/>
      <c r="AJ669" s="191"/>
      <c r="AK669" s="191"/>
      <c r="AL669" s="191"/>
      <c r="AM669" s="191"/>
      <c r="AN669" s="191"/>
      <c r="AO669" s="191"/>
      <c r="AP669" s="191"/>
      <c r="AQ669" s="177"/>
    </row>
    <row r="670" spans="1:43" ht="60" x14ac:dyDescent="0.3">
      <c r="A670" s="193" t="s">
        <v>896</v>
      </c>
      <c r="B670" s="129">
        <v>667</v>
      </c>
      <c r="C670" s="198" t="s">
        <v>1853</v>
      </c>
      <c r="D670" s="239">
        <v>181502</v>
      </c>
      <c r="E670" s="246" t="s">
        <v>906</v>
      </c>
      <c r="F670" s="279" t="s">
        <v>2532</v>
      </c>
      <c r="G670" s="175" t="s">
        <v>1971</v>
      </c>
      <c r="H670" s="187">
        <v>2015</v>
      </c>
      <c r="I670" s="130">
        <v>40708</v>
      </c>
      <c r="J670" s="187">
        <v>2011</v>
      </c>
      <c r="K670" s="130" t="s">
        <v>1798</v>
      </c>
      <c r="L670" s="130" t="s">
        <v>1110</v>
      </c>
      <c r="M670" s="131">
        <v>180</v>
      </c>
      <c r="N670" s="136">
        <v>41730</v>
      </c>
      <c r="O670" s="136">
        <v>42095</v>
      </c>
      <c r="P670" s="136">
        <v>42844</v>
      </c>
      <c r="Q670" s="145">
        <f t="shared" si="112"/>
        <v>3.0520547945205481</v>
      </c>
      <c r="R670" s="145" t="s">
        <v>2513</v>
      </c>
      <c r="S670" s="145">
        <f t="shared" si="113"/>
        <v>2.0520547945205481</v>
      </c>
      <c r="T670" s="145" t="s">
        <v>2512</v>
      </c>
      <c r="U670" s="145" t="s">
        <v>2540</v>
      </c>
      <c r="V670" s="145" t="s">
        <v>691</v>
      </c>
      <c r="W670" s="136" t="s">
        <v>691</v>
      </c>
      <c r="X670" s="187" t="s">
        <v>689</v>
      </c>
      <c r="Y670" s="192">
        <v>1797453.11</v>
      </c>
      <c r="Z670" s="181">
        <v>0</v>
      </c>
      <c r="AA670" s="128">
        <v>0</v>
      </c>
      <c r="AB670" s="180">
        <v>2471638</v>
      </c>
      <c r="AC670" s="196">
        <v>1797453.11</v>
      </c>
      <c r="AD670" s="137">
        <f t="shared" si="109"/>
        <v>0</v>
      </c>
      <c r="AE670" s="135">
        <f t="shared" si="110"/>
        <v>1</v>
      </c>
      <c r="AF670" s="135">
        <f t="shared" si="111"/>
        <v>1</v>
      </c>
      <c r="AG670" s="135" t="s">
        <v>2544</v>
      </c>
      <c r="AH670" s="136" t="s">
        <v>925</v>
      </c>
      <c r="AI670" s="190"/>
      <c r="AJ670" s="191"/>
      <c r="AK670" s="191"/>
      <c r="AL670" s="191"/>
      <c r="AM670" s="191"/>
      <c r="AN670" s="191"/>
      <c r="AO670" s="191"/>
      <c r="AP670" s="191"/>
      <c r="AQ670" s="177"/>
    </row>
    <row r="671" spans="1:43" ht="48" x14ac:dyDescent="0.3">
      <c r="A671" s="193" t="s">
        <v>896</v>
      </c>
      <c r="B671" s="129">
        <v>668</v>
      </c>
      <c r="C671" s="198" t="s">
        <v>1858</v>
      </c>
      <c r="D671" s="239">
        <v>257971</v>
      </c>
      <c r="E671" s="246" t="s">
        <v>906</v>
      </c>
      <c r="F671" s="279" t="s">
        <v>2532</v>
      </c>
      <c r="G671" s="175" t="s">
        <v>1132</v>
      </c>
      <c r="H671" s="187">
        <v>2015</v>
      </c>
      <c r="I671" s="130">
        <v>41430</v>
      </c>
      <c r="J671" s="187">
        <v>2013</v>
      </c>
      <c r="K671" s="130" t="s">
        <v>1170</v>
      </c>
      <c r="L671" s="130" t="s">
        <v>1095</v>
      </c>
      <c r="M671" s="131">
        <v>180</v>
      </c>
      <c r="N671" s="136">
        <v>41548</v>
      </c>
      <c r="O671" s="136">
        <v>42339</v>
      </c>
      <c r="P671" s="136">
        <v>42844</v>
      </c>
      <c r="Q671" s="145">
        <f t="shared" si="112"/>
        <v>3.5506849315068494</v>
      </c>
      <c r="R671" s="145" t="s">
        <v>2513</v>
      </c>
      <c r="S671" s="145">
        <f t="shared" si="113"/>
        <v>1.3835616438356164</v>
      </c>
      <c r="T671" s="145" t="s">
        <v>2524</v>
      </c>
      <c r="U671" s="145" t="s">
        <v>2540</v>
      </c>
      <c r="V671" s="145" t="s">
        <v>691</v>
      </c>
      <c r="W671" s="145" t="s">
        <v>689</v>
      </c>
      <c r="X671" s="187" t="s">
        <v>689</v>
      </c>
      <c r="Y671" s="192">
        <v>1132220.3500000001</v>
      </c>
      <c r="Z671" s="181">
        <v>0</v>
      </c>
      <c r="AA671" s="128">
        <v>0</v>
      </c>
      <c r="AB671" s="127">
        <v>1534346</v>
      </c>
      <c r="AC671" s="196">
        <v>1129008.8500000001</v>
      </c>
      <c r="AD671" s="137">
        <f t="shared" si="109"/>
        <v>3211.5</v>
      </c>
      <c r="AE671" s="135">
        <f t="shared" si="110"/>
        <v>0.99716353799858837</v>
      </c>
      <c r="AF671" s="135">
        <f t="shared" si="111"/>
        <v>0.99716353799858837</v>
      </c>
      <c r="AG671" s="135" t="s">
        <v>2544</v>
      </c>
      <c r="AH671" s="202"/>
      <c r="AI671" s="189"/>
      <c r="AJ671" s="178"/>
      <c r="AK671" s="178"/>
      <c r="AL671" s="178"/>
      <c r="AM671" s="178"/>
      <c r="AN671" s="178"/>
      <c r="AO671" s="178"/>
      <c r="AP671" s="178"/>
      <c r="AQ671" s="224"/>
    </row>
    <row r="672" spans="1:43" ht="36" x14ac:dyDescent="0.3">
      <c r="A672" s="193" t="s">
        <v>899</v>
      </c>
      <c r="B672" s="129">
        <v>669</v>
      </c>
      <c r="C672" s="198" t="s">
        <v>1633</v>
      </c>
      <c r="D672" s="239">
        <v>5455</v>
      </c>
      <c r="E672" s="245" t="s">
        <v>1629</v>
      </c>
      <c r="F672" s="280" t="s">
        <v>1629</v>
      </c>
      <c r="G672" s="175" t="s">
        <v>1451</v>
      </c>
      <c r="H672" s="187">
        <v>2015</v>
      </c>
      <c r="I672" s="130">
        <v>39848</v>
      </c>
      <c r="J672" s="187">
        <v>2009</v>
      </c>
      <c r="K672" s="187" t="s">
        <v>1094</v>
      </c>
      <c r="L672" s="130" t="s">
        <v>1102</v>
      </c>
      <c r="M672" s="131">
        <v>449</v>
      </c>
      <c r="N672" s="136">
        <v>40179</v>
      </c>
      <c r="O672" s="136">
        <v>41609</v>
      </c>
      <c r="P672" s="136">
        <v>42844</v>
      </c>
      <c r="Q672" s="145">
        <f t="shared" si="112"/>
        <v>7.3013698630136989</v>
      </c>
      <c r="R672" s="145" t="s">
        <v>2517</v>
      </c>
      <c r="S672" s="145">
        <f t="shared" si="113"/>
        <v>3.3835616438356166</v>
      </c>
      <c r="T672" s="145" t="s">
        <v>2513</v>
      </c>
      <c r="U672" s="145" t="s">
        <v>2540</v>
      </c>
      <c r="V672" s="145" t="s">
        <v>689</v>
      </c>
      <c r="W672" s="145" t="s">
        <v>689</v>
      </c>
      <c r="X672" s="187" t="s">
        <v>691</v>
      </c>
      <c r="Y672" s="180">
        <v>11904297.640000001</v>
      </c>
      <c r="Z672" s="181">
        <v>0</v>
      </c>
      <c r="AA672" s="128">
        <v>0</v>
      </c>
      <c r="AB672" s="180">
        <v>16133218</v>
      </c>
      <c r="AC672" s="222">
        <v>11904297.640000001</v>
      </c>
      <c r="AD672" s="137">
        <f t="shared" si="109"/>
        <v>0</v>
      </c>
      <c r="AE672" s="135">
        <f t="shared" si="110"/>
        <v>1</v>
      </c>
      <c r="AF672" s="135">
        <f t="shared" si="111"/>
        <v>1</v>
      </c>
      <c r="AG672" s="135" t="s">
        <v>2544</v>
      </c>
      <c r="AH672" s="202"/>
      <c r="AI672" s="189"/>
      <c r="AJ672" s="178"/>
      <c r="AK672" s="178"/>
      <c r="AL672" s="178"/>
      <c r="AM672" s="178"/>
      <c r="AN672" s="178"/>
      <c r="AO672" s="178"/>
      <c r="AP672" s="178"/>
      <c r="AQ672" s="188"/>
    </row>
    <row r="673" spans="1:43" ht="36" x14ac:dyDescent="0.3">
      <c r="A673" s="193" t="s">
        <v>899</v>
      </c>
      <c r="B673" s="129">
        <v>670</v>
      </c>
      <c r="C673" s="198" t="s">
        <v>1639</v>
      </c>
      <c r="D673" s="239">
        <v>8192</v>
      </c>
      <c r="E673" s="245" t="s">
        <v>1629</v>
      </c>
      <c r="F673" s="280" t="s">
        <v>1629</v>
      </c>
      <c r="G673" s="175" t="s">
        <v>1451</v>
      </c>
      <c r="H673" s="187">
        <v>2015</v>
      </c>
      <c r="I673" s="130">
        <v>40354</v>
      </c>
      <c r="J673" s="186">
        <v>2010</v>
      </c>
      <c r="K673" s="229" t="s">
        <v>1640</v>
      </c>
      <c r="L673" s="130" t="s">
        <v>1102</v>
      </c>
      <c r="M673" s="131">
        <v>451</v>
      </c>
      <c r="N673" s="136">
        <v>40391</v>
      </c>
      <c r="O673" s="136">
        <v>41609</v>
      </c>
      <c r="P673" s="136">
        <v>42844</v>
      </c>
      <c r="Q673" s="145">
        <f t="shared" si="112"/>
        <v>6.720547945205479</v>
      </c>
      <c r="R673" s="145" t="s">
        <v>2516</v>
      </c>
      <c r="S673" s="145">
        <f t="shared" si="113"/>
        <v>3.3835616438356166</v>
      </c>
      <c r="T673" s="145" t="s">
        <v>2513</v>
      </c>
      <c r="U673" s="145" t="s">
        <v>2540</v>
      </c>
      <c r="V673" s="145" t="s">
        <v>689</v>
      </c>
      <c r="W673" s="145" t="s">
        <v>689</v>
      </c>
      <c r="X673" s="187" t="s">
        <v>691</v>
      </c>
      <c r="Y673" s="180">
        <v>8182361.1500000004</v>
      </c>
      <c r="Z673" s="181">
        <v>0</v>
      </c>
      <c r="AA673" s="128">
        <v>0</v>
      </c>
      <c r="AB673" s="180">
        <v>15167178</v>
      </c>
      <c r="AC673" s="192">
        <v>8182361.1500000004</v>
      </c>
      <c r="AD673" s="137">
        <f t="shared" si="109"/>
        <v>0</v>
      </c>
      <c r="AE673" s="135">
        <f t="shared" si="110"/>
        <v>1</v>
      </c>
      <c r="AF673" s="135">
        <f t="shared" si="111"/>
        <v>1</v>
      </c>
      <c r="AG673" s="135" t="s">
        <v>2544</v>
      </c>
      <c r="AH673" s="202"/>
      <c r="AI673" s="189"/>
      <c r="AJ673" s="178"/>
      <c r="AK673" s="178"/>
      <c r="AL673" s="178"/>
      <c r="AM673" s="178"/>
      <c r="AN673" s="178"/>
      <c r="AO673" s="178"/>
      <c r="AP673" s="178"/>
      <c r="AQ673" s="188"/>
    </row>
    <row r="674" spans="1:43" ht="36" x14ac:dyDescent="0.3">
      <c r="A674" s="193" t="s">
        <v>899</v>
      </c>
      <c r="B674" s="129">
        <v>671</v>
      </c>
      <c r="C674" s="198" t="s">
        <v>1644</v>
      </c>
      <c r="D674" s="239">
        <v>37716</v>
      </c>
      <c r="E674" s="245" t="s">
        <v>1629</v>
      </c>
      <c r="F674" s="280" t="s">
        <v>1629</v>
      </c>
      <c r="G674" s="175" t="s">
        <v>1451</v>
      </c>
      <c r="H674" s="187">
        <v>2015</v>
      </c>
      <c r="I674" s="130">
        <v>40354</v>
      </c>
      <c r="J674" s="186">
        <v>2010</v>
      </c>
      <c r="K674" s="187" t="s">
        <v>1094</v>
      </c>
      <c r="L674" s="130" t="s">
        <v>1102</v>
      </c>
      <c r="M674" s="131">
        <v>451</v>
      </c>
      <c r="N674" s="136">
        <v>40391</v>
      </c>
      <c r="O674" s="136">
        <v>41609</v>
      </c>
      <c r="P674" s="136">
        <v>42844</v>
      </c>
      <c r="Q674" s="145">
        <f t="shared" si="112"/>
        <v>6.720547945205479</v>
      </c>
      <c r="R674" s="145" t="s">
        <v>2516</v>
      </c>
      <c r="S674" s="145">
        <f t="shared" si="113"/>
        <v>3.3835616438356166</v>
      </c>
      <c r="T674" s="145" t="s">
        <v>2513</v>
      </c>
      <c r="U674" s="145" t="s">
        <v>2540</v>
      </c>
      <c r="V674" s="145" t="s">
        <v>691</v>
      </c>
      <c r="W674" s="145" t="s">
        <v>689</v>
      </c>
      <c r="X674" s="187" t="s">
        <v>691</v>
      </c>
      <c r="Y674" s="180">
        <v>14390004.32</v>
      </c>
      <c r="Z674" s="181">
        <v>0</v>
      </c>
      <c r="AA674" s="128">
        <v>0</v>
      </c>
      <c r="AB674" s="180">
        <v>19309692</v>
      </c>
      <c r="AC674" s="192">
        <v>14390004.32</v>
      </c>
      <c r="AD674" s="137">
        <f t="shared" si="109"/>
        <v>0</v>
      </c>
      <c r="AE674" s="135">
        <f t="shared" si="110"/>
        <v>1</v>
      </c>
      <c r="AF674" s="135">
        <f t="shared" si="111"/>
        <v>1</v>
      </c>
      <c r="AG674" s="135" t="s">
        <v>2544</v>
      </c>
      <c r="AH674" s="202"/>
      <c r="AI674" s="189"/>
      <c r="AJ674" s="178"/>
      <c r="AK674" s="178"/>
      <c r="AL674" s="178"/>
      <c r="AM674" s="178"/>
      <c r="AN674" s="178"/>
      <c r="AO674" s="178"/>
      <c r="AP674" s="178"/>
      <c r="AQ674" s="188"/>
    </row>
    <row r="675" spans="1:43" ht="36" x14ac:dyDescent="0.3">
      <c r="A675" s="193" t="s">
        <v>899</v>
      </c>
      <c r="B675" s="129">
        <v>672</v>
      </c>
      <c r="C675" s="198" t="s">
        <v>2419</v>
      </c>
      <c r="D675" s="239">
        <v>48153</v>
      </c>
      <c r="E675" s="245" t="s">
        <v>1629</v>
      </c>
      <c r="F675" s="280" t="s">
        <v>1629</v>
      </c>
      <c r="G675" s="175" t="s">
        <v>1451</v>
      </c>
      <c r="H675" s="187">
        <v>2015</v>
      </c>
      <c r="I675" s="130">
        <v>39848</v>
      </c>
      <c r="J675" s="187">
        <v>2009</v>
      </c>
      <c r="K675" s="130" t="s">
        <v>1647</v>
      </c>
      <c r="L675" s="130" t="s">
        <v>1102</v>
      </c>
      <c r="M675" s="131">
        <v>450</v>
      </c>
      <c r="N675" s="136">
        <v>40210</v>
      </c>
      <c r="O675" s="136">
        <v>41730</v>
      </c>
      <c r="P675" s="136">
        <v>42844</v>
      </c>
      <c r="Q675" s="145">
        <f t="shared" si="112"/>
        <v>7.2164383561643834</v>
      </c>
      <c r="R675" s="145" t="s">
        <v>2517</v>
      </c>
      <c r="S675" s="145">
        <f t="shared" si="113"/>
        <v>3.0520547945205481</v>
      </c>
      <c r="T675" s="145" t="s">
        <v>2513</v>
      </c>
      <c r="U675" s="145" t="s">
        <v>2540</v>
      </c>
      <c r="V675" s="145" t="s">
        <v>691</v>
      </c>
      <c r="W675" s="145" t="s">
        <v>689</v>
      </c>
      <c r="X675" s="187" t="s">
        <v>689</v>
      </c>
      <c r="Y675" s="180">
        <v>2494759.38</v>
      </c>
      <c r="Z675" s="181">
        <v>0</v>
      </c>
      <c r="AA675" s="128">
        <v>0</v>
      </c>
      <c r="AB675" s="180">
        <v>3256233</v>
      </c>
      <c r="AC675" s="192">
        <v>2417567.41</v>
      </c>
      <c r="AD675" s="137">
        <f t="shared" si="109"/>
        <v>77191.969999999739</v>
      </c>
      <c r="AE675" s="135">
        <f t="shared" si="110"/>
        <v>0.96905835062939027</v>
      </c>
      <c r="AF675" s="135">
        <f t="shared" si="111"/>
        <v>0.96905835062939027</v>
      </c>
      <c r="AG675" s="135" t="s">
        <v>2544</v>
      </c>
      <c r="AH675" s="202"/>
      <c r="AI675" s="189"/>
      <c r="AJ675" s="178"/>
      <c r="AK675" s="178"/>
      <c r="AL675" s="178"/>
      <c r="AM675" s="178"/>
      <c r="AN675" s="178"/>
      <c r="AO675" s="178"/>
      <c r="AP675" s="178"/>
      <c r="AQ675" s="188"/>
    </row>
    <row r="676" spans="1:43" ht="72.599999999999994" x14ac:dyDescent="0.3">
      <c r="A676" s="193" t="s">
        <v>899</v>
      </c>
      <c r="B676" s="129">
        <v>673</v>
      </c>
      <c r="C676" s="198" t="s">
        <v>1655</v>
      </c>
      <c r="D676" s="239">
        <v>58537</v>
      </c>
      <c r="E676" s="245" t="s">
        <v>1629</v>
      </c>
      <c r="F676" s="280" t="s">
        <v>1629</v>
      </c>
      <c r="G676" s="175" t="s">
        <v>1451</v>
      </c>
      <c r="H676" s="187">
        <v>2015</v>
      </c>
      <c r="I676" s="130">
        <v>39976</v>
      </c>
      <c r="J676" s="187">
        <v>2009</v>
      </c>
      <c r="K676" s="130" t="s">
        <v>1656</v>
      </c>
      <c r="L676" s="130" t="s">
        <v>1107</v>
      </c>
      <c r="M676" s="131">
        <v>270</v>
      </c>
      <c r="N676" s="136">
        <v>40238</v>
      </c>
      <c r="O676" s="136">
        <v>41609</v>
      </c>
      <c r="P676" s="136">
        <v>42844</v>
      </c>
      <c r="Q676" s="145">
        <f t="shared" si="112"/>
        <v>7.13972602739726</v>
      </c>
      <c r="R676" s="145" t="s">
        <v>2517</v>
      </c>
      <c r="S676" s="145">
        <f t="shared" si="113"/>
        <v>3.3835616438356166</v>
      </c>
      <c r="T676" s="145" t="s">
        <v>2513</v>
      </c>
      <c r="U676" s="145" t="s">
        <v>2540</v>
      </c>
      <c r="V676" s="145" t="s">
        <v>691</v>
      </c>
      <c r="W676" s="145" t="s">
        <v>689</v>
      </c>
      <c r="X676" s="187" t="s">
        <v>691</v>
      </c>
      <c r="Y676" s="180">
        <v>16752822</v>
      </c>
      <c r="Z676" s="181">
        <v>0</v>
      </c>
      <c r="AA676" s="128">
        <v>0</v>
      </c>
      <c r="AB676" s="127">
        <v>32407700</v>
      </c>
      <c r="AC676" s="192">
        <v>19668317.07</v>
      </c>
      <c r="AD676" s="137">
        <f t="shared" si="109"/>
        <v>-2915495.0700000003</v>
      </c>
      <c r="AE676" s="135">
        <f t="shared" si="110"/>
        <v>1.1740300869907172</v>
      </c>
      <c r="AF676" s="135">
        <f t="shared" si="111"/>
        <v>1.1740300869907172</v>
      </c>
      <c r="AG676" s="135" t="s">
        <v>2544</v>
      </c>
      <c r="AH676" s="202"/>
      <c r="AI676" s="189"/>
      <c r="AJ676" s="178"/>
      <c r="AK676" s="178"/>
      <c r="AL676" s="178"/>
      <c r="AM676" s="178"/>
      <c r="AN676" s="178"/>
      <c r="AO676" s="178"/>
      <c r="AP676" s="178"/>
      <c r="AQ676" s="188" t="s">
        <v>716</v>
      </c>
    </row>
    <row r="677" spans="1:43" ht="36" x14ac:dyDescent="0.3">
      <c r="A677" s="193" t="s">
        <v>899</v>
      </c>
      <c r="B677" s="129">
        <v>674</v>
      </c>
      <c r="C677" s="198" t="s">
        <v>1664</v>
      </c>
      <c r="D677" s="239">
        <v>61434</v>
      </c>
      <c r="E677" s="245" t="s">
        <v>1637</v>
      </c>
      <c r="F677" s="279" t="s">
        <v>2531</v>
      </c>
      <c r="G677" s="175" t="s">
        <v>1451</v>
      </c>
      <c r="H677" s="187">
        <v>2015</v>
      </c>
      <c r="I677" s="130">
        <v>39849</v>
      </c>
      <c r="J677" s="187">
        <v>2009</v>
      </c>
      <c r="K677" s="130" t="s">
        <v>906</v>
      </c>
      <c r="L677" s="130" t="s">
        <v>1107</v>
      </c>
      <c r="M677" s="131">
        <v>420</v>
      </c>
      <c r="N677" s="136">
        <v>39934</v>
      </c>
      <c r="O677" s="136">
        <v>42248</v>
      </c>
      <c r="P677" s="136">
        <v>42844</v>
      </c>
      <c r="Q677" s="145">
        <f t="shared" si="112"/>
        <v>7.9726027397260273</v>
      </c>
      <c r="R677" s="145" t="s">
        <v>2518</v>
      </c>
      <c r="S677" s="145">
        <f t="shared" si="113"/>
        <v>1.6328767123287671</v>
      </c>
      <c r="T677" s="145" t="s">
        <v>2524</v>
      </c>
      <c r="U677" s="145" t="s">
        <v>2540</v>
      </c>
      <c r="V677" s="145" t="s">
        <v>691</v>
      </c>
      <c r="W677" s="145" t="s">
        <v>689</v>
      </c>
      <c r="X677" s="187" t="s">
        <v>691</v>
      </c>
      <c r="Y677" s="180">
        <v>138974194.84</v>
      </c>
      <c r="Z677" s="181">
        <v>0</v>
      </c>
      <c r="AA677" s="128">
        <v>0</v>
      </c>
      <c r="AB677" s="180">
        <v>166725544</v>
      </c>
      <c r="AC677" s="192">
        <v>138930329.09999999</v>
      </c>
      <c r="AD677" s="137">
        <f t="shared" si="109"/>
        <v>43865.740000009537</v>
      </c>
      <c r="AE677" s="135">
        <f t="shared" si="110"/>
        <v>0.99968436053865606</v>
      </c>
      <c r="AF677" s="135">
        <f t="shared" si="111"/>
        <v>0.99968436053865606</v>
      </c>
      <c r="AG677" s="135" t="s">
        <v>2544</v>
      </c>
      <c r="AH677" s="202"/>
      <c r="AI677" s="189"/>
      <c r="AJ677" s="178"/>
      <c r="AK677" s="178"/>
      <c r="AL677" s="178"/>
      <c r="AM677" s="178"/>
      <c r="AN677" s="178"/>
      <c r="AO677" s="178"/>
      <c r="AP677" s="178"/>
      <c r="AQ677" s="139" t="s">
        <v>1630</v>
      </c>
    </row>
    <row r="678" spans="1:43" ht="36" x14ac:dyDescent="0.3">
      <c r="A678" s="193" t="s">
        <v>899</v>
      </c>
      <c r="B678" s="129">
        <v>675</v>
      </c>
      <c r="C678" s="198" t="s">
        <v>1687</v>
      </c>
      <c r="D678" s="239">
        <v>182890</v>
      </c>
      <c r="E678" s="245" t="s">
        <v>2387</v>
      </c>
      <c r="F678" s="280" t="s">
        <v>1629</v>
      </c>
      <c r="G678" s="175" t="s">
        <v>1132</v>
      </c>
      <c r="H678" s="187">
        <v>2015</v>
      </c>
      <c r="I678" s="130">
        <v>41355</v>
      </c>
      <c r="J678" s="187">
        <v>2013</v>
      </c>
      <c r="K678" s="187" t="s">
        <v>1094</v>
      </c>
      <c r="L678" s="130" t="s">
        <v>1102</v>
      </c>
      <c r="M678" s="131">
        <v>720</v>
      </c>
      <c r="N678" s="136">
        <v>41944</v>
      </c>
      <c r="O678" s="136">
        <v>42644</v>
      </c>
      <c r="P678" s="136">
        <v>42844</v>
      </c>
      <c r="Q678" s="145">
        <f t="shared" si="112"/>
        <v>2.4657534246575343</v>
      </c>
      <c r="R678" s="145" t="s">
        <v>2512</v>
      </c>
      <c r="S678" s="145">
        <f t="shared" si="113"/>
        <v>0.54794520547945202</v>
      </c>
      <c r="T678" s="145" t="s">
        <v>2510</v>
      </c>
      <c r="U678" s="145" t="s">
        <v>2539</v>
      </c>
      <c r="V678" s="145" t="s">
        <v>689</v>
      </c>
      <c r="W678" s="145" t="s">
        <v>689</v>
      </c>
      <c r="X678" s="187" t="s">
        <v>691</v>
      </c>
      <c r="Y678" s="180">
        <v>16689815</v>
      </c>
      <c r="Z678" s="180">
        <v>10873454</v>
      </c>
      <c r="AA678" s="180">
        <v>7873454</v>
      </c>
      <c r="AB678" s="180">
        <v>8289999</v>
      </c>
      <c r="AC678" s="192">
        <v>342065.68</v>
      </c>
      <c r="AD678" s="137">
        <f t="shared" si="109"/>
        <v>16347749.32</v>
      </c>
      <c r="AE678" s="135">
        <f t="shared" si="110"/>
        <v>2.0495474635279062E-2</v>
      </c>
      <c r="AF678" s="135">
        <f t="shared" si="111"/>
        <v>2.0495474635279062E-2</v>
      </c>
      <c r="AG678" s="135" t="s">
        <v>2543</v>
      </c>
      <c r="AH678" s="202"/>
      <c r="AI678" s="190"/>
      <c r="AJ678" s="191"/>
      <c r="AK678" s="191"/>
      <c r="AL678" s="191"/>
      <c r="AM678" s="191"/>
      <c r="AN678" s="191"/>
      <c r="AO678" s="191"/>
      <c r="AP678" s="191"/>
      <c r="AQ678" s="139" t="s">
        <v>1630</v>
      </c>
    </row>
    <row r="679" spans="1:43" ht="36" x14ac:dyDescent="0.3">
      <c r="A679" s="193" t="s">
        <v>899</v>
      </c>
      <c r="B679" s="129">
        <v>676</v>
      </c>
      <c r="C679" s="198" t="s">
        <v>1688</v>
      </c>
      <c r="D679" s="239">
        <v>182938</v>
      </c>
      <c r="E679" s="245" t="s">
        <v>2387</v>
      </c>
      <c r="F679" s="280" t="s">
        <v>1629</v>
      </c>
      <c r="G679" s="175" t="s">
        <v>1132</v>
      </c>
      <c r="H679" s="187">
        <v>2015</v>
      </c>
      <c r="I679" s="130">
        <v>41212</v>
      </c>
      <c r="J679" s="152">
        <v>2012</v>
      </c>
      <c r="K679" s="130" t="s">
        <v>1146</v>
      </c>
      <c r="L679" s="130" t="s">
        <v>1102</v>
      </c>
      <c r="M679" s="131">
        <v>540</v>
      </c>
      <c r="N679" s="136">
        <v>41883</v>
      </c>
      <c r="O679" s="136">
        <v>42644</v>
      </c>
      <c r="P679" s="136">
        <v>42844</v>
      </c>
      <c r="Q679" s="145">
        <f t="shared" si="112"/>
        <v>2.6328767123287671</v>
      </c>
      <c r="R679" s="145" t="s">
        <v>2512</v>
      </c>
      <c r="S679" s="145">
        <f t="shared" si="113"/>
        <v>0.54794520547945202</v>
      </c>
      <c r="T679" s="145" t="s">
        <v>2510</v>
      </c>
      <c r="U679" s="145" t="s">
        <v>2539</v>
      </c>
      <c r="V679" s="145" t="s">
        <v>689</v>
      </c>
      <c r="W679" s="145" t="s">
        <v>689</v>
      </c>
      <c r="X679" s="187" t="s">
        <v>691</v>
      </c>
      <c r="Y679" s="180">
        <v>14257201</v>
      </c>
      <c r="Z679" s="180">
        <v>10029740</v>
      </c>
      <c r="AA679" s="180">
        <v>10029740</v>
      </c>
      <c r="AB679" s="180">
        <v>10777978</v>
      </c>
      <c r="AC679" s="192">
        <v>253296.75</v>
      </c>
      <c r="AD679" s="137">
        <f t="shared" si="109"/>
        <v>14003904.25</v>
      </c>
      <c r="AE679" s="135">
        <f t="shared" si="110"/>
        <v>1.7766232656746581E-2</v>
      </c>
      <c r="AF679" s="135">
        <f t="shared" si="111"/>
        <v>1.7766232656746581E-2</v>
      </c>
      <c r="AG679" s="135" t="s">
        <v>2543</v>
      </c>
      <c r="AH679" s="202"/>
      <c r="AI679" s="190"/>
      <c r="AJ679" s="191"/>
      <c r="AK679" s="191"/>
      <c r="AL679" s="191"/>
      <c r="AM679" s="191"/>
      <c r="AN679" s="191"/>
      <c r="AO679" s="191"/>
      <c r="AP679" s="191"/>
      <c r="AQ679" s="139" t="s">
        <v>1630</v>
      </c>
    </row>
    <row r="680" spans="1:43" ht="36" x14ac:dyDescent="0.3">
      <c r="A680" s="193" t="s">
        <v>899</v>
      </c>
      <c r="B680" s="129">
        <v>677</v>
      </c>
      <c r="C680" s="198" t="s">
        <v>1689</v>
      </c>
      <c r="D680" s="239">
        <v>183004</v>
      </c>
      <c r="E680" s="245" t="s">
        <v>2387</v>
      </c>
      <c r="F680" s="280" t="s">
        <v>1629</v>
      </c>
      <c r="G680" s="175" t="s">
        <v>1132</v>
      </c>
      <c r="H680" s="187">
        <v>2015</v>
      </c>
      <c r="I680" s="130">
        <v>41239</v>
      </c>
      <c r="J680" s="152">
        <v>2012</v>
      </c>
      <c r="K680" s="130" t="s">
        <v>1690</v>
      </c>
      <c r="L680" s="130" t="s">
        <v>1102</v>
      </c>
      <c r="M680" s="131">
        <v>720</v>
      </c>
      <c r="N680" s="136">
        <v>41883</v>
      </c>
      <c r="O680" s="136">
        <v>42644</v>
      </c>
      <c r="P680" s="136">
        <v>42844</v>
      </c>
      <c r="Q680" s="145">
        <f t="shared" si="112"/>
        <v>2.6328767123287671</v>
      </c>
      <c r="R680" s="145" t="s">
        <v>2512</v>
      </c>
      <c r="S680" s="145">
        <f t="shared" si="113"/>
        <v>0.54794520547945202</v>
      </c>
      <c r="T680" s="145" t="s">
        <v>2510</v>
      </c>
      <c r="U680" s="145" t="s">
        <v>2539</v>
      </c>
      <c r="V680" s="145" t="s">
        <v>689</v>
      </c>
      <c r="W680" s="145" t="s">
        <v>689</v>
      </c>
      <c r="X680" s="187" t="s">
        <v>691</v>
      </c>
      <c r="Y680" s="180">
        <v>27312547</v>
      </c>
      <c r="Z680" s="180">
        <v>17869830</v>
      </c>
      <c r="AA680" s="180">
        <v>17671296</v>
      </c>
      <c r="AB680" s="180">
        <v>18370268</v>
      </c>
      <c r="AC680" s="192">
        <v>304592.75</v>
      </c>
      <c r="AD680" s="137">
        <f t="shared" si="109"/>
        <v>27007954.25</v>
      </c>
      <c r="AE680" s="135">
        <f t="shared" si="110"/>
        <v>1.115211810894092E-2</v>
      </c>
      <c r="AF680" s="135">
        <f t="shared" si="111"/>
        <v>1.115211810894092E-2</v>
      </c>
      <c r="AG680" s="135" t="s">
        <v>2543</v>
      </c>
      <c r="AH680" s="202"/>
      <c r="AI680" s="190"/>
      <c r="AJ680" s="191"/>
      <c r="AK680" s="191"/>
      <c r="AL680" s="191"/>
      <c r="AM680" s="191"/>
      <c r="AN680" s="191"/>
      <c r="AO680" s="191"/>
      <c r="AP680" s="191"/>
      <c r="AQ680" s="139" t="s">
        <v>1630</v>
      </c>
    </row>
    <row r="681" spans="1:43" ht="36" x14ac:dyDescent="0.3">
      <c r="A681" s="193" t="s">
        <v>899</v>
      </c>
      <c r="B681" s="129">
        <v>678</v>
      </c>
      <c r="C681" s="198" t="s">
        <v>1691</v>
      </c>
      <c r="D681" s="239">
        <v>183007</v>
      </c>
      <c r="E681" s="245" t="s">
        <v>2387</v>
      </c>
      <c r="F681" s="280" t="s">
        <v>1629</v>
      </c>
      <c r="G681" s="175" t="s">
        <v>1132</v>
      </c>
      <c r="H681" s="187">
        <v>2015</v>
      </c>
      <c r="I681" s="130">
        <v>41239</v>
      </c>
      <c r="J681" s="152">
        <v>2012</v>
      </c>
      <c r="K681" s="130" t="s">
        <v>1170</v>
      </c>
      <c r="L681" s="130" t="s">
        <v>1102</v>
      </c>
      <c r="M681" s="131">
        <v>540</v>
      </c>
      <c r="N681" s="136">
        <v>41883</v>
      </c>
      <c r="O681" s="136">
        <v>42217</v>
      </c>
      <c r="P681" s="136">
        <v>42844</v>
      </c>
      <c r="Q681" s="145">
        <f t="shared" si="112"/>
        <v>2.6328767123287671</v>
      </c>
      <c r="R681" s="145" t="s">
        <v>2512</v>
      </c>
      <c r="S681" s="145">
        <f t="shared" si="113"/>
        <v>1.7178082191780821</v>
      </c>
      <c r="T681" s="145" t="s">
        <v>2524</v>
      </c>
      <c r="U681" s="145" t="s">
        <v>2540</v>
      </c>
      <c r="V681" s="145" t="s">
        <v>689</v>
      </c>
      <c r="W681" s="145" t="s">
        <v>689</v>
      </c>
      <c r="X681" s="187" t="s">
        <v>691</v>
      </c>
      <c r="Y681" s="180">
        <v>18861180</v>
      </c>
      <c r="Z681" s="180">
        <v>11727490</v>
      </c>
      <c r="AA681" s="180">
        <v>9487543</v>
      </c>
      <c r="AB681" s="180">
        <v>9967406</v>
      </c>
      <c r="AC681" s="192">
        <v>2864.46</v>
      </c>
      <c r="AD681" s="137">
        <f t="shared" si="109"/>
        <v>18858315.539999999</v>
      </c>
      <c r="AE681" s="135">
        <f t="shared" si="110"/>
        <v>1.5187066768887207E-4</v>
      </c>
      <c r="AF681" s="135">
        <f t="shared" si="111"/>
        <v>1.5187066768887207E-4</v>
      </c>
      <c r="AG681" s="135" t="s">
        <v>2543</v>
      </c>
      <c r="AH681" s="202"/>
      <c r="AI681" s="190"/>
      <c r="AJ681" s="191"/>
      <c r="AK681" s="191"/>
      <c r="AL681" s="191"/>
      <c r="AM681" s="191"/>
      <c r="AN681" s="191"/>
      <c r="AO681" s="191"/>
      <c r="AP681" s="191"/>
      <c r="AQ681" s="139" t="s">
        <v>1630</v>
      </c>
    </row>
    <row r="682" spans="1:43" ht="36" x14ac:dyDescent="0.3">
      <c r="A682" s="193" t="s">
        <v>899</v>
      </c>
      <c r="B682" s="129">
        <v>679</v>
      </c>
      <c r="C682" s="198" t="s">
        <v>1866</v>
      </c>
      <c r="D682" s="239">
        <v>222125</v>
      </c>
      <c r="E682" s="245" t="s">
        <v>2387</v>
      </c>
      <c r="F682" s="280" t="s">
        <v>1629</v>
      </c>
      <c r="G682" s="175" t="s">
        <v>1132</v>
      </c>
      <c r="H682" s="187">
        <v>2015</v>
      </c>
      <c r="I682" s="130">
        <v>41534</v>
      </c>
      <c r="J682" s="187">
        <v>2013</v>
      </c>
      <c r="K682" s="187" t="s">
        <v>2252</v>
      </c>
      <c r="L682" s="130" t="s">
        <v>1102</v>
      </c>
      <c r="M682" s="131">
        <v>720</v>
      </c>
      <c r="N682" s="136">
        <v>42036</v>
      </c>
      <c r="O682" s="136">
        <v>42795</v>
      </c>
      <c r="P682" s="136">
        <v>42844</v>
      </c>
      <c r="Q682" s="145">
        <f t="shared" si="112"/>
        <v>2.2136986301369861</v>
      </c>
      <c r="R682" s="145" t="s">
        <v>2512</v>
      </c>
      <c r="S682" s="145">
        <f t="shared" si="113"/>
        <v>0.13424657534246576</v>
      </c>
      <c r="T682" s="145" t="s">
        <v>2510</v>
      </c>
      <c r="U682" s="145" t="s">
        <v>2539</v>
      </c>
      <c r="V682" s="145" t="s">
        <v>689</v>
      </c>
      <c r="W682" s="145" t="s">
        <v>689</v>
      </c>
      <c r="X682" s="187" t="s">
        <v>691</v>
      </c>
      <c r="Y682" s="180">
        <v>21891998</v>
      </c>
      <c r="Z682" s="180">
        <v>11661786</v>
      </c>
      <c r="AA682" s="180">
        <v>11661786</v>
      </c>
      <c r="AB682" s="180">
        <v>13538016</v>
      </c>
      <c r="AC682" s="192">
        <v>135220.82999999999</v>
      </c>
      <c r="AD682" s="137">
        <f t="shared" si="109"/>
        <v>21756777.170000002</v>
      </c>
      <c r="AE682" s="135">
        <f t="shared" si="110"/>
        <v>6.1767240249154046E-3</v>
      </c>
      <c r="AF682" s="135">
        <f t="shared" si="111"/>
        <v>6.1767240249154046E-3</v>
      </c>
      <c r="AG682" s="135" t="s">
        <v>2543</v>
      </c>
      <c r="AH682" s="202"/>
      <c r="AI682" s="189"/>
      <c r="AJ682" s="178"/>
      <c r="AK682" s="178"/>
      <c r="AL682" s="178"/>
      <c r="AM682" s="178"/>
      <c r="AN682" s="178"/>
      <c r="AO682" s="178"/>
      <c r="AP682" s="178"/>
      <c r="AQ682" s="139" t="s">
        <v>1630</v>
      </c>
    </row>
    <row r="683" spans="1:43" ht="36" x14ac:dyDescent="0.3">
      <c r="A683" s="193" t="s">
        <v>899</v>
      </c>
      <c r="B683" s="129">
        <v>680</v>
      </c>
      <c r="C683" s="198" t="s">
        <v>1867</v>
      </c>
      <c r="D683" s="239">
        <v>222281</v>
      </c>
      <c r="E683" s="245" t="s">
        <v>2387</v>
      </c>
      <c r="F683" s="280" t="s">
        <v>1629</v>
      </c>
      <c r="G683" s="175" t="s">
        <v>1132</v>
      </c>
      <c r="H683" s="187">
        <v>2015</v>
      </c>
      <c r="I683" s="130">
        <v>41603</v>
      </c>
      <c r="J683" s="187">
        <v>2013</v>
      </c>
      <c r="K683" s="187" t="s">
        <v>2252</v>
      </c>
      <c r="L683" s="130" t="s">
        <v>1102</v>
      </c>
      <c r="M683" s="131">
        <v>600</v>
      </c>
      <c r="N683" s="136">
        <v>42036</v>
      </c>
      <c r="O683" s="136">
        <v>42125</v>
      </c>
      <c r="P683" s="136">
        <v>42844</v>
      </c>
      <c r="Q683" s="145">
        <f t="shared" si="112"/>
        <v>2.2136986301369861</v>
      </c>
      <c r="R683" s="145" t="s">
        <v>2512</v>
      </c>
      <c r="S683" s="145">
        <f t="shared" si="113"/>
        <v>1.9698630136986301</v>
      </c>
      <c r="T683" s="145" t="s">
        <v>2512</v>
      </c>
      <c r="U683" s="145" t="s">
        <v>2540</v>
      </c>
      <c r="V683" s="145" t="s">
        <v>689</v>
      </c>
      <c r="W683" s="145" t="s">
        <v>689</v>
      </c>
      <c r="X683" s="187" t="s">
        <v>691</v>
      </c>
      <c r="Y683" s="180">
        <v>22147616</v>
      </c>
      <c r="Z683" s="180">
        <v>13275808</v>
      </c>
      <c r="AA683" s="180">
        <v>13275808</v>
      </c>
      <c r="AB683" s="180">
        <v>13806675</v>
      </c>
      <c r="AC683" s="180">
        <v>1854</v>
      </c>
      <c r="AD683" s="137">
        <f t="shared" si="109"/>
        <v>22145762</v>
      </c>
      <c r="AE683" s="135">
        <f t="shared" si="110"/>
        <v>8.3711041405088476E-5</v>
      </c>
      <c r="AF683" s="135">
        <f t="shared" si="111"/>
        <v>8.3711041405088476E-5</v>
      </c>
      <c r="AG683" s="135" t="s">
        <v>2543</v>
      </c>
      <c r="AH683" s="202"/>
      <c r="AI683" s="189"/>
      <c r="AJ683" s="178"/>
      <c r="AK683" s="178"/>
      <c r="AL683" s="178"/>
      <c r="AM683" s="178"/>
      <c r="AN683" s="178"/>
      <c r="AO683" s="178"/>
      <c r="AP683" s="178"/>
      <c r="AQ683" s="139" t="s">
        <v>1630</v>
      </c>
    </row>
    <row r="684" spans="1:43" ht="36" x14ac:dyDescent="0.3">
      <c r="A684" s="193" t="s">
        <v>899</v>
      </c>
      <c r="B684" s="129">
        <v>681</v>
      </c>
      <c r="C684" s="198" t="s">
        <v>1868</v>
      </c>
      <c r="D684" s="239">
        <v>222514</v>
      </c>
      <c r="E684" s="245" t="s">
        <v>2387</v>
      </c>
      <c r="F684" s="280" t="s">
        <v>1629</v>
      </c>
      <c r="G684" s="175" t="s">
        <v>1132</v>
      </c>
      <c r="H684" s="187">
        <v>2015</v>
      </c>
      <c r="I684" s="130">
        <v>41745</v>
      </c>
      <c r="J684" s="282">
        <v>2014</v>
      </c>
      <c r="K684" s="187" t="s">
        <v>2252</v>
      </c>
      <c r="L684" s="130" t="s">
        <v>1102</v>
      </c>
      <c r="M684" s="131">
        <v>540</v>
      </c>
      <c r="N684" s="136">
        <v>41730</v>
      </c>
      <c r="O684" s="136">
        <v>42795</v>
      </c>
      <c r="P684" s="136">
        <v>42844</v>
      </c>
      <c r="Q684" s="145">
        <f t="shared" si="112"/>
        <v>3.0520547945205481</v>
      </c>
      <c r="R684" s="145" t="s">
        <v>2513</v>
      </c>
      <c r="S684" s="145">
        <f t="shared" si="113"/>
        <v>0.13424657534246576</v>
      </c>
      <c r="T684" s="145" t="s">
        <v>2510</v>
      </c>
      <c r="U684" s="145" t="s">
        <v>2539</v>
      </c>
      <c r="V684" s="145" t="s">
        <v>689</v>
      </c>
      <c r="W684" s="145" t="s">
        <v>689</v>
      </c>
      <c r="X684" s="187" t="s">
        <v>691</v>
      </c>
      <c r="Y684" s="180">
        <v>12593305</v>
      </c>
      <c r="Z684" s="180">
        <v>4717480</v>
      </c>
      <c r="AA684" s="180">
        <v>4717480</v>
      </c>
      <c r="AB684" s="180">
        <v>6169656</v>
      </c>
      <c r="AC684" s="192">
        <v>93790.9</v>
      </c>
      <c r="AD684" s="137">
        <f t="shared" si="109"/>
        <v>12499514.1</v>
      </c>
      <c r="AE684" s="135">
        <f t="shared" si="110"/>
        <v>7.4476795408353882E-3</v>
      </c>
      <c r="AF684" s="135">
        <f t="shared" si="111"/>
        <v>7.4476795408353882E-3</v>
      </c>
      <c r="AG684" s="135" t="s">
        <v>2543</v>
      </c>
      <c r="AH684" s="202"/>
      <c r="AI684" s="189"/>
      <c r="AJ684" s="178"/>
      <c r="AK684" s="178"/>
      <c r="AL684" s="178"/>
      <c r="AM684" s="178"/>
      <c r="AN684" s="178"/>
      <c r="AO684" s="178"/>
      <c r="AP684" s="178"/>
      <c r="AQ684" s="139" t="s">
        <v>1630</v>
      </c>
    </row>
    <row r="685" spans="1:43" ht="36" x14ac:dyDescent="0.3">
      <c r="A685" s="193" t="s">
        <v>899</v>
      </c>
      <c r="B685" s="129">
        <v>682</v>
      </c>
      <c r="C685" s="198" t="s">
        <v>1870</v>
      </c>
      <c r="D685" s="239">
        <v>251958</v>
      </c>
      <c r="E685" s="245" t="s">
        <v>1629</v>
      </c>
      <c r="F685" s="280" t="s">
        <v>1629</v>
      </c>
      <c r="G685" s="175" t="s">
        <v>1132</v>
      </c>
      <c r="H685" s="187">
        <v>2015</v>
      </c>
      <c r="I685" s="130">
        <v>41513</v>
      </c>
      <c r="J685" s="187">
        <v>2013</v>
      </c>
      <c r="K685" s="130" t="s">
        <v>1600</v>
      </c>
      <c r="L685" s="130" t="s">
        <v>1102</v>
      </c>
      <c r="M685" s="131">
        <v>360</v>
      </c>
      <c r="N685" s="136">
        <v>41944</v>
      </c>
      <c r="O685" s="136">
        <v>42217</v>
      </c>
      <c r="P685" s="136">
        <v>42844</v>
      </c>
      <c r="Q685" s="145">
        <f t="shared" si="112"/>
        <v>2.4657534246575343</v>
      </c>
      <c r="R685" s="145" t="s">
        <v>2512</v>
      </c>
      <c r="S685" s="145">
        <f t="shared" si="113"/>
        <v>1.7178082191780821</v>
      </c>
      <c r="T685" s="145" t="s">
        <v>2524</v>
      </c>
      <c r="U685" s="145" t="s">
        <v>2540</v>
      </c>
      <c r="V685" s="145" t="s">
        <v>689</v>
      </c>
      <c r="W685" s="145" t="s">
        <v>689</v>
      </c>
      <c r="X685" s="187" t="s">
        <v>689</v>
      </c>
      <c r="Y685" s="180">
        <v>2155332</v>
      </c>
      <c r="Z685" s="181">
        <v>0</v>
      </c>
      <c r="AA685" s="128">
        <v>0</v>
      </c>
      <c r="AB685" s="180">
        <v>332074</v>
      </c>
      <c r="AC685" s="192">
        <v>101161.34</v>
      </c>
      <c r="AD685" s="137">
        <f t="shared" si="109"/>
        <v>2054170.66</v>
      </c>
      <c r="AE685" s="135">
        <f t="shared" si="110"/>
        <v>4.6935386288516109E-2</v>
      </c>
      <c r="AF685" s="135">
        <f t="shared" si="111"/>
        <v>4.6935386288516109E-2</v>
      </c>
      <c r="AG685" s="135" t="s">
        <v>2543</v>
      </c>
      <c r="AH685" s="202"/>
      <c r="AI685" s="189"/>
      <c r="AJ685" s="178"/>
      <c r="AK685" s="178"/>
      <c r="AL685" s="178"/>
      <c r="AM685" s="178"/>
      <c r="AN685" s="178"/>
      <c r="AO685" s="178"/>
      <c r="AP685" s="178"/>
      <c r="AQ685" s="188"/>
    </row>
    <row r="686" spans="1:43" ht="36" x14ac:dyDescent="0.3">
      <c r="A686" s="193" t="s">
        <v>900</v>
      </c>
      <c r="B686" s="129">
        <v>683</v>
      </c>
      <c r="C686" s="198" t="s">
        <v>2418</v>
      </c>
      <c r="D686" s="237">
        <v>35509</v>
      </c>
      <c r="E686" s="245" t="s">
        <v>2219</v>
      </c>
      <c r="F686" s="280" t="s">
        <v>2528</v>
      </c>
      <c r="G686" s="175" t="s">
        <v>1132</v>
      </c>
      <c r="H686" s="187">
        <v>2015</v>
      </c>
      <c r="I686" s="130">
        <v>40864</v>
      </c>
      <c r="J686" s="187">
        <v>2011</v>
      </c>
      <c r="K686" s="130" t="s">
        <v>906</v>
      </c>
      <c r="L686" s="130" t="s">
        <v>1100</v>
      </c>
      <c r="M686" s="131">
        <v>120</v>
      </c>
      <c r="N686" s="136">
        <v>41153</v>
      </c>
      <c r="O686" s="136">
        <v>42339</v>
      </c>
      <c r="P686" s="136">
        <v>42844</v>
      </c>
      <c r="Q686" s="145">
        <f t="shared" si="112"/>
        <v>4.6328767123287671</v>
      </c>
      <c r="R686" s="145" t="s">
        <v>2514</v>
      </c>
      <c r="S686" s="145">
        <f t="shared" si="113"/>
        <v>1.3835616438356164</v>
      </c>
      <c r="T686" s="145" t="s">
        <v>2524</v>
      </c>
      <c r="U686" s="145" t="s">
        <v>2540</v>
      </c>
      <c r="V686" s="145" t="s">
        <v>691</v>
      </c>
      <c r="W686" s="145" t="s">
        <v>689</v>
      </c>
      <c r="X686" s="187" t="s">
        <v>691</v>
      </c>
      <c r="Y686" s="180">
        <v>2896912.04</v>
      </c>
      <c r="Z686" s="181">
        <v>0</v>
      </c>
      <c r="AA686" s="128">
        <v>0</v>
      </c>
      <c r="AB686" s="180">
        <v>4597374</v>
      </c>
      <c r="AC686" s="192">
        <v>2764078.3</v>
      </c>
      <c r="AD686" s="137">
        <f t="shared" si="109"/>
        <v>132833.74000000022</v>
      </c>
      <c r="AE686" s="135">
        <f t="shared" si="110"/>
        <v>0.95414643656215392</v>
      </c>
      <c r="AF686" s="135">
        <f t="shared" si="111"/>
        <v>0.95414643656215392</v>
      </c>
      <c r="AG686" s="135" t="s">
        <v>2544</v>
      </c>
      <c r="AH686" s="202"/>
      <c r="AI686" s="189"/>
      <c r="AJ686" s="178"/>
      <c r="AK686" s="178"/>
      <c r="AL686" s="178"/>
      <c r="AM686" s="178"/>
      <c r="AN686" s="178"/>
      <c r="AO686" s="178"/>
      <c r="AP686" s="178"/>
      <c r="AQ686" s="188" t="s">
        <v>2156</v>
      </c>
    </row>
    <row r="687" spans="1:43" ht="48.6" x14ac:dyDescent="0.3">
      <c r="A687" s="193" t="s">
        <v>900</v>
      </c>
      <c r="B687" s="129">
        <v>684</v>
      </c>
      <c r="C687" s="198" t="s">
        <v>2498</v>
      </c>
      <c r="D687" s="237">
        <v>119083</v>
      </c>
      <c r="E687" s="245" t="s">
        <v>1659</v>
      </c>
      <c r="F687" s="280" t="s">
        <v>2529</v>
      </c>
      <c r="G687" s="175" t="s">
        <v>2180</v>
      </c>
      <c r="H687" s="187">
        <v>2015</v>
      </c>
      <c r="I687" s="130">
        <v>39955</v>
      </c>
      <c r="J687" s="187">
        <v>2009</v>
      </c>
      <c r="K687" s="130" t="s">
        <v>2244</v>
      </c>
      <c r="L687" s="130" t="s">
        <v>1110</v>
      </c>
      <c r="M687" s="131">
        <v>180</v>
      </c>
      <c r="N687" s="136">
        <v>41518</v>
      </c>
      <c r="O687" s="136">
        <v>42309</v>
      </c>
      <c r="P687" s="136">
        <v>42844</v>
      </c>
      <c r="Q687" s="145">
        <f t="shared" si="112"/>
        <v>3.6328767123287671</v>
      </c>
      <c r="R687" s="145" t="s">
        <v>2513</v>
      </c>
      <c r="S687" s="145">
        <f t="shared" si="113"/>
        <v>1.4657534246575343</v>
      </c>
      <c r="T687" s="145" t="s">
        <v>2524</v>
      </c>
      <c r="U687" s="145" t="s">
        <v>2540</v>
      </c>
      <c r="V687" s="145" t="s">
        <v>689</v>
      </c>
      <c r="W687" s="145" t="s">
        <v>689</v>
      </c>
      <c r="X687" s="187" t="s">
        <v>691</v>
      </c>
      <c r="Y687" s="180">
        <v>1979549.11</v>
      </c>
      <c r="Z687" s="181">
        <v>0</v>
      </c>
      <c r="AA687" s="128">
        <v>0</v>
      </c>
      <c r="AB687" s="180">
        <v>2403211</v>
      </c>
      <c r="AC687" s="192">
        <v>1956809.1</v>
      </c>
      <c r="AD687" s="137">
        <f t="shared" si="109"/>
        <v>22740.010000000009</v>
      </c>
      <c r="AE687" s="135">
        <f t="shared" si="110"/>
        <v>0.98851253051256704</v>
      </c>
      <c r="AF687" s="135">
        <f t="shared" si="111"/>
        <v>0.98851253051256704</v>
      </c>
      <c r="AG687" s="135" t="s">
        <v>2544</v>
      </c>
      <c r="AH687" s="202"/>
      <c r="AI687" s="190"/>
      <c r="AJ687" s="191"/>
      <c r="AK687" s="191"/>
      <c r="AL687" s="191"/>
      <c r="AM687" s="191"/>
      <c r="AN687" s="191"/>
      <c r="AO687" s="191"/>
      <c r="AP687" s="191"/>
      <c r="AQ687" s="188" t="s">
        <v>797</v>
      </c>
    </row>
    <row r="688" spans="1:43" ht="36" x14ac:dyDescent="0.3">
      <c r="A688" s="193" t="s">
        <v>900</v>
      </c>
      <c r="B688" s="129">
        <v>685</v>
      </c>
      <c r="C688" s="198" t="s">
        <v>2417</v>
      </c>
      <c r="D688" s="237">
        <v>138916</v>
      </c>
      <c r="E688" s="245" t="s">
        <v>1659</v>
      </c>
      <c r="F688" s="280" t="s">
        <v>2529</v>
      </c>
      <c r="G688" s="175" t="s">
        <v>1132</v>
      </c>
      <c r="H688" s="187">
        <v>2015</v>
      </c>
      <c r="I688" s="130">
        <v>41017</v>
      </c>
      <c r="J688" s="152">
        <v>2012</v>
      </c>
      <c r="K688" s="187" t="s">
        <v>1552</v>
      </c>
      <c r="L688" s="130" t="s">
        <v>1110</v>
      </c>
      <c r="M688" s="131">
        <v>180</v>
      </c>
      <c r="N688" s="136">
        <v>41579</v>
      </c>
      <c r="O688" s="136">
        <v>42125</v>
      </c>
      <c r="P688" s="136">
        <v>42844</v>
      </c>
      <c r="Q688" s="145">
        <f t="shared" si="112"/>
        <v>3.4657534246575343</v>
      </c>
      <c r="R688" s="145" t="s">
        <v>2513</v>
      </c>
      <c r="S688" s="145">
        <f t="shared" si="113"/>
        <v>1.9698630136986301</v>
      </c>
      <c r="T688" s="145" t="s">
        <v>2512</v>
      </c>
      <c r="U688" s="145" t="s">
        <v>2540</v>
      </c>
      <c r="V688" s="145" t="s">
        <v>691</v>
      </c>
      <c r="W688" s="145" t="s">
        <v>689</v>
      </c>
      <c r="X688" s="187" t="s">
        <v>691</v>
      </c>
      <c r="Y688" s="180">
        <v>1038028.65</v>
      </c>
      <c r="Z688" s="181">
        <v>0</v>
      </c>
      <c r="AA688" s="128">
        <v>0</v>
      </c>
      <c r="AB688" s="180">
        <v>1038645</v>
      </c>
      <c r="AC688" s="192">
        <v>1019166.25</v>
      </c>
      <c r="AD688" s="137">
        <f t="shared" si="109"/>
        <v>18862.400000000023</v>
      </c>
      <c r="AE688" s="135">
        <f t="shared" si="110"/>
        <v>0.98182863257194297</v>
      </c>
      <c r="AF688" s="135">
        <f t="shared" si="111"/>
        <v>0.98182863257194297</v>
      </c>
      <c r="AG688" s="135" t="s">
        <v>2544</v>
      </c>
      <c r="AH688" s="202"/>
      <c r="AI688" s="190"/>
      <c r="AJ688" s="191"/>
      <c r="AK688" s="191"/>
      <c r="AL688" s="191"/>
      <c r="AM688" s="191"/>
      <c r="AN688" s="191"/>
      <c r="AO688" s="191"/>
      <c r="AP688" s="191"/>
      <c r="AQ688" s="188" t="s">
        <v>2156</v>
      </c>
    </row>
    <row r="689" spans="1:43" ht="36" x14ac:dyDescent="0.3">
      <c r="A689" s="193" t="s">
        <v>900</v>
      </c>
      <c r="B689" s="129">
        <v>686</v>
      </c>
      <c r="C689" s="198" t="s">
        <v>2416</v>
      </c>
      <c r="D689" s="237">
        <v>151830</v>
      </c>
      <c r="E689" s="245" t="s">
        <v>1659</v>
      </c>
      <c r="F689" s="280" t="s">
        <v>2529</v>
      </c>
      <c r="G689" s="175" t="s">
        <v>1132</v>
      </c>
      <c r="H689" s="187">
        <v>2015</v>
      </c>
      <c r="I689" s="130">
        <v>40507</v>
      </c>
      <c r="J689" s="186">
        <v>2010</v>
      </c>
      <c r="K689" s="187" t="s">
        <v>1552</v>
      </c>
      <c r="L689" s="130" t="s">
        <v>1110</v>
      </c>
      <c r="M689" s="131">
        <v>90</v>
      </c>
      <c r="N689" s="136">
        <v>41091</v>
      </c>
      <c r="O689" s="136">
        <v>42095</v>
      </c>
      <c r="P689" s="136">
        <v>42844</v>
      </c>
      <c r="Q689" s="145">
        <f t="shared" si="112"/>
        <v>4.8027397260273972</v>
      </c>
      <c r="R689" s="145" t="s">
        <v>2514</v>
      </c>
      <c r="S689" s="145">
        <f t="shared" si="113"/>
        <v>2.0520547945205481</v>
      </c>
      <c r="T689" s="145" t="s">
        <v>2512</v>
      </c>
      <c r="U689" s="145" t="s">
        <v>2540</v>
      </c>
      <c r="V689" s="145" t="s">
        <v>691</v>
      </c>
      <c r="W689" s="145" t="s">
        <v>689</v>
      </c>
      <c r="X689" s="187" t="s">
        <v>691</v>
      </c>
      <c r="Y689" s="180">
        <v>2062109.55</v>
      </c>
      <c r="Z689" s="181">
        <v>0</v>
      </c>
      <c r="AA689" s="128">
        <v>0</v>
      </c>
      <c r="AB689" s="180">
        <v>3654122</v>
      </c>
      <c r="AC689" s="192">
        <v>2060233.88</v>
      </c>
      <c r="AD689" s="137">
        <f t="shared" si="109"/>
        <v>1875.6700000001583</v>
      </c>
      <c r="AE689" s="135">
        <f t="shared" si="110"/>
        <v>0.99909041204915605</v>
      </c>
      <c r="AF689" s="135">
        <f t="shared" si="111"/>
        <v>0.99909041204915605</v>
      </c>
      <c r="AG689" s="135" t="s">
        <v>2544</v>
      </c>
      <c r="AH689" s="202"/>
      <c r="AI689" s="190"/>
      <c r="AJ689" s="191"/>
      <c r="AK689" s="191"/>
      <c r="AL689" s="191"/>
      <c r="AM689" s="191"/>
      <c r="AN689" s="191"/>
      <c r="AO689" s="191"/>
      <c r="AP689" s="191"/>
      <c r="AQ689" s="188" t="s">
        <v>2156</v>
      </c>
    </row>
    <row r="690" spans="1:43" ht="36" x14ac:dyDescent="0.3">
      <c r="A690" s="193" t="s">
        <v>900</v>
      </c>
      <c r="B690" s="129">
        <v>687</v>
      </c>
      <c r="C690" s="198" t="s">
        <v>2415</v>
      </c>
      <c r="D690" s="237">
        <v>169361</v>
      </c>
      <c r="E690" s="245" t="s">
        <v>1659</v>
      </c>
      <c r="F690" s="280" t="s">
        <v>2529</v>
      </c>
      <c r="G690" s="175" t="s">
        <v>1132</v>
      </c>
      <c r="H690" s="187">
        <v>2015</v>
      </c>
      <c r="I690" s="130">
        <v>40738</v>
      </c>
      <c r="J690" s="187">
        <v>2011</v>
      </c>
      <c r="K690" s="130" t="s">
        <v>2244</v>
      </c>
      <c r="L690" s="130" t="s">
        <v>1102</v>
      </c>
      <c r="M690" s="131">
        <v>180</v>
      </c>
      <c r="N690" s="136">
        <v>40969</v>
      </c>
      <c r="O690" s="136">
        <v>42095</v>
      </c>
      <c r="P690" s="136">
        <v>42844</v>
      </c>
      <c r="Q690" s="145">
        <f t="shared" si="112"/>
        <v>5.1369863013698627</v>
      </c>
      <c r="R690" s="145" t="s">
        <v>2515</v>
      </c>
      <c r="S690" s="145">
        <f t="shared" si="113"/>
        <v>2.0520547945205481</v>
      </c>
      <c r="T690" s="145" t="s">
        <v>2512</v>
      </c>
      <c r="U690" s="145" t="s">
        <v>2540</v>
      </c>
      <c r="V690" s="145" t="s">
        <v>691</v>
      </c>
      <c r="W690" s="145" t="s">
        <v>689</v>
      </c>
      <c r="X690" s="187" t="s">
        <v>691</v>
      </c>
      <c r="Y690" s="180">
        <v>1173300</v>
      </c>
      <c r="Z690" s="181">
        <v>0</v>
      </c>
      <c r="AA690" s="128">
        <v>0</v>
      </c>
      <c r="AB690" s="180">
        <v>2214955</v>
      </c>
      <c r="AC690" s="192">
        <v>1062976.24</v>
      </c>
      <c r="AD690" s="137">
        <f t="shared" si="109"/>
        <v>110323.76000000001</v>
      </c>
      <c r="AE690" s="135">
        <f t="shared" si="110"/>
        <v>0.90597139691468509</v>
      </c>
      <c r="AF690" s="135">
        <f t="shared" si="111"/>
        <v>0.90597139691468509</v>
      </c>
      <c r="AG690" s="135" t="s">
        <v>2544</v>
      </c>
      <c r="AH690" s="202"/>
      <c r="AI690" s="190"/>
      <c r="AJ690" s="191"/>
      <c r="AK690" s="191"/>
      <c r="AL690" s="191"/>
      <c r="AM690" s="191"/>
      <c r="AN690" s="191"/>
      <c r="AO690" s="191"/>
      <c r="AP690" s="191"/>
      <c r="AQ690" s="177" t="s">
        <v>2156</v>
      </c>
    </row>
    <row r="691" spans="1:43" ht="36" x14ac:dyDescent="0.3">
      <c r="A691" s="193" t="s">
        <v>900</v>
      </c>
      <c r="B691" s="129">
        <v>688</v>
      </c>
      <c r="C691" s="198" t="s">
        <v>2414</v>
      </c>
      <c r="D691" s="237">
        <v>187782</v>
      </c>
      <c r="E691" s="245" t="s">
        <v>1659</v>
      </c>
      <c r="F691" s="280" t="s">
        <v>2529</v>
      </c>
      <c r="G691" s="175" t="s">
        <v>2180</v>
      </c>
      <c r="H691" s="187">
        <v>2015</v>
      </c>
      <c r="I691" s="130">
        <v>40812</v>
      </c>
      <c r="J691" s="187">
        <v>2011</v>
      </c>
      <c r="K691" s="130" t="s">
        <v>1706</v>
      </c>
      <c r="L691" s="130" t="s">
        <v>1104</v>
      </c>
      <c r="M691" s="131">
        <v>240</v>
      </c>
      <c r="N691" s="136">
        <v>41395</v>
      </c>
      <c r="O691" s="136">
        <v>42064</v>
      </c>
      <c r="P691" s="136">
        <v>42844</v>
      </c>
      <c r="Q691" s="145">
        <f t="shared" si="112"/>
        <v>3.9698630136986299</v>
      </c>
      <c r="R691" s="145" t="s">
        <v>2514</v>
      </c>
      <c r="S691" s="145">
        <f t="shared" si="113"/>
        <v>2.1369863013698631</v>
      </c>
      <c r="T691" s="145" t="s">
        <v>2512</v>
      </c>
      <c r="U691" s="145" t="s">
        <v>2540</v>
      </c>
      <c r="V691" s="145" t="s">
        <v>691</v>
      </c>
      <c r="W691" s="145" t="s">
        <v>689</v>
      </c>
      <c r="X691" s="187" t="s">
        <v>691</v>
      </c>
      <c r="Y691" s="180">
        <v>2838500</v>
      </c>
      <c r="Z691" s="181">
        <v>0</v>
      </c>
      <c r="AA691" s="128">
        <v>0</v>
      </c>
      <c r="AB691" s="180">
        <v>4427028</v>
      </c>
      <c r="AC691" s="192">
        <v>2795411.71</v>
      </c>
      <c r="AD691" s="137">
        <f t="shared" si="109"/>
        <v>43088.290000000037</v>
      </c>
      <c r="AE691" s="135">
        <f t="shared" si="110"/>
        <v>0.98482004932182488</v>
      </c>
      <c r="AF691" s="135">
        <f t="shared" si="111"/>
        <v>0.98482004932182488</v>
      </c>
      <c r="AG691" s="135" t="s">
        <v>2544</v>
      </c>
      <c r="AH691" s="202"/>
      <c r="AI691" s="189"/>
      <c r="AJ691" s="178"/>
      <c r="AK691" s="178"/>
      <c r="AL691" s="178"/>
      <c r="AM691" s="178"/>
      <c r="AN691" s="178"/>
      <c r="AO691" s="178"/>
      <c r="AP691" s="178"/>
      <c r="AQ691" s="177" t="s">
        <v>2156</v>
      </c>
    </row>
    <row r="692" spans="1:43" ht="48" x14ac:dyDescent="0.3">
      <c r="A692" s="193" t="s">
        <v>900</v>
      </c>
      <c r="B692" s="129">
        <v>689</v>
      </c>
      <c r="C692" s="198" t="s">
        <v>2165</v>
      </c>
      <c r="D692" s="239">
        <v>246973</v>
      </c>
      <c r="E692" s="245" t="s">
        <v>2219</v>
      </c>
      <c r="F692" s="280" t="s">
        <v>2528</v>
      </c>
      <c r="G692" s="175" t="s">
        <v>1132</v>
      </c>
      <c r="H692" s="187">
        <v>2015</v>
      </c>
      <c r="I692" s="130">
        <v>41368</v>
      </c>
      <c r="J692" s="187">
        <v>2013</v>
      </c>
      <c r="K692" s="251" t="s">
        <v>2166</v>
      </c>
      <c r="L692" s="130" t="s">
        <v>1100</v>
      </c>
      <c r="M692" s="131">
        <v>60</v>
      </c>
      <c r="N692" s="136">
        <v>41913</v>
      </c>
      <c r="O692" s="136">
        <v>42064</v>
      </c>
      <c r="P692" s="136">
        <v>42844</v>
      </c>
      <c r="Q692" s="145">
        <f t="shared" si="112"/>
        <v>2.5506849315068494</v>
      </c>
      <c r="R692" s="145" t="s">
        <v>2512</v>
      </c>
      <c r="S692" s="145">
        <f t="shared" si="113"/>
        <v>2.1369863013698631</v>
      </c>
      <c r="T692" s="145" t="s">
        <v>2512</v>
      </c>
      <c r="U692" s="145" t="s">
        <v>2540</v>
      </c>
      <c r="V692" s="145" t="s">
        <v>691</v>
      </c>
      <c r="W692" s="145" t="s">
        <v>689</v>
      </c>
      <c r="X692" s="187" t="s">
        <v>691</v>
      </c>
      <c r="Y692" s="192">
        <v>288999.75</v>
      </c>
      <c r="Z692" s="181">
        <v>0</v>
      </c>
      <c r="AA692" s="128">
        <v>0</v>
      </c>
      <c r="AB692" s="196">
        <v>268903</v>
      </c>
      <c r="AC692" s="196">
        <v>268902.93</v>
      </c>
      <c r="AD692" s="137">
        <f t="shared" si="109"/>
        <v>20096.820000000007</v>
      </c>
      <c r="AE692" s="135">
        <f t="shared" si="110"/>
        <v>0.93046077029478402</v>
      </c>
      <c r="AF692" s="135">
        <f t="shared" si="111"/>
        <v>0.93046077029478402</v>
      </c>
      <c r="AG692" s="135" t="s">
        <v>2544</v>
      </c>
      <c r="AH692" s="202"/>
      <c r="AI692" s="189"/>
      <c r="AJ692" s="178"/>
      <c r="AK692" s="178"/>
      <c r="AL692" s="178"/>
      <c r="AM692" s="178"/>
      <c r="AN692" s="178"/>
      <c r="AO692" s="178"/>
      <c r="AP692" s="178"/>
      <c r="AQ692" s="188"/>
    </row>
    <row r="693" spans="1:43" ht="36.6" x14ac:dyDescent="0.3">
      <c r="A693" s="193" t="s">
        <v>900</v>
      </c>
      <c r="B693" s="129">
        <v>690</v>
      </c>
      <c r="C693" s="198" t="s">
        <v>2174</v>
      </c>
      <c r="D693" s="239">
        <v>319707</v>
      </c>
      <c r="E693" s="245" t="s">
        <v>1659</v>
      </c>
      <c r="F693" s="280" t="s">
        <v>2529</v>
      </c>
      <c r="G693" s="175" t="s">
        <v>1696</v>
      </c>
      <c r="H693" s="187">
        <v>2015</v>
      </c>
      <c r="I693" s="130">
        <v>42129</v>
      </c>
      <c r="J693" s="282">
        <v>2015</v>
      </c>
      <c r="K693" s="130" t="s">
        <v>1171</v>
      </c>
      <c r="L693" s="130" t="s">
        <v>1110</v>
      </c>
      <c r="M693" s="131">
        <v>365</v>
      </c>
      <c r="N693" s="136">
        <v>42186</v>
      </c>
      <c r="O693" s="136">
        <v>42278</v>
      </c>
      <c r="P693" s="136">
        <v>42844</v>
      </c>
      <c r="Q693" s="145">
        <f t="shared" si="112"/>
        <v>1.8027397260273972</v>
      </c>
      <c r="R693" s="145" t="s">
        <v>2398</v>
      </c>
      <c r="S693" s="145">
        <f t="shared" si="113"/>
        <v>1.5506849315068494</v>
      </c>
      <c r="T693" s="145" t="s">
        <v>2524</v>
      </c>
      <c r="U693" s="145" t="s">
        <v>2540</v>
      </c>
      <c r="V693" s="145" t="s">
        <v>691</v>
      </c>
      <c r="W693" s="145" t="s">
        <v>689</v>
      </c>
      <c r="X693" s="187" t="s">
        <v>691</v>
      </c>
      <c r="Y693" s="192">
        <v>728441.2</v>
      </c>
      <c r="Z693" s="181">
        <v>0</v>
      </c>
      <c r="AA693" s="128">
        <v>0</v>
      </c>
      <c r="AB693" s="196">
        <v>717442</v>
      </c>
      <c r="AC693" s="192">
        <v>719801.19</v>
      </c>
      <c r="AD693" s="137">
        <f t="shared" si="109"/>
        <v>8640.0100000000093</v>
      </c>
      <c r="AE693" s="135">
        <f t="shared" si="110"/>
        <v>0.98813904265711494</v>
      </c>
      <c r="AF693" s="135">
        <f t="shared" si="111"/>
        <v>0.98813904265711494</v>
      </c>
      <c r="AG693" s="135" t="s">
        <v>2544</v>
      </c>
      <c r="AH693" s="202"/>
      <c r="AI693" s="178"/>
      <c r="AJ693" s="178"/>
      <c r="AK693" s="178"/>
      <c r="AL693" s="178"/>
      <c r="AM693" s="178"/>
      <c r="AN693" s="178"/>
      <c r="AO693" s="178"/>
      <c r="AP693" s="178"/>
      <c r="AQ693" s="177" t="s">
        <v>789</v>
      </c>
    </row>
    <row r="694" spans="1:43" ht="36" x14ac:dyDescent="0.3">
      <c r="A694" s="193" t="s">
        <v>900</v>
      </c>
      <c r="B694" s="129">
        <v>691</v>
      </c>
      <c r="C694" s="198" t="s">
        <v>2175</v>
      </c>
      <c r="D694" s="239">
        <v>319726</v>
      </c>
      <c r="E694" s="245" t="s">
        <v>1659</v>
      </c>
      <c r="F694" s="280" t="s">
        <v>2529</v>
      </c>
      <c r="G694" s="175" t="s">
        <v>1696</v>
      </c>
      <c r="H694" s="187">
        <v>2015</v>
      </c>
      <c r="I694" s="130">
        <v>42129</v>
      </c>
      <c r="J694" s="282">
        <v>2015</v>
      </c>
      <c r="K694" s="130" t="s">
        <v>1171</v>
      </c>
      <c r="L694" s="130" t="s">
        <v>1110</v>
      </c>
      <c r="M694" s="131">
        <v>365</v>
      </c>
      <c r="N694" s="136">
        <v>42156</v>
      </c>
      <c r="O694" s="136">
        <v>42309</v>
      </c>
      <c r="P694" s="136">
        <v>42844</v>
      </c>
      <c r="Q694" s="145">
        <f t="shared" si="112"/>
        <v>1.8849315068493151</v>
      </c>
      <c r="R694" s="145" t="s">
        <v>2398</v>
      </c>
      <c r="S694" s="145">
        <f t="shared" si="113"/>
        <v>1.4657534246575343</v>
      </c>
      <c r="T694" s="145" t="s">
        <v>2524</v>
      </c>
      <c r="U694" s="145" t="s">
        <v>2540</v>
      </c>
      <c r="V694" s="145" t="s">
        <v>691</v>
      </c>
      <c r="W694" s="145" t="s">
        <v>689</v>
      </c>
      <c r="X694" s="187" t="s">
        <v>691</v>
      </c>
      <c r="Y694" s="192">
        <v>374477.85</v>
      </c>
      <c r="Z694" s="181">
        <v>0</v>
      </c>
      <c r="AA694" s="128">
        <v>0</v>
      </c>
      <c r="AB694" s="196">
        <v>363478</v>
      </c>
      <c r="AC694" s="192">
        <v>362777.85</v>
      </c>
      <c r="AD694" s="137">
        <f t="shared" si="109"/>
        <v>11700</v>
      </c>
      <c r="AE694" s="135">
        <f t="shared" si="110"/>
        <v>0.96875649654579032</v>
      </c>
      <c r="AF694" s="135">
        <f t="shared" si="111"/>
        <v>0.96875649654579032</v>
      </c>
      <c r="AG694" s="135" t="s">
        <v>2544</v>
      </c>
      <c r="AH694" s="202"/>
      <c r="AI694" s="178"/>
      <c r="AJ694" s="178"/>
      <c r="AK694" s="178"/>
      <c r="AL694" s="178"/>
      <c r="AM694" s="178"/>
      <c r="AN694" s="178"/>
      <c r="AO694" s="178"/>
      <c r="AP694" s="178"/>
      <c r="AQ694" s="177"/>
    </row>
    <row r="695" spans="1:43" ht="36" x14ac:dyDescent="0.3">
      <c r="A695" s="128" t="s">
        <v>901</v>
      </c>
      <c r="B695" s="129">
        <v>692</v>
      </c>
      <c r="C695" s="198" t="s">
        <v>1145</v>
      </c>
      <c r="D695" s="237">
        <v>12466</v>
      </c>
      <c r="E695" s="246" t="s">
        <v>2200</v>
      </c>
      <c r="F695" s="279" t="s">
        <v>2531</v>
      </c>
      <c r="G695" s="175" t="s">
        <v>1132</v>
      </c>
      <c r="H695" s="187">
        <v>2016</v>
      </c>
      <c r="I695" s="130">
        <v>38545</v>
      </c>
      <c r="J695" s="186">
        <v>2005</v>
      </c>
      <c r="K695" s="130" t="s">
        <v>916</v>
      </c>
      <c r="L695" s="130" t="s">
        <v>1110</v>
      </c>
      <c r="M695" s="131">
        <v>210</v>
      </c>
      <c r="N695" s="136">
        <v>38777</v>
      </c>
      <c r="O695" s="136">
        <v>42675</v>
      </c>
      <c r="P695" s="136">
        <v>42844</v>
      </c>
      <c r="Q695" s="145">
        <f t="shared" si="112"/>
        <v>11.142465753424657</v>
      </c>
      <c r="R695" s="145" t="s">
        <v>2521</v>
      </c>
      <c r="S695" s="145">
        <f t="shared" si="113"/>
        <v>0.46301369863013697</v>
      </c>
      <c r="T695" s="145" t="s">
        <v>2510</v>
      </c>
      <c r="U695" s="145" t="s">
        <v>2539</v>
      </c>
      <c r="V695" s="145" t="s">
        <v>689</v>
      </c>
      <c r="W695" s="145" t="s">
        <v>689</v>
      </c>
      <c r="X695" s="187" t="s">
        <v>689</v>
      </c>
      <c r="Y695" s="133">
        <v>1834675</v>
      </c>
      <c r="Z695" s="140">
        <v>0</v>
      </c>
      <c r="AA695" s="128">
        <v>0</v>
      </c>
      <c r="AB695" s="133">
        <v>3374155</v>
      </c>
      <c r="AC695" s="134">
        <v>1832012.05</v>
      </c>
      <c r="AD695" s="137">
        <f t="shared" si="109"/>
        <v>2662.9499999999534</v>
      </c>
      <c r="AE695" s="135">
        <f t="shared" si="110"/>
        <v>0.9985485440200581</v>
      </c>
      <c r="AF695" s="135">
        <f t="shared" si="111"/>
        <v>0.9985485440200581</v>
      </c>
      <c r="AG695" s="135" t="s">
        <v>2544</v>
      </c>
      <c r="AH695" s="132"/>
      <c r="AI695" s="137"/>
      <c r="AJ695" s="138"/>
      <c r="AK695" s="138"/>
      <c r="AL695" s="138"/>
      <c r="AM695" s="138"/>
      <c r="AN695" s="138"/>
      <c r="AO695" s="138"/>
      <c r="AP695" s="138"/>
      <c r="AQ695" s="144"/>
    </row>
    <row r="696" spans="1:43" ht="36" x14ac:dyDescent="0.3">
      <c r="A696" s="128" t="s">
        <v>901</v>
      </c>
      <c r="B696" s="129">
        <v>693</v>
      </c>
      <c r="C696" s="198" t="s">
        <v>1232</v>
      </c>
      <c r="D696" s="237">
        <v>13372</v>
      </c>
      <c r="E696" s="246" t="s">
        <v>2381</v>
      </c>
      <c r="F696" s="279" t="s">
        <v>2531</v>
      </c>
      <c r="G696" s="175" t="s">
        <v>1156</v>
      </c>
      <c r="H696" s="187">
        <v>2016</v>
      </c>
      <c r="I696" s="130">
        <v>38307</v>
      </c>
      <c r="J696" s="186">
        <v>2004</v>
      </c>
      <c r="K696" s="130" t="s">
        <v>1157</v>
      </c>
      <c r="L696" s="130" t="s">
        <v>1102</v>
      </c>
      <c r="M696" s="131">
        <v>30</v>
      </c>
      <c r="N696" s="136">
        <v>39173</v>
      </c>
      <c r="O696" s="136">
        <v>42339</v>
      </c>
      <c r="P696" s="136">
        <v>42844</v>
      </c>
      <c r="Q696" s="145">
        <f t="shared" si="112"/>
        <v>10.057534246575342</v>
      </c>
      <c r="R696" s="145" t="s">
        <v>2520</v>
      </c>
      <c r="S696" s="145">
        <f t="shared" si="113"/>
        <v>1.3835616438356164</v>
      </c>
      <c r="T696" s="145" t="s">
        <v>2524</v>
      </c>
      <c r="U696" s="145" t="s">
        <v>2540</v>
      </c>
      <c r="V696" s="145" t="s">
        <v>689</v>
      </c>
      <c r="W696" s="145" t="s">
        <v>689</v>
      </c>
      <c r="X696" s="187" t="s">
        <v>689</v>
      </c>
      <c r="Y696" s="133">
        <v>824053</v>
      </c>
      <c r="Z696" s="140">
        <v>0</v>
      </c>
      <c r="AA696" s="128">
        <v>0</v>
      </c>
      <c r="AB696" s="133">
        <v>3354284</v>
      </c>
      <c r="AC696" s="133">
        <v>794884.76</v>
      </c>
      <c r="AD696" s="137">
        <f t="shared" si="109"/>
        <v>29168.239999999991</v>
      </c>
      <c r="AE696" s="135">
        <f t="shared" si="110"/>
        <v>0.96460392717458709</v>
      </c>
      <c r="AF696" s="135">
        <f t="shared" si="111"/>
        <v>0.96460392717458709</v>
      </c>
      <c r="AG696" s="135" t="s">
        <v>2544</v>
      </c>
      <c r="AH696" s="132"/>
      <c r="AI696" s="137"/>
      <c r="AJ696" s="138"/>
      <c r="AK696" s="138"/>
      <c r="AL696" s="138"/>
      <c r="AM696" s="138"/>
      <c r="AN696" s="138"/>
      <c r="AO696" s="138"/>
      <c r="AP696" s="138"/>
      <c r="AQ696" s="144"/>
    </row>
    <row r="697" spans="1:43" ht="36" x14ac:dyDescent="0.3">
      <c r="A697" s="128" t="s">
        <v>901</v>
      </c>
      <c r="B697" s="129">
        <v>694</v>
      </c>
      <c r="C697" s="198" t="s">
        <v>1236</v>
      </c>
      <c r="D697" s="237">
        <v>24021</v>
      </c>
      <c r="E697" s="246" t="s">
        <v>2200</v>
      </c>
      <c r="F697" s="279" t="s">
        <v>2531</v>
      </c>
      <c r="G697" s="175" t="s">
        <v>1132</v>
      </c>
      <c r="H697" s="187">
        <v>2016</v>
      </c>
      <c r="I697" s="130">
        <v>38642</v>
      </c>
      <c r="J697" s="186">
        <v>2005</v>
      </c>
      <c r="K697" s="187" t="s">
        <v>1164</v>
      </c>
      <c r="L697" s="130" t="s">
        <v>1110</v>
      </c>
      <c r="M697" s="131">
        <v>120</v>
      </c>
      <c r="N697" s="136">
        <v>38777</v>
      </c>
      <c r="O697" s="136">
        <v>40210</v>
      </c>
      <c r="P697" s="136">
        <v>42844</v>
      </c>
      <c r="Q697" s="145">
        <f t="shared" si="112"/>
        <v>11.142465753424657</v>
      </c>
      <c r="R697" s="145" t="s">
        <v>2521</v>
      </c>
      <c r="S697" s="145">
        <f t="shared" si="113"/>
        <v>7.2164383561643834</v>
      </c>
      <c r="T697" s="145" t="s">
        <v>2517</v>
      </c>
      <c r="U697" s="145" t="s">
        <v>2540</v>
      </c>
      <c r="V697" s="145" t="s">
        <v>689</v>
      </c>
      <c r="W697" s="136" t="s">
        <v>691</v>
      </c>
      <c r="X697" s="187" t="s">
        <v>689</v>
      </c>
      <c r="Y697" s="149">
        <v>410927.61</v>
      </c>
      <c r="Z697" s="140">
        <v>0</v>
      </c>
      <c r="AA697" s="128">
        <v>0</v>
      </c>
      <c r="AB697" s="133">
        <v>492557</v>
      </c>
      <c r="AC697" s="140">
        <v>418247.31</v>
      </c>
      <c r="AD697" s="137">
        <f t="shared" si="109"/>
        <v>-7319.7000000000116</v>
      </c>
      <c r="AE697" s="135">
        <f t="shared" si="110"/>
        <v>1.0178126264136889</v>
      </c>
      <c r="AF697" s="135">
        <f t="shared" si="111"/>
        <v>1.0178126264136889</v>
      </c>
      <c r="AG697" s="135" t="s">
        <v>2544</v>
      </c>
      <c r="AH697" s="136" t="s">
        <v>925</v>
      </c>
      <c r="AI697" s="148" t="s">
        <v>1237</v>
      </c>
      <c r="AJ697" s="138">
        <v>2007</v>
      </c>
      <c r="AK697" s="148" t="s">
        <v>1237</v>
      </c>
      <c r="AL697" s="148" t="s">
        <v>1237</v>
      </c>
      <c r="AM697" s="148" t="s">
        <v>1237</v>
      </c>
      <c r="AN697" s="138"/>
      <c r="AO697" s="138"/>
      <c r="AP697" s="138"/>
      <c r="AQ697" s="144"/>
    </row>
    <row r="698" spans="1:43" ht="72.599999999999994" x14ac:dyDescent="0.3">
      <c r="A698" s="193" t="s">
        <v>897</v>
      </c>
      <c r="B698" s="129">
        <v>695</v>
      </c>
      <c r="C698" s="198" t="s">
        <v>1317</v>
      </c>
      <c r="D698" s="239">
        <v>77864</v>
      </c>
      <c r="E698" s="245" t="s">
        <v>1166</v>
      </c>
      <c r="F698" s="280" t="s">
        <v>2530</v>
      </c>
      <c r="G698" s="175" t="s">
        <v>1622</v>
      </c>
      <c r="H698" s="187">
        <v>2016</v>
      </c>
      <c r="I698" s="130">
        <v>40102</v>
      </c>
      <c r="J698" s="187">
        <v>2009</v>
      </c>
      <c r="K698" s="130" t="s">
        <v>1166</v>
      </c>
      <c r="L698" s="130" t="s">
        <v>1107</v>
      </c>
      <c r="M698" s="248">
        <v>240</v>
      </c>
      <c r="N698" s="136">
        <v>39722</v>
      </c>
      <c r="O698" s="136">
        <v>42705</v>
      </c>
      <c r="P698" s="136">
        <v>42844</v>
      </c>
      <c r="Q698" s="145">
        <f t="shared" si="112"/>
        <v>8.5534246575342472</v>
      </c>
      <c r="R698" s="145" t="s">
        <v>2518</v>
      </c>
      <c r="S698" s="145">
        <f t="shared" si="113"/>
        <v>0.38082191780821917</v>
      </c>
      <c r="T698" s="145" t="s">
        <v>2510</v>
      </c>
      <c r="U698" s="145" t="s">
        <v>2539</v>
      </c>
      <c r="V698" s="145" t="s">
        <v>691</v>
      </c>
      <c r="W698" s="145" t="s">
        <v>689</v>
      </c>
      <c r="X698" s="187" t="s">
        <v>691</v>
      </c>
      <c r="Y698" s="180">
        <v>6590540.3099999996</v>
      </c>
      <c r="Z698" s="181">
        <v>0</v>
      </c>
      <c r="AA698" s="128">
        <v>0</v>
      </c>
      <c r="AB698" s="133">
        <v>13418951</v>
      </c>
      <c r="AC698" s="180">
        <v>6590029.9299999997</v>
      </c>
      <c r="AD698" s="137">
        <f t="shared" si="109"/>
        <v>510.37999999988824</v>
      </c>
      <c r="AE698" s="135">
        <f t="shared" si="110"/>
        <v>0.99992255870141245</v>
      </c>
      <c r="AF698" s="135">
        <f t="shared" si="111"/>
        <v>0.99992255870141245</v>
      </c>
      <c r="AG698" s="135" t="s">
        <v>2544</v>
      </c>
      <c r="AH698" s="202"/>
      <c r="AI698" s="189"/>
      <c r="AJ698" s="178"/>
      <c r="AK698" s="178"/>
      <c r="AL698" s="178"/>
      <c r="AM698" s="178"/>
      <c r="AN698" s="178"/>
      <c r="AO698" s="178"/>
      <c r="AP698" s="178"/>
      <c r="AQ698" s="177" t="s">
        <v>1318</v>
      </c>
    </row>
    <row r="699" spans="1:43" ht="36" x14ac:dyDescent="0.3">
      <c r="A699" s="193" t="s">
        <v>897</v>
      </c>
      <c r="B699" s="129">
        <v>696</v>
      </c>
      <c r="C699" s="198" t="s">
        <v>1324</v>
      </c>
      <c r="D699" s="239">
        <v>86625</v>
      </c>
      <c r="E699" s="245" t="s">
        <v>1166</v>
      </c>
      <c r="F699" s="280" t="s">
        <v>2530</v>
      </c>
      <c r="G699" s="175" t="s">
        <v>1622</v>
      </c>
      <c r="H699" s="187">
        <v>2016</v>
      </c>
      <c r="I699" s="130">
        <v>39637</v>
      </c>
      <c r="J699" s="186">
        <v>2008</v>
      </c>
      <c r="K699" s="130" t="s">
        <v>1166</v>
      </c>
      <c r="L699" s="130" t="s">
        <v>1110</v>
      </c>
      <c r="M699" s="248">
        <v>120</v>
      </c>
      <c r="N699" s="136">
        <v>39783</v>
      </c>
      <c r="O699" s="136">
        <v>42248</v>
      </c>
      <c r="P699" s="136">
        <v>42844</v>
      </c>
      <c r="Q699" s="145">
        <f t="shared" si="112"/>
        <v>8.3863013698630144</v>
      </c>
      <c r="R699" s="145" t="s">
        <v>2518</v>
      </c>
      <c r="S699" s="145">
        <f t="shared" si="113"/>
        <v>1.6328767123287671</v>
      </c>
      <c r="T699" s="145" t="s">
        <v>2524</v>
      </c>
      <c r="U699" s="145" t="s">
        <v>2540</v>
      </c>
      <c r="V699" s="145" t="s">
        <v>691</v>
      </c>
      <c r="W699" s="136" t="s">
        <v>691</v>
      </c>
      <c r="X699" s="187" t="s">
        <v>691</v>
      </c>
      <c r="Y699" s="180">
        <v>1844148.85</v>
      </c>
      <c r="Z699" s="181">
        <v>0</v>
      </c>
      <c r="AA699" s="128">
        <v>0</v>
      </c>
      <c r="AB699" s="133">
        <v>2534774</v>
      </c>
      <c r="AC699" s="180">
        <v>1844149.36</v>
      </c>
      <c r="AD699" s="137">
        <f t="shared" si="109"/>
        <v>-0.51000000000931323</v>
      </c>
      <c r="AE699" s="135">
        <f t="shared" si="110"/>
        <v>1.0000002765503446</v>
      </c>
      <c r="AF699" s="135">
        <f t="shared" si="111"/>
        <v>1.0000002765503446</v>
      </c>
      <c r="AG699" s="135" t="s">
        <v>2544</v>
      </c>
      <c r="AH699" s="136" t="s">
        <v>925</v>
      </c>
      <c r="AI699" s="189"/>
      <c r="AJ699" s="178"/>
      <c r="AK699" s="178"/>
      <c r="AL699" s="178"/>
      <c r="AM699" s="178"/>
      <c r="AN699" s="178"/>
      <c r="AO699" s="178"/>
      <c r="AP699" s="178"/>
      <c r="AQ699" s="177" t="s">
        <v>1328</v>
      </c>
    </row>
    <row r="700" spans="1:43" ht="36" x14ac:dyDescent="0.3">
      <c r="A700" s="193" t="s">
        <v>897</v>
      </c>
      <c r="B700" s="129">
        <v>697</v>
      </c>
      <c r="C700" s="198" t="s">
        <v>1365</v>
      </c>
      <c r="D700" s="239">
        <v>147684</v>
      </c>
      <c r="E700" s="245" t="s">
        <v>1166</v>
      </c>
      <c r="F700" s="280" t="s">
        <v>2530</v>
      </c>
      <c r="G700" s="175" t="s">
        <v>1169</v>
      </c>
      <c r="H700" s="187">
        <v>2016</v>
      </c>
      <c r="I700" s="130">
        <v>40250</v>
      </c>
      <c r="J700" s="186">
        <v>2010</v>
      </c>
      <c r="K700" s="130" t="s">
        <v>1165</v>
      </c>
      <c r="L700" s="130" t="s">
        <v>1110</v>
      </c>
      <c r="M700" s="248">
        <v>120</v>
      </c>
      <c r="N700" s="136">
        <v>41518</v>
      </c>
      <c r="O700" s="136">
        <v>42583</v>
      </c>
      <c r="P700" s="136">
        <v>42844</v>
      </c>
      <c r="Q700" s="145">
        <f t="shared" si="112"/>
        <v>3.6328767123287671</v>
      </c>
      <c r="R700" s="145" t="s">
        <v>2513</v>
      </c>
      <c r="S700" s="145">
        <f t="shared" si="113"/>
        <v>0.71506849315068488</v>
      </c>
      <c r="T700" s="145" t="s">
        <v>2524</v>
      </c>
      <c r="U700" s="145" t="s">
        <v>2540</v>
      </c>
      <c r="V700" s="145" t="s">
        <v>691</v>
      </c>
      <c r="W700" s="145" t="s">
        <v>689</v>
      </c>
      <c r="X700" s="187" t="s">
        <v>691</v>
      </c>
      <c r="Y700" s="180">
        <v>867041.31</v>
      </c>
      <c r="Z700" s="181">
        <v>0</v>
      </c>
      <c r="AA700" s="128">
        <v>0</v>
      </c>
      <c r="AB700" s="133">
        <v>923174</v>
      </c>
      <c r="AC700" s="180">
        <v>858939.19</v>
      </c>
      <c r="AD700" s="137">
        <f t="shared" si="109"/>
        <v>8102.1200000001118</v>
      </c>
      <c r="AE700" s="135">
        <f t="shared" si="110"/>
        <v>0.99065543947381229</v>
      </c>
      <c r="AF700" s="135">
        <f t="shared" si="111"/>
        <v>0.99065543947381229</v>
      </c>
      <c r="AG700" s="135" t="s">
        <v>2544</v>
      </c>
      <c r="AH700" s="202"/>
      <c r="AI700" s="190"/>
      <c r="AJ700" s="191"/>
      <c r="AK700" s="191"/>
      <c r="AL700" s="191"/>
      <c r="AM700" s="191"/>
      <c r="AN700" s="191"/>
      <c r="AO700" s="191"/>
      <c r="AP700" s="191"/>
      <c r="AQ700" s="177" t="s">
        <v>1366</v>
      </c>
    </row>
    <row r="701" spans="1:43" ht="36.6" x14ac:dyDescent="0.3">
      <c r="A701" s="193" t="s">
        <v>897</v>
      </c>
      <c r="B701" s="129">
        <v>698</v>
      </c>
      <c r="C701" s="198" t="s">
        <v>1379</v>
      </c>
      <c r="D701" s="239">
        <v>185291</v>
      </c>
      <c r="E701" s="245" t="s">
        <v>1166</v>
      </c>
      <c r="F701" s="280" t="s">
        <v>2530</v>
      </c>
      <c r="G701" s="175" t="s">
        <v>2185</v>
      </c>
      <c r="H701" s="187">
        <v>2016</v>
      </c>
      <c r="I701" s="130">
        <v>41624</v>
      </c>
      <c r="J701" s="187">
        <v>2013</v>
      </c>
      <c r="K701" s="130" t="s">
        <v>2255</v>
      </c>
      <c r="L701" s="130" t="s">
        <v>1104</v>
      </c>
      <c r="M701" s="248">
        <v>300</v>
      </c>
      <c r="N701" s="136">
        <v>41061</v>
      </c>
      <c r="O701" s="136">
        <v>41579</v>
      </c>
      <c r="P701" s="136">
        <v>42844</v>
      </c>
      <c r="Q701" s="145">
        <f t="shared" si="112"/>
        <v>4.8849315068493153</v>
      </c>
      <c r="R701" s="145" t="s">
        <v>2514</v>
      </c>
      <c r="S701" s="145">
        <f t="shared" si="113"/>
        <v>3.4657534246575343</v>
      </c>
      <c r="T701" s="145" t="s">
        <v>2513</v>
      </c>
      <c r="U701" s="145" t="s">
        <v>2540</v>
      </c>
      <c r="V701" s="145" t="s">
        <v>691</v>
      </c>
      <c r="W701" s="145" t="s">
        <v>689</v>
      </c>
      <c r="X701" s="187" t="s">
        <v>689</v>
      </c>
      <c r="Y701" s="180">
        <v>19326248.739999998</v>
      </c>
      <c r="Z701" s="181">
        <v>0</v>
      </c>
      <c r="AA701" s="128">
        <v>0</v>
      </c>
      <c r="AB701" s="133">
        <v>288816</v>
      </c>
      <c r="AC701" s="180">
        <v>257767.59</v>
      </c>
      <c r="AD701" s="137">
        <f t="shared" si="109"/>
        <v>19068481.149999999</v>
      </c>
      <c r="AE701" s="135">
        <f t="shared" si="110"/>
        <v>1.3337693903654062E-2</v>
      </c>
      <c r="AF701" s="135">
        <f t="shared" si="111"/>
        <v>1.3337693903654062E-2</v>
      </c>
      <c r="AG701" s="135" t="s">
        <v>2543</v>
      </c>
      <c r="AH701" s="202"/>
      <c r="AI701" s="189"/>
      <c r="AJ701" s="178"/>
      <c r="AK701" s="178"/>
      <c r="AL701" s="178"/>
      <c r="AM701" s="178"/>
      <c r="AN701" s="178"/>
      <c r="AO701" s="178"/>
      <c r="AP701" s="178"/>
      <c r="AQ701" s="177" t="s">
        <v>1382</v>
      </c>
    </row>
    <row r="702" spans="1:43" ht="96" x14ac:dyDescent="0.3">
      <c r="A702" s="173" t="s">
        <v>903</v>
      </c>
      <c r="B702" s="129">
        <v>699</v>
      </c>
      <c r="C702" s="171" t="s">
        <v>1501</v>
      </c>
      <c r="D702" s="241">
        <v>42201</v>
      </c>
      <c r="E702" s="246" t="s">
        <v>2200</v>
      </c>
      <c r="F702" s="279" t="s">
        <v>2531</v>
      </c>
      <c r="G702" s="175" t="s">
        <v>1132</v>
      </c>
      <c r="H702" s="152">
        <v>2016</v>
      </c>
      <c r="I702" s="157">
        <v>39197</v>
      </c>
      <c r="J702" s="186">
        <v>2007</v>
      </c>
      <c r="K702" s="157" t="s">
        <v>1159</v>
      </c>
      <c r="L702" s="152" t="s">
        <v>1102</v>
      </c>
      <c r="M702" s="154">
        <v>180</v>
      </c>
      <c r="N702" s="136">
        <v>39295</v>
      </c>
      <c r="O702" s="136">
        <v>42705</v>
      </c>
      <c r="P702" s="136">
        <v>42844</v>
      </c>
      <c r="Q702" s="145">
        <f t="shared" si="112"/>
        <v>9.7232876712328764</v>
      </c>
      <c r="R702" s="145" t="s">
        <v>2519</v>
      </c>
      <c r="S702" s="145">
        <f t="shared" si="113"/>
        <v>0.38082191780821917</v>
      </c>
      <c r="T702" s="145" t="s">
        <v>2510</v>
      </c>
      <c r="U702" s="145" t="s">
        <v>2539</v>
      </c>
      <c r="V702" s="145" t="s">
        <v>691</v>
      </c>
      <c r="W702" s="145" t="s">
        <v>689</v>
      </c>
      <c r="X702" s="152" t="s">
        <v>691</v>
      </c>
      <c r="Y702" s="159">
        <v>2390000</v>
      </c>
      <c r="Z702" s="160">
        <v>0</v>
      </c>
      <c r="AA702" s="128">
        <v>0</v>
      </c>
      <c r="AB702" s="133">
        <v>6751376</v>
      </c>
      <c r="AC702" s="159">
        <v>2374220.63</v>
      </c>
      <c r="AD702" s="137">
        <f t="shared" si="109"/>
        <v>15779.370000000112</v>
      </c>
      <c r="AE702" s="135">
        <f t="shared" si="110"/>
        <v>0.99339775313807521</v>
      </c>
      <c r="AF702" s="135">
        <f t="shared" si="111"/>
        <v>0.99339775313807521</v>
      </c>
      <c r="AG702" s="135" t="s">
        <v>2544</v>
      </c>
      <c r="AH702" s="155"/>
      <c r="AI702" s="170"/>
      <c r="AJ702" s="168"/>
      <c r="AK702" s="168"/>
      <c r="AL702" s="168"/>
      <c r="AM702" s="168"/>
      <c r="AN702" s="168"/>
      <c r="AO702" s="168"/>
      <c r="AP702" s="168"/>
      <c r="AQ702" s="165" t="s">
        <v>1502</v>
      </c>
    </row>
    <row r="703" spans="1:43" ht="48" x14ac:dyDescent="0.3">
      <c r="A703" s="173" t="s">
        <v>903</v>
      </c>
      <c r="B703" s="129">
        <v>700</v>
      </c>
      <c r="C703" s="171" t="s">
        <v>1566</v>
      </c>
      <c r="D703" s="241">
        <v>61796</v>
      </c>
      <c r="E703" s="246" t="s">
        <v>2200</v>
      </c>
      <c r="F703" s="279" t="s">
        <v>2531</v>
      </c>
      <c r="G703" s="175" t="s">
        <v>1132</v>
      </c>
      <c r="H703" s="152">
        <v>2016</v>
      </c>
      <c r="I703" s="157">
        <v>40016</v>
      </c>
      <c r="J703" s="187">
        <v>2009</v>
      </c>
      <c r="K703" s="187" t="s">
        <v>1094</v>
      </c>
      <c r="L703" s="152" t="s">
        <v>1104</v>
      </c>
      <c r="M703" s="154">
        <v>180</v>
      </c>
      <c r="N703" s="136">
        <v>39630</v>
      </c>
      <c r="O703" s="136">
        <v>42339</v>
      </c>
      <c r="P703" s="136">
        <v>42844</v>
      </c>
      <c r="Q703" s="145">
        <f t="shared" si="112"/>
        <v>8.8054794520547937</v>
      </c>
      <c r="R703" s="145" t="s">
        <v>2518</v>
      </c>
      <c r="S703" s="145">
        <f t="shared" si="113"/>
        <v>1.3835616438356164</v>
      </c>
      <c r="T703" s="145" t="s">
        <v>2524</v>
      </c>
      <c r="U703" s="145" t="s">
        <v>2540</v>
      </c>
      <c r="V703" s="156" t="s">
        <v>689</v>
      </c>
      <c r="W703" s="145" t="s">
        <v>689</v>
      </c>
      <c r="X703" s="152" t="s">
        <v>691</v>
      </c>
      <c r="Y703" s="159">
        <v>1506905.29</v>
      </c>
      <c r="Z703" s="160">
        <v>0</v>
      </c>
      <c r="AA703" s="128">
        <v>0</v>
      </c>
      <c r="AB703" s="133">
        <v>2387021</v>
      </c>
      <c r="AC703" s="159">
        <v>1493617.38</v>
      </c>
      <c r="AD703" s="137">
        <f t="shared" si="109"/>
        <v>13287.910000000149</v>
      </c>
      <c r="AE703" s="135">
        <f t="shared" si="110"/>
        <v>0.99118198728999074</v>
      </c>
      <c r="AF703" s="135">
        <f t="shared" si="111"/>
        <v>0.99118198728999074</v>
      </c>
      <c r="AG703" s="135" t="s">
        <v>2544</v>
      </c>
      <c r="AH703" s="155"/>
      <c r="AI703" s="170"/>
      <c r="AJ703" s="168"/>
      <c r="AK703" s="168"/>
      <c r="AL703" s="168"/>
      <c r="AM703" s="168"/>
      <c r="AN703" s="168"/>
      <c r="AO703" s="168"/>
      <c r="AP703" s="168"/>
      <c r="AQ703" s="165" t="s">
        <v>1567</v>
      </c>
    </row>
    <row r="704" spans="1:43" ht="36" x14ac:dyDescent="0.3">
      <c r="A704" s="173" t="s">
        <v>903</v>
      </c>
      <c r="B704" s="129">
        <v>701</v>
      </c>
      <c r="C704" s="171" t="s">
        <v>2123</v>
      </c>
      <c r="D704" s="241">
        <v>86933</v>
      </c>
      <c r="E704" s="246" t="s">
        <v>2200</v>
      </c>
      <c r="F704" s="279" t="s">
        <v>2531</v>
      </c>
      <c r="G704" s="175" t="s">
        <v>1132</v>
      </c>
      <c r="H704" s="152">
        <v>2016</v>
      </c>
      <c r="I704" s="157">
        <v>39605</v>
      </c>
      <c r="J704" s="186">
        <v>2008</v>
      </c>
      <c r="K704" s="187" t="s">
        <v>1094</v>
      </c>
      <c r="L704" s="152" t="s">
        <v>1104</v>
      </c>
      <c r="M704" s="154">
        <v>240</v>
      </c>
      <c r="N704" s="136">
        <v>41153</v>
      </c>
      <c r="O704" s="136">
        <v>42522</v>
      </c>
      <c r="P704" s="136">
        <v>42844</v>
      </c>
      <c r="Q704" s="145">
        <f t="shared" si="112"/>
        <v>4.6328767123287671</v>
      </c>
      <c r="R704" s="145" t="s">
        <v>2514</v>
      </c>
      <c r="S704" s="145">
        <f t="shared" si="113"/>
        <v>0.88219178082191785</v>
      </c>
      <c r="T704" s="145" t="s">
        <v>2524</v>
      </c>
      <c r="U704" s="145" t="s">
        <v>2540</v>
      </c>
      <c r="V704" s="145" t="s">
        <v>691</v>
      </c>
      <c r="W704" s="145" t="s">
        <v>689</v>
      </c>
      <c r="X704" s="152" t="s">
        <v>691</v>
      </c>
      <c r="Y704" s="159">
        <v>3926227.81</v>
      </c>
      <c r="Z704" s="160">
        <v>0</v>
      </c>
      <c r="AA704" s="128">
        <v>0</v>
      </c>
      <c r="AB704" s="133">
        <v>7857497</v>
      </c>
      <c r="AC704" s="159">
        <v>56739</v>
      </c>
      <c r="AD704" s="137">
        <f t="shared" si="109"/>
        <v>3869488.81</v>
      </c>
      <c r="AE704" s="135">
        <f t="shared" si="110"/>
        <v>1.4451275561618519E-2</v>
      </c>
      <c r="AF704" s="135">
        <f t="shared" si="111"/>
        <v>1.4451275561618519E-2</v>
      </c>
      <c r="AG704" s="135" t="s">
        <v>2543</v>
      </c>
      <c r="AH704" s="155"/>
      <c r="AI704" s="170"/>
      <c r="AJ704" s="168"/>
      <c r="AK704" s="168"/>
      <c r="AL704" s="168"/>
      <c r="AM704" s="168"/>
      <c r="AN704" s="168"/>
      <c r="AO704" s="168"/>
      <c r="AP704" s="168"/>
      <c r="AQ704" s="165" t="s">
        <v>2124</v>
      </c>
    </row>
    <row r="705" spans="1:43" ht="36" x14ac:dyDescent="0.3">
      <c r="A705" s="193" t="s">
        <v>897</v>
      </c>
      <c r="B705" s="129">
        <v>702</v>
      </c>
      <c r="C705" s="198" t="s">
        <v>1912</v>
      </c>
      <c r="D705" s="239">
        <v>139186</v>
      </c>
      <c r="E705" s="246" t="s">
        <v>2200</v>
      </c>
      <c r="F705" s="279" t="s">
        <v>2531</v>
      </c>
      <c r="G705" s="175" t="s">
        <v>1132</v>
      </c>
      <c r="H705" s="187">
        <v>2016</v>
      </c>
      <c r="I705" s="130">
        <v>40164</v>
      </c>
      <c r="J705" s="187">
        <v>2009</v>
      </c>
      <c r="K705" s="130" t="s">
        <v>1876</v>
      </c>
      <c r="L705" s="130" t="s">
        <v>1110</v>
      </c>
      <c r="M705" s="131">
        <v>120</v>
      </c>
      <c r="N705" s="136">
        <v>40513</v>
      </c>
      <c r="O705" s="136">
        <v>42461</v>
      </c>
      <c r="P705" s="136">
        <v>42844</v>
      </c>
      <c r="Q705" s="145">
        <f t="shared" si="112"/>
        <v>6.3863013698630136</v>
      </c>
      <c r="R705" s="145" t="s">
        <v>2516</v>
      </c>
      <c r="S705" s="145">
        <f t="shared" si="113"/>
        <v>1.0493150684931507</v>
      </c>
      <c r="T705" s="145" t="s">
        <v>2524</v>
      </c>
      <c r="U705" s="145" t="s">
        <v>2540</v>
      </c>
      <c r="V705" s="145" t="s">
        <v>691</v>
      </c>
      <c r="W705" s="145" t="s">
        <v>689</v>
      </c>
      <c r="X705" s="187" t="s">
        <v>691</v>
      </c>
      <c r="Y705" s="151">
        <v>646435.01</v>
      </c>
      <c r="Z705" s="187">
        <v>0</v>
      </c>
      <c r="AA705" s="128">
        <v>0</v>
      </c>
      <c r="AB705" s="133">
        <v>1347252</v>
      </c>
      <c r="AC705" s="150">
        <v>633722.1</v>
      </c>
      <c r="AD705" s="137">
        <f t="shared" si="109"/>
        <v>12712.910000000033</v>
      </c>
      <c r="AE705" s="135">
        <f t="shared" si="110"/>
        <v>0.98033381576904377</v>
      </c>
      <c r="AF705" s="135">
        <f t="shared" si="111"/>
        <v>0.98033381576904377</v>
      </c>
      <c r="AG705" s="135" t="s">
        <v>2544</v>
      </c>
      <c r="AH705" s="202"/>
      <c r="AI705" s="190"/>
      <c r="AJ705" s="191"/>
      <c r="AK705" s="191"/>
      <c r="AL705" s="191"/>
      <c r="AM705" s="191"/>
      <c r="AN705" s="191"/>
      <c r="AO705" s="191"/>
      <c r="AP705" s="191"/>
      <c r="AQ705" s="188" t="s">
        <v>1913</v>
      </c>
    </row>
    <row r="706" spans="1:43" ht="36" x14ac:dyDescent="0.3">
      <c r="A706" s="193" t="s">
        <v>897</v>
      </c>
      <c r="B706" s="129">
        <v>703</v>
      </c>
      <c r="C706" s="198" t="s">
        <v>1954</v>
      </c>
      <c r="D706" s="239">
        <v>165247</v>
      </c>
      <c r="E706" s="246" t="s">
        <v>2200</v>
      </c>
      <c r="F706" s="279" t="s">
        <v>2531</v>
      </c>
      <c r="G706" s="175" t="s">
        <v>1132</v>
      </c>
      <c r="H706" s="187">
        <v>2016</v>
      </c>
      <c r="I706" s="130">
        <v>40729</v>
      </c>
      <c r="J706" s="187">
        <v>2011</v>
      </c>
      <c r="K706" s="130" t="s">
        <v>1611</v>
      </c>
      <c r="L706" s="130" t="s">
        <v>1102</v>
      </c>
      <c r="M706" s="131">
        <v>270</v>
      </c>
      <c r="N706" s="136">
        <v>40969</v>
      </c>
      <c r="O706" s="136">
        <v>42705</v>
      </c>
      <c r="P706" s="136">
        <v>42844</v>
      </c>
      <c r="Q706" s="145">
        <f t="shared" si="112"/>
        <v>5.1369863013698627</v>
      </c>
      <c r="R706" s="145" t="s">
        <v>2515</v>
      </c>
      <c r="S706" s="145">
        <f t="shared" si="113"/>
        <v>0.38082191780821917</v>
      </c>
      <c r="T706" s="145" t="s">
        <v>2510</v>
      </c>
      <c r="U706" s="145" t="s">
        <v>2539</v>
      </c>
      <c r="V706" s="145" t="s">
        <v>691</v>
      </c>
      <c r="W706" s="145" t="s">
        <v>689</v>
      </c>
      <c r="X706" s="187" t="s">
        <v>691</v>
      </c>
      <c r="Y706" s="180">
        <v>8806654</v>
      </c>
      <c r="Z706" s="181">
        <v>0</v>
      </c>
      <c r="AA706" s="128">
        <v>0</v>
      </c>
      <c r="AB706" s="133">
        <v>12291076</v>
      </c>
      <c r="AC706" s="180">
        <v>8697385.2200000007</v>
      </c>
      <c r="AD706" s="137">
        <f t="shared" si="109"/>
        <v>109268.77999999933</v>
      </c>
      <c r="AE706" s="135">
        <f t="shared" si="110"/>
        <v>0.98759247496268165</v>
      </c>
      <c r="AF706" s="135">
        <f t="shared" si="111"/>
        <v>0.98759247496268165</v>
      </c>
      <c r="AG706" s="135" t="s">
        <v>2544</v>
      </c>
      <c r="AH706" s="202"/>
      <c r="AI706" s="190"/>
      <c r="AJ706" s="191"/>
      <c r="AK706" s="191"/>
      <c r="AL706" s="191"/>
      <c r="AM706" s="191"/>
      <c r="AN706" s="191"/>
      <c r="AO706" s="191"/>
      <c r="AP706" s="191"/>
      <c r="AQ706" s="177" t="s">
        <v>1955</v>
      </c>
    </row>
    <row r="707" spans="1:43" ht="48" x14ac:dyDescent="0.3">
      <c r="A707" s="193" t="s">
        <v>897</v>
      </c>
      <c r="B707" s="129">
        <v>704</v>
      </c>
      <c r="C707" s="198" t="s">
        <v>1983</v>
      </c>
      <c r="D707" s="239">
        <v>188994</v>
      </c>
      <c r="E707" s="246" t="s">
        <v>2200</v>
      </c>
      <c r="F707" s="279" t="s">
        <v>2531</v>
      </c>
      <c r="G707" s="175" t="s">
        <v>1132</v>
      </c>
      <c r="H707" s="187">
        <v>2016</v>
      </c>
      <c r="I707" s="130">
        <v>40843</v>
      </c>
      <c r="J707" s="187">
        <v>2011</v>
      </c>
      <c r="K707" s="130" t="s">
        <v>1593</v>
      </c>
      <c r="L707" s="130" t="s">
        <v>1102</v>
      </c>
      <c r="M707" s="131">
        <v>180</v>
      </c>
      <c r="N707" s="136" t="s">
        <v>698</v>
      </c>
      <c r="O707" s="136" t="s">
        <v>698</v>
      </c>
      <c r="P707" s="136">
        <v>42844</v>
      </c>
      <c r="Q707" s="128" t="s">
        <v>698</v>
      </c>
      <c r="R707" s="128" t="s">
        <v>698</v>
      </c>
      <c r="S707" s="128" t="s">
        <v>698</v>
      </c>
      <c r="T707" s="128" t="s">
        <v>698</v>
      </c>
      <c r="U707" s="128" t="s">
        <v>698</v>
      </c>
      <c r="V707" s="145" t="s">
        <v>689</v>
      </c>
      <c r="W707" s="145" t="s">
        <v>689</v>
      </c>
      <c r="X707" s="187" t="s">
        <v>689</v>
      </c>
      <c r="Y707" s="180">
        <v>778047</v>
      </c>
      <c r="Z707" s="181">
        <v>0</v>
      </c>
      <c r="AA707" s="128">
        <v>0</v>
      </c>
      <c r="AB707" s="194">
        <v>8000</v>
      </c>
      <c r="AC707" s="181">
        <v>0</v>
      </c>
      <c r="AD707" s="137">
        <f t="shared" si="109"/>
        <v>778047</v>
      </c>
      <c r="AE707" s="135">
        <f t="shared" si="110"/>
        <v>0</v>
      </c>
      <c r="AF707" s="135">
        <f t="shared" si="111"/>
        <v>0</v>
      </c>
      <c r="AG707" s="135" t="s">
        <v>2543</v>
      </c>
      <c r="AH707" s="202"/>
      <c r="AI707" s="189"/>
      <c r="AJ707" s="178"/>
      <c r="AK707" s="178"/>
      <c r="AL707" s="178"/>
      <c r="AM707" s="178"/>
      <c r="AN707" s="178"/>
      <c r="AO707" s="178"/>
      <c r="AP707" s="178"/>
      <c r="AQ707" s="177" t="s">
        <v>1935</v>
      </c>
    </row>
    <row r="708" spans="1:43" ht="36.6" x14ac:dyDescent="0.3">
      <c r="A708" s="193" t="s">
        <v>897</v>
      </c>
      <c r="B708" s="129">
        <v>705</v>
      </c>
      <c r="C708" s="198" t="s">
        <v>1984</v>
      </c>
      <c r="D708" s="239">
        <v>190312</v>
      </c>
      <c r="E708" s="246" t="s">
        <v>2200</v>
      </c>
      <c r="F708" s="279" t="s">
        <v>2531</v>
      </c>
      <c r="G708" s="175" t="s">
        <v>1132</v>
      </c>
      <c r="H708" s="187">
        <v>2016</v>
      </c>
      <c r="I708" s="130">
        <v>41107</v>
      </c>
      <c r="J708" s="152">
        <v>2012</v>
      </c>
      <c r="K708" s="187" t="s">
        <v>1094</v>
      </c>
      <c r="L708" s="130" t="s">
        <v>1104</v>
      </c>
      <c r="M708" s="131">
        <v>240</v>
      </c>
      <c r="N708" s="136">
        <v>41334</v>
      </c>
      <c r="O708" s="136">
        <v>41974</v>
      </c>
      <c r="P708" s="136">
        <v>42844</v>
      </c>
      <c r="Q708" s="145">
        <f>+(P708-N708)/365</f>
        <v>4.1369863013698627</v>
      </c>
      <c r="R708" s="145" t="s">
        <v>2514</v>
      </c>
      <c r="S708" s="145">
        <f>+(P708-O708)/365</f>
        <v>2.3835616438356166</v>
      </c>
      <c r="T708" s="145" t="s">
        <v>2512</v>
      </c>
      <c r="U708" s="145" t="s">
        <v>2540</v>
      </c>
      <c r="V708" s="145" t="s">
        <v>691</v>
      </c>
      <c r="W708" s="145" t="s">
        <v>689</v>
      </c>
      <c r="X708" s="187" t="s">
        <v>689</v>
      </c>
      <c r="Y708" s="180">
        <v>4866051.72</v>
      </c>
      <c r="Z708" s="181">
        <v>0</v>
      </c>
      <c r="AA708" s="128">
        <v>0</v>
      </c>
      <c r="AB708" s="194">
        <v>916200</v>
      </c>
      <c r="AC708" s="194">
        <v>600495.07999999996</v>
      </c>
      <c r="AD708" s="137">
        <f t="shared" si="109"/>
        <v>4265556.6399999997</v>
      </c>
      <c r="AE708" s="135">
        <f t="shared" si="110"/>
        <v>0.12340499331971753</v>
      </c>
      <c r="AF708" s="135">
        <f t="shared" si="111"/>
        <v>0.12340499331971753</v>
      </c>
      <c r="AG708" s="135" t="s">
        <v>2543</v>
      </c>
      <c r="AH708" s="202"/>
      <c r="AI708" s="189"/>
      <c r="AJ708" s="178"/>
      <c r="AK708" s="178"/>
      <c r="AL708" s="178"/>
      <c r="AM708" s="178"/>
      <c r="AN708" s="178"/>
      <c r="AO708" s="178"/>
      <c r="AP708" s="178"/>
      <c r="AQ708" s="188" t="s">
        <v>1985</v>
      </c>
    </row>
    <row r="709" spans="1:43" ht="48" x14ac:dyDescent="0.3">
      <c r="A709" s="193" t="s">
        <v>899</v>
      </c>
      <c r="B709" s="129">
        <v>706</v>
      </c>
      <c r="C709" s="198" t="s">
        <v>2004</v>
      </c>
      <c r="D709" s="239">
        <v>204419</v>
      </c>
      <c r="E709" s="246" t="s">
        <v>2200</v>
      </c>
      <c r="F709" s="279" t="s">
        <v>2531</v>
      </c>
      <c r="G709" s="175" t="s">
        <v>1132</v>
      </c>
      <c r="H709" s="187">
        <v>2016</v>
      </c>
      <c r="I709" s="130">
        <v>41200</v>
      </c>
      <c r="J709" s="152">
        <v>2012</v>
      </c>
      <c r="K709" s="157" t="s">
        <v>1487</v>
      </c>
      <c r="L709" s="130" t="s">
        <v>1100</v>
      </c>
      <c r="M709" s="131">
        <v>540</v>
      </c>
      <c r="N709" s="136">
        <v>41699</v>
      </c>
      <c r="O709" s="136">
        <v>41974</v>
      </c>
      <c r="P709" s="136">
        <v>42844</v>
      </c>
      <c r="Q709" s="145">
        <f>+(P709-N709)/365</f>
        <v>3.1369863013698631</v>
      </c>
      <c r="R709" s="145" t="s">
        <v>2513</v>
      </c>
      <c r="S709" s="145">
        <f>+(P709-O709)/365</f>
        <v>2.3835616438356166</v>
      </c>
      <c r="T709" s="145" t="s">
        <v>2512</v>
      </c>
      <c r="U709" s="145" t="s">
        <v>2540</v>
      </c>
      <c r="V709" s="145" t="s">
        <v>689</v>
      </c>
      <c r="W709" s="145" t="s">
        <v>689</v>
      </c>
      <c r="X709" s="187" t="s">
        <v>689</v>
      </c>
      <c r="Y709" s="180">
        <v>2909995</v>
      </c>
      <c r="Z709" s="181">
        <v>0</v>
      </c>
      <c r="AA709" s="128">
        <v>0</v>
      </c>
      <c r="AB709" s="134">
        <v>219994</v>
      </c>
      <c r="AC709" s="192">
        <v>105850.16</v>
      </c>
      <c r="AD709" s="137">
        <f t="shared" si="109"/>
        <v>2804144.84</v>
      </c>
      <c r="AE709" s="135">
        <f t="shared" si="110"/>
        <v>3.637468792901706E-2</v>
      </c>
      <c r="AF709" s="135">
        <f t="shared" si="111"/>
        <v>3.637468792901706E-2</v>
      </c>
      <c r="AG709" s="135" t="s">
        <v>2543</v>
      </c>
      <c r="AH709" s="202"/>
      <c r="AI709" s="189"/>
      <c r="AJ709" s="178"/>
      <c r="AK709" s="178"/>
      <c r="AL709" s="178"/>
      <c r="AM709" s="178"/>
      <c r="AN709" s="178"/>
      <c r="AO709" s="178"/>
      <c r="AP709" s="178"/>
      <c r="AQ709" s="188"/>
    </row>
    <row r="710" spans="1:43" ht="72" x14ac:dyDescent="0.3">
      <c r="A710" s="193" t="s">
        <v>899</v>
      </c>
      <c r="B710" s="129">
        <v>707</v>
      </c>
      <c r="C710" s="198" t="s">
        <v>2007</v>
      </c>
      <c r="D710" s="239">
        <v>205825</v>
      </c>
      <c r="E710" s="246" t="s">
        <v>2200</v>
      </c>
      <c r="F710" s="279" t="s">
        <v>2531</v>
      </c>
      <c r="G710" s="175" t="s">
        <v>1132</v>
      </c>
      <c r="H710" s="187">
        <v>2016</v>
      </c>
      <c r="I710" s="130">
        <v>41719</v>
      </c>
      <c r="J710" s="282">
        <v>2014</v>
      </c>
      <c r="K710" s="130" t="s">
        <v>2008</v>
      </c>
      <c r="L710" s="130" t="s">
        <v>1100</v>
      </c>
      <c r="M710" s="131">
        <v>300</v>
      </c>
      <c r="N710" s="136">
        <v>41699</v>
      </c>
      <c r="O710" s="136">
        <v>42125</v>
      </c>
      <c r="P710" s="136">
        <v>42844</v>
      </c>
      <c r="Q710" s="145">
        <f>+(P710-N710)/365</f>
        <v>3.1369863013698631</v>
      </c>
      <c r="R710" s="145" t="s">
        <v>2513</v>
      </c>
      <c r="S710" s="145">
        <f>+(P710-O710)/365</f>
        <v>1.9698630136986301</v>
      </c>
      <c r="T710" s="145" t="s">
        <v>2512</v>
      </c>
      <c r="U710" s="145" t="s">
        <v>2540</v>
      </c>
      <c r="V710" s="145" t="s">
        <v>691</v>
      </c>
      <c r="W710" s="145" t="s">
        <v>689</v>
      </c>
      <c r="X710" s="187" t="s">
        <v>689</v>
      </c>
      <c r="Y710" s="180">
        <v>6616286.4699999997</v>
      </c>
      <c r="Z710" s="181">
        <v>0</v>
      </c>
      <c r="AA710" s="128">
        <v>0</v>
      </c>
      <c r="AB710" s="134">
        <v>300120</v>
      </c>
      <c r="AC710" s="192">
        <v>101515.54</v>
      </c>
      <c r="AD710" s="137">
        <f t="shared" si="109"/>
        <v>6514770.9299999997</v>
      </c>
      <c r="AE710" s="135">
        <f t="shared" si="110"/>
        <v>1.5343280624304649E-2</v>
      </c>
      <c r="AF710" s="135">
        <f t="shared" si="111"/>
        <v>1.5343280624304649E-2</v>
      </c>
      <c r="AG710" s="135" t="s">
        <v>2543</v>
      </c>
      <c r="AH710" s="202"/>
      <c r="AI710" s="189"/>
      <c r="AJ710" s="178"/>
      <c r="AK710" s="178"/>
      <c r="AL710" s="178"/>
      <c r="AM710" s="178"/>
      <c r="AN710" s="178"/>
      <c r="AO710" s="178"/>
      <c r="AP710" s="178"/>
      <c r="AQ710" s="188"/>
    </row>
    <row r="711" spans="1:43" ht="36.6" x14ac:dyDescent="0.3">
      <c r="A711" s="193" t="s">
        <v>899</v>
      </c>
      <c r="B711" s="129">
        <v>708</v>
      </c>
      <c r="C711" s="198" t="s">
        <v>2015</v>
      </c>
      <c r="D711" s="239">
        <v>228736</v>
      </c>
      <c r="E711" s="246" t="s">
        <v>2200</v>
      </c>
      <c r="F711" s="279" t="s">
        <v>2531</v>
      </c>
      <c r="G711" s="175" t="s">
        <v>1603</v>
      </c>
      <c r="H711" s="187">
        <v>2016</v>
      </c>
      <c r="I711" s="130">
        <v>41458</v>
      </c>
      <c r="J711" s="187">
        <v>2013</v>
      </c>
      <c r="K711" s="130" t="s">
        <v>916</v>
      </c>
      <c r="L711" s="130" t="s">
        <v>1110</v>
      </c>
      <c r="M711" s="131">
        <v>180</v>
      </c>
      <c r="N711" s="136" t="s">
        <v>698</v>
      </c>
      <c r="O711" s="136" t="s">
        <v>698</v>
      </c>
      <c r="P711" s="136">
        <v>42844</v>
      </c>
      <c r="Q711" s="128" t="s">
        <v>698</v>
      </c>
      <c r="R711" s="128" t="s">
        <v>698</v>
      </c>
      <c r="S711" s="128" t="s">
        <v>698</v>
      </c>
      <c r="T711" s="128" t="s">
        <v>698</v>
      </c>
      <c r="U711" s="128" t="s">
        <v>698</v>
      </c>
      <c r="V711" s="145" t="s">
        <v>689</v>
      </c>
      <c r="W711" s="145" t="s">
        <v>689</v>
      </c>
      <c r="X711" s="187" t="s">
        <v>689</v>
      </c>
      <c r="Y711" s="180">
        <v>880793.52</v>
      </c>
      <c r="Z711" s="181">
        <v>0</v>
      </c>
      <c r="AA711" s="128">
        <v>0</v>
      </c>
      <c r="AB711" s="134">
        <v>38665</v>
      </c>
      <c r="AC711" s="181">
        <v>0</v>
      </c>
      <c r="AD711" s="137">
        <f t="shared" si="109"/>
        <v>880793.52</v>
      </c>
      <c r="AE711" s="135">
        <f t="shared" si="110"/>
        <v>0</v>
      </c>
      <c r="AF711" s="135">
        <f t="shared" si="111"/>
        <v>0</v>
      </c>
      <c r="AG711" s="135" t="s">
        <v>2543</v>
      </c>
      <c r="AH711" s="202"/>
      <c r="AI711" s="189"/>
      <c r="AJ711" s="178"/>
      <c r="AK711" s="178"/>
      <c r="AL711" s="178"/>
      <c r="AM711" s="178"/>
      <c r="AN711" s="178"/>
      <c r="AO711" s="178"/>
      <c r="AP711" s="178"/>
      <c r="AQ711" s="188" t="s">
        <v>2016</v>
      </c>
    </row>
    <row r="712" spans="1:43" ht="36" x14ac:dyDescent="0.3">
      <c r="A712" s="193" t="s">
        <v>901</v>
      </c>
      <c r="B712" s="129">
        <v>709</v>
      </c>
      <c r="C712" s="198" t="s">
        <v>2499</v>
      </c>
      <c r="D712" s="239">
        <v>256701</v>
      </c>
      <c r="E712" s="246" t="s">
        <v>2205</v>
      </c>
      <c r="F712" s="279" t="s">
        <v>2531</v>
      </c>
      <c r="G712" s="175" t="s">
        <v>1132</v>
      </c>
      <c r="H712" s="187">
        <v>2016</v>
      </c>
      <c r="I712" s="130">
        <v>41435</v>
      </c>
      <c r="J712" s="187">
        <v>2013</v>
      </c>
      <c r="K712" s="130" t="s">
        <v>916</v>
      </c>
      <c r="L712" s="130" t="s">
        <v>1098</v>
      </c>
      <c r="M712" s="131">
        <v>540</v>
      </c>
      <c r="N712" s="136" t="s">
        <v>698</v>
      </c>
      <c r="O712" s="136" t="s">
        <v>698</v>
      </c>
      <c r="P712" s="136">
        <v>42844</v>
      </c>
      <c r="Q712" s="128" t="s">
        <v>698</v>
      </c>
      <c r="R712" s="128" t="s">
        <v>698</v>
      </c>
      <c r="S712" s="128" t="s">
        <v>698</v>
      </c>
      <c r="T712" s="128" t="s">
        <v>698</v>
      </c>
      <c r="U712" s="128" t="s">
        <v>698</v>
      </c>
      <c r="V712" s="145" t="s">
        <v>689</v>
      </c>
      <c r="W712" s="145" t="s">
        <v>689</v>
      </c>
      <c r="X712" s="187" t="s">
        <v>689</v>
      </c>
      <c r="Y712" s="180">
        <v>8276635</v>
      </c>
      <c r="Z712" s="181">
        <v>0</v>
      </c>
      <c r="AA712" s="128">
        <v>0</v>
      </c>
      <c r="AB712" s="159">
        <v>0</v>
      </c>
      <c r="AC712" s="180">
        <v>0</v>
      </c>
      <c r="AD712" s="137">
        <f t="shared" si="109"/>
        <v>8276635</v>
      </c>
      <c r="AE712" s="135">
        <f t="shared" si="110"/>
        <v>0</v>
      </c>
      <c r="AF712" s="135">
        <f t="shared" si="111"/>
        <v>0</v>
      </c>
      <c r="AG712" s="135" t="s">
        <v>2543</v>
      </c>
      <c r="AH712" s="189"/>
      <c r="AI712" s="189"/>
      <c r="AJ712" s="178"/>
      <c r="AK712" s="178"/>
      <c r="AL712" s="178"/>
      <c r="AM712" s="178"/>
      <c r="AN712" s="178"/>
      <c r="AO712" s="178"/>
      <c r="AP712" s="178"/>
      <c r="AQ712" s="177" t="s">
        <v>2021</v>
      </c>
    </row>
    <row r="713" spans="1:43" ht="36" x14ac:dyDescent="0.3">
      <c r="A713" s="193" t="s">
        <v>901</v>
      </c>
      <c r="B713" s="129">
        <v>710</v>
      </c>
      <c r="C713" s="198" t="s">
        <v>2500</v>
      </c>
      <c r="D713" s="239">
        <v>287957</v>
      </c>
      <c r="E713" s="246" t="s">
        <v>2200</v>
      </c>
      <c r="F713" s="279" t="s">
        <v>2531</v>
      </c>
      <c r="G713" s="175" t="s">
        <v>1132</v>
      </c>
      <c r="H713" s="187">
        <v>2016</v>
      </c>
      <c r="I713" s="130">
        <v>41941</v>
      </c>
      <c r="J713" s="282">
        <v>2014</v>
      </c>
      <c r="K713" s="187" t="s">
        <v>1094</v>
      </c>
      <c r="L713" s="130" t="s">
        <v>1095</v>
      </c>
      <c r="M713" s="131">
        <v>300</v>
      </c>
      <c r="N713" s="136">
        <v>42339</v>
      </c>
      <c r="O713" s="136">
        <v>42826</v>
      </c>
      <c r="P713" s="136">
        <v>42844</v>
      </c>
      <c r="Q713" s="145">
        <f t="shared" ref="Q713:Q759" si="114">+(P713-N713)/365</f>
        <v>1.3835616438356164</v>
      </c>
      <c r="R713" s="145" t="s">
        <v>2398</v>
      </c>
      <c r="S713" s="145">
        <f t="shared" ref="S713:S759" si="115">+(P713-O713)/365</f>
        <v>4.9315068493150684E-2</v>
      </c>
      <c r="T713" s="145" t="s">
        <v>2510</v>
      </c>
      <c r="U713" s="145" t="s">
        <v>2539</v>
      </c>
      <c r="V713" s="145" t="s">
        <v>689</v>
      </c>
      <c r="W713" s="145" t="s">
        <v>689</v>
      </c>
      <c r="X713" s="187" t="s">
        <v>689</v>
      </c>
      <c r="Y713" s="180">
        <v>4940534</v>
      </c>
      <c r="Z713" s="181">
        <v>0</v>
      </c>
      <c r="AA713" s="128">
        <v>0</v>
      </c>
      <c r="AB713" s="180">
        <v>60550</v>
      </c>
      <c r="AC713" s="180">
        <v>39500</v>
      </c>
      <c r="AD713" s="137">
        <f t="shared" si="109"/>
        <v>4901034</v>
      </c>
      <c r="AE713" s="135">
        <f t="shared" si="110"/>
        <v>7.9950871707390337E-3</v>
      </c>
      <c r="AF713" s="135">
        <f t="shared" si="111"/>
        <v>7.9950871707390337E-3</v>
      </c>
      <c r="AG713" s="135" t="s">
        <v>2543</v>
      </c>
      <c r="AH713" s="178"/>
      <c r="AI713" s="178"/>
      <c r="AJ713" s="178"/>
      <c r="AK713" s="178"/>
      <c r="AL713" s="178"/>
      <c r="AM713" s="178"/>
      <c r="AN713" s="178"/>
      <c r="AO713" s="178"/>
      <c r="AP713" s="178"/>
      <c r="AQ713" s="177"/>
    </row>
    <row r="714" spans="1:43" ht="36" x14ac:dyDescent="0.3">
      <c r="A714" s="193" t="s">
        <v>896</v>
      </c>
      <c r="B714" s="129">
        <v>711</v>
      </c>
      <c r="C714" s="198" t="s">
        <v>1778</v>
      </c>
      <c r="D714" s="239">
        <v>16042</v>
      </c>
      <c r="E714" s="246" t="s">
        <v>906</v>
      </c>
      <c r="F714" s="279" t="s">
        <v>2532</v>
      </c>
      <c r="G714" s="175" t="s">
        <v>1132</v>
      </c>
      <c r="H714" s="187">
        <v>2016</v>
      </c>
      <c r="I714" s="130">
        <v>41187</v>
      </c>
      <c r="J714" s="152">
        <v>2012</v>
      </c>
      <c r="K714" s="130" t="s">
        <v>906</v>
      </c>
      <c r="L714" s="130" t="s">
        <v>1110</v>
      </c>
      <c r="M714" s="131">
        <v>210</v>
      </c>
      <c r="N714" s="136">
        <v>41974</v>
      </c>
      <c r="O714" s="136">
        <v>41974</v>
      </c>
      <c r="P714" s="136">
        <v>42844</v>
      </c>
      <c r="Q714" s="145">
        <f t="shared" si="114"/>
        <v>2.3835616438356166</v>
      </c>
      <c r="R714" s="145" t="s">
        <v>2512</v>
      </c>
      <c r="S714" s="145">
        <f t="shared" si="115"/>
        <v>2.3835616438356166</v>
      </c>
      <c r="T714" s="145" t="s">
        <v>2512</v>
      </c>
      <c r="U714" s="145" t="s">
        <v>2540</v>
      </c>
      <c r="V714" s="145" t="s">
        <v>689</v>
      </c>
      <c r="W714" s="145" t="s">
        <v>689</v>
      </c>
      <c r="X714" s="187" t="s">
        <v>689</v>
      </c>
      <c r="Y714" s="180">
        <v>7347054</v>
      </c>
      <c r="Z714" s="181">
        <v>0</v>
      </c>
      <c r="AA714" s="128">
        <v>0</v>
      </c>
      <c r="AB714" s="180">
        <v>269054</v>
      </c>
      <c r="AC714" s="192">
        <v>119053.67</v>
      </c>
      <c r="AD714" s="137">
        <f t="shared" si="109"/>
        <v>7228000.3300000001</v>
      </c>
      <c r="AE714" s="135">
        <f t="shared" si="110"/>
        <v>1.6204273168538029E-2</v>
      </c>
      <c r="AF714" s="135">
        <f t="shared" si="111"/>
        <v>1.6204273168538029E-2</v>
      </c>
      <c r="AG714" s="135" t="s">
        <v>2543</v>
      </c>
      <c r="AH714" s="202"/>
      <c r="AI714" s="189"/>
      <c r="AJ714" s="178"/>
      <c r="AK714" s="178"/>
      <c r="AL714" s="178"/>
      <c r="AM714" s="178"/>
      <c r="AN714" s="178"/>
      <c r="AO714" s="178"/>
      <c r="AP714" s="178"/>
      <c r="AQ714" s="177" t="s">
        <v>1779</v>
      </c>
    </row>
    <row r="715" spans="1:43" ht="36" x14ac:dyDescent="0.3">
      <c r="A715" s="193" t="s">
        <v>896</v>
      </c>
      <c r="B715" s="129">
        <v>712</v>
      </c>
      <c r="C715" s="198" t="s">
        <v>1791</v>
      </c>
      <c r="D715" s="239">
        <v>21023</v>
      </c>
      <c r="E715" s="246" t="s">
        <v>906</v>
      </c>
      <c r="F715" s="279" t="s">
        <v>2532</v>
      </c>
      <c r="G715" s="175" t="s">
        <v>1132</v>
      </c>
      <c r="H715" s="187">
        <v>2016</v>
      </c>
      <c r="I715" s="130">
        <v>38930</v>
      </c>
      <c r="J715" s="186">
        <v>2006</v>
      </c>
      <c r="K715" s="187" t="s">
        <v>1094</v>
      </c>
      <c r="L715" s="130" t="s">
        <v>1102</v>
      </c>
      <c r="M715" s="131">
        <v>120</v>
      </c>
      <c r="N715" s="136">
        <v>39234</v>
      </c>
      <c r="O715" s="136">
        <v>42278</v>
      </c>
      <c r="P715" s="136">
        <v>42844</v>
      </c>
      <c r="Q715" s="145">
        <f t="shared" si="114"/>
        <v>9.8904109589041092</v>
      </c>
      <c r="R715" s="145" t="s">
        <v>2519</v>
      </c>
      <c r="S715" s="145">
        <f t="shared" si="115"/>
        <v>1.5506849315068494</v>
      </c>
      <c r="T715" s="145" t="s">
        <v>2524</v>
      </c>
      <c r="U715" s="145" t="s">
        <v>2540</v>
      </c>
      <c r="V715" s="145" t="s">
        <v>691</v>
      </c>
      <c r="W715" s="145" t="s">
        <v>689</v>
      </c>
      <c r="X715" s="187" t="s">
        <v>691</v>
      </c>
      <c r="Y715" s="180">
        <v>5727266</v>
      </c>
      <c r="Z715" s="181">
        <v>0</v>
      </c>
      <c r="AA715" s="128">
        <v>0</v>
      </c>
      <c r="AB715" s="180">
        <v>13424122</v>
      </c>
      <c r="AC715" s="196">
        <v>5714658.8700000001</v>
      </c>
      <c r="AD715" s="137">
        <f t="shared" si="109"/>
        <v>12607.129999999888</v>
      </c>
      <c r="AE715" s="135">
        <f t="shared" si="110"/>
        <v>0.99779875249377281</v>
      </c>
      <c r="AF715" s="135">
        <f t="shared" si="111"/>
        <v>0.99779875249377281</v>
      </c>
      <c r="AG715" s="135" t="s">
        <v>2544</v>
      </c>
      <c r="AH715" s="202"/>
      <c r="AI715" s="189"/>
      <c r="AJ715" s="178"/>
      <c r="AK715" s="178"/>
      <c r="AL715" s="178"/>
      <c r="AM715" s="178"/>
      <c r="AN715" s="178"/>
      <c r="AO715" s="178"/>
      <c r="AP715" s="178"/>
      <c r="AQ715" s="177"/>
    </row>
    <row r="716" spans="1:43" ht="48" x14ac:dyDescent="0.3">
      <c r="A716" s="193" t="s">
        <v>896</v>
      </c>
      <c r="B716" s="129">
        <v>713</v>
      </c>
      <c r="C716" s="198" t="s">
        <v>1831</v>
      </c>
      <c r="D716" s="239">
        <v>25431</v>
      </c>
      <c r="E716" s="246" t="s">
        <v>906</v>
      </c>
      <c r="F716" s="279" t="s">
        <v>2532</v>
      </c>
      <c r="G716" s="175" t="s">
        <v>1132</v>
      </c>
      <c r="H716" s="187">
        <v>2016</v>
      </c>
      <c r="I716" s="130">
        <v>41472</v>
      </c>
      <c r="J716" s="187">
        <v>2013</v>
      </c>
      <c r="K716" s="128" t="s">
        <v>1188</v>
      </c>
      <c r="L716" s="130" t="s">
        <v>1110</v>
      </c>
      <c r="M716" s="131">
        <v>630</v>
      </c>
      <c r="N716" s="136">
        <v>41791</v>
      </c>
      <c r="O716" s="136">
        <v>42339</v>
      </c>
      <c r="P716" s="136">
        <v>42844</v>
      </c>
      <c r="Q716" s="145">
        <f t="shared" si="114"/>
        <v>2.8849315068493149</v>
      </c>
      <c r="R716" s="145" t="s">
        <v>2512</v>
      </c>
      <c r="S716" s="145">
        <f t="shared" si="115"/>
        <v>1.3835616438356164</v>
      </c>
      <c r="T716" s="145" t="s">
        <v>2524</v>
      </c>
      <c r="U716" s="145" t="s">
        <v>2540</v>
      </c>
      <c r="V716" s="145" t="s">
        <v>691</v>
      </c>
      <c r="W716" s="136" t="s">
        <v>691</v>
      </c>
      <c r="X716" s="187" t="s">
        <v>691</v>
      </c>
      <c r="Y716" s="192">
        <v>2391145.15</v>
      </c>
      <c r="Z716" s="181">
        <v>0</v>
      </c>
      <c r="AA716" s="128">
        <v>0</v>
      </c>
      <c r="AB716" s="180">
        <v>2581195</v>
      </c>
      <c r="AC716" s="196">
        <v>2391145.15</v>
      </c>
      <c r="AD716" s="137">
        <f t="shared" si="109"/>
        <v>0</v>
      </c>
      <c r="AE716" s="135">
        <f t="shared" si="110"/>
        <v>1</v>
      </c>
      <c r="AF716" s="135">
        <f t="shared" si="111"/>
        <v>1</v>
      </c>
      <c r="AG716" s="135" t="s">
        <v>2544</v>
      </c>
      <c r="AH716" s="136" t="s">
        <v>925</v>
      </c>
      <c r="AI716" s="189"/>
      <c r="AJ716" s="178"/>
      <c r="AK716" s="178"/>
      <c r="AL716" s="178"/>
      <c r="AM716" s="178"/>
      <c r="AN716" s="178"/>
      <c r="AO716" s="178"/>
      <c r="AP716" s="178"/>
      <c r="AQ716" s="177"/>
    </row>
    <row r="717" spans="1:43" ht="48" x14ac:dyDescent="0.3">
      <c r="A717" s="193" t="s">
        <v>896</v>
      </c>
      <c r="B717" s="129">
        <v>714</v>
      </c>
      <c r="C717" s="198" t="s">
        <v>1840</v>
      </c>
      <c r="D717" s="239">
        <v>69151</v>
      </c>
      <c r="E717" s="246" t="s">
        <v>906</v>
      </c>
      <c r="F717" s="279" t="s">
        <v>2532</v>
      </c>
      <c r="G717" s="175" t="s">
        <v>1841</v>
      </c>
      <c r="H717" s="187">
        <v>2016</v>
      </c>
      <c r="I717" s="130">
        <v>39419</v>
      </c>
      <c r="J717" s="186">
        <v>2007</v>
      </c>
      <c r="K717" s="130" t="s">
        <v>1188</v>
      </c>
      <c r="L717" s="130" t="s">
        <v>1110</v>
      </c>
      <c r="M717" s="131">
        <v>1095</v>
      </c>
      <c r="N717" s="136">
        <v>39783</v>
      </c>
      <c r="O717" s="136">
        <v>42583</v>
      </c>
      <c r="P717" s="136">
        <v>42844</v>
      </c>
      <c r="Q717" s="145">
        <f t="shared" si="114"/>
        <v>8.3863013698630144</v>
      </c>
      <c r="R717" s="145" t="s">
        <v>2518</v>
      </c>
      <c r="S717" s="145">
        <f t="shared" si="115"/>
        <v>0.71506849315068488</v>
      </c>
      <c r="T717" s="145" t="s">
        <v>2524</v>
      </c>
      <c r="U717" s="145" t="s">
        <v>2540</v>
      </c>
      <c r="V717" s="145" t="s">
        <v>691</v>
      </c>
      <c r="W717" s="136" t="s">
        <v>691</v>
      </c>
      <c r="X717" s="187" t="s">
        <v>691</v>
      </c>
      <c r="Y717" s="180">
        <v>1577403.04</v>
      </c>
      <c r="Z717" s="181">
        <v>0</v>
      </c>
      <c r="AA717" s="128">
        <v>0</v>
      </c>
      <c r="AB717" s="180">
        <v>4339500</v>
      </c>
      <c r="AC717" s="196">
        <v>1577403.04</v>
      </c>
      <c r="AD717" s="137">
        <f t="shared" si="109"/>
        <v>0</v>
      </c>
      <c r="AE717" s="135">
        <f t="shared" si="110"/>
        <v>1</v>
      </c>
      <c r="AF717" s="135">
        <f t="shared" si="111"/>
        <v>1</v>
      </c>
      <c r="AG717" s="135" t="s">
        <v>2544</v>
      </c>
      <c r="AH717" s="136" t="s">
        <v>925</v>
      </c>
      <c r="AI717" s="189"/>
      <c r="AJ717" s="178"/>
      <c r="AK717" s="178"/>
      <c r="AL717" s="178"/>
      <c r="AM717" s="178"/>
      <c r="AN717" s="178"/>
      <c r="AO717" s="178"/>
      <c r="AP717" s="178"/>
      <c r="AQ717" s="188"/>
    </row>
    <row r="718" spans="1:43" ht="36" x14ac:dyDescent="0.3">
      <c r="A718" s="193" t="s">
        <v>896</v>
      </c>
      <c r="B718" s="129">
        <v>715</v>
      </c>
      <c r="C718" s="198" t="s">
        <v>1854</v>
      </c>
      <c r="D718" s="239">
        <v>183240</v>
      </c>
      <c r="E718" s="246" t="s">
        <v>906</v>
      </c>
      <c r="F718" s="279" t="s">
        <v>2532</v>
      </c>
      <c r="G718" s="175" t="s">
        <v>1693</v>
      </c>
      <c r="H718" s="187">
        <v>2016</v>
      </c>
      <c r="I718" s="130">
        <v>40861</v>
      </c>
      <c r="J718" s="187">
        <v>2011</v>
      </c>
      <c r="K718" s="130" t="s">
        <v>1694</v>
      </c>
      <c r="L718" s="130" t="s">
        <v>1110</v>
      </c>
      <c r="M718" s="131">
        <v>270</v>
      </c>
      <c r="N718" s="136">
        <v>41791</v>
      </c>
      <c r="O718" s="136">
        <v>42705</v>
      </c>
      <c r="P718" s="136">
        <v>42844</v>
      </c>
      <c r="Q718" s="145">
        <f t="shared" si="114"/>
        <v>2.8849315068493149</v>
      </c>
      <c r="R718" s="145" t="s">
        <v>2512</v>
      </c>
      <c r="S718" s="145">
        <f t="shared" si="115"/>
        <v>0.38082191780821917</v>
      </c>
      <c r="T718" s="145" t="s">
        <v>2510</v>
      </c>
      <c r="U718" s="145" t="s">
        <v>2539</v>
      </c>
      <c r="V718" s="145" t="s">
        <v>691</v>
      </c>
      <c r="W718" s="145" t="s">
        <v>689</v>
      </c>
      <c r="X718" s="187" t="s">
        <v>691</v>
      </c>
      <c r="Y718" s="192">
        <v>3751939.41</v>
      </c>
      <c r="Z718" s="181">
        <v>0</v>
      </c>
      <c r="AA718" s="128">
        <v>0</v>
      </c>
      <c r="AB718" s="180">
        <v>4906519</v>
      </c>
      <c r="AC718" s="196">
        <v>3623409.62</v>
      </c>
      <c r="AD718" s="137">
        <f t="shared" si="109"/>
        <v>128529.79000000004</v>
      </c>
      <c r="AE718" s="135">
        <f t="shared" si="110"/>
        <v>0.96574310617665327</v>
      </c>
      <c r="AF718" s="135">
        <f t="shared" si="111"/>
        <v>0.96574310617665327</v>
      </c>
      <c r="AG718" s="135" t="s">
        <v>2544</v>
      </c>
      <c r="AH718" s="202"/>
      <c r="AI718" s="190"/>
      <c r="AJ718" s="191"/>
      <c r="AK718" s="191"/>
      <c r="AL718" s="191"/>
      <c r="AM718" s="191"/>
      <c r="AN718" s="191"/>
      <c r="AO718" s="191"/>
      <c r="AP718" s="191"/>
      <c r="AQ718" s="188"/>
    </row>
    <row r="719" spans="1:43" ht="36" x14ac:dyDescent="0.3">
      <c r="A719" s="193" t="s">
        <v>896</v>
      </c>
      <c r="B719" s="129">
        <v>716</v>
      </c>
      <c r="C719" s="198" t="s">
        <v>1855</v>
      </c>
      <c r="D719" s="239">
        <v>187240</v>
      </c>
      <c r="E719" s="245" t="s">
        <v>2220</v>
      </c>
      <c r="F719" s="279" t="s">
        <v>2531</v>
      </c>
      <c r="G719" s="175" t="s">
        <v>1132</v>
      </c>
      <c r="H719" s="187">
        <v>2016</v>
      </c>
      <c r="I719" s="130">
        <v>41185</v>
      </c>
      <c r="J719" s="152">
        <v>2012</v>
      </c>
      <c r="K719" s="130" t="s">
        <v>1157</v>
      </c>
      <c r="L719" s="130" t="s">
        <v>1101</v>
      </c>
      <c r="M719" s="131">
        <v>412</v>
      </c>
      <c r="N719" s="136">
        <v>41518</v>
      </c>
      <c r="O719" s="136">
        <v>42705</v>
      </c>
      <c r="P719" s="136">
        <v>42844</v>
      </c>
      <c r="Q719" s="145">
        <f t="shared" si="114"/>
        <v>3.6328767123287671</v>
      </c>
      <c r="R719" s="145" t="s">
        <v>2513</v>
      </c>
      <c r="S719" s="145">
        <f t="shared" si="115"/>
        <v>0.38082191780821917</v>
      </c>
      <c r="T719" s="145" t="s">
        <v>2510</v>
      </c>
      <c r="U719" s="145" t="s">
        <v>2539</v>
      </c>
      <c r="V719" s="145" t="s">
        <v>691</v>
      </c>
      <c r="W719" s="145" t="s">
        <v>689</v>
      </c>
      <c r="X719" s="187" t="s">
        <v>691</v>
      </c>
      <c r="Y719" s="192">
        <v>2634568.9</v>
      </c>
      <c r="Z719" s="181">
        <v>0</v>
      </c>
      <c r="AA719" s="128">
        <v>0</v>
      </c>
      <c r="AB719" s="196">
        <v>4089468</v>
      </c>
      <c r="AC719" s="196">
        <v>2632839.88</v>
      </c>
      <c r="AD719" s="137">
        <f t="shared" si="109"/>
        <v>1729.0200000000186</v>
      </c>
      <c r="AE719" s="135">
        <f t="shared" si="110"/>
        <v>0.99934371805573197</v>
      </c>
      <c r="AF719" s="135">
        <f t="shared" si="111"/>
        <v>0.99934371805573197</v>
      </c>
      <c r="AG719" s="135" t="s">
        <v>2544</v>
      </c>
      <c r="AH719" s="202"/>
      <c r="AI719" s="189"/>
      <c r="AJ719" s="178"/>
      <c r="AK719" s="178"/>
      <c r="AL719" s="178"/>
      <c r="AM719" s="178"/>
      <c r="AN719" s="178"/>
      <c r="AO719" s="178"/>
      <c r="AP719" s="178"/>
      <c r="AQ719" s="188"/>
    </row>
    <row r="720" spans="1:43" ht="48" x14ac:dyDescent="0.3">
      <c r="A720" s="193" t="s">
        <v>896</v>
      </c>
      <c r="B720" s="129">
        <v>717</v>
      </c>
      <c r="C720" s="198" t="s">
        <v>1856</v>
      </c>
      <c r="D720" s="239">
        <v>234754</v>
      </c>
      <c r="E720" s="246" t="s">
        <v>906</v>
      </c>
      <c r="F720" s="279" t="s">
        <v>2532</v>
      </c>
      <c r="G720" s="175" t="s">
        <v>1132</v>
      </c>
      <c r="H720" s="187">
        <v>2016</v>
      </c>
      <c r="I720" s="130">
        <v>41627</v>
      </c>
      <c r="J720" s="187">
        <v>2013</v>
      </c>
      <c r="K720" s="130" t="s">
        <v>906</v>
      </c>
      <c r="L720" s="130" t="s">
        <v>1110</v>
      </c>
      <c r="M720" s="131">
        <v>1080</v>
      </c>
      <c r="N720" s="136">
        <v>42339</v>
      </c>
      <c r="O720" s="136">
        <v>42339</v>
      </c>
      <c r="P720" s="136">
        <v>42844</v>
      </c>
      <c r="Q720" s="145">
        <f t="shared" si="114"/>
        <v>1.3835616438356164</v>
      </c>
      <c r="R720" s="145" t="s">
        <v>2398</v>
      </c>
      <c r="S720" s="145">
        <f t="shared" si="115"/>
        <v>1.3835616438356164</v>
      </c>
      <c r="T720" s="145" t="s">
        <v>2524</v>
      </c>
      <c r="U720" s="145" t="s">
        <v>2540</v>
      </c>
      <c r="V720" s="145" t="s">
        <v>691</v>
      </c>
      <c r="W720" s="145" t="s">
        <v>689</v>
      </c>
      <c r="X720" s="187" t="s">
        <v>689</v>
      </c>
      <c r="Y720" s="192">
        <v>10597399.859999999</v>
      </c>
      <c r="Z720" s="181">
        <v>0</v>
      </c>
      <c r="AA720" s="128">
        <v>0</v>
      </c>
      <c r="AB720" s="180">
        <v>311092</v>
      </c>
      <c r="AC720" s="196">
        <v>238377.1</v>
      </c>
      <c r="AD720" s="137">
        <f t="shared" si="109"/>
        <v>10359022.76</v>
      </c>
      <c r="AE720" s="135">
        <f t="shared" si="110"/>
        <v>2.2493923334888678E-2</v>
      </c>
      <c r="AF720" s="135">
        <f t="shared" si="111"/>
        <v>2.2493923334888678E-2</v>
      </c>
      <c r="AG720" s="135" t="s">
        <v>2543</v>
      </c>
      <c r="AH720" s="202"/>
      <c r="AI720" s="189"/>
      <c r="AJ720" s="178"/>
      <c r="AK720" s="178"/>
      <c r="AL720" s="178"/>
      <c r="AM720" s="178"/>
      <c r="AN720" s="178"/>
      <c r="AO720" s="178"/>
      <c r="AP720" s="178"/>
      <c r="AQ720" s="188"/>
    </row>
    <row r="721" spans="1:43" ht="60" x14ac:dyDescent="0.3">
      <c r="A721" s="193" t="s">
        <v>896</v>
      </c>
      <c r="B721" s="129">
        <v>718</v>
      </c>
      <c r="C721" s="198" t="s">
        <v>1860</v>
      </c>
      <c r="D721" s="239">
        <v>290126</v>
      </c>
      <c r="E721" s="246" t="s">
        <v>906</v>
      </c>
      <c r="F721" s="279" t="s">
        <v>2532</v>
      </c>
      <c r="G721" s="175" t="s">
        <v>1841</v>
      </c>
      <c r="H721" s="187">
        <v>2016</v>
      </c>
      <c r="I721" s="130">
        <v>41716</v>
      </c>
      <c r="J721" s="282">
        <v>2014</v>
      </c>
      <c r="K721" s="229" t="s">
        <v>1188</v>
      </c>
      <c r="L721" s="130" t="s">
        <v>1102</v>
      </c>
      <c r="M721" s="131">
        <v>40</v>
      </c>
      <c r="N721" s="136">
        <v>41974</v>
      </c>
      <c r="O721" s="136">
        <v>42583</v>
      </c>
      <c r="P721" s="136">
        <v>42844</v>
      </c>
      <c r="Q721" s="145">
        <f t="shared" si="114"/>
        <v>2.3835616438356166</v>
      </c>
      <c r="R721" s="145" t="s">
        <v>2512</v>
      </c>
      <c r="S721" s="145">
        <f t="shared" si="115"/>
        <v>0.71506849315068488</v>
      </c>
      <c r="T721" s="145" t="s">
        <v>2524</v>
      </c>
      <c r="U721" s="145" t="s">
        <v>2540</v>
      </c>
      <c r="V721" s="145" t="s">
        <v>689</v>
      </c>
      <c r="W721" s="145" t="s">
        <v>689</v>
      </c>
      <c r="X721" s="187" t="s">
        <v>691</v>
      </c>
      <c r="Y721" s="192">
        <v>158837.94</v>
      </c>
      <c r="Z721" s="181">
        <v>0</v>
      </c>
      <c r="AA721" s="128">
        <v>0</v>
      </c>
      <c r="AB721" s="180">
        <v>171895</v>
      </c>
      <c r="AC721" s="196">
        <v>151472.41</v>
      </c>
      <c r="AD721" s="137">
        <f t="shared" si="109"/>
        <v>7365.5299999999988</v>
      </c>
      <c r="AE721" s="135">
        <f t="shared" si="110"/>
        <v>0.95362864816806359</v>
      </c>
      <c r="AF721" s="135">
        <f t="shared" si="111"/>
        <v>0.95362864816806359</v>
      </c>
      <c r="AG721" s="135" t="s">
        <v>2544</v>
      </c>
      <c r="AH721" s="202"/>
      <c r="AI721" s="189"/>
      <c r="AJ721" s="178"/>
      <c r="AK721" s="178"/>
      <c r="AL721" s="178"/>
      <c r="AM721" s="178"/>
      <c r="AN721" s="178"/>
      <c r="AO721" s="178"/>
      <c r="AP721" s="178"/>
      <c r="AQ721" s="177"/>
    </row>
    <row r="722" spans="1:43" ht="48" x14ac:dyDescent="0.3">
      <c r="A722" s="193" t="s">
        <v>896</v>
      </c>
      <c r="B722" s="129">
        <v>719</v>
      </c>
      <c r="C722" s="198" t="s">
        <v>1861</v>
      </c>
      <c r="D722" s="239">
        <v>298834</v>
      </c>
      <c r="E722" s="246" t="s">
        <v>906</v>
      </c>
      <c r="F722" s="279" t="s">
        <v>2532</v>
      </c>
      <c r="G722" s="175" t="s">
        <v>2178</v>
      </c>
      <c r="H722" s="187">
        <v>2016</v>
      </c>
      <c r="I722" s="130">
        <v>41827</v>
      </c>
      <c r="J722" s="282">
        <v>2014</v>
      </c>
      <c r="K722" s="229" t="s">
        <v>1751</v>
      </c>
      <c r="L722" s="130" t="s">
        <v>1109</v>
      </c>
      <c r="M722" s="131">
        <v>360</v>
      </c>
      <c r="N722" s="136">
        <v>42156</v>
      </c>
      <c r="O722" s="136">
        <v>42614</v>
      </c>
      <c r="P722" s="136">
        <v>42844</v>
      </c>
      <c r="Q722" s="145">
        <f t="shared" si="114"/>
        <v>1.8849315068493151</v>
      </c>
      <c r="R722" s="145" t="s">
        <v>2398</v>
      </c>
      <c r="S722" s="145">
        <f t="shared" si="115"/>
        <v>0.63013698630136983</v>
      </c>
      <c r="T722" s="145" t="s">
        <v>2524</v>
      </c>
      <c r="U722" s="145" t="s">
        <v>2540</v>
      </c>
      <c r="V722" s="145" t="s">
        <v>691</v>
      </c>
      <c r="W722" s="136" t="s">
        <v>691</v>
      </c>
      <c r="X722" s="187" t="s">
        <v>691</v>
      </c>
      <c r="Y722" s="192">
        <v>1029352.53</v>
      </c>
      <c r="Z722" s="181">
        <v>0</v>
      </c>
      <c r="AA722" s="128">
        <v>0</v>
      </c>
      <c r="AB722" s="180">
        <v>1036809</v>
      </c>
      <c r="AC722" s="181">
        <v>1029352.53</v>
      </c>
      <c r="AD722" s="137">
        <f t="shared" si="109"/>
        <v>0</v>
      </c>
      <c r="AE722" s="135">
        <f t="shared" si="110"/>
        <v>1</v>
      </c>
      <c r="AF722" s="135">
        <f t="shared" si="111"/>
        <v>1</v>
      </c>
      <c r="AG722" s="135" t="s">
        <v>2544</v>
      </c>
      <c r="AH722" s="136" t="s">
        <v>925</v>
      </c>
      <c r="AI722" s="178"/>
      <c r="AJ722" s="178"/>
      <c r="AK722" s="178"/>
      <c r="AL722" s="178"/>
      <c r="AM722" s="178"/>
      <c r="AN722" s="178"/>
      <c r="AO722" s="178"/>
      <c r="AP722" s="178"/>
      <c r="AQ722" s="188"/>
    </row>
    <row r="723" spans="1:43" ht="36" x14ac:dyDescent="0.3">
      <c r="A723" s="193" t="s">
        <v>899</v>
      </c>
      <c r="B723" s="129">
        <v>720</v>
      </c>
      <c r="C723" s="198" t="s">
        <v>1635</v>
      </c>
      <c r="D723" s="239">
        <v>6990</v>
      </c>
      <c r="E723" s="245" t="s">
        <v>1629</v>
      </c>
      <c r="F723" s="280" t="s">
        <v>1629</v>
      </c>
      <c r="G723" s="175" t="s">
        <v>1451</v>
      </c>
      <c r="H723" s="187">
        <v>2016</v>
      </c>
      <c r="I723" s="130">
        <v>40343</v>
      </c>
      <c r="J723" s="186">
        <v>2010</v>
      </c>
      <c r="K723" s="130" t="s">
        <v>1168</v>
      </c>
      <c r="L723" s="130" t="s">
        <v>1102</v>
      </c>
      <c r="M723" s="131">
        <v>450</v>
      </c>
      <c r="N723" s="136">
        <v>40330</v>
      </c>
      <c r="O723" s="136">
        <v>41974</v>
      </c>
      <c r="P723" s="136">
        <v>42844</v>
      </c>
      <c r="Q723" s="145">
        <f t="shared" si="114"/>
        <v>6.8876712328767127</v>
      </c>
      <c r="R723" s="145" t="s">
        <v>2516</v>
      </c>
      <c r="S723" s="145">
        <f t="shared" si="115"/>
        <v>2.3835616438356166</v>
      </c>
      <c r="T723" s="145" t="s">
        <v>2512</v>
      </c>
      <c r="U723" s="145" t="s">
        <v>2540</v>
      </c>
      <c r="V723" s="145" t="s">
        <v>691</v>
      </c>
      <c r="W723" s="145" t="s">
        <v>689</v>
      </c>
      <c r="X723" s="187" t="s">
        <v>691</v>
      </c>
      <c r="Y723" s="180">
        <v>14909307.4</v>
      </c>
      <c r="Z723" s="181">
        <v>0</v>
      </c>
      <c r="AA723" s="128">
        <v>0</v>
      </c>
      <c r="AB723" s="180">
        <v>22284638</v>
      </c>
      <c r="AC723" s="180">
        <v>14811771</v>
      </c>
      <c r="AD723" s="137">
        <f t="shared" si="109"/>
        <v>97536.400000000373</v>
      </c>
      <c r="AE723" s="135">
        <f t="shared" si="110"/>
        <v>0.99345801938458922</v>
      </c>
      <c r="AF723" s="135">
        <f t="shared" si="111"/>
        <v>0.99345801938458922</v>
      </c>
      <c r="AG723" s="135" t="s">
        <v>2544</v>
      </c>
      <c r="AH723" s="202"/>
      <c r="AI723" s="189"/>
      <c r="AJ723" s="178"/>
      <c r="AK723" s="178"/>
      <c r="AL723" s="178"/>
      <c r="AM723" s="178"/>
      <c r="AN723" s="178"/>
      <c r="AO723" s="178"/>
      <c r="AP723" s="178"/>
      <c r="AQ723" s="177"/>
    </row>
    <row r="724" spans="1:43" ht="36" x14ac:dyDescent="0.3">
      <c r="A724" s="193" t="s">
        <v>899</v>
      </c>
      <c r="B724" s="129">
        <v>721</v>
      </c>
      <c r="C724" s="198" t="s">
        <v>1692</v>
      </c>
      <c r="D724" s="239">
        <v>183494</v>
      </c>
      <c r="E724" s="245" t="s">
        <v>1629</v>
      </c>
      <c r="F724" s="280" t="s">
        <v>1629</v>
      </c>
      <c r="G724" s="175" t="s">
        <v>1693</v>
      </c>
      <c r="H724" s="187">
        <v>2016</v>
      </c>
      <c r="I724" s="130">
        <v>40736</v>
      </c>
      <c r="J724" s="187">
        <v>2011</v>
      </c>
      <c r="K724" s="225" t="s">
        <v>1694</v>
      </c>
      <c r="L724" s="130" t="s">
        <v>1102</v>
      </c>
      <c r="M724" s="131">
        <v>480</v>
      </c>
      <c r="N724" s="136">
        <v>40878</v>
      </c>
      <c r="O724" s="136">
        <v>42705</v>
      </c>
      <c r="P724" s="136">
        <v>42844</v>
      </c>
      <c r="Q724" s="145">
        <f t="shared" si="114"/>
        <v>5.3863013698630136</v>
      </c>
      <c r="R724" s="145" t="s">
        <v>2515</v>
      </c>
      <c r="S724" s="145">
        <f t="shared" si="115"/>
        <v>0.38082191780821917</v>
      </c>
      <c r="T724" s="145" t="s">
        <v>2510</v>
      </c>
      <c r="U724" s="145" t="s">
        <v>2539</v>
      </c>
      <c r="V724" s="145" t="s">
        <v>689</v>
      </c>
      <c r="W724" s="145" t="s">
        <v>689</v>
      </c>
      <c r="X724" s="187" t="s">
        <v>691</v>
      </c>
      <c r="Y724" s="180">
        <v>10303028</v>
      </c>
      <c r="Z724" s="181">
        <v>0</v>
      </c>
      <c r="AA724" s="128">
        <v>0</v>
      </c>
      <c r="AB724" s="180">
        <v>14950390</v>
      </c>
      <c r="AC724" s="192">
        <v>9918500.1699999999</v>
      </c>
      <c r="AD724" s="137">
        <f t="shared" si="109"/>
        <v>384527.83000000007</v>
      </c>
      <c r="AE724" s="135">
        <f t="shared" si="110"/>
        <v>0.96267817286335633</v>
      </c>
      <c r="AF724" s="135">
        <f t="shared" si="111"/>
        <v>0.96267817286335633</v>
      </c>
      <c r="AG724" s="135" t="s">
        <v>2544</v>
      </c>
      <c r="AH724" s="202"/>
      <c r="AI724" s="189"/>
      <c r="AJ724" s="178"/>
      <c r="AK724" s="178"/>
      <c r="AL724" s="178"/>
      <c r="AM724" s="178"/>
      <c r="AN724" s="178"/>
      <c r="AO724" s="178"/>
      <c r="AP724" s="178"/>
      <c r="AQ724" s="188"/>
    </row>
    <row r="725" spans="1:43" ht="48" x14ac:dyDescent="0.3">
      <c r="A725" s="193" t="s">
        <v>899</v>
      </c>
      <c r="B725" s="129">
        <v>722</v>
      </c>
      <c r="C725" s="198" t="s">
        <v>1869</v>
      </c>
      <c r="D725" s="239">
        <v>239260</v>
      </c>
      <c r="E725" s="245" t="s">
        <v>1629</v>
      </c>
      <c r="F725" s="280" t="s">
        <v>1629</v>
      </c>
      <c r="G725" s="175" t="s">
        <v>1132</v>
      </c>
      <c r="H725" s="187">
        <v>2016</v>
      </c>
      <c r="I725" s="130">
        <v>41428</v>
      </c>
      <c r="J725" s="187">
        <v>2013</v>
      </c>
      <c r="K725" s="130" t="s">
        <v>1168</v>
      </c>
      <c r="L725" s="130" t="s">
        <v>1102</v>
      </c>
      <c r="M725" s="131">
        <v>360</v>
      </c>
      <c r="N725" s="136">
        <v>41944</v>
      </c>
      <c r="O725" s="136">
        <v>41974</v>
      </c>
      <c r="P725" s="136">
        <v>42844</v>
      </c>
      <c r="Q725" s="145">
        <f t="shared" si="114"/>
        <v>2.4657534246575343</v>
      </c>
      <c r="R725" s="145" t="s">
        <v>2512</v>
      </c>
      <c r="S725" s="145">
        <f t="shared" si="115"/>
        <v>2.3835616438356166</v>
      </c>
      <c r="T725" s="145" t="s">
        <v>2512</v>
      </c>
      <c r="U725" s="145" t="s">
        <v>2540</v>
      </c>
      <c r="V725" s="145" t="s">
        <v>689</v>
      </c>
      <c r="W725" s="145" t="s">
        <v>689</v>
      </c>
      <c r="X725" s="187" t="s">
        <v>689</v>
      </c>
      <c r="Y725" s="180">
        <v>1204433</v>
      </c>
      <c r="Z725" s="180">
        <v>0</v>
      </c>
      <c r="AA725" s="128">
        <v>0</v>
      </c>
      <c r="AB725" s="180">
        <v>126748</v>
      </c>
      <c r="AC725" s="192">
        <v>46304.25</v>
      </c>
      <c r="AD725" s="137">
        <f t="shared" ref="AD725:AD788" si="116">+Y725-AC725</f>
        <v>1158128.75</v>
      </c>
      <c r="AE725" s="135">
        <f t="shared" ref="AE725:AE788" si="117">+AC725/Y725</f>
        <v>3.8444853304417929E-2</v>
      </c>
      <c r="AF725" s="135">
        <f t="shared" ref="AF725:AF788" si="118">+AC725/Y725</f>
        <v>3.8444853304417929E-2</v>
      </c>
      <c r="AG725" s="135" t="s">
        <v>2543</v>
      </c>
      <c r="AH725" s="202"/>
      <c r="AI725" s="189"/>
      <c r="AJ725" s="178"/>
      <c r="AK725" s="178"/>
      <c r="AL725" s="178"/>
      <c r="AM725" s="178"/>
      <c r="AN725" s="178"/>
      <c r="AO725" s="178"/>
      <c r="AP725" s="178"/>
      <c r="AQ725" s="177"/>
    </row>
    <row r="726" spans="1:43" ht="36" x14ac:dyDescent="0.3">
      <c r="A726" s="193" t="s">
        <v>900</v>
      </c>
      <c r="B726" s="129">
        <v>723</v>
      </c>
      <c r="C726" s="198" t="s">
        <v>2501</v>
      </c>
      <c r="D726" s="239">
        <v>17368</v>
      </c>
      <c r="E726" s="245" t="s">
        <v>1659</v>
      </c>
      <c r="F726" s="280" t="s">
        <v>2529</v>
      </c>
      <c r="G726" s="175" t="s">
        <v>1132</v>
      </c>
      <c r="H726" s="187">
        <v>2016</v>
      </c>
      <c r="I726" s="130">
        <v>40232</v>
      </c>
      <c r="J726" s="186">
        <v>2010</v>
      </c>
      <c r="K726" s="130" t="s">
        <v>1659</v>
      </c>
      <c r="L726" s="130" t="s">
        <v>1095</v>
      </c>
      <c r="M726" s="131">
        <v>730</v>
      </c>
      <c r="N726" s="136">
        <v>40513</v>
      </c>
      <c r="O726" s="136">
        <v>42401</v>
      </c>
      <c r="P726" s="136">
        <v>42844</v>
      </c>
      <c r="Q726" s="145">
        <f t="shared" si="114"/>
        <v>6.3863013698630136</v>
      </c>
      <c r="R726" s="145" t="s">
        <v>2516</v>
      </c>
      <c r="S726" s="145">
        <f t="shared" si="115"/>
        <v>1.2136986301369863</v>
      </c>
      <c r="T726" s="145" t="s">
        <v>2524</v>
      </c>
      <c r="U726" s="145" t="s">
        <v>2540</v>
      </c>
      <c r="V726" s="145" t="s">
        <v>689</v>
      </c>
      <c r="W726" s="145" t="s">
        <v>689</v>
      </c>
      <c r="X726" s="187" t="s">
        <v>691</v>
      </c>
      <c r="Y726" s="180">
        <v>9123236</v>
      </c>
      <c r="Z726" s="181">
        <v>0</v>
      </c>
      <c r="AA726" s="128">
        <v>0</v>
      </c>
      <c r="AB726" s="180">
        <v>20159965</v>
      </c>
      <c r="AC726" s="192">
        <v>9112078.8000000007</v>
      </c>
      <c r="AD726" s="137">
        <f t="shared" si="116"/>
        <v>11157.199999999255</v>
      </c>
      <c r="AE726" s="135">
        <f t="shared" si="117"/>
        <v>0.99877705673732442</v>
      </c>
      <c r="AF726" s="135">
        <f t="shared" si="118"/>
        <v>0.99877705673732442</v>
      </c>
      <c r="AG726" s="135" t="s">
        <v>2544</v>
      </c>
      <c r="AH726" s="202"/>
      <c r="AI726" s="189"/>
      <c r="AJ726" s="178"/>
      <c r="AK726" s="178"/>
      <c r="AL726" s="178"/>
      <c r="AM726" s="178"/>
      <c r="AN726" s="178"/>
      <c r="AO726" s="178"/>
      <c r="AP726" s="178"/>
      <c r="AQ726" s="188" t="s">
        <v>1708</v>
      </c>
    </row>
    <row r="727" spans="1:43" ht="36" x14ac:dyDescent="0.3">
      <c r="A727" s="193" t="s">
        <v>900</v>
      </c>
      <c r="B727" s="129">
        <v>724</v>
      </c>
      <c r="C727" s="198" t="s">
        <v>2413</v>
      </c>
      <c r="D727" s="237">
        <v>66212</v>
      </c>
      <c r="E727" s="245" t="s">
        <v>1659</v>
      </c>
      <c r="F727" s="280" t="s">
        <v>2529</v>
      </c>
      <c r="G727" s="175" t="s">
        <v>1132</v>
      </c>
      <c r="H727" s="187">
        <v>2016</v>
      </c>
      <c r="I727" s="130">
        <v>39758</v>
      </c>
      <c r="J727" s="186">
        <v>2008</v>
      </c>
      <c r="K727" s="187" t="s">
        <v>2248</v>
      </c>
      <c r="L727" s="130" t="s">
        <v>1100</v>
      </c>
      <c r="M727" s="131">
        <v>730</v>
      </c>
      <c r="N727" s="136">
        <v>40452</v>
      </c>
      <c r="O727" s="136">
        <v>42461</v>
      </c>
      <c r="P727" s="136">
        <v>42844</v>
      </c>
      <c r="Q727" s="145">
        <f t="shared" si="114"/>
        <v>6.5534246575342463</v>
      </c>
      <c r="R727" s="145" t="s">
        <v>2516</v>
      </c>
      <c r="S727" s="145">
        <f t="shared" si="115"/>
        <v>1.0493150684931507</v>
      </c>
      <c r="T727" s="145" t="s">
        <v>2524</v>
      </c>
      <c r="U727" s="145" t="s">
        <v>2540</v>
      </c>
      <c r="V727" s="145" t="s">
        <v>691</v>
      </c>
      <c r="W727" s="145" t="s">
        <v>689</v>
      </c>
      <c r="X727" s="187" t="s">
        <v>691</v>
      </c>
      <c r="Y727" s="180">
        <v>2345759.14</v>
      </c>
      <c r="Z727" s="181">
        <v>0</v>
      </c>
      <c r="AA727" s="128">
        <v>0</v>
      </c>
      <c r="AB727" s="180">
        <v>6573889</v>
      </c>
      <c r="AC727" s="192">
        <v>2313167.73</v>
      </c>
      <c r="AD727" s="137">
        <f t="shared" si="116"/>
        <v>32591.410000000149</v>
      </c>
      <c r="AE727" s="135">
        <f t="shared" si="117"/>
        <v>0.98610624192217788</v>
      </c>
      <c r="AF727" s="135">
        <f t="shared" si="118"/>
        <v>0.98610624192217788</v>
      </c>
      <c r="AG727" s="135" t="s">
        <v>2544</v>
      </c>
      <c r="AH727" s="202"/>
      <c r="AI727" s="189"/>
      <c r="AJ727" s="178"/>
      <c r="AK727" s="178"/>
      <c r="AL727" s="178"/>
      <c r="AM727" s="178"/>
      <c r="AN727" s="178"/>
      <c r="AO727" s="178"/>
      <c r="AP727" s="178"/>
      <c r="AQ727" s="188" t="s">
        <v>2156</v>
      </c>
    </row>
    <row r="728" spans="1:43" ht="36" x14ac:dyDescent="0.3">
      <c r="A728" s="193" t="s">
        <v>900</v>
      </c>
      <c r="B728" s="129">
        <v>725</v>
      </c>
      <c r="C728" s="198" t="s">
        <v>2412</v>
      </c>
      <c r="D728" s="237">
        <v>74911</v>
      </c>
      <c r="E728" s="245" t="s">
        <v>2219</v>
      </c>
      <c r="F728" s="280" t="s">
        <v>2528</v>
      </c>
      <c r="G728" s="175" t="s">
        <v>1132</v>
      </c>
      <c r="H728" s="187">
        <v>2016</v>
      </c>
      <c r="I728" s="130">
        <v>40169</v>
      </c>
      <c r="J728" s="187">
        <v>2009</v>
      </c>
      <c r="K728" s="187" t="s">
        <v>1094</v>
      </c>
      <c r="L728" s="130" t="s">
        <v>1100</v>
      </c>
      <c r="M728" s="131">
        <v>1080</v>
      </c>
      <c r="N728" s="136">
        <v>40817</v>
      </c>
      <c r="O728" s="136">
        <v>42583</v>
      </c>
      <c r="P728" s="136">
        <v>42844</v>
      </c>
      <c r="Q728" s="145">
        <f t="shared" si="114"/>
        <v>5.5534246575342463</v>
      </c>
      <c r="R728" s="145" t="s">
        <v>2515</v>
      </c>
      <c r="S728" s="145">
        <f t="shared" si="115"/>
        <v>0.71506849315068488</v>
      </c>
      <c r="T728" s="145" t="s">
        <v>2524</v>
      </c>
      <c r="U728" s="145" t="s">
        <v>2540</v>
      </c>
      <c r="V728" s="145" t="s">
        <v>691</v>
      </c>
      <c r="W728" s="145" t="s">
        <v>689</v>
      </c>
      <c r="X728" s="187" t="s">
        <v>691</v>
      </c>
      <c r="Y728" s="180">
        <v>10225257</v>
      </c>
      <c r="Z728" s="181">
        <v>0</v>
      </c>
      <c r="AA728" s="128">
        <v>0</v>
      </c>
      <c r="AB728" s="180">
        <v>7752502</v>
      </c>
      <c r="AC728" s="192">
        <v>6701984.1299999999</v>
      </c>
      <c r="AD728" s="137">
        <f t="shared" si="116"/>
        <v>3523272.87</v>
      </c>
      <c r="AE728" s="135">
        <f t="shared" si="117"/>
        <v>0.65543429666364372</v>
      </c>
      <c r="AF728" s="135">
        <f t="shared" si="118"/>
        <v>0.65543429666364372</v>
      </c>
      <c r="AG728" s="135" t="s">
        <v>2542</v>
      </c>
      <c r="AH728" s="202"/>
      <c r="AI728" s="189"/>
      <c r="AJ728" s="178"/>
      <c r="AK728" s="178"/>
      <c r="AL728" s="178"/>
      <c r="AM728" s="178"/>
      <c r="AN728" s="178"/>
      <c r="AO728" s="178"/>
      <c r="AP728" s="178"/>
      <c r="AQ728" s="188" t="s">
        <v>2160</v>
      </c>
    </row>
    <row r="729" spans="1:43" ht="36" x14ac:dyDescent="0.3">
      <c r="A729" s="193" t="s">
        <v>900</v>
      </c>
      <c r="B729" s="129">
        <v>726</v>
      </c>
      <c r="C729" s="198" t="s">
        <v>2411</v>
      </c>
      <c r="D729" s="237">
        <v>170248</v>
      </c>
      <c r="E729" s="245" t="s">
        <v>2219</v>
      </c>
      <c r="F729" s="280" t="s">
        <v>2528</v>
      </c>
      <c r="G729" s="175" t="s">
        <v>1132</v>
      </c>
      <c r="H729" s="187">
        <v>2016</v>
      </c>
      <c r="I729" s="130">
        <v>41876</v>
      </c>
      <c r="J729" s="282">
        <v>2014</v>
      </c>
      <c r="K729" s="130" t="s">
        <v>916</v>
      </c>
      <c r="L729" s="130" t="s">
        <v>1100</v>
      </c>
      <c r="M729" s="131">
        <v>180</v>
      </c>
      <c r="N729" s="136">
        <v>41944</v>
      </c>
      <c r="O729" s="136">
        <v>42552</v>
      </c>
      <c r="P729" s="136">
        <v>42844</v>
      </c>
      <c r="Q729" s="145">
        <f t="shared" si="114"/>
        <v>2.4657534246575343</v>
      </c>
      <c r="R729" s="145" t="s">
        <v>2512</v>
      </c>
      <c r="S729" s="145">
        <f t="shared" si="115"/>
        <v>0.8</v>
      </c>
      <c r="T729" s="145" t="s">
        <v>2524</v>
      </c>
      <c r="U729" s="145" t="s">
        <v>2540</v>
      </c>
      <c r="V729" s="145" t="s">
        <v>691</v>
      </c>
      <c r="W729" s="145" t="s">
        <v>689</v>
      </c>
      <c r="X729" s="187" t="s">
        <v>691</v>
      </c>
      <c r="Y729" s="180">
        <v>885594.53</v>
      </c>
      <c r="Z729" s="181">
        <v>0</v>
      </c>
      <c r="AA729" s="128">
        <v>0</v>
      </c>
      <c r="AB729" s="180">
        <v>1280367</v>
      </c>
      <c r="AC729" s="192">
        <v>823127.75</v>
      </c>
      <c r="AD729" s="137">
        <f t="shared" si="116"/>
        <v>62466.780000000028</v>
      </c>
      <c r="AE729" s="135">
        <f t="shared" si="117"/>
        <v>0.92946345321261181</v>
      </c>
      <c r="AF729" s="135">
        <f t="shared" si="118"/>
        <v>0.92946345321261181</v>
      </c>
      <c r="AG729" s="135" t="s">
        <v>2544</v>
      </c>
      <c r="AH729" s="202"/>
      <c r="AI729" s="190"/>
      <c r="AJ729" s="191"/>
      <c r="AK729" s="191"/>
      <c r="AL729" s="191"/>
      <c r="AM729" s="191"/>
      <c r="AN729" s="191"/>
      <c r="AO729" s="191"/>
      <c r="AP729" s="191"/>
      <c r="AQ729" s="188" t="s">
        <v>2156</v>
      </c>
    </row>
    <row r="730" spans="1:43" ht="36.6" x14ac:dyDescent="0.3">
      <c r="A730" s="193" t="s">
        <v>900</v>
      </c>
      <c r="B730" s="129">
        <v>727</v>
      </c>
      <c r="C730" s="198" t="s">
        <v>2410</v>
      </c>
      <c r="D730" s="237">
        <v>200569</v>
      </c>
      <c r="E730" s="245" t="s">
        <v>1659</v>
      </c>
      <c r="F730" s="280" t="s">
        <v>2529</v>
      </c>
      <c r="G730" s="175" t="s">
        <v>2180</v>
      </c>
      <c r="H730" s="187">
        <v>2016</v>
      </c>
      <c r="I730" s="130">
        <v>40988</v>
      </c>
      <c r="J730" s="152">
        <v>2012</v>
      </c>
      <c r="K730" s="130" t="s">
        <v>1659</v>
      </c>
      <c r="L730" s="130" t="s">
        <v>1104</v>
      </c>
      <c r="M730" s="131">
        <v>240</v>
      </c>
      <c r="N730" s="136">
        <v>41548</v>
      </c>
      <c r="O730" s="136">
        <v>41609</v>
      </c>
      <c r="P730" s="136">
        <v>42844</v>
      </c>
      <c r="Q730" s="145">
        <f t="shared" si="114"/>
        <v>3.5506849315068494</v>
      </c>
      <c r="R730" s="145" t="s">
        <v>2513</v>
      </c>
      <c r="S730" s="145">
        <f t="shared" si="115"/>
        <v>3.3835616438356166</v>
      </c>
      <c r="T730" s="145" t="s">
        <v>2513</v>
      </c>
      <c r="U730" s="145" t="s">
        <v>2540</v>
      </c>
      <c r="V730" s="145" t="s">
        <v>691</v>
      </c>
      <c r="W730" s="145" t="s">
        <v>689</v>
      </c>
      <c r="X730" s="187" t="s">
        <v>689</v>
      </c>
      <c r="Y730" s="180">
        <v>16254815</v>
      </c>
      <c r="Z730" s="181">
        <v>0</v>
      </c>
      <c r="AA730" s="128">
        <v>0</v>
      </c>
      <c r="AB730" s="180">
        <v>136000</v>
      </c>
      <c r="AC730" s="192">
        <v>114210</v>
      </c>
      <c r="AD730" s="137">
        <f t="shared" si="116"/>
        <v>16140605</v>
      </c>
      <c r="AE730" s="135">
        <f t="shared" si="117"/>
        <v>7.0262257675648724E-3</v>
      </c>
      <c r="AF730" s="135">
        <f t="shared" si="118"/>
        <v>7.0262257675648724E-3</v>
      </c>
      <c r="AG730" s="135" t="s">
        <v>2543</v>
      </c>
      <c r="AH730" s="202"/>
      <c r="AI730" s="189"/>
      <c r="AJ730" s="178"/>
      <c r="AK730" s="178"/>
      <c r="AL730" s="178"/>
      <c r="AM730" s="178"/>
      <c r="AN730" s="178"/>
      <c r="AO730" s="178"/>
      <c r="AP730" s="178"/>
      <c r="AQ730" s="188" t="s">
        <v>2161</v>
      </c>
    </row>
    <row r="731" spans="1:43" ht="36" x14ac:dyDescent="0.3">
      <c r="A731" s="193" t="s">
        <v>900</v>
      </c>
      <c r="B731" s="129">
        <v>728</v>
      </c>
      <c r="C731" s="198" t="s">
        <v>2409</v>
      </c>
      <c r="D731" s="237">
        <v>212512</v>
      </c>
      <c r="E731" s="245" t="s">
        <v>2219</v>
      </c>
      <c r="F731" s="280" t="s">
        <v>2528</v>
      </c>
      <c r="G731" s="175" t="s">
        <v>1132</v>
      </c>
      <c r="H731" s="187">
        <v>2016</v>
      </c>
      <c r="I731" s="130">
        <v>41148</v>
      </c>
      <c r="J731" s="152">
        <v>2012</v>
      </c>
      <c r="K731" s="130" t="s">
        <v>1558</v>
      </c>
      <c r="L731" s="130" t="s">
        <v>1100</v>
      </c>
      <c r="M731" s="131">
        <v>360</v>
      </c>
      <c r="N731" s="136">
        <v>41365</v>
      </c>
      <c r="O731" s="136">
        <v>42705</v>
      </c>
      <c r="P731" s="136">
        <v>42844</v>
      </c>
      <c r="Q731" s="145">
        <f t="shared" si="114"/>
        <v>4.0520547945205481</v>
      </c>
      <c r="R731" s="145" t="s">
        <v>2514</v>
      </c>
      <c r="S731" s="145">
        <f t="shared" si="115"/>
        <v>0.38082191780821917</v>
      </c>
      <c r="T731" s="145" t="s">
        <v>2510</v>
      </c>
      <c r="U731" s="145" t="s">
        <v>2539</v>
      </c>
      <c r="V731" s="145" t="s">
        <v>691</v>
      </c>
      <c r="W731" s="145" t="s">
        <v>689</v>
      </c>
      <c r="X731" s="187" t="s">
        <v>691</v>
      </c>
      <c r="Y731" s="180">
        <v>6638268</v>
      </c>
      <c r="Z731" s="181">
        <v>0</v>
      </c>
      <c r="AA731" s="128">
        <v>0</v>
      </c>
      <c r="AB731" s="180">
        <v>8405815</v>
      </c>
      <c r="AC731" s="192">
        <v>6209583.0300000003</v>
      </c>
      <c r="AD731" s="137">
        <f t="shared" si="116"/>
        <v>428684.96999999974</v>
      </c>
      <c r="AE731" s="135">
        <f t="shared" si="117"/>
        <v>0.93542216584205407</v>
      </c>
      <c r="AF731" s="135">
        <f t="shared" si="118"/>
        <v>0.93542216584205407</v>
      </c>
      <c r="AG731" s="135" t="s">
        <v>2544</v>
      </c>
      <c r="AH731" s="202"/>
      <c r="AI731" s="189"/>
      <c r="AJ731" s="178"/>
      <c r="AK731" s="178"/>
      <c r="AL731" s="178"/>
      <c r="AM731" s="178"/>
      <c r="AN731" s="178"/>
      <c r="AO731" s="178"/>
      <c r="AP731" s="178"/>
      <c r="AQ731" s="188" t="s">
        <v>2159</v>
      </c>
    </row>
    <row r="732" spans="1:43" ht="48" x14ac:dyDescent="0.3">
      <c r="A732" s="193" t="s">
        <v>900</v>
      </c>
      <c r="B732" s="129">
        <v>729</v>
      </c>
      <c r="C732" s="198" t="s">
        <v>2170</v>
      </c>
      <c r="D732" s="239">
        <v>264761</v>
      </c>
      <c r="E732" s="245" t="s">
        <v>1659</v>
      </c>
      <c r="F732" s="280" t="s">
        <v>2529</v>
      </c>
      <c r="G732" s="175" t="s">
        <v>1132</v>
      </c>
      <c r="H732" s="187">
        <v>2016</v>
      </c>
      <c r="I732" s="130">
        <v>41634</v>
      </c>
      <c r="J732" s="187">
        <v>2013</v>
      </c>
      <c r="K732" s="130" t="s">
        <v>1964</v>
      </c>
      <c r="L732" s="130" t="s">
        <v>1110</v>
      </c>
      <c r="M732" s="131">
        <v>270</v>
      </c>
      <c r="N732" s="136">
        <v>41944</v>
      </c>
      <c r="O732" s="136">
        <v>42430</v>
      </c>
      <c r="P732" s="136">
        <v>42844</v>
      </c>
      <c r="Q732" s="145">
        <f t="shared" si="114"/>
        <v>2.4657534246575343</v>
      </c>
      <c r="R732" s="145" t="s">
        <v>2512</v>
      </c>
      <c r="S732" s="145">
        <f t="shared" si="115"/>
        <v>1.1342465753424658</v>
      </c>
      <c r="T732" s="145" t="s">
        <v>2524</v>
      </c>
      <c r="U732" s="145" t="s">
        <v>2540</v>
      </c>
      <c r="V732" s="145" t="s">
        <v>691</v>
      </c>
      <c r="W732" s="145" t="s">
        <v>689</v>
      </c>
      <c r="X732" s="187" t="s">
        <v>691</v>
      </c>
      <c r="Y732" s="180">
        <v>3711806</v>
      </c>
      <c r="Z732" s="181">
        <v>0</v>
      </c>
      <c r="AA732" s="128">
        <v>0</v>
      </c>
      <c r="AB732" s="196">
        <v>3648048</v>
      </c>
      <c r="AC732" s="196">
        <v>3459258.15</v>
      </c>
      <c r="AD732" s="137">
        <f t="shared" si="116"/>
        <v>252547.85000000009</v>
      </c>
      <c r="AE732" s="135">
        <f t="shared" si="117"/>
        <v>0.93196092414312603</v>
      </c>
      <c r="AF732" s="135">
        <f t="shared" si="118"/>
        <v>0.93196092414312603</v>
      </c>
      <c r="AG732" s="135" t="s">
        <v>2544</v>
      </c>
      <c r="AH732" s="202"/>
      <c r="AI732" s="189"/>
      <c r="AJ732" s="178"/>
      <c r="AK732" s="178"/>
      <c r="AL732" s="178"/>
      <c r="AM732" s="178"/>
      <c r="AN732" s="178"/>
      <c r="AO732" s="178"/>
      <c r="AP732" s="178"/>
      <c r="AQ732" s="188"/>
    </row>
    <row r="733" spans="1:43" ht="60" x14ac:dyDescent="0.3">
      <c r="A733" s="193" t="s">
        <v>900</v>
      </c>
      <c r="B733" s="129">
        <v>730</v>
      </c>
      <c r="C733" s="198" t="s">
        <v>2171</v>
      </c>
      <c r="D733" s="239">
        <v>277881</v>
      </c>
      <c r="E733" s="245" t="s">
        <v>1659</v>
      </c>
      <c r="F733" s="280" t="s">
        <v>2529</v>
      </c>
      <c r="G733" s="175" t="s">
        <v>1132</v>
      </c>
      <c r="H733" s="187">
        <v>2016</v>
      </c>
      <c r="I733" s="130">
        <v>41925</v>
      </c>
      <c r="J733" s="282">
        <v>2014</v>
      </c>
      <c r="K733" s="130" t="s">
        <v>1659</v>
      </c>
      <c r="L733" s="130" t="s">
        <v>1110</v>
      </c>
      <c r="M733" s="131">
        <v>180</v>
      </c>
      <c r="N733" s="136">
        <v>42278</v>
      </c>
      <c r="O733" s="136">
        <v>42583</v>
      </c>
      <c r="P733" s="136">
        <v>42844</v>
      </c>
      <c r="Q733" s="145">
        <f t="shared" si="114"/>
        <v>1.5506849315068494</v>
      </c>
      <c r="R733" s="145" t="s">
        <v>2398</v>
      </c>
      <c r="S733" s="145">
        <f t="shared" si="115"/>
        <v>0.71506849315068488</v>
      </c>
      <c r="T733" s="145" t="s">
        <v>2524</v>
      </c>
      <c r="U733" s="145" t="s">
        <v>2540</v>
      </c>
      <c r="V733" s="145" t="s">
        <v>691</v>
      </c>
      <c r="W733" s="145" t="s">
        <v>689</v>
      </c>
      <c r="X733" s="187" t="s">
        <v>691</v>
      </c>
      <c r="Y733" s="192">
        <v>7622187.1900000004</v>
      </c>
      <c r="Z733" s="181">
        <v>0</v>
      </c>
      <c r="AA733" s="128">
        <v>0</v>
      </c>
      <c r="AB733" s="196">
        <v>156000</v>
      </c>
      <c r="AC733" s="196">
        <v>104000</v>
      </c>
      <c r="AD733" s="137">
        <f t="shared" si="116"/>
        <v>7518187.1900000004</v>
      </c>
      <c r="AE733" s="135">
        <f t="shared" si="117"/>
        <v>1.3644377579239168E-2</v>
      </c>
      <c r="AF733" s="135">
        <f t="shared" si="118"/>
        <v>1.3644377579239168E-2</v>
      </c>
      <c r="AG733" s="135" t="s">
        <v>2543</v>
      </c>
      <c r="AH733" s="202"/>
      <c r="AI733" s="189"/>
      <c r="AJ733" s="178"/>
      <c r="AK733" s="178"/>
      <c r="AL733" s="178"/>
      <c r="AM733" s="178"/>
      <c r="AN733" s="178"/>
      <c r="AO733" s="178"/>
      <c r="AP733" s="178"/>
      <c r="AQ733" s="188"/>
    </row>
    <row r="734" spans="1:43" ht="36" x14ac:dyDescent="0.3">
      <c r="A734" s="128" t="s">
        <v>901</v>
      </c>
      <c r="B734" s="129">
        <v>732</v>
      </c>
      <c r="C734" s="198" t="s">
        <v>1118</v>
      </c>
      <c r="D734" s="237">
        <v>5456</v>
      </c>
      <c r="E734" s="245" t="s">
        <v>2380</v>
      </c>
      <c r="F734" s="279" t="s">
        <v>2531</v>
      </c>
      <c r="G734" s="175" t="s">
        <v>1133</v>
      </c>
      <c r="H734" s="187">
        <v>2017</v>
      </c>
      <c r="I734" s="130">
        <v>38455</v>
      </c>
      <c r="J734" s="186">
        <v>2005</v>
      </c>
      <c r="K734" s="187" t="s">
        <v>1094</v>
      </c>
      <c r="L734" s="130" t="s">
        <v>1102</v>
      </c>
      <c r="M734" s="131">
        <v>365</v>
      </c>
      <c r="N734" s="136">
        <v>37681</v>
      </c>
      <c r="O734" s="136">
        <v>42795</v>
      </c>
      <c r="P734" s="136">
        <v>42844</v>
      </c>
      <c r="Q734" s="145">
        <f t="shared" si="114"/>
        <v>14.145205479452056</v>
      </c>
      <c r="R734" s="145" t="s">
        <v>2523</v>
      </c>
      <c r="S734" s="145">
        <f t="shared" si="115"/>
        <v>0.13424657534246576</v>
      </c>
      <c r="T734" s="145" t="s">
        <v>2510</v>
      </c>
      <c r="U734" s="145" t="s">
        <v>2539</v>
      </c>
      <c r="V734" s="145" t="s">
        <v>689</v>
      </c>
      <c r="W734" s="145" t="s">
        <v>689</v>
      </c>
      <c r="X734" s="187" t="s">
        <v>691</v>
      </c>
      <c r="Y734" s="133">
        <v>8727588</v>
      </c>
      <c r="Z734" s="140">
        <v>0</v>
      </c>
      <c r="AA734" s="133">
        <v>45000</v>
      </c>
      <c r="AB734" s="133">
        <v>14111366</v>
      </c>
      <c r="AC734" s="134">
        <v>6011068.0999999996</v>
      </c>
      <c r="AD734" s="137">
        <f t="shared" si="116"/>
        <v>2716519.9000000004</v>
      </c>
      <c r="AE734" s="135">
        <f t="shared" si="117"/>
        <v>0.68874333893854744</v>
      </c>
      <c r="AF734" s="135">
        <f t="shared" si="118"/>
        <v>0.68874333893854744</v>
      </c>
      <c r="AG734" s="135" t="s">
        <v>2542</v>
      </c>
      <c r="AH734" s="136"/>
      <c r="AI734" s="137" t="s">
        <v>689</v>
      </c>
      <c r="AJ734" s="138"/>
      <c r="AK734" s="138"/>
      <c r="AL734" s="138"/>
      <c r="AM734" s="138"/>
      <c r="AN734" s="138"/>
      <c r="AO734" s="138"/>
      <c r="AP734" s="138"/>
      <c r="AQ734" s="139" t="s">
        <v>1134</v>
      </c>
    </row>
    <row r="735" spans="1:43" ht="36" x14ac:dyDescent="0.3">
      <c r="A735" s="128" t="s">
        <v>901</v>
      </c>
      <c r="B735" s="129">
        <v>733</v>
      </c>
      <c r="C735" s="198" t="s">
        <v>1117</v>
      </c>
      <c r="D735" s="237">
        <v>5477</v>
      </c>
      <c r="E735" s="246" t="s">
        <v>2200</v>
      </c>
      <c r="F735" s="279" t="s">
        <v>2531</v>
      </c>
      <c r="G735" s="175" t="s">
        <v>1133</v>
      </c>
      <c r="H735" s="187">
        <v>2017</v>
      </c>
      <c r="I735" s="130">
        <v>38533</v>
      </c>
      <c r="J735" s="186">
        <v>2005</v>
      </c>
      <c r="K735" s="187" t="s">
        <v>1189</v>
      </c>
      <c r="L735" s="130" t="s">
        <v>1102</v>
      </c>
      <c r="M735" s="131">
        <v>1370</v>
      </c>
      <c r="N735" s="136">
        <v>39022</v>
      </c>
      <c r="O735" s="136">
        <v>42705</v>
      </c>
      <c r="P735" s="136">
        <v>42844</v>
      </c>
      <c r="Q735" s="145">
        <f t="shared" si="114"/>
        <v>10.471232876712328</v>
      </c>
      <c r="R735" s="145" t="s">
        <v>2520</v>
      </c>
      <c r="S735" s="145">
        <f t="shared" si="115"/>
        <v>0.38082191780821917</v>
      </c>
      <c r="T735" s="145" t="s">
        <v>2510</v>
      </c>
      <c r="U735" s="145" t="s">
        <v>2539</v>
      </c>
      <c r="V735" s="145" t="s">
        <v>689</v>
      </c>
      <c r="W735" s="145" t="s">
        <v>689</v>
      </c>
      <c r="X735" s="187" t="s">
        <v>691</v>
      </c>
      <c r="Y735" s="133">
        <v>3444463.28</v>
      </c>
      <c r="Z735" s="140">
        <v>0</v>
      </c>
      <c r="AA735" s="133">
        <v>1087</v>
      </c>
      <c r="AB735" s="133">
        <v>10238013</v>
      </c>
      <c r="AC735" s="134">
        <v>3443252.81</v>
      </c>
      <c r="AD735" s="137">
        <f t="shared" si="116"/>
        <v>1210.4699999997392</v>
      </c>
      <c r="AE735" s="135">
        <f t="shared" si="117"/>
        <v>0.99964857514753369</v>
      </c>
      <c r="AF735" s="135">
        <f t="shared" si="118"/>
        <v>0.99964857514753369</v>
      </c>
      <c r="AG735" s="135" t="s">
        <v>2544</v>
      </c>
      <c r="AH735" s="136"/>
      <c r="AI735" s="137" t="s">
        <v>689</v>
      </c>
      <c r="AJ735" s="138"/>
      <c r="AK735" s="138"/>
      <c r="AL735" s="138"/>
      <c r="AM735" s="138"/>
      <c r="AN735" s="138"/>
      <c r="AO735" s="138"/>
      <c r="AP735" s="138"/>
      <c r="AQ735" s="139"/>
    </row>
    <row r="736" spans="1:43" ht="36" x14ac:dyDescent="0.3">
      <c r="A736" s="128" t="s">
        <v>901</v>
      </c>
      <c r="B736" s="129">
        <v>734</v>
      </c>
      <c r="C736" s="198" t="s">
        <v>1209</v>
      </c>
      <c r="D736" s="237">
        <v>16295</v>
      </c>
      <c r="E736" s="246" t="s">
        <v>2382</v>
      </c>
      <c r="F736" s="279" t="s">
        <v>2531</v>
      </c>
      <c r="G736" s="175" t="s">
        <v>1169</v>
      </c>
      <c r="H736" s="187">
        <v>2017</v>
      </c>
      <c r="I736" s="130">
        <v>38410</v>
      </c>
      <c r="J736" s="186">
        <v>2005</v>
      </c>
      <c r="K736" s="130" t="s">
        <v>1165</v>
      </c>
      <c r="L736" s="130" t="s">
        <v>1102</v>
      </c>
      <c r="M736" s="131">
        <v>30</v>
      </c>
      <c r="N736" s="136">
        <v>39173</v>
      </c>
      <c r="O736" s="136">
        <v>42767</v>
      </c>
      <c r="P736" s="136">
        <v>42844</v>
      </c>
      <c r="Q736" s="145">
        <f t="shared" si="114"/>
        <v>10.057534246575342</v>
      </c>
      <c r="R736" s="145" t="s">
        <v>2520</v>
      </c>
      <c r="S736" s="145">
        <f t="shared" si="115"/>
        <v>0.21095890410958903</v>
      </c>
      <c r="T736" s="145" t="s">
        <v>2510</v>
      </c>
      <c r="U736" s="145" t="s">
        <v>2539</v>
      </c>
      <c r="V736" s="145" t="s">
        <v>689</v>
      </c>
      <c r="W736" s="145" t="s">
        <v>689</v>
      </c>
      <c r="X736" s="187" t="s">
        <v>689</v>
      </c>
      <c r="Y736" s="133">
        <v>330878</v>
      </c>
      <c r="Z736" s="140">
        <v>0</v>
      </c>
      <c r="AA736" s="133">
        <v>5040</v>
      </c>
      <c r="AB736" s="133">
        <v>627912</v>
      </c>
      <c r="AC736" s="133">
        <v>257044.36</v>
      </c>
      <c r="AD736" s="137">
        <f t="shared" si="116"/>
        <v>73833.640000000014</v>
      </c>
      <c r="AE736" s="135">
        <f t="shared" si="117"/>
        <v>0.7768553968532208</v>
      </c>
      <c r="AF736" s="135">
        <f t="shared" si="118"/>
        <v>0.7768553968532208</v>
      </c>
      <c r="AG736" s="135" t="s">
        <v>2544</v>
      </c>
      <c r="AH736" s="132"/>
      <c r="AI736" s="143"/>
      <c r="AJ736" s="144"/>
      <c r="AK736" s="144"/>
      <c r="AL736" s="144"/>
      <c r="AM736" s="144"/>
      <c r="AN736" s="144"/>
      <c r="AO736" s="144"/>
      <c r="AP736" s="144"/>
      <c r="AQ736" s="139"/>
    </row>
    <row r="737" spans="1:43" ht="36" x14ac:dyDescent="0.3">
      <c r="A737" s="128" t="s">
        <v>901</v>
      </c>
      <c r="B737" s="129">
        <v>735</v>
      </c>
      <c r="C737" s="198" t="s">
        <v>1210</v>
      </c>
      <c r="D737" s="237">
        <v>16297</v>
      </c>
      <c r="E737" s="246" t="s">
        <v>2382</v>
      </c>
      <c r="F737" s="279" t="s">
        <v>2531</v>
      </c>
      <c r="G737" s="175" t="s">
        <v>1169</v>
      </c>
      <c r="H737" s="187">
        <v>2017</v>
      </c>
      <c r="I737" s="130">
        <v>38410</v>
      </c>
      <c r="J737" s="186">
        <v>2005</v>
      </c>
      <c r="K737" s="130" t="s">
        <v>1166</v>
      </c>
      <c r="L737" s="130" t="s">
        <v>1102</v>
      </c>
      <c r="M737" s="131">
        <v>30</v>
      </c>
      <c r="N737" s="136">
        <v>39173</v>
      </c>
      <c r="O737" s="136">
        <v>42795</v>
      </c>
      <c r="P737" s="136">
        <v>42844</v>
      </c>
      <c r="Q737" s="145">
        <f t="shared" si="114"/>
        <v>10.057534246575342</v>
      </c>
      <c r="R737" s="145" t="s">
        <v>2520</v>
      </c>
      <c r="S737" s="145">
        <f t="shared" si="115"/>
        <v>0.13424657534246576</v>
      </c>
      <c r="T737" s="145" t="s">
        <v>2510</v>
      </c>
      <c r="U737" s="145" t="s">
        <v>2539</v>
      </c>
      <c r="V737" s="145" t="s">
        <v>689</v>
      </c>
      <c r="W737" s="145" t="s">
        <v>689</v>
      </c>
      <c r="X737" s="187" t="s">
        <v>689</v>
      </c>
      <c r="Y737" s="133">
        <v>219919</v>
      </c>
      <c r="Z737" s="140">
        <v>0</v>
      </c>
      <c r="AA737" s="133">
        <v>5040</v>
      </c>
      <c r="AB737" s="133">
        <v>456765</v>
      </c>
      <c r="AC737" s="133">
        <v>151306.59</v>
      </c>
      <c r="AD737" s="137">
        <f t="shared" si="116"/>
        <v>68612.41</v>
      </c>
      <c r="AE737" s="135">
        <f t="shared" si="117"/>
        <v>0.6880105402443627</v>
      </c>
      <c r="AF737" s="135">
        <f t="shared" si="118"/>
        <v>0.6880105402443627</v>
      </c>
      <c r="AG737" s="135" t="s">
        <v>2542</v>
      </c>
      <c r="AH737" s="132"/>
      <c r="AI737" s="143"/>
      <c r="AJ737" s="144"/>
      <c r="AK737" s="144"/>
      <c r="AL737" s="144"/>
      <c r="AM737" s="144"/>
      <c r="AN737" s="144"/>
      <c r="AO737" s="144"/>
      <c r="AP737" s="144"/>
      <c r="AQ737" s="139"/>
    </row>
    <row r="738" spans="1:43" ht="36" x14ac:dyDescent="0.3">
      <c r="A738" s="128" t="s">
        <v>901</v>
      </c>
      <c r="B738" s="129">
        <v>736</v>
      </c>
      <c r="C738" s="144" t="s">
        <v>1025</v>
      </c>
      <c r="D738" s="238">
        <v>16849</v>
      </c>
      <c r="E738" s="246" t="s">
        <v>2212</v>
      </c>
      <c r="F738" s="279" t="s">
        <v>2531</v>
      </c>
      <c r="G738" s="175" t="s">
        <v>1132</v>
      </c>
      <c r="H738" s="186">
        <v>2017</v>
      </c>
      <c r="I738" s="203">
        <v>38488</v>
      </c>
      <c r="J738" s="186">
        <v>2005</v>
      </c>
      <c r="K738" s="187" t="s">
        <v>1187</v>
      </c>
      <c r="L738" s="187" t="s">
        <v>1102</v>
      </c>
      <c r="M738" s="131">
        <v>120</v>
      </c>
      <c r="N738" s="136">
        <v>38777</v>
      </c>
      <c r="O738" s="136">
        <v>42644</v>
      </c>
      <c r="P738" s="136">
        <v>42844</v>
      </c>
      <c r="Q738" s="145">
        <f t="shared" si="114"/>
        <v>11.142465753424657</v>
      </c>
      <c r="R738" s="145" t="s">
        <v>2521</v>
      </c>
      <c r="S738" s="145">
        <f t="shared" si="115"/>
        <v>0.54794520547945202</v>
      </c>
      <c r="T738" s="145" t="s">
        <v>2510</v>
      </c>
      <c r="U738" s="145" t="s">
        <v>2539</v>
      </c>
      <c r="V738" s="145" t="s">
        <v>689</v>
      </c>
      <c r="W738" s="145" t="s">
        <v>689</v>
      </c>
      <c r="X738" s="145" t="s">
        <v>689</v>
      </c>
      <c r="Y738" s="133">
        <v>3880881.68</v>
      </c>
      <c r="Z738" s="138">
        <v>0</v>
      </c>
      <c r="AA738" s="128">
        <v>0</v>
      </c>
      <c r="AB738" s="133">
        <v>8883343</v>
      </c>
      <c r="AC738" s="133">
        <v>3403646.27</v>
      </c>
      <c r="AD738" s="137">
        <f t="shared" si="116"/>
        <v>477235.41000000015</v>
      </c>
      <c r="AE738" s="135">
        <f t="shared" si="117"/>
        <v>0.87702912653600917</v>
      </c>
      <c r="AF738" s="135">
        <f t="shared" si="118"/>
        <v>0.87702912653600917</v>
      </c>
      <c r="AG738" s="135" t="s">
        <v>2544</v>
      </c>
      <c r="AH738" s="138"/>
      <c r="AI738" s="138"/>
      <c r="AJ738" s="138"/>
      <c r="AK738" s="138"/>
      <c r="AL738" s="138"/>
      <c r="AM738" s="138"/>
      <c r="AN738" s="138"/>
      <c r="AO738" s="138"/>
      <c r="AP738" s="138"/>
      <c r="AQ738" s="139"/>
    </row>
    <row r="739" spans="1:43" ht="36" x14ac:dyDescent="0.3">
      <c r="A739" s="128" t="s">
        <v>901</v>
      </c>
      <c r="B739" s="129">
        <v>737</v>
      </c>
      <c r="C739" s="198" t="s">
        <v>1213</v>
      </c>
      <c r="D739" s="237">
        <v>17291</v>
      </c>
      <c r="E739" s="246" t="s">
        <v>2200</v>
      </c>
      <c r="F739" s="279" t="s">
        <v>2531</v>
      </c>
      <c r="G739" s="175" t="s">
        <v>1132</v>
      </c>
      <c r="H739" s="187">
        <v>2017</v>
      </c>
      <c r="I739" s="130">
        <v>38488</v>
      </c>
      <c r="J739" s="186">
        <v>2005</v>
      </c>
      <c r="K739" s="130" t="s">
        <v>1168</v>
      </c>
      <c r="L739" s="130" t="s">
        <v>1102</v>
      </c>
      <c r="M739" s="131">
        <v>120</v>
      </c>
      <c r="N739" s="136">
        <v>38777</v>
      </c>
      <c r="O739" s="136">
        <v>41974</v>
      </c>
      <c r="P739" s="136">
        <v>42844</v>
      </c>
      <c r="Q739" s="145">
        <f t="shared" si="114"/>
        <v>11.142465753424657</v>
      </c>
      <c r="R739" s="145" t="s">
        <v>2521</v>
      </c>
      <c r="S739" s="145">
        <f t="shared" si="115"/>
        <v>2.3835616438356166</v>
      </c>
      <c r="T739" s="145" t="s">
        <v>2512</v>
      </c>
      <c r="U739" s="145" t="s">
        <v>2540</v>
      </c>
      <c r="V739" s="145" t="s">
        <v>689</v>
      </c>
      <c r="W739" s="145" t="s">
        <v>689</v>
      </c>
      <c r="X739" s="187" t="s">
        <v>689</v>
      </c>
      <c r="Y739" s="133">
        <v>1344154</v>
      </c>
      <c r="Z739" s="140">
        <v>0</v>
      </c>
      <c r="AA739" s="133">
        <v>37540</v>
      </c>
      <c r="AB739" s="133">
        <v>1220138</v>
      </c>
      <c r="AC739" s="133">
        <v>674003.67</v>
      </c>
      <c r="AD739" s="137">
        <f t="shared" si="116"/>
        <v>670150.32999999996</v>
      </c>
      <c r="AE739" s="135">
        <f t="shared" si="117"/>
        <v>0.50143336998587962</v>
      </c>
      <c r="AF739" s="135">
        <f t="shared" si="118"/>
        <v>0.50143336998587962</v>
      </c>
      <c r="AG739" s="135" t="s">
        <v>2542</v>
      </c>
      <c r="AH739" s="132"/>
      <c r="AI739" s="137"/>
      <c r="AJ739" s="138"/>
      <c r="AK739" s="138"/>
      <c r="AL739" s="138"/>
      <c r="AM739" s="138"/>
      <c r="AN739" s="138"/>
      <c r="AO739" s="138"/>
      <c r="AP739" s="138"/>
      <c r="AQ739" s="139"/>
    </row>
    <row r="740" spans="1:43" ht="36" x14ac:dyDescent="0.3">
      <c r="A740" s="128" t="s">
        <v>901</v>
      </c>
      <c r="B740" s="129">
        <v>738</v>
      </c>
      <c r="C740" s="198" t="s">
        <v>1229</v>
      </c>
      <c r="D740" s="237">
        <v>17567</v>
      </c>
      <c r="E740" s="245" t="s">
        <v>2212</v>
      </c>
      <c r="F740" s="279" t="s">
        <v>2531</v>
      </c>
      <c r="G740" s="175" t="s">
        <v>1132</v>
      </c>
      <c r="H740" s="187">
        <v>2017</v>
      </c>
      <c r="I740" s="130">
        <v>38524</v>
      </c>
      <c r="J740" s="186">
        <v>2005</v>
      </c>
      <c r="K740" s="130" t="s">
        <v>1159</v>
      </c>
      <c r="L740" s="130" t="s">
        <v>1102</v>
      </c>
      <c r="M740" s="131">
        <v>180</v>
      </c>
      <c r="N740" s="136">
        <v>38777</v>
      </c>
      <c r="O740" s="136">
        <v>41609</v>
      </c>
      <c r="P740" s="136">
        <v>42844</v>
      </c>
      <c r="Q740" s="145">
        <f t="shared" si="114"/>
        <v>11.142465753424657</v>
      </c>
      <c r="R740" s="145" t="s">
        <v>2521</v>
      </c>
      <c r="S740" s="145">
        <f t="shared" si="115"/>
        <v>3.3835616438356166</v>
      </c>
      <c r="T740" s="145" t="s">
        <v>2513</v>
      </c>
      <c r="U740" s="145" t="s">
        <v>2540</v>
      </c>
      <c r="V740" s="145" t="s">
        <v>689</v>
      </c>
      <c r="W740" s="145" t="s">
        <v>689</v>
      </c>
      <c r="X740" s="187" t="s">
        <v>689</v>
      </c>
      <c r="Y740" s="133">
        <v>5047312.1900000004</v>
      </c>
      <c r="Z740" s="140">
        <v>0</v>
      </c>
      <c r="AA740" s="133">
        <v>110500</v>
      </c>
      <c r="AB740" s="133">
        <v>3426195</v>
      </c>
      <c r="AC740" s="133">
        <v>2821307.32</v>
      </c>
      <c r="AD740" s="137">
        <f t="shared" si="116"/>
        <v>2226004.8700000006</v>
      </c>
      <c r="AE740" s="135">
        <f t="shared" si="117"/>
        <v>0.55897222398680269</v>
      </c>
      <c r="AF740" s="135">
        <f t="shared" si="118"/>
        <v>0.55897222398680269</v>
      </c>
      <c r="AG740" s="135" t="s">
        <v>2542</v>
      </c>
      <c r="AH740" s="132"/>
      <c r="AI740" s="137"/>
      <c r="AJ740" s="138"/>
      <c r="AK740" s="138"/>
      <c r="AL740" s="138"/>
      <c r="AM740" s="138"/>
      <c r="AN740" s="138"/>
      <c r="AO740" s="138"/>
      <c r="AP740" s="138"/>
      <c r="AQ740" s="139"/>
    </row>
    <row r="741" spans="1:43" ht="36" x14ac:dyDescent="0.3">
      <c r="A741" s="128" t="s">
        <v>901</v>
      </c>
      <c r="B741" s="129">
        <v>739</v>
      </c>
      <c r="C741" s="144" t="s">
        <v>1065</v>
      </c>
      <c r="D741" s="238">
        <v>18696</v>
      </c>
      <c r="E741" s="246" t="s">
        <v>2200</v>
      </c>
      <c r="F741" s="279" t="s">
        <v>2531</v>
      </c>
      <c r="G741" s="175" t="s">
        <v>1132</v>
      </c>
      <c r="H741" s="186">
        <v>2017</v>
      </c>
      <c r="I741" s="203">
        <v>38510</v>
      </c>
      <c r="J741" s="186">
        <v>2005</v>
      </c>
      <c r="K741" s="187" t="s">
        <v>1178</v>
      </c>
      <c r="L741" s="187" t="s">
        <v>1102</v>
      </c>
      <c r="M741" s="131">
        <v>150</v>
      </c>
      <c r="N741" s="136">
        <v>38777</v>
      </c>
      <c r="O741" s="136">
        <v>40118</v>
      </c>
      <c r="P741" s="136">
        <v>42844</v>
      </c>
      <c r="Q741" s="145">
        <f t="shared" si="114"/>
        <v>11.142465753424657</v>
      </c>
      <c r="R741" s="145" t="s">
        <v>2521</v>
      </c>
      <c r="S741" s="145">
        <f t="shared" si="115"/>
        <v>7.4684931506849317</v>
      </c>
      <c r="T741" s="145" t="s">
        <v>2517</v>
      </c>
      <c r="U741" s="145" t="s">
        <v>2540</v>
      </c>
      <c r="V741" s="145" t="s">
        <v>689</v>
      </c>
      <c r="W741" s="145" t="s">
        <v>689</v>
      </c>
      <c r="X741" s="128" t="s">
        <v>689</v>
      </c>
      <c r="Y741" s="133">
        <v>1291278</v>
      </c>
      <c r="Z741" s="138">
        <v>0</v>
      </c>
      <c r="AA741" s="138">
        <v>25820</v>
      </c>
      <c r="AB741" s="133">
        <v>4283154</v>
      </c>
      <c r="AC741" s="133">
        <v>1627794.29</v>
      </c>
      <c r="AD741" s="137">
        <f t="shared" si="116"/>
        <v>-336516.29000000004</v>
      </c>
      <c r="AE741" s="135">
        <f t="shared" si="117"/>
        <v>1.2606071581797258</v>
      </c>
      <c r="AF741" s="135">
        <f t="shared" si="118"/>
        <v>1.2606071581797258</v>
      </c>
      <c r="AG741" s="135" t="s">
        <v>2544</v>
      </c>
      <c r="AH741" s="138"/>
      <c r="AI741" s="138"/>
      <c r="AJ741" s="138"/>
      <c r="AK741" s="138"/>
      <c r="AL741" s="138"/>
      <c r="AM741" s="138"/>
      <c r="AN741" s="138"/>
      <c r="AO741" s="138"/>
      <c r="AP741" s="138"/>
      <c r="AQ741" s="139"/>
    </row>
    <row r="742" spans="1:43" ht="36" x14ac:dyDescent="0.3">
      <c r="A742" s="128" t="s">
        <v>901</v>
      </c>
      <c r="B742" s="129">
        <v>740</v>
      </c>
      <c r="C742" s="198" t="s">
        <v>1214</v>
      </c>
      <c r="D742" s="237">
        <v>18862</v>
      </c>
      <c r="E742" s="246" t="s">
        <v>2200</v>
      </c>
      <c r="F742" s="279" t="s">
        <v>2531</v>
      </c>
      <c r="G742" s="175" t="s">
        <v>1132</v>
      </c>
      <c r="H742" s="187">
        <v>2017</v>
      </c>
      <c r="I742" s="130">
        <v>38512</v>
      </c>
      <c r="J742" s="186">
        <v>2005</v>
      </c>
      <c r="K742" s="187" t="s">
        <v>1162</v>
      </c>
      <c r="L742" s="130" t="s">
        <v>1110</v>
      </c>
      <c r="M742" s="131">
        <v>30</v>
      </c>
      <c r="N742" s="136">
        <v>38808</v>
      </c>
      <c r="O742" s="136">
        <v>39387</v>
      </c>
      <c r="P742" s="136">
        <v>42844</v>
      </c>
      <c r="Q742" s="145">
        <f t="shared" si="114"/>
        <v>11.057534246575342</v>
      </c>
      <c r="R742" s="145" t="s">
        <v>2521</v>
      </c>
      <c r="S742" s="145">
        <f t="shared" si="115"/>
        <v>9.4712328767123282</v>
      </c>
      <c r="T742" s="145" t="s">
        <v>2519</v>
      </c>
      <c r="U742" s="145" t="s">
        <v>2540</v>
      </c>
      <c r="V742" s="145" t="s">
        <v>689</v>
      </c>
      <c r="W742" s="145" t="s">
        <v>689</v>
      </c>
      <c r="X742" s="187" t="s">
        <v>689</v>
      </c>
      <c r="Y742" s="133">
        <v>54827.3</v>
      </c>
      <c r="Z742" s="140">
        <v>0</v>
      </c>
      <c r="AA742" s="128">
        <v>0</v>
      </c>
      <c r="AB742" s="133">
        <v>66844</v>
      </c>
      <c r="AC742" s="133">
        <v>548273</v>
      </c>
      <c r="AD742" s="137">
        <f t="shared" si="116"/>
        <v>-493445.7</v>
      </c>
      <c r="AE742" s="135">
        <f t="shared" si="117"/>
        <v>10</v>
      </c>
      <c r="AF742" s="135">
        <f t="shared" si="118"/>
        <v>10</v>
      </c>
      <c r="AG742" s="135" t="s">
        <v>2544</v>
      </c>
      <c r="AH742" s="132"/>
      <c r="AI742" s="137"/>
      <c r="AJ742" s="138"/>
      <c r="AK742" s="138"/>
      <c r="AL742" s="138"/>
      <c r="AM742" s="138"/>
      <c r="AN742" s="138"/>
      <c r="AO742" s="138"/>
      <c r="AP742" s="138"/>
      <c r="AQ742" s="139"/>
    </row>
    <row r="743" spans="1:43" ht="36" x14ac:dyDescent="0.3">
      <c r="A743" s="128" t="s">
        <v>901</v>
      </c>
      <c r="B743" s="129">
        <v>741</v>
      </c>
      <c r="C743" s="198" t="s">
        <v>1223</v>
      </c>
      <c r="D743" s="237">
        <v>23397</v>
      </c>
      <c r="E743" s="246" t="s">
        <v>2200</v>
      </c>
      <c r="F743" s="279" t="s">
        <v>2531</v>
      </c>
      <c r="G743" s="175" t="s">
        <v>1132</v>
      </c>
      <c r="H743" s="187">
        <v>2017</v>
      </c>
      <c r="I743" s="130">
        <v>38890</v>
      </c>
      <c r="J743" s="186">
        <v>2006</v>
      </c>
      <c r="K743" s="130" t="s">
        <v>1174</v>
      </c>
      <c r="L743" s="130" t="s">
        <v>1104</v>
      </c>
      <c r="M743" s="131">
        <v>210</v>
      </c>
      <c r="N743" s="136">
        <v>39173</v>
      </c>
      <c r="O743" s="136">
        <v>42186</v>
      </c>
      <c r="P743" s="136">
        <v>42844</v>
      </c>
      <c r="Q743" s="145">
        <f t="shared" si="114"/>
        <v>10.057534246575342</v>
      </c>
      <c r="R743" s="145" t="s">
        <v>2520</v>
      </c>
      <c r="S743" s="145">
        <f t="shared" si="115"/>
        <v>1.8027397260273972</v>
      </c>
      <c r="T743" s="145" t="s">
        <v>2524</v>
      </c>
      <c r="U743" s="145" t="s">
        <v>2540</v>
      </c>
      <c r="V743" s="145" t="s">
        <v>689</v>
      </c>
      <c r="W743" s="145" t="s">
        <v>689</v>
      </c>
      <c r="X743" s="187" t="s">
        <v>691</v>
      </c>
      <c r="Y743" s="133">
        <v>7152770</v>
      </c>
      <c r="Z743" s="140">
        <v>0</v>
      </c>
      <c r="AA743" s="133">
        <v>2591769</v>
      </c>
      <c r="AB743" s="133">
        <v>20713200</v>
      </c>
      <c r="AC743" s="133">
        <v>4561001.21</v>
      </c>
      <c r="AD743" s="137">
        <f t="shared" si="116"/>
        <v>2591768.79</v>
      </c>
      <c r="AE743" s="135">
        <f t="shared" si="117"/>
        <v>0.63765523146976621</v>
      </c>
      <c r="AF743" s="135">
        <f t="shared" si="118"/>
        <v>0.63765523146976621</v>
      </c>
      <c r="AG743" s="135" t="s">
        <v>2542</v>
      </c>
      <c r="AH743" s="132"/>
      <c r="AI743" s="137"/>
      <c r="AJ743" s="138"/>
      <c r="AK743" s="138"/>
      <c r="AL743" s="138"/>
      <c r="AM743" s="138"/>
      <c r="AN743" s="138"/>
      <c r="AO743" s="138"/>
      <c r="AP743" s="138"/>
      <c r="AQ743" s="139"/>
    </row>
    <row r="744" spans="1:43" ht="36" x14ac:dyDescent="0.3">
      <c r="A744" s="128" t="s">
        <v>901</v>
      </c>
      <c r="B744" s="129">
        <v>742</v>
      </c>
      <c r="C744" s="198" t="s">
        <v>1235</v>
      </c>
      <c r="D744" s="237">
        <v>23956</v>
      </c>
      <c r="E744" s="246" t="s">
        <v>2200</v>
      </c>
      <c r="F744" s="279" t="s">
        <v>2531</v>
      </c>
      <c r="G744" s="175" t="s">
        <v>1132</v>
      </c>
      <c r="H744" s="187">
        <v>2017</v>
      </c>
      <c r="I744" s="130">
        <v>38673</v>
      </c>
      <c r="J744" s="186">
        <v>2005</v>
      </c>
      <c r="K744" s="130" t="s">
        <v>1148</v>
      </c>
      <c r="L744" s="130" t="s">
        <v>1102</v>
      </c>
      <c r="M744" s="131">
        <v>150</v>
      </c>
      <c r="N744" s="136">
        <v>38838</v>
      </c>
      <c r="O744" s="136">
        <v>42339</v>
      </c>
      <c r="P744" s="136">
        <v>42844</v>
      </c>
      <c r="Q744" s="145">
        <f t="shared" si="114"/>
        <v>10.975342465753425</v>
      </c>
      <c r="R744" s="145" t="s">
        <v>2521</v>
      </c>
      <c r="S744" s="145">
        <f t="shared" si="115"/>
        <v>1.3835616438356164</v>
      </c>
      <c r="T744" s="145" t="s">
        <v>2524</v>
      </c>
      <c r="U744" s="145" t="s">
        <v>2540</v>
      </c>
      <c r="V744" s="145" t="s">
        <v>689</v>
      </c>
      <c r="W744" s="145" t="s">
        <v>689</v>
      </c>
      <c r="X744" s="187" t="s">
        <v>691</v>
      </c>
      <c r="Y744" s="133">
        <v>1560521.08</v>
      </c>
      <c r="Z744" s="140">
        <v>0</v>
      </c>
      <c r="AA744" s="133">
        <v>11061</v>
      </c>
      <c r="AB744" s="133">
        <v>3481563</v>
      </c>
      <c r="AC744" s="133">
        <v>1549460.48</v>
      </c>
      <c r="AD744" s="137">
        <f t="shared" si="116"/>
        <v>11060.600000000093</v>
      </c>
      <c r="AE744" s="135">
        <f t="shared" si="117"/>
        <v>0.99291223928868677</v>
      </c>
      <c r="AF744" s="135">
        <f t="shared" si="118"/>
        <v>0.99291223928868677</v>
      </c>
      <c r="AG744" s="135" t="s">
        <v>2544</v>
      </c>
      <c r="AH744" s="132"/>
      <c r="AI744" s="137"/>
      <c r="AJ744" s="138"/>
      <c r="AK744" s="138"/>
      <c r="AL744" s="138"/>
      <c r="AM744" s="138"/>
      <c r="AN744" s="138"/>
      <c r="AO744" s="138"/>
      <c r="AP744" s="138"/>
      <c r="AQ744" s="139"/>
    </row>
    <row r="745" spans="1:43" ht="36" x14ac:dyDescent="0.3">
      <c r="A745" s="128" t="s">
        <v>901</v>
      </c>
      <c r="B745" s="129">
        <v>743</v>
      </c>
      <c r="C745" s="144" t="s">
        <v>1081</v>
      </c>
      <c r="D745" s="238">
        <v>40962</v>
      </c>
      <c r="E745" s="246" t="s">
        <v>2200</v>
      </c>
      <c r="F745" s="279" t="s">
        <v>2531</v>
      </c>
      <c r="G745" s="175" t="s">
        <v>1132</v>
      </c>
      <c r="H745" s="186">
        <v>2017</v>
      </c>
      <c r="I745" s="203">
        <v>39175</v>
      </c>
      <c r="J745" s="186">
        <v>2007</v>
      </c>
      <c r="K745" s="187" t="s">
        <v>1186</v>
      </c>
      <c r="L745" s="187" t="s">
        <v>1100</v>
      </c>
      <c r="M745" s="131">
        <v>240</v>
      </c>
      <c r="N745" s="136">
        <v>39417</v>
      </c>
      <c r="O745" s="136">
        <v>42156</v>
      </c>
      <c r="P745" s="136">
        <v>42844</v>
      </c>
      <c r="Q745" s="145">
        <f t="shared" si="114"/>
        <v>9.3890410958904109</v>
      </c>
      <c r="R745" s="145" t="s">
        <v>2519</v>
      </c>
      <c r="S745" s="145">
        <f t="shared" si="115"/>
        <v>1.8849315068493151</v>
      </c>
      <c r="T745" s="145" t="s">
        <v>2524</v>
      </c>
      <c r="U745" s="145" t="s">
        <v>2540</v>
      </c>
      <c r="V745" s="145" t="s">
        <v>689</v>
      </c>
      <c r="W745" s="145" t="s">
        <v>689</v>
      </c>
      <c r="X745" s="128" t="s">
        <v>689</v>
      </c>
      <c r="Y745" s="133">
        <v>2222825</v>
      </c>
      <c r="Z745" s="138">
        <v>0</v>
      </c>
      <c r="AA745" s="133">
        <v>126823</v>
      </c>
      <c r="AB745" s="133">
        <v>3236755</v>
      </c>
      <c r="AC745" s="133">
        <v>1037668.07</v>
      </c>
      <c r="AD745" s="137">
        <f t="shared" si="116"/>
        <v>1185156.9300000002</v>
      </c>
      <c r="AE745" s="135">
        <f t="shared" si="117"/>
        <v>0.46682400548851122</v>
      </c>
      <c r="AF745" s="135">
        <f t="shared" si="118"/>
        <v>0.46682400548851122</v>
      </c>
      <c r="AG745" s="135" t="s">
        <v>2542</v>
      </c>
      <c r="AH745" s="138"/>
      <c r="AI745" s="138"/>
      <c r="AJ745" s="138"/>
      <c r="AK745" s="138"/>
      <c r="AL745" s="138"/>
      <c r="AM745" s="138"/>
      <c r="AN745" s="138"/>
      <c r="AO745" s="138"/>
      <c r="AP745" s="138"/>
      <c r="AQ745" s="139"/>
    </row>
    <row r="746" spans="1:43" ht="84.6" x14ac:dyDescent="0.3">
      <c r="A746" s="193" t="s">
        <v>897</v>
      </c>
      <c r="B746" s="129">
        <v>744</v>
      </c>
      <c r="C746" s="198" t="s">
        <v>1282</v>
      </c>
      <c r="D746" s="239">
        <v>37066</v>
      </c>
      <c r="E746" s="245" t="s">
        <v>2375</v>
      </c>
      <c r="F746" s="280" t="s">
        <v>2530</v>
      </c>
      <c r="G746" s="175" t="s">
        <v>1169</v>
      </c>
      <c r="H746" s="187">
        <v>2017</v>
      </c>
      <c r="I746" s="130">
        <v>38938</v>
      </c>
      <c r="J746" s="186">
        <v>2006</v>
      </c>
      <c r="K746" s="130" t="s">
        <v>1165</v>
      </c>
      <c r="L746" s="130" t="s">
        <v>1110</v>
      </c>
      <c r="M746" s="248">
        <v>30</v>
      </c>
      <c r="N746" s="136">
        <v>39387</v>
      </c>
      <c r="O746" s="136">
        <v>40513</v>
      </c>
      <c r="P746" s="136">
        <v>42844</v>
      </c>
      <c r="Q746" s="145">
        <f t="shared" si="114"/>
        <v>9.4712328767123282</v>
      </c>
      <c r="R746" s="145" t="s">
        <v>2519</v>
      </c>
      <c r="S746" s="145">
        <f t="shared" si="115"/>
        <v>6.3863013698630136</v>
      </c>
      <c r="T746" s="145" t="s">
        <v>2516</v>
      </c>
      <c r="U746" s="145" t="s">
        <v>2540</v>
      </c>
      <c r="V746" s="145" t="s">
        <v>689</v>
      </c>
      <c r="W746" s="136" t="s">
        <v>691</v>
      </c>
      <c r="X746" s="187" t="s">
        <v>689</v>
      </c>
      <c r="Y746" s="180">
        <v>306787.46999999997</v>
      </c>
      <c r="Z746" s="181">
        <v>0</v>
      </c>
      <c r="AA746" s="128">
        <v>0</v>
      </c>
      <c r="AB746" s="133">
        <v>634174</v>
      </c>
      <c r="AC746" s="180">
        <v>306787</v>
      </c>
      <c r="AD746" s="137">
        <f t="shared" si="116"/>
        <v>0.46999999997206032</v>
      </c>
      <c r="AE746" s="135">
        <f t="shared" si="117"/>
        <v>0.99999846799479797</v>
      </c>
      <c r="AF746" s="135">
        <f t="shared" si="118"/>
        <v>0.99999846799479797</v>
      </c>
      <c r="AG746" s="135" t="s">
        <v>2544</v>
      </c>
      <c r="AH746" s="136" t="s">
        <v>925</v>
      </c>
      <c r="AI746" s="189"/>
      <c r="AJ746" s="178"/>
      <c r="AK746" s="178"/>
      <c r="AL746" s="178"/>
      <c r="AM746" s="178"/>
      <c r="AN746" s="178"/>
      <c r="AO746" s="178"/>
      <c r="AP746" s="178"/>
      <c r="AQ746" s="188" t="s">
        <v>1283</v>
      </c>
    </row>
    <row r="747" spans="1:43" ht="84.6" x14ac:dyDescent="0.3">
      <c r="A747" s="193" t="s">
        <v>897</v>
      </c>
      <c r="B747" s="129">
        <v>745</v>
      </c>
      <c r="C747" s="198" t="s">
        <v>1303</v>
      </c>
      <c r="D747" s="239">
        <v>45701</v>
      </c>
      <c r="E747" s="245" t="s">
        <v>1166</v>
      </c>
      <c r="F747" s="280" t="s">
        <v>2530</v>
      </c>
      <c r="G747" s="175" t="s">
        <v>1132</v>
      </c>
      <c r="H747" s="187">
        <v>2017</v>
      </c>
      <c r="I747" s="130">
        <v>39219</v>
      </c>
      <c r="J747" s="186">
        <v>2007</v>
      </c>
      <c r="K747" s="130" t="s">
        <v>2258</v>
      </c>
      <c r="L747" s="130" t="s">
        <v>1104</v>
      </c>
      <c r="M747" s="248">
        <v>255</v>
      </c>
      <c r="N747" s="136">
        <v>40330</v>
      </c>
      <c r="O747" s="136">
        <v>42675</v>
      </c>
      <c r="P747" s="136">
        <v>42844</v>
      </c>
      <c r="Q747" s="145">
        <f t="shared" si="114"/>
        <v>6.8876712328767127</v>
      </c>
      <c r="R747" s="145" t="s">
        <v>2516</v>
      </c>
      <c r="S747" s="145">
        <f t="shared" si="115"/>
        <v>0.46301369863013697</v>
      </c>
      <c r="T747" s="145" t="s">
        <v>2510</v>
      </c>
      <c r="U747" s="145" t="s">
        <v>2539</v>
      </c>
      <c r="V747" s="145" t="s">
        <v>691</v>
      </c>
      <c r="W747" s="145" t="s">
        <v>689</v>
      </c>
      <c r="X747" s="187" t="s">
        <v>691</v>
      </c>
      <c r="Y747" s="180">
        <v>8797343.7899999991</v>
      </c>
      <c r="Z747" s="181">
        <v>0</v>
      </c>
      <c r="AA747" s="128">
        <v>0</v>
      </c>
      <c r="AB747" s="133">
        <v>9417976</v>
      </c>
      <c r="AC747" s="180">
        <v>8787720.0600000005</v>
      </c>
      <c r="AD747" s="137">
        <f t="shared" si="116"/>
        <v>9623.7299999985844</v>
      </c>
      <c r="AE747" s="135">
        <f t="shared" si="117"/>
        <v>0.99890606412233907</v>
      </c>
      <c r="AF747" s="135">
        <f t="shared" si="118"/>
        <v>0.99890606412233907</v>
      </c>
      <c r="AG747" s="135" t="s">
        <v>2544</v>
      </c>
      <c r="AH747" s="202"/>
      <c r="AI747" s="189"/>
      <c r="AJ747" s="178"/>
      <c r="AK747" s="178"/>
      <c r="AL747" s="178"/>
      <c r="AM747" s="178"/>
      <c r="AN747" s="178"/>
      <c r="AO747" s="178"/>
      <c r="AP747" s="178"/>
      <c r="AQ747" s="188" t="s">
        <v>1304</v>
      </c>
    </row>
    <row r="748" spans="1:43" ht="36.6" x14ac:dyDescent="0.3">
      <c r="A748" s="193" t="s">
        <v>897</v>
      </c>
      <c r="B748" s="129">
        <v>746</v>
      </c>
      <c r="C748" s="198" t="s">
        <v>1343</v>
      </c>
      <c r="D748" s="239">
        <v>113089</v>
      </c>
      <c r="E748" s="245" t="s">
        <v>1166</v>
      </c>
      <c r="F748" s="280" t="s">
        <v>2530</v>
      </c>
      <c r="G748" s="175" t="s">
        <v>1132</v>
      </c>
      <c r="H748" s="187">
        <v>2017</v>
      </c>
      <c r="I748" s="130">
        <v>40338</v>
      </c>
      <c r="J748" s="186">
        <v>2010</v>
      </c>
      <c r="K748" s="130" t="s">
        <v>2253</v>
      </c>
      <c r="L748" s="130" t="s">
        <v>1109</v>
      </c>
      <c r="M748" s="248">
        <v>1440</v>
      </c>
      <c r="N748" s="136">
        <v>41487</v>
      </c>
      <c r="O748" s="136">
        <v>42795</v>
      </c>
      <c r="P748" s="136">
        <v>42844</v>
      </c>
      <c r="Q748" s="145">
        <f t="shared" si="114"/>
        <v>3.7178082191780821</v>
      </c>
      <c r="R748" s="145" t="s">
        <v>2513</v>
      </c>
      <c r="S748" s="145">
        <f t="shared" si="115"/>
        <v>0.13424657534246576</v>
      </c>
      <c r="T748" s="145" t="s">
        <v>2510</v>
      </c>
      <c r="U748" s="145" t="s">
        <v>2539</v>
      </c>
      <c r="V748" s="145" t="s">
        <v>689</v>
      </c>
      <c r="W748" s="145" t="s">
        <v>689</v>
      </c>
      <c r="X748" s="187" t="s">
        <v>691</v>
      </c>
      <c r="Y748" s="180">
        <v>87186942</v>
      </c>
      <c r="Z748" s="181">
        <v>0</v>
      </c>
      <c r="AA748" s="180">
        <v>23089680</v>
      </c>
      <c r="AB748" s="133">
        <v>111760775</v>
      </c>
      <c r="AC748" s="180">
        <v>17696497.190000001</v>
      </c>
      <c r="AD748" s="137">
        <f t="shared" si="116"/>
        <v>69490444.810000002</v>
      </c>
      <c r="AE748" s="135">
        <f t="shared" si="117"/>
        <v>0.20297187610961284</v>
      </c>
      <c r="AF748" s="135">
        <f t="shared" si="118"/>
        <v>0.20297187610961284</v>
      </c>
      <c r="AG748" s="135" t="s">
        <v>2543</v>
      </c>
      <c r="AH748" s="202"/>
      <c r="AI748" s="190"/>
      <c r="AJ748" s="191"/>
      <c r="AK748" s="191"/>
      <c r="AL748" s="191"/>
      <c r="AM748" s="191"/>
      <c r="AN748" s="191"/>
      <c r="AO748" s="191"/>
      <c r="AP748" s="191"/>
      <c r="AQ748" s="188" t="s">
        <v>1344</v>
      </c>
    </row>
    <row r="749" spans="1:43" ht="48" x14ac:dyDescent="0.3">
      <c r="A749" s="193" t="s">
        <v>897</v>
      </c>
      <c r="B749" s="129">
        <v>747</v>
      </c>
      <c r="C749" s="198" t="s">
        <v>1372</v>
      </c>
      <c r="D749" s="239">
        <v>175935</v>
      </c>
      <c r="E749" s="245" t="s">
        <v>1166</v>
      </c>
      <c r="F749" s="280" t="s">
        <v>2530</v>
      </c>
      <c r="G749" s="175" t="s">
        <v>2186</v>
      </c>
      <c r="H749" s="187">
        <v>2017</v>
      </c>
      <c r="I749" s="130">
        <v>40639</v>
      </c>
      <c r="J749" s="187">
        <v>2011</v>
      </c>
      <c r="K749" s="157" t="s">
        <v>1497</v>
      </c>
      <c r="L749" s="130" t="s">
        <v>1110</v>
      </c>
      <c r="M749" s="248">
        <v>240</v>
      </c>
      <c r="N749" s="136">
        <v>41365</v>
      </c>
      <c r="O749" s="136">
        <v>42705</v>
      </c>
      <c r="P749" s="136">
        <v>42844</v>
      </c>
      <c r="Q749" s="145">
        <f t="shared" si="114"/>
        <v>4.0520547945205481</v>
      </c>
      <c r="R749" s="145" t="s">
        <v>2514</v>
      </c>
      <c r="S749" s="145">
        <f t="shared" si="115"/>
        <v>0.38082191780821917</v>
      </c>
      <c r="T749" s="145" t="s">
        <v>2510</v>
      </c>
      <c r="U749" s="145" t="s">
        <v>2539</v>
      </c>
      <c r="V749" s="145" t="s">
        <v>691</v>
      </c>
      <c r="W749" s="145" t="s">
        <v>689</v>
      </c>
      <c r="X749" s="187" t="s">
        <v>691</v>
      </c>
      <c r="Y749" s="180">
        <v>3910342.75</v>
      </c>
      <c r="Z749" s="181">
        <v>0</v>
      </c>
      <c r="AA749" s="180">
        <v>9264</v>
      </c>
      <c r="AB749" s="133">
        <v>4087449</v>
      </c>
      <c r="AC749" s="180">
        <v>3907036.88</v>
      </c>
      <c r="AD749" s="137">
        <f t="shared" si="116"/>
        <v>3305.8700000001118</v>
      </c>
      <c r="AE749" s="135">
        <f t="shared" si="117"/>
        <v>0.99915458306052585</v>
      </c>
      <c r="AF749" s="135">
        <f t="shared" si="118"/>
        <v>0.99915458306052585</v>
      </c>
      <c r="AG749" s="135" t="s">
        <v>2544</v>
      </c>
      <c r="AH749" s="202"/>
      <c r="AI749" s="190"/>
      <c r="AJ749" s="191"/>
      <c r="AK749" s="191"/>
      <c r="AL749" s="191"/>
      <c r="AM749" s="191"/>
      <c r="AN749" s="191"/>
      <c r="AO749" s="191"/>
      <c r="AP749" s="191"/>
      <c r="AQ749" s="188" t="s">
        <v>1373</v>
      </c>
    </row>
    <row r="750" spans="1:43" ht="36" x14ac:dyDescent="0.3">
      <c r="A750" s="193" t="s">
        <v>897</v>
      </c>
      <c r="B750" s="129">
        <v>748</v>
      </c>
      <c r="C750" s="198" t="s">
        <v>1385</v>
      </c>
      <c r="D750" s="239">
        <v>201089</v>
      </c>
      <c r="E750" s="245" t="s">
        <v>1166</v>
      </c>
      <c r="F750" s="280" t="s">
        <v>2530</v>
      </c>
      <c r="G750" s="175" t="s">
        <v>2188</v>
      </c>
      <c r="H750" s="187">
        <v>2017</v>
      </c>
      <c r="I750" s="130">
        <v>40918</v>
      </c>
      <c r="J750" s="152">
        <v>2012</v>
      </c>
      <c r="K750" s="130" t="s">
        <v>1512</v>
      </c>
      <c r="L750" s="130" t="s">
        <v>1095</v>
      </c>
      <c r="M750" s="248">
        <v>1080</v>
      </c>
      <c r="N750" s="136">
        <v>41030</v>
      </c>
      <c r="O750" s="136">
        <v>42795</v>
      </c>
      <c r="P750" s="136">
        <v>42844</v>
      </c>
      <c r="Q750" s="145">
        <f t="shared" si="114"/>
        <v>4.9698630136986299</v>
      </c>
      <c r="R750" s="145" t="s">
        <v>2515</v>
      </c>
      <c r="S750" s="145">
        <f t="shared" si="115"/>
        <v>0.13424657534246576</v>
      </c>
      <c r="T750" s="145" t="s">
        <v>2510</v>
      </c>
      <c r="U750" s="145" t="s">
        <v>2539</v>
      </c>
      <c r="V750" s="145" t="s">
        <v>691</v>
      </c>
      <c r="W750" s="145" t="s">
        <v>689</v>
      </c>
      <c r="X750" s="187" t="s">
        <v>691</v>
      </c>
      <c r="Y750" s="180">
        <v>1747925.62</v>
      </c>
      <c r="Z750" s="181">
        <v>0</v>
      </c>
      <c r="AA750" s="180">
        <v>67382</v>
      </c>
      <c r="AB750" s="133">
        <v>1888762</v>
      </c>
      <c r="AC750" s="180">
        <v>1689903.62</v>
      </c>
      <c r="AD750" s="137">
        <f t="shared" si="116"/>
        <v>58022</v>
      </c>
      <c r="AE750" s="135">
        <f t="shared" si="117"/>
        <v>0.96680522366849908</v>
      </c>
      <c r="AF750" s="135">
        <f t="shared" si="118"/>
        <v>0.96680522366849908</v>
      </c>
      <c r="AG750" s="135" t="s">
        <v>2544</v>
      </c>
      <c r="AH750" s="202"/>
      <c r="AI750" s="189"/>
      <c r="AJ750" s="178"/>
      <c r="AK750" s="178"/>
      <c r="AL750" s="178"/>
      <c r="AM750" s="178"/>
      <c r="AN750" s="178"/>
      <c r="AO750" s="178"/>
      <c r="AP750" s="178"/>
      <c r="AQ750" s="188" t="s">
        <v>1386</v>
      </c>
    </row>
    <row r="751" spans="1:43" ht="60" x14ac:dyDescent="0.3">
      <c r="A751" s="193" t="s">
        <v>897</v>
      </c>
      <c r="B751" s="129">
        <v>749</v>
      </c>
      <c r="C751" s="198" t="s">
        <v>1394</v>
      </c>
      <c r="D751" s="239">
        <v>231413</v>
      </c>
      <c r="E751" s="245" t="s">
        <v>1166</v>
      </c>
      <c r="F751" s="280" t="s">
        <v>2530</v>
      </c>
      <c r="G751" s="175" t="s">
        <v>1132</v>
      </c>
      <c r="H751" s="187">
        <v>2017</v>
      </c>
      <c r="I751" s="130">
        <v>41499</v>
      </c>
      <c r="J751" s="187">
        <v>2013</v>
      </c>
      <c r="K751" s="130" t="s">
        <v>1166</v>
      </c>
      <c r="L751" s="130" t="s">
        <v>1110</v>
      </c>
      <c r="M751" s="248">
        <v>240</v>
      </c>
      <c r="N751" s="136">
        <v>41609</v>
      </c>
      <c r="O751" s="136">
        <v>42795</v>
      </c>
      <c r="P751" s="136">
        <v>42844</v>
      </c>
      <c r="Q751" s="145">
        <f t="shared" si="114"/>
        <v>3.3835616438356166</v>
      </c>
      <c r="R751" s="145" t="s">
        <v>2513</v>
      </c>
      <c r="S751" s="145">
        <f t="shared" si="115"/>
        <v>0.13424657534246576</v>
      </c>
      <c r="T751" s="145" t="s">
        <v>2510</v>
      </c>
      <c r="U751" s="145" t="s">
        <v>2539</v>
      </c>
      <c r="V751" s="145" t="s">
        <v>691</v>
      </c>
      <c r="W751" s="145" t="s">
        <v>689</v>
      </c>
      <c r="X751" s="187" t="s">
        <v>691</v>
      </c>
      <c r="Y751" s="180">
        <v>4634006.22</v>
      </c>
      <c r="Z751" s="181">
        <v>0</v>
      </c>
      <c r="AA751" s="180">
        <v>781275</v>
      </c>
      <c r="AB751" s="133">
        <v>5642348</v>
      </c>
      <c r="AC751" s="180">
        <v>4344599.59</v>
      </c>
      <c r="AD751" s="137">
        <f t="shared" si="116"/>
        <v>289406.62999999989</v>
      </c>
      <c r="AE751" s="135">
        <f t="shared" si="117"/>
        <v>0.93754720726291996</v>
      </c>
      <c r="AF751" s="135">
        <f t="shared" si="118"/>
        <v>0.93754720726291996</v>
      </c>
      <c r="AG751" s="135" t="s">
        <v>2544</v>
      </c>
      <c r="AH751" s="202"/>
      <c r="AI751" s="189"/>
      <c r="AJ751" s="178"/>
      <c r="AK751" s="178"/>
      <c r="AL751" s="178"/>
      <c r="AM751" s="178"/>
      <c r="AN751" s="178"/>
      <c r="AO751" s="178"/>
      <c r="AP751" s="178"/>
      <c r="AQ751" s="188" t="s">
        <v>1396</v>
      </c>
    </row>
    <row r="752" spans="1:43" ht="48.6" x14ac:dyDescent="0.3">
      <c r="A752" s="193" t="s">
        <v>897</v>
      </c>
      <c r="B752" s="129">
        <v>750</v>
      </c>
      <c r="C752" s="198" t="s">
        <v>1397</v>
      </c>
      <c r="D752" s="239">
        <v>235943</v>
      </c>
      <c r="E752" s="245" t="s">
        <v>1166</v>
      </c>
      <c r="F752" s="280" t="s">
        <v>2530</v>
      </c>
      <c r="G752" s="175" t="s">
        <v>1622</v>
      </c>
      <c r="H752" s="187">
        <v>2017</v>
      </c>
      <c r="I752" s="130">
        <v>41198</v>
      </c>
      <c r="J752" s="152">
        <v>2012</v>
      </c>
      <c r="K752" s="130" t="s">
        <v>1166</v>
      </c>
      <c r="L752" s="130" t="s">
        <v>1110</v>
      </c>
      <c r="M752" s="248">
        <v>120</v>
      </c>
      <c r="N752" s="136">
        <v>41699</v>
      </c>
      <c r="O752" s="136">
        <v>42795</v>
      </c>
      <c r="P752" s="136">
        <v>42844</v>
      </c>
      <c r="Q752" s="145">
        <f t="shared" si="114"/>
        <v>3.1369863013698631</v>
      </c>
      <c r="R752" s="145" t="s">
        <v>2513</v>
      </c>
      <c r="S752" s="145">
        <f t="shared" si="115"/>
        <v>0.13424657534246576</v>
      </c>
      <c r="T752" s="145" t="s">
        <v>2510</v>
      </c>
      <c r="U752" s="145" t="s">
        <v>2539</v>
      </c>
      <c r="V752" s="145" t="s">
        <v>691</v>
      </c>
      <c r="W752" s="145" t="s">
        <v>689</v>
      </c>
      <c r="X752" s="187" t="s">
        <v>691</v>
      </c>
      <c r="Y752" s="180">
        <v>3255718.06</v>
      </c>
      <c r="Z752" s="181">
        <v>0</v>
      </c>
      <c r="AA752" s="180">
        <v>801926</v>
      </c>
      <c r="AB752" s="133">
        <v>3819167</v>
      </c>
      <c r="AC752" s="180">
        <v>2728172.74</v>
      </c>
      <c r="AD752" s="137">
        <f t="shared" si="116"/>
        <v>527545.31999999983</v>
      </c>
      <c r="AE752" s="135">
        <f t="shared" si="117"/>
        <v>0.83796345068037004</v>
      </c>
      <c r="AF752" s="135">
        <f t="shared" si="118"/>
        <v>0.83796345068037004</v>
      </c>
      <c r="AG752" s="135" t="s">
        <v>2544</v>
      </c>
      <c r="AH752" s="202"/>
      <c r="AI752" s="189"/>
      <c r="AJ752" s="178"/>
      <c r="AK752" s="178"/>
      <c r="AL752" s="178"/>
      <c r="AM752" s="178"/>
      <c r="AN752" s="178"/>
      <c r="AO752" s="178"/>
      <c r="AP752" s="178"/>
      <c r="AQ752" s="188" t="s">
        <v>1398</v>
      </c>
    </row>
    <row r="753" spans="1:43" ht="60" x14ac:dyDescent="0.3">
      <c r="A753" s="193" t="s">
        <v>897</v>
      </c>
      <c r="B753" s="129">
        <v>751</v>
      </c>
      <c r="C753" s="198" t="s">
        <v>1401</v>
      </c>
      <c r="D753" s="239">
        <v>243913</v>
      </c>
      <c r="E753" s="245" t="s">
        <v>1166</v>
      </c>
      <c r="F753" s="280" t="s">
        <v>2530</v>
      </c>
      <c r="G753" s="175" t="s">
        <v>1622</v>
      </c>
      <c r="H753" s="187">
        <v>2017</v>
      </c>
      <c r="I753" s="130">
        <v>41263</v>
      </c>
      <c r="J753" s="152">
        <v>2012</v>
      </c>
      <c r="K753" s="130" t="s">
        <v>2236</v>
      </c>
      <c r="L753" s="130" t="s">
        <v>1107</v>
      </c>
      <c r="M753" s="248">
        <v>210</v>
      </c>
      <c r="N753" s="136">
        <v>41579</v>
      </c>
      <c r="O753" s="136">
        <v>42705</v>
      </c>
      <c r="P753" s="136">
        <v>42844</v>
      </c>
      <c r="Q753" s="145">
        <f t="shared" si="114"/>
        <v>3.4657534246575343</v>
      </c>
      <c r="R753" s="145" t="s">
        <v>2513</v>
      </c>
      <c r="S753" s="145">
        <f t="shared" si="115"/>
        <v>0.38082191780821917</v>
      </c>
      <c r="T753" s="145" t="s">
        <v>2510</v>
      </c>
      <c r="U753" s="145" t="s">
        <v>2539</v>
      </c>
      <c r="V753" s="145" t="s">
        <v>691</v>
      </c>
      <c r="W753" s="145" t="s">
        <v>689</v>
      </c>
      <c r="X753" s="187" t="s">
        <v>691</v>
      </c>
      <c r="Y753" s="180">
        <v>1656420.85</v>
      </c>
      <c r="Z753" s="181">
        <v>0</v>
      </c>
      <c r="AA753" s="180">
        <v>30153</v>
      </c>
      <c r="AB753" s="133">
        <v>2377399</v>
      </c>
      <c r="AC753" s="180">
        <v>1626267.62</v>
      </c>
      <c r="AD753" s="137">
        <f t="shared" si="116"/>
        <v>30153.229999999981</v>
      </c>
      <c r="AE753" s="135">
        <f t="shared" si="117"/>
        <v>0.98179615403899323</v>
      </c>
      <c r="AF753" s="135">
        <f t="shared" si="118"/>
        <v>0.98179615403899323</v>
      </c>
      <c r="AG753" s="135" t="s">
        <v>2544</v>
      </c>
      <c r="AH753" s="202"/>
      <c r="AI753" s="189"/>
      <c r="AJ753" s="178"/>
      <c r="AK753" s="178"/>
      <c r="AL753" s="178"/>
      <c r="AM753" s="178"/>
      <c r="AN753" s="178"/>
      <c r="AO753" s="178"/>
      <c r="AP753" s="178"/>
      <c r="AQ753" s="188" t="s">
        <v>1402</v>
      </c>
    </row>
    <row r="754" spans="1:43" ht="48.6" x14ac:dyDescent="0.3">
      <c r="A754" s="193" t="s">
        <v>897</v>
      </c>
      <c r="B754" s="129">
        <v>752</v>
      </c>
      <c r="C754" s="198" t="s">
        <v>1403</v>
      </c>
      <c r="D754" s="239">
        <v>251728</v>
      </c>
      <c r="E754" s="245" t="s">
        <v>1166</v>
      </c>
      <c r="F754" s="280" t="s">
        <v>2530</v>
      </c>
      <c r="G754" s="175" t="s">
        <v>2185</v>
      </c>
      <c r="H754" s="187">
        <v>2017</v>
      </c>
      <c r="I754" s="130">
        <v>41936</v>
      </c>
      <c r="J754" s="282">
        <v>2014</v>
      </c>
      <c r="K754" s="130" t="s">
        <v>2255</v>
      </c>
      <c r="L754" s="130" t="s">
        <v>1104</v>
      </c>
      <c r="M754" s="248">
        <v>240</v>
      </c>
      <c r="N754" s="136">
        <v>41426</v>
      </c>
      <c r="O754" s="136">
        <v>42795</v>
      </c>
      <c r="P754" s="136">
        <v>42844</v>
      </c>
      <c r="Q754" s="145">
        <f t="shared" si="114"/>
        <v>3.8849315068493149</v>
      </c>
      <c r="R754" s="145" t="s">
        <v>2513</v>
      </c>
      <c r="S754" s="145">
        <f t="shared" si="115"/>
        <v>0.13424657534246576</v>
      </c>
      <c r="T754" s="145" t="s">
        <v>2510</v>
      </c>
      <c r="U754" s="145" t="s">
        <v>2539</v>
      </c>
      <c r="V754" s="145" t="s">
        <v>691</v>
      </c>
      <c r="W754" s="145" t="s">
        <v>689</v>
      </c>
      <c r="X754" s="187" t="s">
        <v>691</v>
      </c>
      <c r="Y754" s="180">
        <v>4547804.1100000003</v>
      </c>
      <c r="Z754" s="180">
        <v>642000</v>
      </c>
      <c r="AA754" s="180">
        <v>2598027</v>
      </c>
      <c r="AB754" s="133">
        <v>12097034</v>
      </c>
      <c r="AC754" s="180">
        <v>5107624.71</v>
      </c>
      <c r="AD754" s="137">
        <f t="shared" si="116"/>
        <v>-559820.59999999963</v>
      </c>
      <c r="AE754" s="135">
        <f t="shared" si="117"/>
        <v>1.1230969026939903</v>
      </c>
      <c r="AF754" s="135">
        <f t="shared" si="118"/>
        <v>1.1230969026939903</v>
      </c>
      <c r="AG754" s="135" t="s">
        <v>2544</v>
      </c>
      <c r="AH754" s="202"/>
      <c r="AI754" s="189"/>
      <c r="AJ754" s="178"/>
      <c r="AK754" s="178"/>
      <c r="AL754" s="178"/>
      <c r="AM754" s="178"/>
      <c r="AN754" s="178"/>
      <c r="AO754" s="178"/>
      <c r="AP754" s="178"/>
      <c r="AQ754" s="188" t="s">
        <v>1404</v>
      </c>
    </row>
    <row r="755" spans="1:43" ht="36" x14ac:dyDescent="0.3">
      <c r="A755" s="193" t="s">
        <v>897</v>
      </c>
      <c r="B755" s="129">
        <v>753</v>
      </c>
      <c r="C755" s="198" t="s">
        <v>2198</v>
      </c>
      <c r="D755" s="239">
        <v>273101</v>
      </c>
      <c r="E755" s="245" t="s">
        <v>1166</v>
      </c>
      <c r="F755" s="280" t="s">
        <v>2530</v>
      </c>
      <c r="G755" s="175" t="s">
        <v>2188</v>
      </c>
      <c r="H755" s="187">
        <v>2017</v>
      </c>
      <c r="I755" s="130">
        <v>41527</v>
      </c>
      <c r="J755" s="187">
        <v>2013</v>
      </c>
      <c r="K755" s="130" t="s">
        <v>2233</v>
      </c>
      <c r="L755" s="130" t="s">
        <v>1095</v>
      </c>
      <c r="M755" s="248">
        <v>1080</v>
      </c>
      <c r="N755" s="136">
        <v>41548</v>
      </c>
      <c r="O755" s="136">
        <v>42795</v>
      </c>
      <c r="P755" s="136">
        <v>42844</v>
      </c>
      <c r="Q755" s="145">
        <f t="shared" si="114"/>
        <v>3.5506849315068494</v>
      </c>
      <c r="R755" s="145" t="s">
        <v>2513</v>
      </c>
      <c r="S755" s="145">
        <f t="shared" si="115"/>
        <v>0.13424657534246576</v>
      </c>
      <c r="T755" s="145" t="s">
        <v>2510</v>
      </c>
      <c r="U755" s="145" t="s">
        <v>2539</v>
      </c>
      <c r="V755" s="145" t="s">
        <v>689</v>
      </c>
      <c r="W755" s="145" t="s">
        <v>689</v>
      </c>
      <c r="X755" s="187" t="s">
        <v>691</v>
      </c>
      <c r="Y755" s="180">
        <v>1527959.18</v>
      </c>
      <c r="Z755" s="181">
        <v>0</v>
      </c>
      <c r="AA755" s="180">
        <v>101560</v>
      </c>
      <c r="AB755" s="133">
        <v>1587866</v>
      </c>
      <c r="AC755" s="180">
        <v>1322575.79</v>
      </c>
      <c r="AD755" s="137">
        <f t="shared" si="116"/>
        <v>205383.3899999999</v>
      </c>
      <c r="AE755" s="135">
        <f t="shared" si="117"/>
        <v>0.86558319575003317</v>
      </c>
      <c r="AF755" s="135">
        <f t="shared" si="118"/>
        <v>0.86558319575003317</v>
      </c>
      <c r="AG755" s="135" t="s">
        <v>2544</v>
      </c>
      <c r="AH755" s="202"/>
      <c r="AI755" s="189"/>
      <c r="AJ755" s="178"/>
      <c r="AK755" s="178"/>
      <c r="AL755" s="178"/>
      <c r="AM755" s="178"/>
      <c r="AN755" s="178"/>
      <c r="AO755" s="178"/>
      <c r="AP755" s="178"/>
      <c r="AQ755" s="188" t="s">
        <v>1409</v>
      </c>
    </row>
    <row r="756" spans="1:43" ht="48" x14ac:dyDescent="0.3">
      <c r="A756" s="193" t="s">
        <v>897</v>
      </c>
      <c r="B756" s="129">
        <v>754</v>
      </c>
      <c r="C756" s="198" t="s">
        <v>1412</v>
      </c>
      <c r="D756" s="239">
        <v>282897</v>
      </c>
      <c r="E756" s="245" t="s">
        <v>1166</v>
      </c>
      <c r="F756" s="280" t="s">
        <v>2530</v>
      </c>
      <c r="G756" s="175" t="s">
        <v>2190</v>
      </c>
      <c r="H756" s="187">
        <v>2017</v>
      </c>
      <c r="I756" s="130">
        <v>41639</v>
      </c>
      <c r="J756" s="187">
        <v>2013</v>
      </c>
      <c r="K756" s="130" t="s">
        <v>1166</v>
      </c>
      <c r="L756" s="130" t="s">
        <v>1099</v>
      </c>
      <c r="M756" s="248">
        <v>1095</v>
      </c>
      <c r="N756" s="136">
        <v>41760</v>
      </c>
      <c r="O756" s="136">
        <v>42795</v>
      </c>
      <c r="P756" s="136">
        <v>42844</v>
      </c>
      <c r="Q756" s="145">
        <f t="shared" si="114"/>
        <v>2.9698630136986299</v>
      </c>
      <c r="R756" s="145" t="s">
        <v>2513</v>
      </c>
      <c r="S756" s="145">
        <f t="shared" si="115"/>
        <v>0.13424657534246576</v>
      </c>
      <c r="T756" s="145" t="s">
        <v>2510</v>
      </c>
      <c r="U756" s="145" t="s">
        <v>2539</v>
      </c>
      <c r="V756" s="145" t="s">
        <v>691</v>
      </c>
      <c r="W756" s="145" t="s">
        <v>689</v>
      </c>
      <c r="X756" s="187" t="s">
        <v>691</v>
      </c>
      <c r="Y756" s="180">
        <v>1837389.49</v>
      </c>
      <c r="Z756" s="180">
        <v>374369</v>
      </c>
      <c r="AA756" s="180">
        <v>460371</v>
      </c>
      <c r="AB756" s="133">
        <v>1950083</v>
      </c>
      <c r="AC756" s="180">
        <v>1386719.8</v>
      </c>
      <c r="AD756" s="137">
        <f t="shared" si="116"/>
        <v>450669.68999999994</v>
      </c>
      <c r="AE756" s="135">
        <f t="shared" si="117"/>
        <v>0.75472283233752469</v>
      </c>
      <c r="AF756" s="135">
        <f t="shared" si="118"/>
        <v>0.75472283233752469</v>
      </c>
      <c r="AG756" s="135" t="s">
        <v>2544</v>
      </c>
      <c r="AH756" s="202"/>
      <c r="AI756" s="189"/>
      <c r="AJ756" s="178"/>
      <c r="AK756" s="178"/>
      <c r="AL756" s="178"/>
      <c r="AM756" s="178"/>
      <c r="AN756" s="178"/>
      <c r="AO756" s="178"/>
      <c r="AP756" s="178"/>
      <c r="AQ756" s="188" t="s">
        <v>1413</v>
      </c>
    </row>
    <row r="757" spans="1:43" ht="36" x14ac:dyDescent="0.3">
      <c r="A757" s="193" t="s">
        <v>897</v>
      </c>
      <c r="B757" s="129">
        <v>755</v>
      </c>
      <c r="C757" s="198" t="s">
        <v>1414</v>
      </c>
      <c r="D757" s="239">
        <v>290763</v>
      </c>
      <c r="E757" s="245" t="s">
        <v>1166</v>
      </c>
      <c r="F757" s="280" t="s">
        <v>2530</v>
      </c>
      <c r="G757" s="175" t="s">
        <v>1132</v>
      </c>
      <c r="H757" s="187">
        <v>2017</v>
      </c>
      <c r="I757" s="130">
        <v>42111</v>
      </c>
      <c r="J757" s="282">
        <v>2015</v>
      </c>
      <c r="K757" s="130" t="s">
        <v>1166</v>
      </c>
      <c r="L757" s="130" t="s">
        <v>1107</v>
      </c>
      <c r="M757" s="248">
        <v>360</v>
      </c>
      <c r="N757" s="136">
        <v>42675</v>
      </c>
      <c r="O757" s="136">
        <v>42675</v>
      </c>
      <c r="P757" s="136">
        <v>42844</v>
      </c>
      <c r="Q757" s="145">
        <f t="shared" si="114"/>
        <v>0.46301369863013697</v>
      </c>
      <c r="R757" s="145" t="s">
        <v>2509</v>
      </c>
      <c r="S757" s="145">
        <f t="shared" si="115"/>
        <v>0.46301369863013697</v>
      </c>
      <c r="T757" s="145" t="s">
        <v>2510</v>
      </c>
      <c r="U757" s="145" t="s">
        <v>2539</v>
      </c>
      <c r="V757" s="145" t="s">
        <v>689</v>
      </c>
      <c r="W757" s="145" t="s">
        <v>689</v>
      </c>
      <c r="X757" s="187" t="s">
        <v>689</v>
      </c>
      <c r="Y757" s="180">
        <v>39705864</v>
      </c>
      <c r="Z757" s="181">
        <v>0</v>
      </c>
      <c r="AA757" s="180">
        <v>800000</v>
      </c>
      <c r="AB757" s="133">
        <v>1790000</v>
      </c>
      <c r="AC757" s="180">
        <v>190000</v>
      </c>
      <c r="AD757" s="137">
        <f t="shared" si="116"/>
        <v>39515864</v>
      </c>
      <c r="AE757" s="135">
        <f t="shared" si="117"/>
        <v>4.7851873970051377E-3</v>
      </c>
      <c r="AF757" s="135">
        <f t="shared" si="118"/>
        <v>4.7851873970051377E-3</v>
      </c>
      <c r="AG757" s="135" t="s">
        <v>2543</v>
      </c>
      <c r="AH757" s="202"/>
      <c r="AI757" s="189"/>
      <c r="AJ757" s="178"/>
      <c r="AK757" s="178"/>
      <c r="AL757" s="178"/>
      <c r="AM757" s="178"/>
      <c r="AN757" s="178"/>
      <c r="AO757" s="178"/>
      <c r="AP757" s="178"/>
      <c r="AQ757" s="188" t="s">
        <v>1416</v>
      </c>
    </row>
    <row r="758" spans="1:43" ht="48" x14ac:dyDescent="0.3">
      <c r="A758" s="193" t="s">
        <v>897</v>
      </c>
      <c r="B758" s="129">
        <v>756</v>
      </c>
      <c r="C758" s="198" t="s">
        <v>1418</v>
      </c>
      <c r="D758" s="239">
        <v>301811</v>
      </c>
      <c r="E758" s="245" t="s">
        <v>1166</v>
      </c>
      <c r="F758" s="280" t="s">
        <v>2530</v>
      </c>
      <c r="G758" s="175" t="s">
        <v>1132</v>
      </c>
      <c r="H758" s="187">
        <v>2017</v>
      </c>
      <c r="I758" s="130">
        <v>41960</v>
      </c>
      <c r="J758" s="282">
        <v>2014</v>
      </c>
      <c r="K758" s="130" t="s">
        <v>2253</v>
      </c>
      <c r="L758" s="130" t="s">
        <v>1110</v>
      </c>
      <c r="M758" s="248">
        <v>255</v>
      </c>
      <c r="N758" s="136">
        <v>42339</v>
      </c>
      <c r="O758" s="136">
        <v>42795</v>
      </c>
      <c r="P758" s="136">
        <v>42844</v>
      </c>
      <c r="Q758" s="145">
        <f t="shared" si="114"/>
        <v>1.3835616438356164</v>
      </c>
      <c r="R758" s="145" t="s">
        <v>2398</v>
      </c>
      <c r="S758" s="145">
        <f t="shared" si="115"/>
        <v>0.13424657534246576</v>
      </c>
      <c r="T758" s="145" t="s">
        <v>2510</v>
      </c>
      <c r="U758" s="145" t="s">
        <v>2539</v>
      </c>
      <c r="V758" s="145" t="s">
        <v>691</v>
      </c>
      <c r="W758" s="145" t="s">
        <v>689</v>
      </c>
      <c r="X758" s="187" t="s">
        <v>691</v>
      </c>
      <c r="Y758" s="180">
        <v>7226013.6699999999</v>
      </c>
      <c r="Z758" s="181">
        <v>0</v>
      </c>
      <c r="AA758" s="180">
        <v>2858102</v>
      </c>
      <c r="AB758" s="133">
        <v>9216631</v>
      </c>
      <c r="AC758" s="180">
        <v>3893908.72</v>
      </c>
      <c r="AD758" s="137">
        <f t="shared" si="116"/>
        <v>3332104.9499999997</v>
      </c>
      <c r="AE758" s="135">
        <f t="shared" si="117"/>
        <v>0.53887369963970744</v>
      </c>
      <c r="AF758" s="135">
        <f t="shared" si="118"/>
        <v>0.53887369963970744</v>
      </c>
      <c r="AG758" s="135" t="s">
        <v>2542</v>
      </c>
      <c r="AH758" s="202"/>
      <c r="AI758" s="178"/>
      <c r="AJ758" s="178"/>
      <c r="AK758" s="178"/>
      <c r="AL758" s="178"/>
      <c r="AM758" s="178"/>
      <c r="AN758" s="178"/>
      <c r="AO758" s="178"/>
      <c r="AP758" s="178"/>
      <c r="AQ758" s="188" t="s">
        <v>1420</v>
      </c>
    </row>
    <row r="759" spans="1:43" ht="48" x14ac:dyDescent="0.3">
      <c r="A759" s="193" t="s">
        <v>897</v>
      </c>
      <c r="B759" s="129">
        <v>757</v>
      </c>
      <c r="C759" s="198" t="s">
        <v>1419</v>
      </c>
      <c r="D759" s="239">
        <v>301814</v>
      </c>
      <c r="E759" s="245" t="s">
        <v>1166</v>
      </c>
      <c r="F759" s="280" t="s">
        <v>2530</v>
      </c>
      <c r="G759" s="175" t="s">
        <v>1132</v>
      </c>
      <c r="H759" s="187">
        <v>2017</v>
      </c>
      <c r="I759" s="130">
        <v>41960</v>
      </c>
      <c r="J759" s="282">
        <v>2014</v>
      </c>
      <c r="K759" s="130" t="s">
        <v>2253</v>
      </c>
      <c r="L759" s="130" t="s">
        <v>1110</v>
      </c>
      <c r="M759" s="248">
        <v>390</v>
      </c>
      <c r="N759" s="136">
        <v>42339</v>
      </c>
      <c r="O759" s="136">
        <v>42795</v>
      </c>
      <c r="P759" s="136">
        <v>42844</v>
      </c>
      <c r="Q759" s="145">
        <f t="shared" si="114"/>
        <v>1.3835616438356164</v>
      </c>
      <c r="R759" s="145" t="s">
        <v>2398</v>
      </c>
      <c r="S759" s="145">
        <f t="shared" si="115"/>
        <v>0.13424657534246576</v>
      </c>
      <c r="T759" s="145" t="s">
        <v>2510</v>
      </c>
      <c r="U759" s="145" t="s">
        <v>2539</v>
      </c>
      <c r="V759" s="145" t="s">
        <v>691</v>
      </c>
      <c r="W759" s="145" t="s">
        <v>689</v>
      </c>
      <c r="X759" s="187" t="s">
        <v>691</v>
      </c>
      <c r="Y759" s="180">
        <v>7855288.8300000001</v>
      </c>
      <c r="Z759" s="181">
        <v>0</v>
      </c>
      <c r="AA759" s="180">
        <v>3167495</v>
      </c>
      <c r="AB759" s="133">
        <v>10660656</v>
      </c>
      <c r="AC759" s="180">
        <v>5769729.7199999997</v>
      </c>
      <c r="AD759" s="137">
        <f t="shared" si="116"/>
        <v>2085559.1100000003</v>
      </c>
      <c r="AE759" s="135">
        <f t="shared" si="117"/>
        <v>0.7345025555222009</v>
      </c>
      <c r="AF759" s="135">
        <f t="shared" si="118"/>
        <v>0.7345025555222009</v>
      </c>
      <c r="AG759" s="135" t="s">
        <v>2542</v>
      </c>
      <c r="AH759" s="202"/>
      <c r="AI759" s="178"/>
      <c r="AJ759" s="178"/>
      <c r="AK759" s="178"/>
      <c r="AL759" s="178"/>
      <c r="AM759" s="178"/>
      <c r="AN759" s="178"/>
      <c r="AO759" s="178"/>
      <c r="AP759" s="178"/>
      <c r="AQ759" s="188" t="s">
        <v>1421</v>
      </c>
    </row>
    <row r="760" spans="1:43" ht="36.6" x14ac:dyDescent="0.3">
      <c r="A760" s="193" t="s">
        <v>897</v>
      </c>
      <c r="B760" s="129">
        <v>758</v>
      </c>
      <c r="C760" s="198" t="s">
        <v>1422</v>
      </c>
      <c r="D760" s="239">
        <v>308891</v>
      </c>
      <c r="E760" s="245" t="s">
        <v>1166</v>
      </c>
      <c r="F760" s="280" t="s">
        <v>2530</v>
      </c>
      <c r="G760" s="175" t="s">
        <v>1169</v>
      </c>
      <c r="H760" s="187">
        <v>2017</v>
      </c>
      <c r="I760" s="130">
        <v>41980</v>
      </c>
      <c r="J760" s="282">
        <v>2014</v>
      </c>
      <c r="K760" s="130" t="s">
        <v>1165</v>
      </c>
      <c r="L760" s="130" t="s">
        <v>1100</v>
      </c>
      <c r="M760" s="248">
        <v>210</v>
      </c>
      <c r="N760" s="136" t="s">
        <v>698</v>
      </c>
      <c r="O760" s="136" t="s">
        <v>698</v>
      </c>
      <c r="P760" s="136">
        <v>42844</v>
      </c>
      <c r="Q760" s="128" t="s">
        <v>698</v>
      </c>
      <c r="R760" s="128" t="s">
        <v>698</v>
      </c>
      <c r="S760" s="128" t="s">
        <v>698</v>
      </c>
      <c r="T760" s="128" t="s">
        <v>698</v>
      </c>
      <c r="U760" s="128" t="s">
        <v>698</v>
      </c>
      <c r="V760" s="145" t="s">
        <v>689</v>
      </c>
      <c r="W760" s="145" t="s">
        <v>689</v>
      </c>
      <c r="X760" s="187" t="s">
        <v>689</v>
      </c>
      <c r="Y760" s="180">
        <v>5694195</v>
      </c>
      <c r="Z760" s="181">
        <v>0</v>
      </c>
      <c r="AA760" s="180">
        <v>139785</v>
      </c>
      <c r="AB760" s="133">
        <v>279570</v>
      </c>
      <c r="AC760" s="181">
        <v>0</v>
      </c>
      <c r="AD760" s="137">
        <f t="shared" si="116"/>
        <v>5694195</v>
      </c>
      <c r="AE760" s="135">
        <f t="shared" si="117"/>
        <v>0</v>
      </c>
      <c r="AF760" s="135">
        <f t="shared" si="118"/>
        <v>0</v>
      </c>
      <c r="AG760" s="135" t="s">
        <v>2543</v>
      </c>
      <c r="AH760" s="202"/>
      <c r="AI760" s="178"/>
      <c r="AJ760" s="178"/>
      <c r="AK760" s="178"/>
      <c r="AL760" s="178"/>
      <c r="AM760" s="178"/>
      <c r="AN760" s="178"/>
      <c r="AO760" s="178"/>
      <c r="AP760" s="178"/>
      <c r="AQ760" s="188" t="s">
        <v>1423</v>
      </c>
    </row>
    <row r="761" spans="1:43" ht="48" x14ac:dyDescent="0.3">
      <c r="A761" s="193" t="s">
        <v>897</v>
      </c>
      <c r="B761" s="129">
        <v>759</v>
      </c>
      <c r="C761" s="198" t="s">
        <v>1424</v>
      </c>
      <c r="D761" s="239">
        <v>336504</v>
      </c>
      <c r="E761" s="245" t="s">
        <v>1166</v>
      </c>
      <c r="F761" s="280" t="s">
        <v>2530</v>
      </c>
      <c r="G761" s="175" t="s">
        <v>1622</v>
      </c>
      <c r="H761" s="187">
        <v>2017</v>
      </c>
      <c r="I761" s="130">
        <v>42313</v>
      </c>
      <c r="J761" s="282">
        <v>2015</v>
      </c>
      <c r="K761" s="130" t="s">
        <v>1166</v>
      </c>
      <c r="L761" s="130" t="s">
        <v>1110</v>
      </c>
      <c r="M761" s="248">
        <v>210</v>
      </c>
      <c r="N761" s="136">
        <v>42795</v>
      </c>
      <c r="O761" s="136">
        <v>42795</v>
      </c>
      <c r="P761" s="136">
        <v>42844</v>
      </c>
      <c r="Q761" s="145">
        <f>+(P761-N761)/365</f>
        <v>0.13424657534246576</v>
      </c>
      <c r="R761" s="145" t="s">
        <v>2510</v>
      </c>
      <c r="S761" s="145">
        <f>+(P761-O761)/365</f>
        <v>0.13424657534246576</v>
      </c>
      <c r="T761" s="145" t="s">
        <v>2510</v>
      </c>
      <c r="U761" s="145" t="s">
        <v>2539</v>
      </c>
      <c r="V761" s="145" t="s">
        <v>787</v>
      </c>
      <c r="W761" s="145" t="s">
        <v>689</v>
      </c>
      <c r="X761" s="187" t="s">
        <v>689</v>
      </c>
      <c r="Y761" s="180">
        <v>2946767</v>
      </c>
      <c r="Z761" s="207">
        <v>2884817</v>
      </c>
      <c r="AA761" s="207">
        <v>2884817</v>
      </c>
      <c r="AB761" s="133">
        <v>2946767</v>
      </c>
      <c r="AC761" s="180">
        <v>12390</v>
      </c>
      <c r="AD761" s="137">
        <f t="shared" si="116"/>
        <v>2934377</v>
      </c>
      <c r="AE761" s="135">
        <f t="shared" si="117"/>
        <v>4.2046079652717705E-3</v>
      </c>
      <c r="AF761" s="135">
        <f t="shared" si="118"/>
        <v>4.2046079652717705E-3</v>
      </c>
      <c r="AG761" s="135" t="s">
        <v>2543</v>
      </c>
      <c r="AH761" s="202"/>
      <c r="AI761" s="178"/>
      <c r="AJ761" s="178"/>
      <c r="AK761" s="178"/>
      <c r="AL761" s="178"/>
      <c r="AM761" s="178"/>
      <c r="AN761" s="178"/>
      <c r="AO761" s="178"/>
      <c r="AP761" s="178"/>
      <c r="AQ761" s="188" t="s">
        <v>1426</v>
      </c>
    </row>
    <row r="762" spans="1:43" ht="48" x14ac:dyDescent="0.3">
      <c r="A762" s="193" t="s">
        <v>897</v>
      </c>
      <c r="B762" s="129">
        <v>760</v>
      </c>
      <c r="C762" s="198" t="s">
        <v>1425</v>
      </c>
      <c r="D762" s="239">
        <v>339449</v>
      </c>
      <c r="E762" s="245" t="s">
        <v>1166</v>
      </c>
      <c r="F762" s="280" t="s">
        <v>2530</v>
      </c>
      <c r="G762" s="175" t="s">
        <v>2189</v>
      </c>
      <c r="H762" s="187">
        <v>2017</v>
      </c>
      <c r="I762" s="130">
        <v>42733</v>
      </c>
      <c r="J762" s="281">
        <v>2016</v>
      </c>
      <c r="K762" s="130" t="s">
        <v>2260</v>
      </c>
      <c r="L762" s="130" t="s">
        <v>1109</v>
      </c>
      <c r="M762" s="248">
        <v>240</v>
      </c>
      <c r="N762" s="136" t="s">
        <v>698</v>
      </c>
      <c r="O762" s="136" t="s">
        <v>698</v>
      </c>
      <c r="P762" s="136">
        <v>42844</v>
      </c>
      <c r="Q762" s="128" t="s">
        <v>698</v>
      </c>
      <c r="R762" s="128" t="s">
        <v>698</v>
      </c>
      <c r="S762" s="128" t="s">
        <v>698</v>
      </c>
      <c r="T762" s="128" t="s">
        <v>698</v>
      </c>
      <c r="U762" s="128" t="s">
        <v>698</v>
      </c>
      <c r="V762" s="145" t="s">
        <v>689</v>
      </c>
      <c r="W762" s="145" t="s">
        <v>689</v>
      </c>
      <c r="X762" s="187" t="s">
        <v>689</v>
      </c>
      <c r="Y762" s="180">
        <v>3047762</v>
      </c>
      <c r="Z762" s="181">
        <v>0</v>
      </c>
      <c r="AA762" s="180">
        <v>39862</v>
      </c>
      <c r="AB762" s="133">
        <v>79724</v>
      </c>
      <c r="AC762" s="181">
        <v>0</v>
      </c>
      <c r="AD762" s="137">
        <f t="shared" si="116"/>
        <v>3047762</v>
      </c>
      <c r="AE762" s="135">
        <f t="shared" si="117"/>
        <v>0</v>
      </c>
      <c r="AF762" s="135">
        <f t="shared" si="118"/>
        <v>0</v>
      </c>
      <c r="AG762" s="135" t="s">
        <v>2543</v>
      </c>
      <c r="AH762" s="202"/>
      <c r="AI762" s="178"/>
      <c r="AJ762" s="178"/>
      <c r="AK762" s="178"/>
      <c r="AL762" s="178"/>
      <c r="AM762" s="178"/>
      <c r="AN762" s="178"/>
      <c r="AO762" s="178"/>
      <c r="AP762" s="178"/>
      <c r="AQ762" s="188" t="s">
        <v>1427</v>
      </c>
    </row>
    <row r="763" spans="1:43" ht="72" x14ac:dyDescent="0.3">
      <c r="A763" s="173" t="s">
        <v>903</v>
      </c>
      <c r="B763" s="129">
        <v>761</v>
      </c>
      <c r="C763" s="171" t="s">
        <v>1486</v>
      </c>
      <c r="D763" s="241">
        <v>36043</v>
      </c>
      <c r="E763" s="246" t="s">
        <v>2200</v>
      </c>
      <c r="F763" s="279" t="s">
        <v>2531</v>
      </c>
      <c r="G763" s="175" t="s">
        <v>1132</v>
      </c>
      <c r="H763" s="152">
        <v>2017</v>
      </c>
      <c r="I763" s="157">
        <v>38973</v>
      </c>
      <c r="J763" s="186">
        <v>2006</v>
      </c>
      <c r="K763" s="157" t="s">
        <v>1487</v>
      </c>
      <c r="L763" s="152" t="s">
        <v>1104</v>
      </c>
      <c r="M763" s="154">
        <v>720</v>
      </c>
      <c r="N763" s="136">
        <v>39203</v>
      </c>
      <c r="O763" s="136">
        <v>42522</v>
      </c>
      <c r="P763" s="136">
        <v>42844</v>
      </c>
      <c r="Q763" s="145">
        <f t="shared" ref="Q763:Q779" si="119">+(P763-N763)/365</f>
        <v>9.9753424657534246</v>
      </c>
      <c r="R763" s="145" t="s">
        <v>2520</v>
      </c>
      <c r="S763" s="145">
        <f t="shared" ref="S763:S779" si="120">+(P763-O763)/365</f>
        <v>0.88219178082191785</v>
      </c>
      <c r="T763" s="145" t="s">
        <v>2524</v>
      </c>
      <c r="U763" s="145" t="s">
        <v>2540</v>
      </c>
      <c r="V763" s="145" t="s">
        <v>691</v>
      </c>
      <c r="W763" s="145" t="s">
        <v>689</v>
      </c>
      <c r="X763" s="152" t="s">
        <v>689</v>
      </c>
      <c r="Y763" s="159">
        <v>4363423.66</v>
      </c>
      <c r="Z763" s="160">
        <v>0</v>
      </c>
      <c r="AA763" s="159">
        <v>2000</v>
      </c>
      <c r="AB763" s="133">
        <v>12229712</v>
      </c>
      <c r="AC763" s="159">
        <v>4202084.45</v>
      </c>
      <c r="AD763" s="137">
        <f t="shared" si="116"/>
        <v>161339.20999999996</v>
      </c>
      <c r="AE763" s="135">
        <f t="shared" si="117"/>
        <v>0.96302462869259875</v>
      </c>
      <c r="AF763" s="135">
        <f t="shared" si="118"/>
        <v>0.96302462869259875</v>
      </c>
      <c r="AG763" s="135" t="s">
        <v>2544</v>
      </c>
      <c r="AH763" s="155"/>
      <c r="AI763" s="170"/>
      <c r="AJ763" s="168"/>
      <c r="AK763" s="168"/>
      <c r="AL763" s="168"/>
      <c r="AM763" s="168"/>
      <c r="AN763" s="168"/>
      <c r="AO763" s="168"/>
      <c r="AP763" s="168"/>
      <c r="AQ763" s="165" t="s">
        <v>1488</v>
      </c>
    </row>
    <row r="764" spans="1:43" ht="96" x14ac:dyDescent="0.3">
      <c r="A764" s="173" t="s">
        <v>903</v>
      </c>
      <c r="B764" s="129">
        <v>762</v>
      </c>
      <c r="C764" s="171" t="s">
        <v>1505</v>
      </c>
      <c r="D764" s="241">
        <v>42329</v>
      </c>
      <c r="E764" s="246" t="s">
        <v>2200</v>
      </c>
      <c r="F764" s="279" t="s">
        <v>2531</v>
      </c>
      <c r="G764" s="175" t="s">
        <v>1132</v>
      </c>
      <c r="H764" s="152">
        <v>2017</v>
      </c>
      <c r="I764" s="157">
        <v>40640</v>
      </c>
      <c r="J764" s="187">
        <v>2011</v>
      </c>
      <c r="K764" s="157" t="s">
        <v>1506</v>
      </c>
      <c r="L764" s="152" t="s">
        <v>1100</v>
      </c>
      <c r="M764" s="154">
        <v>210</v>
      </c>
      <c r="N764" s="136">
        <v>39600</v>
      </c>
      <c r="O764" s="136">
        <v>40695</v>
      </c>
      <c r="P764" s="136">
        <v>42844</v>
      </c>
      <c r="Q764" s="145">
        <f t="shared" si="119"/>
        <v>8.8876712328767127</v>
      </c>
      <c r="R764" s="145" t="s">
        <v>2518</v>
      </c>
      <c r="S764" s="145">
        <f t="shared" si="120"/>
        <v>5.8876712328767127</v>
      </c>
      <c r="T764" s="145" t="s">
        <v>2515</v>
      </c>
      <c r="U764" s="145" t="s">
        <v>2540</v>
      </c>
      <c r="V764" s="145" t="s">
        <v>691</v>
      </c>
      <c r="W764" s="145" t="s">
        <v>689</v>
      </c>
      <c r="X764" s="152" t="s">
        <v>689</v>
      </c>
      <c r="Y764" s="159">
        <v>2266403.35</v>
      </c>
      <c r="Z764" s="160">
        <v>0</v>
      </c>
      <c r="AA764" s="128">
        <v>0</v>
      </c>
      <c r="AB764" s="133">
        <v>561058</v>
      </c>
      <c r="AC764" s="161">
        <v>10000</v>
      </c>
      <c r="AD764" s="137">
        <f t="shared" si="116"/>
        <v>2256403.35</v>
      </c>
      <c r="AE764" s="135">
        <f t="shared" si="117"/>
        <v>4.4122772762403475E-3</v>
      </c>
      <c r="AF764" s="135">
        <f t="shared" si="118"/>
        <v>4.4122772762403475E-3</v>
      </c>
      <c r="AG764" s="135" t="s">
        <v>2543</v>
      </c>
      <c r="AH764" s="155"/>
      <c r="AI764" s="170"/>
      <c r="AJ764" s="168"/>
      <c r="AK764" s="168"/>
      <c r="AL764" s="168"/>
      <c r="AM764" s="168"/>
      <c r="AN764" s="168"/>
      <c r="AO764" s="168"/>
      <c r="AP764" s="168"/>
      <c r="AQ764" s="165" t="s">
        <v>1507</v>
      </c>
    </row>
    <row r="765" spans="1:43" ht="72" x14ac:dyDescent="0.3">
      <c r="A765" s="173" t="s">
        <v>903</v>
      </c>
      <c r="B765" s="129">
        <v>763</v>
      </c>
      <c r="C765" s="171" t="s">
        <v>2086</v>
      </c>
      <c r="D765" s="241">
        <v>76461</v>
      </c>
      <c r="E765" s="246" t="s">
        <v>2200</v>
      </c>
      <c r="F765" s="279" t="s">
        <v>2531</v>
      </c>
      <c r="G765" s="175" t="s">
        <v>1132</v>
      </c>
      <c r="H765" s="152">
        <v>2017</v>
      </c>
      <c r="I765" s="157">
        <v>39583</v>
      </c>
      <c r="J765" s="186">
        <v>2008</v>
      </c>
      <c r="K765" s="187" t="s">
        <v>1094</v>
      </c>
      <c r="L765" s="152" t="s">
        <v>1102</v>
      </c>
      <c r="M765" s="154">
        <v>360</v>
      </c>
      <c r="N765" s="136">
        <v>39845</v>
      </c>
      <c r="O765" s="136">
        <v>42705</v>
      </c>
      <c r="P765" s="136">
        <v>42844</v>
      </c>
      <c r="Q765" s="145">
        <f t="shared" si="119"/>
        <v>8.2164383561643834</v>
      </c>
      <c r="R765" s="145" t="s">
        <v>2518</v>
      </c>
      <c r="S765" s="145">
        <f t="shared" si="120"/>
        <v>0.38082191780821917</v>
      </c>
      <c r="T765" s="145" t="s">
        <v>2510</v>
      </c>
      <c r="U765" s="145" t="s">
        <v>2539</v>
      </c>
      <c r="V765" s="145" t="s">
        <v>691</v>
      </c>
      <c r="W765" s="145" t="s">
        <v>689</v>
      </c>
      <c r="X765" s="152" t="s">
        <v>691</v>
      </c>
      <c r="Y765" s="159">
        <v>8539050</v>
      </c>
      <c r="Z765" s="160">
        <v>0</v>
      </c>
      <c r="AA765" s="161">
        <v>26766</v>
      </c>
      <c r="AB765" s="133">
        <v>19388934</v>
      </c>
      <c r="AC765" s="159">
        <v>184006</v>
      </c>
      <c r="AD765" s="137">
        <f t="shared" si="116"/>
        <v>8355044</v>
      </c>
      <c r="AE765" s="135">
        <f t="shared" si="117"/>
        <v>2.1548767134517307E-2</v>
      </c>
      <c r="AF765" s="135">
        <f t="shared" si="118"/>
        <v>2.1548767134517307E-2</v>
      </c>
      <c r="AG765" s="135" t="s">
        <v>2543</v>
      </c>
      <c r="AH765" s="155"/>
      <c r="AI765" s="170"/>
      <c r="AJ765" s="168"/>
      <c r="AK765" s="168"/>
      <c r="AL765" s="168"/>
      <c r="AM765" s="168"/>
      <c r="AN765" s="168"/>
      <c r="AO765" s="168"/>
      <c r="AP765" s="168"/>
      <c r="AQ765" s="165" t="s">
        <v>2087</v>
      </c>
    </row>
    <row r="766" spans="1:43" ht="36" x14ac:dyDescent="0.3">
      <c r="A766" s="173" t="s">
        <v>903</v>
      </c>
      <c r="B766" s="129">
        <v>764</v>
      </c>
      <c r="C766" s="171" t="s">
        <v>2118</v>
      </c>
      <c r="D766" s="241">
        <v>86026</v>
      </c>
      <c r="E766" s="246" t="s">
        <v>2200</v>
      </c>
      <c r="F766" s="279" t="s">
        <v>2531</v>
      </c>
      <c r="G766" s="175" t="s">
        <v>1132</v>
      </c>
      <c r="H766" s="152">
        <v>2017</v>
      </c>
      <c r="I766" s="157">
        <v>39953</v>
      </c>
      <c r="J766" s="187">
        <v>2009</v>
      </c>
      <c r="K766" s="187" t="s">
        <v>1094</v>
      </c>
      <c r="L766" s="152" t="s">
        <v>1104</v>
      </c>
      <c r="M766" s="154">
        <v>730</v>
      </c>
      <c r="N766" s="136">
        <v>41122</v>
      </c>
      <c r="O766" s="136">
        <v>42705</v>
      </c>
      <c r="P766" s="136">
        <v>42844</v>
      </c>
      <c r="Q766" s="145">
        <f t="shared" si="119"/>
        <v>4.7178082191780826</v>
      </c>
      <c r="R766" s="145" t="s">
        <v>2514</v>
      </c>
      <c r="S766" s="145">
        <f t="shared" si="120"/>
        <v>0.38082191780821917</v>
      </c>
      <c r="T766" s="145" t="s">
        <v>2510</v>
      </c>
      <c r="U766" s="145" t="s">
        <v>2539</v>
      </c>
      <c r="V766" s="156" t="s">
        <v>689</v>
      </c>
      <c r="W766" s="145" t="s">
        <v>689</v>
      </c>
      <c r="X766" s="152" t="s">
        <v>691</v>
      </c>
      <c r="Y766" s="159">
        <v>48056258</v>
      </c>
      <c r="Z766" s="160">
        <v>0</v>
      </c>
      <c r="AA766" s="161">
        <v>348597</v>
      </c>
      <c r="AB766" s="133">
        <v>6526631</v>
      </c>
      <c r="AC766" s="159">
        <v>1209569.6499999999</v>
      </c>
      <c r="AD766" s="137">
        <f t="shared" si="116"/>
        <v>46846688.350000001</v>
      </c>
      <c r="AE766" s="135">
        <f t="shared" si="117"/>
        <v>2.5169867574791192E-2</v>
      </c>
      <c r="AF766" s="135">
        <f t="shared" si="118"/>
        <v>2.5169867574791192E-2</v>
      </c>
      <c r="AG766" s="135" t="s">
        <v>2543</v>
      </c>
      <c r="AH766" s="155"/>
      <c r="AI766" s="170"/>
      <c r="AJ766" s="168"/>
      <c r="AK766" s="168"/>
      <c r="AL766" s="168"/>
      <c r="AM766" s="168"/>
      <c r="AN766" s="168"/>
      <c r="AO766" s="168"/>
      <c r="AP766" s="168"/>
      <c r="AQ766" s="165" t="s">
        <v>2119</v>
      </c>
    </row>
    <row r="767" spans="1:43" ht="48" x14ac:dyDescent="0.3">
      <c r="A767" s="193" t="s">
        <v>902</v>
      </c>
      <c r="B767" s="129">
        <v>765</v>
      </c>
      <c r="C767" s="198" t="s">
        <v>1597</v>
      </c>
      <c r="D767" s="239">
        <v>95883</v>
      </c>
      <c r="E767" s="246" t="s">
        <v>2200</v>
      </c>
      <c r="F767" s="279" t="s">
        <v>2531</v>
      </c>
      <c r="G767" s="175" t="s">
        <v>1132</v>
      </c>
      <c r="H767" s="187">
        <v>2017</v>
      </c>
      <c r="I767" s="130">
        <v>42087</v>
      </c>
      <c r="J767" s="282">
        <v>2015</v>
      </c>
      <c r="K767" s="187" t="s">
        <v>1094</v>
      </c>
      <c r="L767" s="130" t="s">
        <v>1104</v>
      </c>
      <c r="M767" s="131">
        <v>645</v>
      </c>
      <c r="N767" s="136">
        <v>42461</v>
      </c>
      <c r="O767" s="136">
        <v>42795</v>
      </c>
      <c r="P767" s="136">
        <v>42844</v>
      </c>
      <c r="Q767" s="145">
        <f t="shared" si="119"/>
        <v>1.0493150684931507</v>
      </c>
      <c r="R767" s="145" t="s">
        <v>2398</v>
      </c>
      <c r="S767" s="145">
        <f t="shared" si="120"/>
        <v>0.13424657534246576</v>
      </c>
      <c r="T767" s="145" t="s">
        <v>2510</v>
      </c>
      <c r="U767" s="145" t="s">
        <v>2539</v>
      </c>
      <c r="V767" s="145" t="s">
        <v>691</v>
      </c>
      <c r="W767" s="145" t="s">
        <v>689</v>
      </c>
      <c r="X767" s="187" t="s">
        <v>691</v>
      </c>
      <c r="Y767" s="180">
        <v>89593943.260000005</v>
      </c>
      <c r="Z767" s="180">
        <v>49445192</v>
      </c>
      <c r="AA767" s="180">
        <v>49729957</v>
      </c>
      <c r="AB767" s="133">
        <v>123148109</v>
      </c>
      <c r="AC767" s="180">
        <v>37956254.009999998</v>
      </c>
      <c r="AD767" s="137">
        <f t="shared" si="116"/>
        <v>51637689.250000007</v>
      </c>
      <c r="AE767" s="135">
        <f t="shared" si="117"/>
        <v>0.42364754389536841</v>
      </c>
      <c r="AF767" s="135">
        <f t="shared" si="118"/>
        <v>0.42364754389536841</v>
      </c>
      <c r="AG767" s="135" t="s">
        <v>2542</v>
      </c>
      <c r="AH767" s="202"/>
      <c r="AI767" s="190"/>
      <c r="AJ767" s="191"/>
      <c r="AK767" s="191"/>
      <c r="AL767" s="191"/>
      <c r="AM767" s="191"/>
      <c r="AN767" s="191"/>
      <c r="AO767" s="191"/>
      <c r="AP767" s="191"/>
      <c r="AQ767" s="188"/>
    </row>
    <row r="768" spans="1:43" ht="60" x14ac:dyDescent="0.3">
      <c r="A768" s="128" t="s">
        <v>903</v>
      </c>
      <c r="B768" s="129">
        <v>766</v>
      </c>
      <c r="C768" s="198" t="s">
        <v>1883</v>
      </c>
      <c r="D768" s="237">
        <v>132854</v>
      </c>
      <c r="E768" s="246" t="s">
        <v>2200</v>
      </c>
      <c r="F768" s="279" t="s">
        <v>2531</v>
      </c>
      <c r="G768" s="175" t="s">
        <v>1132</v>
      </c>
      <c r="H768" s="187">
        <v>2017</v>
      </c>
      <c r="I768" s="130">
        <v>40532</v>
      </c>
      <c r="J768" s="186">
        <v>2010</v>
      </c>
      <c r="K768" s="130" t="s">
        <v>1178</v>
      </c>
      <c r="L768" s="130" t="s">
        <v>1104</v>
      </c>
      <c r="M768" s="131">
        <v>270</v>
      </c>
      <c r="N768" s="136">
        <v>41183</v>
      </c>
      <c r="O768" s="136">
        <v>42675</v>
      </c>
      <c r="P768" s="136">
        <v>42844</v>
      </c>
      <c r="Q768" s="145">
        <f t="shared" si="119"/>
        <v>4.5506849315068489</v>
      </c>
      <c r="R768" s="145" t="s">
        <v>2514</v>
      </c>
      <c r="S768" s="145">
        <f t="shared" si="120"/>
        <v>0.46301369863013697</v>
      </c>
      <c r="T768" s="145" t="s">
        <v>2510</v>
      </c>
      <c r="U768" s="145" t="s">
        <v>2539</v>
      </c>
      <c r="V768" s="145" t="s">
        <v>691</v>
      </c>
      <c r="W768" s="145" t="s">
        <v>689</v>
      </c>
      <c r="X768" s="187" t="s">
        <v>691</v>
      </c>
      <c r="Y768" s="134">
        <v>9498274</v>
      </c>
      <c r="Z768" s="140">
        <v>0</v>
      </c>
      <c r="AA768" s="134">
        <v>2302748</v>
      </c>
      <c r="AB768" s="133">
        <v>18703790</v>
      </c>
      <c r="AC768" s="134">
        <v>5895305.0899999999</v>
      </c>
      <c r="AD768" s="137">
        <f t="shared" si="116"/>
        <v>3602968.91</v>
      </c>
      <c r="AE768" s="135">
        <f t="shared" si="117"/>
        <v>0.62067119668268145</v>
      </c>
      <c r="AF768" s="135">
        <f t="shared" si="118"/>
        <v>0.62067119668268145</v>
      </c>
      <c r="AG768" s="135" t="s">
        <v>2542</v>
      </c>
      <c r="AH768" s="132"/>
      <c r="AI768" s="137"/>
      <c r="AJ768" s="138"/>
      <c r="AK768" s="138"/>
      <c r="AL768" s="138"/>
      <c r="AM768" s="138"/>
      <c r="AN768" s="138"/>
      <c r="AO768" s="138"/>
      <c r="AP768" s="138"/>
      <c r="AQ768" s="139" t="s">
        <v>1884</v>
      </c>
    </row>
    <row r="769" spans="1:43" ht="36" x14ac:dyDescent="0.3">
      <c r="A769" s="128" t="s">
        <v>903</v>
      </c>
      <c r="B769" s="129">
        <v>767</v>
      </c>
      <c r="C769" s="198" t="s">
        <v>1894</v>
      </c>
      <c r="D769" s="237">
        <v>133857</v>
      </c>
      <c r="E769" s="246" t="s">
        <v>2200</v>
      </c>
      <c r="F769" s="279" t="s">
        <v>2531</v>
      </c>
      <c r="G769" s="175" t="s">
        <v>1132</v>
      </c>
      <c r="H769" s="187">
        <v>2017</v>
      </c>
      <c r="I769" s="130">
        <v>40190</v>
      </c>
      <c r="J769" s="186">
        <v>2010</v>
      </c>
      <c r="K769" s="130" t="s">
        <v>1607</v>
      </c>
      <c r="L769" s="130" t="s">
        <v>1110</v>
      </c>
      <c r="M769" s="131">
        <v>180</v>
      </c>
      <c r="N769" s="136">
        <v>42339</v>
      </c>
      <c r="O769" s="136">
        <v>42461</v>
      </c>
      <c r="P769" s="136">
        <v>42844</v>
      </c>
      <c r="Q769" s="145">
        <f t="shared" si="119"/>
        <v>1.3835616438356164</v>
      </c>
      <c r="R769" s="145" t="s">
        <v>2398</v>
      </c>
      <c r="S769" s="145">
        <f t="shared" si="120"/>
        <v>1.0493150684931507</v>
      </c>
      <c r="T769" s="145" t="s">
        <v>2524</v>
      </c>
      <c r="U769" s="145" t="s">
        <v>2540</v>
      </c>
      <c r="V769" s="145" t="s">
        <v>691</v>
      </c>
      <c r="W769" s="145" t="s">
        <v>689</v>
      </c>
      <c r="X769" s="187" t="s">
        <v>689</v>
      </c>
      <c r="Y769" s="134">
        <v>2907111</v>
      </c>
      <c r="Z769" s="134">
        <v>2857722</v>
      </c>
      <c r="AA769" s="134">
        <v>2873927</v>
      </c>
      <c r="AB769" s="133">
        <v>2942532</v>
      </c>
      <c r="AC769" s="134">
        <v>23070</v>
      </c>
      <c r="AD769" s="137">
        <f t="shared" si="116"/>
        <v>2884041</v>
      </c>
      <c r="AE769" s="135">
        <f t="shared" si="117"/>
        <v>7.9357134970078538E-3</v>
      </c>
      <c r="AF769" s="135">
        <f t="shared" si="118"/>
        <v>7.9357134970078538E-3</v>
      </c>
      <c r="AG769" s="135" t="s">
        <v>2543</v>
      </c>
      <c r="AH769" s="132"/>
      <c r="AI769" s="137"/>
      <c r="AJ769" s="138"/>
      <c r="AK769" s="138"/>
      <c r="AL769" s="138"/>
      <c r="AM769" s="138"/>
      <c r="AN769" s="138"/>
      <c r="AO769" s="138"/>
      <c r="AP769" s="138"/>
      <c r="AQ769" s="139" t="s">
        <v>1895</v>
      </c>
    </row>
    <row r="770" spans="1:43" ht="72" x14ac:dyDescent="0.3">
      <c r="A770" s="128" t="s">
        <v>903</v>
      </c>
      <c r="B770" s="129">
        <v>768</v>
      </c>
      <c r="C770" s="198" t="s">
        <v>1896</v>
      </c>
      <c r="D770" s="237">
        <v>135521</v>
      </c>
      <c r="E770" s="246" t="s">
        <v>2205</v>
      </c>
      <c r="F770" s="279" t="s">
        <v>2531</v>
      </c>
      <c r="G770" s="175" t="s">
        <v>1132</v>
      </c>
      <c r="H770" s="187">
        <v>2017</v>
      </c>
      <c r="I770" s="130">
        <v>40427</v>
      </c>
      <c r="J770" s="186">
        <v>2010</v>
      </c>
      <c r="K770" s="130" t="s">
        <v>1600</v>
      </c>
      <c r="L770" s="130" t="s">
        <v>1100</v>
      </c>
      <c r="M770" s="131">
        <v>180</v>
      </c>
      <c r="N770" s="136">
        <v>40817</v>
      </c>
      <c r="O770" s="136">
        <v>42309</v>
      </c>
      <c r="P770" s="136">
        <v>42844</v>
      </c>
      <c r="Q770" s="145">
        <f t="shared" si="119"/>
        <v>5.5534246575342463</v>
      </c>
      <c r="R770" s="145" t="s">
        <v>2515</v>
      </c>
      <c r="S770" s="145">
        <f t="shared" si="120"/>
        <v>1.4657534246575343</v>
      </c>
      <c r="T770" s="145" t="s">
        <v>2524</v>
      </c>
      <c r="U770" s="145" t="s">
        <v>2540</v>
      </c>
      <c r="V770" s="145" t="s">
        <v>691</v>
      </c>
      <c r="W770" s="145" t="s">
        <v>689</v>
      </c>
      <c r="X770" s="187" t="s">
        <v>691</v>
      </c>
      <c r="Y770" s="134">
        <v>2393631</v>
      </c>
      <c r="Z770" s="134">
        <v>0</v>
      </c>
      <c r="AA770" s="134">
        <v>323409</v>
      </c>
      <c r="AB770" s="133">
        <v>2711821</v>
      </c>
      <c r="AC770" s="134">
        <v>2070223.02</v>
      </c>
      <c r="AD770" s="137">
        <f t="shared" si="116"/>
        <v>323407.98</v>
      </c>
      <c r="AE770" s="135">
        <f t="shared" si="117"/>
        <v>0.86488812185336839</v>
      </c>
      <c r="AF770" s="135">
        <f t="shared" si="118"/>
        <v>0.86488812185336839</v>
      </c>
      <c r="AG770" s="135" t="s">
        <v>2544</v>
      </c>
      <c r="AH770" s="132"/>
      <c r="AI770" s="137"/>
      <c r="AJ770" s="138"/>
      <c r="AK770" s="138"/>
      <c r="AL770" s="138"/>
      <c r="AM770" s="138"/>
      <c r="AN770" s="138"/>
      <c r="AO770" s="138"/>
      <c r="AP770" s="138"/>
      <c r="AQ770" s="139" t="s">
        <v>1897</v>
      </c>
    </row>
    <row r="771" spans="1:43" ht="60" x14ac:dyDescent="0.3">
      <c r="A771" s="128" t="s">
        <v>903</v>
      </c>
      <c r="B771" s="129">
        <v>769</v>
      </c>
      <c r="C771" s="198" t="s">
        <v>1900</v>
      </c>
      <c r="D771" s="237">
        <v>136255</v>
      </c>
      <c r="E771" s="245" t="s">
        <v>2214</v>
      </c>
      <c r="F771" s="279" t="s">
        <v>2531</v>
      </c>
      <c r="G771" s="175" t="s">
        <v>1132</v>
      </c>
      <c r="H771" s="187">
        <v>2017</v>
      </c>
      <c r="I771" s="130">
        <v>41523</v>
      </c>
      <c r="J771" s="187">
        <v>2013</v>
      </c>
      <c r="K771" s="187" t="s">
        <v>1094</v>
      </c>
      <c r="L771" s="130" t="s">
        <v>1106</v>
      </c>
      <c r="M771" s="131">
        <v>990</v>
      </c>
      <c r="N771" s="136">
        <v>41609</v>
      </c>
      <c r="O771" s="136">
        <v>42795</v>
      </c>
      <c r="P771" s="136">
        <v>42844</v>
      </c>
      <c r="Q771" s="145">
        <f t="shared" si="119"/>
        <v>3.3835616438356166</v>
      </c>
      <c r="R771" s="145" t="s">
        <v>2513</v>
      </c>
      <c r="S771" s="145">
        <f t="shared" si="120"/>
        <v>0.13424657534246576</v>
      </c>
      <c r="T771" s="145" t="s">
        <v>2510</v>
      </c>
      <c r="U771" s="145" t="s">
        <v>2539</v>
      </c>
      <c r="V771" s="145" t="s">
        <v>691</v>
      </c>
      <c r="W771" s="145" t="s">
        <v>689</v>
      </c>
      <c r="X771" s="187" t="s">
        <v>689</v>
      </c>
      <c r="Y771" s="134">
        <v>1032366.21</v>
      </c>
      <c r="Z771" s="140">
        <v>0</v>
      </c>
      <c r="AA771" s="133">
        <v>12600</v>
      </c>
      <c r="AB771" s="133">
        <v>2012180</v>
      </c>
      <c r="AC771" s="134">
        <v>1031872.21</v>
      </c>
      <c r="AD771" s="137">
        <f t="shared" si="116"/>
        <v>494</v>
      </c>
      <c r="AE771" s="135">
        <f t="shared" si="117"/>
        <v>0.99952148763179682</v>
      </c>
      <c r="AF771" s="135">
        <f t="shared" si="118"/>
        <v>0.99952148763179682</v>
      </c>
      <c r="AG771" s="135" t="s">
        <v>2544</v>
      </c>
      <c r="AH771" s="132"/>
      <c r="AI771" s="137"/>
      <c r="AJ771" s="138"/>
      <c r="AK771" s="138"/>
      <c r="AL771" s="138"/>
      <c r="AM771" s="138"/>
      <c r="AN771" s="138"/>
      <c r="AO771" s="138"/>
      <c r="AP771" s="138"/>
      <c r="AQ771" s="139" t="s">
        <v>1901</v>
      </c>
    </row>
    <row r="772" spans="1:43" ht="60" x14ac:dyDescent="0.3">
      <c r="A772" s="128" t="s">
        <v>903</v>
      </c>
      <c r="B772" s="129">
        <v>770</v>
      </c>
      <c r="C772" s="198" t="s">
        <v>1906</v>
      </c>
      <c r="D772" s="237">
        <v>138403</v>
      </c>
      <c r="E772" s="246" t="s">
        <v>2200</v>
      </c>
      <c r="F772" s="279" t="s">
        <v>2531</v>
      </c>
      <c r="G772" s="175" t="s">
        <v>1132</v>
      </c>
      <c r="H772" s="187">
        <v>2017</v>
      </c>
      <c r="I772" s="130">
        <v>40256</v>
      </c>
      <c r="J772" s="186">
        <v>2010</v>
      </c>
      <c r="K772" s="130" t="s">
        <v>916</v>
      </c>
      <c r="L772" s="130" t="s">
        <v>1095</v>
      </c>
      <c r="M772" s="131">
        <v>210</v>
      </c>
      <c r="N772" s="136">
        <v>40513</v>
      </c>
      <c r="O772" s="136">
        <v>41061</v>
      </c>
      <c r="P772" s="136">
        <v>42844</v>
      </c>
      <c r="Q772" s="145">
        <f t="shared" si="119"/>
        <v>6.3863013698630136</v>
      </c>
      <c r="R772" s="145" t="s">
        <v>2516</v>
      </c>
      <c r="S772" s="145">
        <f t="shared" si="120"/>
        <v>4.8849315068493153</v>
      </c>
      <c r="T772" s="145" t="s">
        <v>2514</v>
      </c>
      <c r="U772" s="145" t="s">
        <v>2540</v>
      </c>
      <c r="V772" s="145" t="s">
        <v>689</v>
      </c>
      <c r="W772" s="145" t="s">
        <v>689</v>
      </c>
      <c r="X772" s="187" t="s">
        <v>689</v>
      </c>
      <c r="Y772" s="134">
        <v>4557480</v>
      </c>
      <c r="Z772" s="140">
        <v>0</v>
      </c>
      <c r="AA772" s="128">
        <v>0</v>
      </c>
      <c r="AB772" s="133">
        <v>6039558</v>
      </c>
      <c r="AC772" s="140">
        <v>45500</v>
      </c>
      <c r="AD772" s="137">
        <f t="shared" si="116"/>
        <v>4511980</v>
      </c>
      <c r="AE772" s="135">
        <f t="shared" si="117"/>
        <v>9.9835874211186889E-3</v>
      </c>
      <c r="AF772" s="135">
        <f t="shared" si="118"/>
        <v>9.9835874211186889E-3</v>
      </c>
      <c r="AG772" s="135" t="s">
        <v>2543</v>
      </c>
      <c r="AH772" s="132"/>
      <c r="AI772" s="137"/>
      <c r="AJ772" s="138"/>
      <c r="AK772" s="138"/>
      <c r="AL772" s="138"/>
      <c r="AM772" s="138"/>
      <c r="AN772" s="138"/>
      <c r="AO772" s="138"/>
      <c r="AP772" s="138"/>
      <c r="AQ772" s="139" t="s">
        <v>1907</v>
      </c>
    </row>
    <row r="773" spans="1:43" ht="36" x14ac:dyDescent="0.3">
      <c r="A773" s="193" t="s">
        <v>897</v>
      </c>
      <c r="B773" s="129">
        <v>771</v>
      </c>
      <c r="C773" s="198" t="s">
        <v>1910</v>
      </c>
      <c r="D773" s="239">
        <v>138915</v>
      </c>
      <c r="E773" s="246" t="s">
        <v>2200</v>
      </c>
      <c r="F773" s="279" t="s">
        <v>2531</v>
      </c>
      <c r="G773" s="175" t="s">
        <v>1132</v>
      </c>
      <c r="H773" s="187">
        <v>2017</v>
      </c>
      <c r="I773" s="130">
        <v>41977</v>
      </c>
      <c r="J773" s="282">
        <v>2014</v>
      </c>
      <c r="K773" s="130" t="s">
        <v>1459</v>
      </c>
      <c r="L773" s="130" t="s">
        <v>1102</v>
      </c>
      <c r="M773" s="131">
        <v>102</v>
      </c>
      <c r="N773" s="136">
        <v>42186</v>
      </c>
      <c r="O773" s="136">
        <v>42217</v>
      </c>
      <c r="P773" s="136">
        <v>42844</v>
      </c>
      <c r="Q773" s="145">
        <f t="shared" si="119"/>
        <v>1.8027397260273972</v>
      </c>
      <c r="R773" s="145" t="s">
        <v>2398</v>
      </c>
      <c r="S773" s="145">
        <f t="shared" si="120"/>
        <v>1.7178082191780821</v>
      </c>
      <c r="T773" s="145" t="s">
        <v>2524</v>
      </c>
      <c r="U773" s="145" t="s">
        <v>2540</v>
      </c>
      <c r="V773" s="145" t="s">
        <v>691</v>
      </c>
      <c r="W773" s="145" t="s">
        <v>689</v>
      </c>
      <c r="X773" s="187" t="s">
        <v>689</v>
      </c>
      <c r="Y773" s="151">
        <v>785583</v>
      </c>
      <c r="Z773" s="187">
        <v>0</v>
      </c>
      <c r="AA773" s="150">
        <v>13940</v>
      </c>
      <c r="AB773" s="133">
        <v>876827</v>
      </c>
      <c r="AC773" s="150">
        <v>13940</v>
      </c>
      <c r="AD773" s="137">
        <f t="shared" si="116"/>
        <v>771643</v>
      </c>
      <c r="AE773" s="135">
        <f t="shared" si="117"/>
        <v>1.7744783173770307E-2</v>
      </c>
      <c r="AF773" s="135">
        <f t="shared" si="118"/>
        <v>1.7744783173770307E-2</v>
      </c>
      <c r="AG773" s="135" t="s">
        <v>2543</v>
      </c>
      <c r="AH773" s="202"/>
      <c r="AI773" s="190"/>
      <c r="AJ773" s="191"/>
      <c r="AK773" s="191"/>
      <c r="AL773" s="191"/>
      <c r="AM773" s="191"/>
      <c r="AN773" s="191"/>
      <c r="AO773" s="191"/>
      <c r="AP773" s="191"/>
      <c r="AQ773" s="188" t="s">
        <v>1911</v>
      </c>
    </row>
    <row r="774" spans="1:43" ht="48.6" x14ac:dyDescent="0.3">
      <c r="A774" s="193" t="s">
        <v>897</v>
      </c>
      <c r="B774" s="129">
        <v>772</v>
      </c>
      <c r="C774" s="198" t="s">
        <v>1914</v>
      </c>
      <c r="D774" s="239">
        <v>139207</v>
      </c>
      <c r="E774" s="246" t="s">
        <v>2200</v>
      </c>
      <c r="F774" s="279" t="s">
        <v>2531</v>
      </c>
      <c r="G774" s="175" t="s">
        <v>1132</v>
      </c>
      <c r="H774" s="187">
        <v>2017</v>
      </c>
      <c r="I774" s="130">
        <v>40156</v>
      </c>
      <c r="J774" s="187">
        <v>2009</v>
      </c>
      <c r="K774" s="130" t="s">
        <v>905</v>
      </c>
      <c r="L774" s="130" t="s">
        <v>1104</v>
      </c>
      <c r="M774" s="131">
        <v>90</v>
      </c>
      <c r="N774" s="136">
        <v>41518</v>
      </c>
      <c r="O774" s="136">
        <v>42644</v>
      </c>
      <c r="P774" s="136">
        <v>42844</v>
      </c>
      <c r="Q774" s="145">
        <f t="shared" si="119"/>
        <v>3.6328767123287671</v>
      </c>
      <c r="R774" s="145" t="s">
        <v>2513</v>
      </c>
      <c r="S774" s="145">
        <f t="shared" si="120"/>
        <v>0.54794520547945202</v>
      </c>
      <c r="T774" s="145" t="s">
        <v>2510</v>
      </c>
      <c r="U774" s="145" t="s">
        <v>2539</v>
      </c>
      <c r="V774" s="145" t="s">
        <v>691</v>
      </c>
      <c r="W774" s="145" t="s">
        <v>689</v>
      </c>
      <c r="X774" s="187" t="s">
        <v>691</v>
      </c>
      <c r="Y774" s="151">
        <v>684490.86</v>
      </c>
      <c r="Z774" s="187">
        <v>0</v>
      </c>
      <c r="AA774" s="150">
        <v>1925</v>
      </c>
      <c r="AB774" s="133">
        <v>2222728</v>
      </c>
      <c r="AC774" s="150">
        <v>637687.78</v>
      </c>
      <c r="AD774" s="137">
        <f t="shared" si="116"/>
        <v>46803.079999999958</v>
      </c>
      <c r="AE774" s="135">
        <f t="shared" si="117"/>
        <v>0.93162351357036388</v>
      </c>
      <c r="AF774" s="135">
        <f t="shared" si="118"/>
        <v>0.93162351357036388</v>
      </c>
      <c r="AG774" s="135" t="s">
        <v>2544</v>
      </c>
      <c r="AH774" s="202"/>
      <c r="AI774" s="190"/>
      <c r="AJ774" s="191"/>
      <c r="AK774" s="191"/>
      <c r="AL774" s="191"/>
      <c r="AM774" s="191"/>
      <c r="AN774" s="191"/>
      <c r="AO774" s="191"/>
      <c r="AP774" s="191"/>
      <c r="AQ774" s="188" t="s">
        <v>1915</v>
      </c>
    </row>
    <row r="775" spans="1:43" ht="48" x14ac:dyDescent="0.3">
      <c r="A775" s="193" t="s">
        <v>897</v>
      </c>
      <c r="B775" s="129">
        <v>773</v>
      </c>
      <c r="C775" s="198" t="s">
        <v>1928</v>
      </c>
      <c r="D775" s="293">
        <v>146709</v>
      </c>
      <c r="E775" s="246" t="s">
        <v>2208</v>
      </c>
      <c r="F775" s="279" t="s">
        <v>2531</v>
      </c>
      <c r="G775" s="175" t="s">
        <v>1837</v>
      </c>
      <c r="H775" s="187">
        <v>2017</v>
      </c>
      <c r="I775" s="130">
        <v>40724</v>
      </c>
      <c r="J775" s="187">
        <v>2011</v>
      </c>
      <c r="K775" s="130" t="s">
        <v>1581</v>
      </c>
      <c r="L775" s="130" t="s">
        <v>1106</v>
      </c>
      <c r="M775" s="131">
        <v>1440</v>
      </c>
      <c r="N775" s="136">
        <v>41365</v>
      </c>
      <c r="O775" s="136">
        <v>42826</v>
      </c>
      <c r="P775" s="136">
        <v>42844</v>
      </c>
      <c r="Q775" s="145">
        <f t="shared" si="119"/>
        <v>4.0520547945205481</v>
      </c>
      <c r="R775" s="145" t="s">
        <v>2514</v>
      </c>
      <c r="S775" s="145">
        <f t="shared" si="120"/>
        <v>4.9315068493150684E-2</v>
      </c>
      <c r="T775" s="145" t="s">
        <v>2510</v>
      </c>
      <c r="U775" s="145" t="s">
        <v>2539</v>
      </c>
      <c r="V775" s="145" t="s">
        <v>691</v>
      </c>
      <c r="W775" s="145" t="s">
        <v>689</v>
      </c>
      <c r="X775" s="187" t="s">
        <v>689</v>
      </c>
      <c r="Y775" s="151">
        <v>3999500</v>
      </c>
      <c r="Z775" s="150">
        <v>457377</v>
      </c>
      <c r="AA775" s="150">
        <v>832106</v>
      </c>
      <c r="AB775" s="133">
        <v>7016858</v>
      </c>
      <c r="AC775" s="150">
        <v>3428177.9199999999</v>
      </c>
      <c r="AD775" s="137">
        <f t="shared" si="116"/>
        <v>571322.08000000007</v>
      </c>
      <c r="AE775" s="135">
        <f t="shared" si="117"/>
        <v>0.85715162395299416</v>
      </c>
      <c r="AF775" s="135">
        <f t="shared" si="118"/>
        <v>0.85715162395299416</v>
      </c>
      <c r="AG775" s="135" t="s">
        <v>2544</v>
      </c>
      <c r="AH775" s="202"/>
      <c r="AI775" s="190"/>
      <c r="AJ775" s="191"/>
      <c r="AK775" s="191"/>
      <c r="AL775" s="191"/>
      <c r="AM775" s="191"/>
      <c r="AN775" s="191"/>
      <c r="AO775" s="191"/>
      <c r="AP775" s="191"/>
      <c r="AQ775" s="188" t="s">
        <v>1911</v>
      </c>
    </row>
    <row r="776" spans="1:43" ht="36.6" x14ac:dyDescent="0.3">
      <c r="A776" s="193" t="s">
        <v>897</v>
      </c>
      <c r="B776" s="129">
        <v>774</v>
      </c>
      <c r="C776" s="198" t="s">
        <v>1929</v>
      </c>
      <c r="D776" s="239">
        <v>149352</v>
      </c>
      <c r="E776" s="246" t="s">
        <v>2200</v>
      </c>
      <c r="F776" s="279" t="s">
        <v>2531</v>
      </c>
      <c r="G776" s="175" t="s">
        <v>1132</v>
      </c>
      <c r="H776" s="187">
        <v>2017</v>
      </c>
      <c r="I776" s="130">
        <v>40297</v>
      </c>
      <c r="J776" s="186">
        <v>2010</v>
      </c>
      <c r="K776" s="130" t="s">
        <v>1930</v>
      </c>
      <c r="L776" s="130" t="s">
        <v>1110</v>
      </c>
      <c r="M776" s="131">
        <v>180</v>
      </c>
      <c r="N776" s="136">
        <v>40483</v>
      </c>
      <c r="O776" s="136">
        <v>42795</v>
      </c>
      <c r="P776" s="136">
        <v>42844</v>
      </c>
      <c r="Q776" s="145">
        <f t="shared" si="119"/>
        <v>6.4684931506849317</v>
      </c>
      <c r="R776" s="145" t="s">
        <v>2516</v>
      </c>
      <c r="S776" s="145">
        <f t="shared" si="120"/>
        <v>0.13424657534246576</v>
      </c>
      <c r="T776" s="145" t="s">
        <v>2510</v>
      </c>
      <c r="U776" s="145" t="s">
        <v>2539</v>
      </c>
      <c r="V776" s="145" t="s">
        <v>689</v>
      </c>
      <c r="W776" s="145" t="s">
        <v>689</v>
      </c>
      <c r="X776" s="187" t="s">
        <v>689</v>
      </c>
      <c r="Y776" s="151">
        <v>648012.6</v>
      </c>
      <c r="Z776" s="150">
        <v>0</v>
      </c>
      <c r="AA776" s="150">
        <v>33699</v>
      </c>
      <c r="AB776" s="133">
        <v>1642000</v>
      </c>
      <c r="AC776" s="150">
        <v>656888.30000000005</v>
      </c>
      <c r="AD776" s="137">
        <f t="shared" si="116"/>
        <v>-8875.7000000000698</v>
      </c>
      <c r="AE776" s="135">
        <f t="shared" si="117"/>
        <v>1.0136968015745373</v>
      </c>
      <c r="AF776" s="135">
        <f t="shared" si="118"/>
        <v>1.0136968015745373</v>
      </c>
      <c r="AG776" s="135" t="s">
        <v>2544</v>
      </c>
      <c r="AH776" s="202"/>
      <c r="AI776" s="190"/>
      <c r="AJ776" s="191"/>
      <c r="AK776" s="191"/>
      <c r="AL776" s="191"/>
      <c r="AM776" s="191"/>
      <c r="AN776" s="191"/>
      <c r="AO776" s="191"/>
      <c r="AP776" s="191"/>
      <c r="AQ776" s="188" t="s">
        <v>1931</v>
      </c>
    </row>
    <row r="777" spans="1:43" ht="48.6" x14ac:dyDescent="0.3">
      <c r="A777" s="193" t="s">
        <v>897</v>
      </c>
      <c r="B777" s="129">
        <v>775</v>
      </c>
      <c r="C777" s="198" t="s">
        <v>1944</v>
      </c>
      <c r="D777" s="239">
        <v>158389</v>
      </c>
      <c r="E777" s="245" t="s">
        <v>2200</v>
      </c>
      <c r="F777" s="280" t="s">
        <v>2531</v>
      </c>
      <c r="G777" s="175" t="s">
        <v>1945</v>
      </c>
      <c r="H777" s="187">
        <v>2017</v>
      </c>
      <c r="I777" s="130" t="s">
        <v>1153</v>
      </c>
      <c r="J777" s="130"/>
      <c r="K777" s="130" t="s">
        <v>916</v>
      </c>
      <c r="L777" s="130" t="s">
        <v>1110</v>
      </c>
      <c r="M777" s="131">
        <v>540</v>
      </c>
      <c r="N777" s="136">
        <v>42309</v>
      </c>
      <c r="O777" s="136">
        <v>42339</v>
      </c>
      <c r="P777" s="136">
        <v>42844</v>
      </c>
      <c r="Q777" s="145">
        <f t="shared" si="119"/>
        <v>1.4657534246575343</v>
      </c>
      <c r="R777" s="145" t="s">
        <v>2398</v>
      </c>
      <c r="S777" s="145">
        <f t="shared" si="120"/>
        <v>1.3835616438356164</v>
      </c>
      <c r="T777" s="145" t="s">
        <v>2524</v>
      </c>
      <c r="U777" s="145" t="s">
        <v>2540</v>
      </c>
      <c r="V777" s="145" t="s">
        <v>689</v>
      </c>
      <c r="W777" s="145" t="s">
        <v>689</v>
      </c>
      <c r="X777" s="136" t="s">
        <v>689</v>
      </c>
      <c r="Y777" s="151">
        <v>5801522</v>
      </c>
      <c r="Z777" s="187">
        <v>0</v>
      </c>
      <c r="AA777" s="151">
        <v>51798</v>
      </c>
      <c r="AB777" s="150">
        <v>122273</v>
      </c>
      <c r="AC777" s="150">
        <v>60829.07</v>
      </c>
      <c r="AD777" s="137">
        <f t="shared" si="116"/>
        <v>5740692.9299999997</v>
      </c>
      <c r="AE777" s="135">
        <f t="shared" si="117"/>
        <v>1.04850192759762E-2</v>
      </c>
      <c r="AF777" s="135">
        <f t="shared" si="118"/>
        <v>1.04850192759762E-2</v>
      </c>
      <c r="AG777" s="135" t="s">
        <v>2543</v>
      </c>
      <c r="AH777" s="202"/>
      <c r="AI777" s="190"/>
      <c r="AJ777" s="191"/>
      <c r="AK777" s="191"/>
      <c r="AL777" s="191"/>
      <c r="AM777" s="191"/>
      <c r="AN777" s="191"/>
      <c r="AO777" s="191"/>
      <c r="AP777" s="191"/>
      <c r="AQ777" s="188" t="s">
        <v>1946</v>
      </c>
    </row>
    <row r="778" spans="1:43" ht="36.6" x14ac:dyDescent="0.3">
      <c r="A778" s="193" t="s">
        <v>897</v>
      </c>
      <c r="B778" s="129">
        <v>776</v>
      </c>
      <c r="C778" s="198" t="s">
        <v>1951</v>
      </c>
      <c r="D778" s="239">
        <v>163274</v>
      </c>
      <c r="E778" s="246" t="s">
        <v>2200</v>
      </c>
      <c r="F778" s="279" t="s">
        <v>2531</v>
      </c>
      <c r="G778" s="175" t="s">
        <v>1132</v>
      </c>
      <c r="H778" s="187">
        <v>2017</v>
      </c>
      <c r="I778" s="130">
        <v>41234</v>
      </c>
      <c r="J778" s="152">
        <v>2012</v>
      </c>
      <c r="K778" s="130" t="s">
        <v>1444</v>
      </c>
      <c r="L778" s="130" t="s">
        <v>1110</v>
      </c>
      <c r="M778" s="131">
        <v>240</v>
      </c>
      <c r="N778" s="136">
        <v>42125</v>
      </c>
      <c r="O778" s="136">
        <v>42461</v>
      </c>
      <c r="P778" s="136">
        <v>42844</v>
      </c>
      <c r="Q778" s="145">
        <f t="shared" si="119"/>
        <v>1.9698630136986301</v>
      </c>
      <c r="R778" s="145" t="s">
        <v>2512</v>
      </c>
      <c r="S778" s="145">
        <f t="shared" si="120"/>
        <v>1.0493150684931507</v>
      </c>
      <c r="T778" s="145" t="s">
        <v>2524</v>
      </c>
      <c r="U778" s="145" t="s">
        <v>2540</v>
      </c>
      <c r="V778" s="145" t="s">
        <v>691</v>
      </c>
      <c r="W778" s="145" t="s">
        <v>689</v>
      </c>
      <c r="X778" s="187" t="s">
        <v>689</v>
      </c>
      <c r="Y778" s="151">
        <v>3553474.34</v>
      </c>
      <c r="Z778" s="187">
        <v>0</v>
      </c>
      <c r="AA778" s="128">
        <v>0</v>
      </c>
      <c r="AB778" s="133">
        <v>36320</v>
      </c>
      <c r="AC778" s="150">
        <v>36319.54</v>
      </c>
      <c r="AD778" s="137">
        <f t="shared" si="116"/>
        <v>3517154.8</v>
      </c>
      <c r="AE778" s="135">
        <f t="shared" si="117"/>
        <v>1.022085331844552E-2</v>
      </c>
      <c r="AF778" s="135">
        <f t="shared" si="118"/>
        <v>1.022085331844552E-2</v>
      </c>
      <c r="AG778" s="135" t="s">
        <v>2543</v>
      </c>
      <c r="AH778" s="202"/>
      <c r="AI778" s="190"/>
      <c r="AJ778" s="191"/>
      <c r="AK778" s="191"/>
      <c r="AL778" s="191"/>
      <c r="AM778" s="191"/>
      <c r="AN778" s="191"/>
      <c r="AO778" s="191"/>
      <c r="AP778" s="191"/>
      <c r="AQ778" s="188" t="s">
        <v>1952</v>
      </c>
    </row>
    <row r="779" spans="1:43" s="201" customFormat="1" ht="36.6" x14ac:dyDescent="0.3">
      <c r="A779" s="193" t="s">
        <v>897</v>
      </c>
      <c r="B779" s="129">
        <v>777</v>
      </c>
      <c r="C779" s="198" t="s">
        <v>1961</v>
      </c>
      <c r="D779" s="239">
        <v>172647</v>
      </c>
      <c r="E779" s="246" t="s">
        <v>2200</v>
      </c>
      <c r="F779" s="279" t="s">
        <v>2531</v>
      </c>
      <c r="G779" s="175" t="s">
        <v>1132</v>
      </c>
      <c r="H779" s="187">
        <v>2017</v>
      </c>
      <c r="I779" s="130">
        <v>41283</v>
      </c>
      <c r="J779" s="187">
        <v>2013</v>
      </c>
      <c r="K779" s="130" t="s">
        <v>1611</v>
      </c>
      <c r="L779" s="130" t="s">
        <v>1110</v>
      </c>
      <c r="M779" s="131">
        <v>270</v>
      </c>
      <c r="N779" s="136">
        <v>42156</v>
      </c>
      <c r="O779" s="136">
        <v>42186</v>
      </c>
      <c r="P779" s="136">
        <v>42844</v>
      </c>
      <c r="Q779" s="145">
        <f t="shared" si="119"/>
        <v>1.8849315068493151</v>
      </c>
      <c r="R779" s="145" t="s">
        <v>2398</v>
      </c>
      <c r="S779" s="145">
        <f t="shared" si="120"/>
        <v>1.8027397260273972</v>
      </c>
      <c r="T779" s="145" t="s">
        <v>2524</v>
      </c>
      <c r="U779" s="145" t="s">
        <v>2540</v>
      </c>
      <c r="V779" s="145" t="s">
        <v>689</v>
      </c>
      <c r="W779" s="145" t="s">
        <v>689</v>
      </c>
      <c r="X779" s="187" t="s">
        <v>689</v>
      </c>
      <c r="Y779" s="180">
        <v>1191840</v>
      </c>
      <c r="Z779" s="181">
        <v>0</v>
      </c>
      <c r="AA779" s="180">
        <v>38683</v>
      </c>
      <c r="AB779" s="194">
        <v>117631</v>
      </c>
      <c r="AC779" s="180">
        <v>58023</v>
      </c>
      <c r="AD779" s="137">
        <f t="shared" si="116"/>
        <v>1133817</v>
      </c>
      <c r="AE779" s="135">
        <f t="shared" si="117"/>
        <v>4.8683548127265407E-2</v>
      </c>
      <c r="AF779" s="135">
        <f t="shared" si="118"/>
        <v>4.8683548127265407E-2</v>
      </c>
      <c r="AG779" s="135" t="s">
        <v>2543</v>
      </c>
      <c r="AH779" s="202"/>
      <c r="AI779" s="190"/>
      <c r="AJ779" s="191"/>
      <c r="AK779" s="191"/>
      <c r="AL779" s="191"/>
      <c r="AM779" s="191"/>
      <c r="AN779" s="191"/>
      <c r="AO779" s="191"/>
      <c r="AP779" s="191"/>
      <c r="AQ779" s="188" t="s">
        <v>1962</v>
      </c>
    </row>
    <row r="780" spans="1:43" ht="48.6" x14ac:dyDescent="0.3">
      <c r="A780" s="193" t="s">
        <v>897</v>
      </c>
      <c r="B780" s="129">
        <v>778</v>
      </c>
      <c r="C780" s="198" t="s">
        <v>1966</v>
      </c>
      <c r="D780" s="239">
        <v>180488</v>
      </c>
      <c r="E780" s="246" t="s">
        <v>2200</v>
      </c>
      <c r="F780" s="279" t="s">
        <v>2531</v>
      </c>
      <c r="G780" s="175" t="s">
        <v>2183</v>
      </c>
      <c r="H780" s="187">
        <v>2017</v>
      </c>
      <c r="I780" s="130">
        <v>42648</v>
      </c>
      <c r="J780" s="281">
        <v>2016</v>
      </c>
      <c r="K780" s="130" t="s">
        <v>1751</v>
      </c>
      <c r="L780" s="130" t="s">
        <v>1110</v>
      </c>
      <c r="M780" s="131">
        <v>300</v>
      </c>
      <c r="N780" s="136" t="s">
        <v>698</v>
      </c>
      <c r="O780" s="136" t="s">
        <v>698</v>
      </c>
      <c r="P780" s="136">
        <v>42844</v>
      </c>
      <c r="Q780" s="128" t="s">
        <v>698</v>
      </c>
      <c r="R780" s="128" t="s">
        <v>698</v>
      </c>
      <c r="S780" s="128" t="s">
        <v>698</v>
      </c>
      <c r="T780" s="128" t="s">
        <v>698</v>
      </c>
      <c r="U780" s="128" t="s">
        <v>698</v>
      </c>
      <c r="V780" s="145" t="s">
        <v>691</v>
      </c>
      <c r="W780" s="145" t="s">
        <v>689</v>
      </c>
      <c r="X780" s="187" t="s">
        <v>689</v>
      </c>
      <c r="Y780" s="180">
        <v>10004231.68</v>
      </c>
      <c r="Z780" s="181">
        <v>0</v>
      </c>
      <c r="AA780" s="180">
        <v>46248</v>
      </c>
      <c r="AB780" s="194">
        <v>65404</v>
      </c>
      <c r="AC780" s="180">
        <v>0</v>
      </c>
      <c r="AD780" s="137">
        <f t="shared" si="116"/>
        <v>10004231.68</v>
      </c>
      <c r="AE780" s="135">
        <f t="shared" si="117"/>
        <v>0</v>
      </c>
      <c r="AF780" s="135">
        <f t="shared" si="118"/>
        <v>0</v>
      </c>
      <c r="AG780" s="135" t="s">
        <v>2543</v>
      </c>
      <c r="AH780" s="202"/>
      <c r="AI780" s="190"/>
      <c r="AJ780" s="191"/>
      <c r="AK780" s="191"/>
      <c r="AL780" s="191"/>
      <c r="AM780" s="191"/>
      <c r="AN780" s="191"/>
      <c r="AO780" s="191"/>
      <c r="AP780" s="191"/>
      <c r="AQ780" s="188" t="s">
        <v>1967</v>
      </c>
    </row>
    <row r="781" spans="1:43" ht="48" x14ac:dyDescent="0.3">
      <c r="A781" s="193" t="s">
        <v>897</v>
      </c>
      <c r="B781" s="129">
        <v>779</v>
      </c>
      <c r="C781" s="198" t="s">
        <v>1973</v>
      </c>
      <c r="D781" s="239">
        <v>184462</v>
      </c>
      <c r="E781" s="246" t="s">
        <v>2200</v>
      </c>
      <c r="F781" s="279" t="s">
        <v>2531</v>
      </c>
      <c r="G781" s="175" t="s">
        <v>1603</v>
      </c>
      <c r="H781" s="187">
        <v>2017</v>
      </c>
      <c r="I781" s="130">
        <v>42276</v>
      </c>
      <c r="J781" s="282">
        <v>2015</v>
      </c>
      <c r="K781" s="130" t="s">
        <v>916</v>
      </c>
      <c r="L781" s="130" t="s">
        <v>1110</v>
      </c>
      <c r="M781" s="131">
        <v>120</v>
      </c>
      <c r="N781" s="136" t="s">
        <v>698</v>
      </c>
      <c r="O781" s="136" t="s">
        <v>698</v>
      </c>
      <c r="P781" s="136">
        <v>42844</v>
      </c>
      <c r="Q781" s="128" t="s">
        <v>698</v>
      </c>
      <c r="R781" s="128" t="s">
        <v>698</v>
      </c>
      <c r="S781" s="128" t="s">
        <v>698</v>
      </c>
      <c r="T781" s="128" t="s">
        <v>698</v>
      </c>
      <c r="U781" s="128" t="s">
        <v>698</v>
      </c>
      <c r="V781" s="145" t="s">
        <v>691</v>
      </c>
      <c r="W781" s="145" t="s">
        <v>689</v>
      </c>
      <c r="X781" s="187" t="s">
        <v>689</v>
      </c>
      <c r="Y781" s="180">
        <v>1844459.75</v>
      </c>
      <c r="Z781" s="181">
        <v>0</v>
      </c>
      <c r="AA781" s="180">
        <v>25943</v>
      </c>
      <c r="AB781" s="194">
        <v>30423</v>
      </c>
      <c r="AC781" s="180">
        <v>0</v>
      </c>
      <c r="AD781" s="137">
        <f t="shared" si="116"/>
        <v>1844459.75</v>
      </c>
      <c r="AE781" s="135">
        <f t="shared" si="117"/>
        <v>0</v>
      </c>
      <c r="AF781" s="135">
        <f t="shared" si="118"/>
        <v>0</v>
      </c>
      <c r="AG781" s="135" t="s">
        <v>2543</v>
      </c>
      <c r="AH781" s="202"/>
      <c r="AI781" s="189"/>
      <c r="AJ781" s="178"/>
      <c r="AK781" s="178"/>
      <c r="AL781" s="178"/>
      <c r="AM781" s="178"/>
      <c r="AN781" s="178"/>
      <c r="AO781" s="178"/>
      <c r="AP781" s="178"/>
      <c r="AQ781" s="188" t="s">
        <v>1974</v>
      </c>
    </row>
    <row r="782" spans="1:43" ht="36.6" x14ac:dyDescent="0.3">
      <c r="A782" s="193" t="s">
        <v>897</v>
      </c>
      <c r="B782" s="129">
        <v>780</v>
      </c>
      <c r="C782" s="198" t="s">
        <v>1975</v>
      </c>
      <c r="D782" s="239">
        <v>184992</v>
      </c>
      <c r="E782" s="246" t="s">
        <v>2205</v>
      </c>
      <c r="F782" s="279" t="s">
        <v>2531</v>
      </c>
      <c r="G782" s="175" t="s">
        <v>1976</v>
      </c>
      <c r="H782" s="187">
        <v>2017</v>
      </c>
      <c r="I782" s="130">
        <v>40863</v>
      </c>
      <c r="J782" s="187">
        <v>2011</v>
      </c>
      <c r="K782" s="130" t="s">
        <v>1600</v>
      </c>
      <c r="L782" s="130" t="s">
        <v>1100</v>
      </c>
      <c r="M782" s="131">
        <v>960</v>
      </c>
      <c r="N782" s="136">
        <v>41122</v>
      </c>
      <c r="O782" s="136">
        <v>42795</v>
      </c>
      <c r="P782" s="136">
        <v>42844</v>
      </c>
      <c r="Q782" s="145">
        <f t="shared" ref="Q782:Q792" si="121">+(P782-N782)/365</f>
        <v>4.7178082191780826</v>
      </c>
      <c r="R782" s="145" t="s">
        <v>2514</v>
      </c>
      <c r="S782" s="145">
        <f t="shared" ref="S782:S792" si="122">+(P782-O782)/365</f>
        <v>0.13424657534246576</v>
      </c>
      <c r="T782" s="145" t="s">
        <v>2510</v>
      </c>
      <c r="U782" s="145" t="s">
        <v>2539</v>
      </c>
      <c r="V782" s="145" t="s">
        <v>691</v>
      </c>
      <c r="W782" s="145" t="s">
        <v>689</v>
      </c>
      <c r="X782" s="187" t="s">
        <v>691</v>
      </c>
      <c r="Y782" s="180">
        <v>3126359.79</v>
      </c>
      <c r="Z782" s="181">
        <v>0</v>
      </c>
      <c r="AA782" s="180">
        <v>67521</v>
      </c>
      <c r="AB782" s="194">
        <v>4994888</v>
      </c>
      <c r="AC782" s="194">
        <v>2596186.4</v>
      </c>
      <c r="AD782" s="137">
        <f t="shared" si="116"/>
        <v>530173.39000000013</v>
      </c>
      <c r="AE782" s="135">
        <f t="shared" si="117"/>
        <v>0.83041830575744446</v>
      </c>
      <c r="AF782" s="135">
        <f t="shared" si="118"/>
        <v>0.83041830575744446</v>
      </c>
      <c r="AG782" s="135" t="s">
        <v>2544</v>
      </c>
      <c r="AH782" s="202"/>
      <c r="AI782" s="189"/>
      <c r="AJ782" s="178"/>
      <c r="AK782" s="178"/>
      <c r="AL782" s="178"/>
      <c r="AM782" s="178"/>
      <c r="AN782" s="178"/>
      <c r="AO782" s="178"/>
      <c r="AP782" s="178"/>
      <c r="AQ782" s="188" t="s">
        <v>1977</v>
      </c>
    </row>
    <row r="783" spans="1:43" ht="48.6" x14ac:dyDescent="0.3">
      <c r="A783" s="212" t="s">
        <v>899</v>
      </c>
      <c r="B783" s="129">
        <v>781</v>
      </c>
      <c r="C783" s="213" t="s">
        <v>1993</v>
      </c>
      <c r="D783" s="244">
        <v>199026</v>
      </c>
      <c r="E783" s="246" t="s">
        <v>1994</v>
      </c>
      <c r="F783" s="279" t="s">
        <v>2531</v>
      </c>
      <c r="G783" s="175" t="s">
        <v>1132</v>
      </c>
      <c r="H783" s="185">
        <v>2017</v>
      </c>
      <c r="I783" s="249">
        <v>41100</v>
      </c>
      <c r="J783" s="152">
        <v>2012</v>
      </c>
      <c r="K783" s="187" t="s">
        <v>1161</v>
      </c>
      <c r="L783" s="249" t="s">
        <v>1100</v>
      </c>
      <c r="M783" s="250">
        <v>120</v>
      </c>
      <c r="N783" s="136">
        <v>41671</v>
      </c>
      <c r="O783" s="136">
        <v>42795</v>
      </c>
      <c r="P783" s="136">
        <v>42844</v>
      </c>
      <c r="Q783" s="145">
        <f t="shared" si="121"/>
        <v>3.2136986301369861</v>
      </c>
      <c r="R783" s="145" t="s">
        <v>2513</v>
      </c>
      <c r="S783" s="145">
        <f t="shared" si="122"/>
        <v>0.13424657534246576</v>
      </c>
      <c r="T783" s="145" t="s">
        <v>2510</v>
      </c>
      <c r="U783" s="145" t="s">
        <v>2539</v>
      </c>
      <c r="V783" s="145" t="s">
        <v>691</v>
      </c>
      <c r="W783" s="145" t="s">
        <v>689</v>
      </c>
      <c r="X783" s="185" t="s">
        <v>691</v>
      </c>
      <c r="Y783" s="183">
        <v>2311773.4900000002</v>
      </c>
      <c r="Z783" s="184">
        <v>0</v>
      </c>
      <c r="AA783" s="183">
        <v>459288</v>
      </c>
      <c r="AB783" s="214">
        <v>3113112</v>
      </c>
      <c r="AC783" s="215">
        <v>1958835.02</v>
      </c>
      <c r="AD783" s="137">
        <f t="shared" si="116"/>
        <v>352938.4700000002</v>
      </c>
      <c r="AE783" s="135">
        <f t="shared" si="117"/>
        <v>0.84732999511989382</v>
      </c>
      <c r="AF783" s="135">
        <f t="shared" si="118"/>
        <v>0.84732999511989382</v>
      </c>
      <c r="AG783" s="135" t="s">
        <v>2544</v>
      </c>
      <c r="AH783" s="182"/>
      <c r="AI783" s="216"/>
      <c r="AJ783" s="217"/>
      <c r="AK783" s="217"/>
      <c r="AL783" s="217"/>
      <c r="AM783" s="217"/>
      <c r="AN783" s="217"/>
      <c r="AO783" s="217"/>
      <c r="AP783" s="217"/>
      <c r="AQ783" s="188" t="s">
        <v>1995</v>
      </c>
    </row>
    <row r="784" spans="1:43" ht="48" x14ac:dyDescent="0.3">
      <c r="A784" s="193" t="s">
        <v>899</v>
      </c>
      <c r="B784" s="129">
        <v>782</v>
      </c>
      <c r="C784" s="198" t="s">
        <v>1996</v>
      </c>
      <c r="D784" s="239">
        <v>199060</v>
      </c>
      <c r="E784" s="246" t="s">
        <v>2200</v>
      </c>
      <c r="F784" s="279" t="s">
        <v>2531</v>
      </c>
      <c r="G784" s="175" t="s">
        <v>1132</v>
      </c>
      <c r="H784" s="187">
        <v>2017</v>
      </c>
      <c r="I784" s="130">
        <v>41719</v>
      </c>
      <c r="J784" s="282">
        <v>2014</v>
      </c>
      <c r="K784" s="130" t="s">
        <v>1997</v>
      </c>
      <c r="L784" s="130" t="s">
        <v>1100</v>
      </c>
      <c r="M784" s="131">
        <v>495</v>
      </c>
      <c r="N784" s="136">
        <v>41518</v>
      </c>
      <c r="O784" s="136">
        <v>42795</v>
      </c>
      <c r="P784" s="136">
        <v>42844</v>
      </c>
      <c r="Q784" s="145">
        <f t="shared" si="121"/>
        <v>3.6328767123287671</v>
      </c>
      <c r="R784" s="145" t="s">
        <v>2513</v>
      </c>
      <c r="S784" s="145">
        <f t="shared" si="122"/>
        <v>0.13424657534246576</v>
      </c>
      <c r="T784" s="145" t="s">
        <v>2510</v>
      </c>
      <c r="U784" s="145" t="s">
        <v>2539</v>
      </c>
      <c r="V784" s="145" t="s">
        <v>691</v>
      </c>
      <c r="W784" s="145" t="s">
        <v>689</v>
      </c>
      <c r="X784" s="187" t="s">
        <v>691</v>
      </c>
      <c r="Y784" s="180">
        <v>5571603.5</v>
      </c>
      <c r="Z784" s="181">
        <v>0</v>
      </c>
      <c r="AA784" s="180">
        <v>1602887</v>
      </c>
      <c r="AB784" s="134">
        <v>7145159</v>
      </c>
      <c r="AC784" s="192">
        <v>3531235.89</v>
      </c>
      <c r="AD784" s="137">
        <f t="shared" si="116"/>
        <v>2040367.6099999999</v>
      </c>
      <c r="AE784" s="135">
        <f t="shared" si="117"/>
        <v>0.63379167056665109</v>
      </c>
      <c r="AF784" s="135">
        <f t="shared" si="118"/>
        <v>0.63379167056665109</v>
      </c>
      <c r="AG784" s="135" t="s">
        <v>2542</v>
      </c>
      <c r="AH784" s="202"/>
      <c r="AI784" s="189"/>
      <c r="AJ784" s="178"/>
      <c r="AK784" s="178"/>
      <c r="AL784" s="178"/>
      <c r="AM784" s="178"/>
      <c r="AN784" s="178"/>
      <c r="AO784" s="178"/>
      <c r="AP784" s="178"/>
      <c r="AQ784" s="188"/>
    </row>
    <row r="785" spans="1:43" ht="36" x14ac:dyDescent="0.3">
      <c r="A785" s="193" t="s">
        <v>899</v>
      </c>
      <c r="B785" s="129">
        <v>783</v>
      </c>
      <c r="C785" s="198" t="s">
        <v>2000</v>
      </c>
      <c r="D785" s="239">
        <v>203122</v>
      </c>
      <c r="E785" s="246" t="s">
        <v>2200</v>
      </c>
      <c r="F785" s="279" t="s">
        <v>2531</v>
      </c>
      <c r="G785" s="175" t="s">
        <v>1132</v>
      </c>
      <c r="H785" s="187">
        <v>2017</v>
      </c>
      <c r="I785" s="130">
        <v>42227</v>
      </c>
      <c r="J785" s="282">
        <v>2015</v>
      </c>
      <c r="K785" s="187" t="s">
        <v>1193</v>
      </c>
      <c r="L785" s="130" t="s">
        <v>1104</v>
      </c>
      <c r="M785" s="131">
        <v>210</v>
      </c>
      <c r="N785" s="136">
        <v>42552</v>
      </c>
      <c r="O785" s="136">
        <v>42552</v>
      </c>
      <c r="P785" s="136">
        <v>42844</v>
      </c>
      <c r="Q785" s="145">
        <f t="shared" si="121"/>
        <v>0.8</v>
      </c>
      <c r="R785" s="145" t="s">
        <v>2509</v>
      </c>
      <c r="S785" s="145">
        <f t="shared" si="122"/>
        <v>0.8</v>
      </c>
      <c r="T785" s="145" t="s">
        <v>2524</v>
      </c>
      <c r="U785" s="145" t="s">
        <v>2540</v>
      </c>
      <c r="V785" s="145" t="s">
        <v>691</v>
      </c>
      <c r="W785" s="145" t="s">
        <v>689</v>
      </c>
      <c r="X785" s="187" t="s">
        <v>689</v>
      </c>
      <c r="Y785" s="180">
        <v>1592088</v>
      </c>
      <c r="Z785" s="181">
        <v>0</v>
      </c>
      <c r="AA785" s="180">
        <v>1563598</v>
      </c>
      <c r="AB785" s="134">
        <v>3057809</v>
      </c>
      <c r="AC785" s="192">
        <v>28490.31</v>
      </c>
      <c r="AD785" s="137">
        <f t="shared" si="116"/>
        <v>1563597.69</v>
      </c>
      <c r="AE785" s="135">
        <f t="shared" si="117"/>
        <v>1.7894934199617109E-2</v>
      </c>
      <c r="AF785" s="135">
        <f t="shared" si="118"/>
        <v>1.7894934199617109E-2</v>
      </c>
      <c r="AG785" s="135" t="s">
        <v>2543</v>
      </c>
      <c r="AH785" s="202"/>
      <c r="AI785" s="189"/>
      <c r="AJ785" s="178"/>
      <c r="AK785" s="178"/>
      <c r="AL785" s="178"/>
      <c r="AM785" s="178"/>
      <c r="AN785" s="178"/>
      <c r="AO785" s="178"/>
      <c r="AP785" s="178"/>
      <c r="AQ785" s="188"/>
    </row>
    <row r="786" spans="1:43" ht="36" x14ac:dyDescent="0.3">
      <c r="A786" s="193" t="s">
        <v>899</v>
      </c>
      <c r="B786" s="129">
        <v>784</v>
      </c>
      <c r="C786" s="198" t="s">
        <v>2001</v>
      </c>
      <c r="D786" s="239">
        <v>203477</v>
      </c>
      <c r="E786" s="246" t="s">
        <v>2200</v>
      </c>
      <c r="F786" s="279" t="s">
        <v>2531</v>
      </c>
      <c r="G786" s="175" t="s">
        <v>1132</v>
      </c>
      <c r="H786" s="187">
        <v>2017</v>
      </c>
      <c r="I786" s="130">
        <v>41234</v>
      </c>
      <c r="J786" s="152">
        <v>2012</v>
      </c>
      <c r="K786" s="187" t="s">
        <v>1094</v>
      </c>
      <c r="L786" s="130" t="s">
        <v>1102</v>
      </c>
      <c r="M786" s="131">
        <v>240</v>
      </c>
      <c r="N786" s="136">
        <v>42278</v>
      </c>
      <c r="O786" s="136">
        <v>42705</v>
      </c>
      <c r="P786" s="136">
        <v>42844</v>
      </c>
      <c r="Q786" s="145">
        <f t="shared" si="121"/>
        <v>1.5506849315068494</v>
      </c>
      <c r="R786" s="145" t="s">
        <v>2398</v>
      </c>
      <c r="S786" s="145">
        <f t="shared" si="122"/>
        <v>0.38082191780821917</v>
      </c>
      <c r="T786" s="145" t="s">
        <v>2510</v>
      </c>
      <c r="U786" s="145" t="s">
        <v>2539</v>
      </c>
      <c r="V786" s="145" t="s">
        <v>691</v>
      </c>
      <c r="W786" s="145" t="s">
        <v>689</v>
      </c>
      <c r="X786" s="187" t="s">
        <v>689</v>
      </c>
      <c r="Y786" s="180">
        <v>3277007.4</v>
      </c>
      <c r="Z786" s="181">
        <v>0</v>
      </c>
      <c r="AA786" s="128">
        <v>0</v>
      </c>
      <c r="AB786" s="134">
        <v>56229</v>
      </c>
      <c r="AC786" s="192">
        <v>54107.17</v>
      </c>
      <c r="AD786" s="137">
        <f t="shared" si="116"/>
        <v>3222900.23</v>
      </c>
      <c r="AE786" s="135">
        <f t="shared" si="117"/>
        <v>1.6511152828034503E-2</v>
      </c>
      <c r="AF786" s="135">
        <f t="shared" si="118"/>
        <v>1.6511152828034503E-2</v>
      </c>
      <c r="AG786" s="135" t="s">
        <v>2543</v>
      </c>
      <c r="AH786" s="202"/>
      <c r="AI786" s="189"/>
      <c r="AJ786" s="178"/>
      <c r="AK786" s="178"/>
      <c r="AL786" s="178"/>
      <c r="AM786" s="178"/>
      <c r="AN786" s="178"/>
      <c r="AO786" s="178"/>
      <c r="AP786" s="178"/>
      <c r="AQ786" s="188"/>
    </row>
    <row r="787" spans="1:43" ht="60" x14ac:dyDescent="0.3">
      <c r="A787" s="193" t="s">
        <v>899</v>
      </c>
      <c r="B787" s="129">
        <v>785</v>
      </c>
      <c r="C787" s="198" t="s">
        <v>2005</v>
      </c>
      <c r="D787" s="239">
        <v>205470</v>
      </c>
      <c r="E787" s="246" t="s">
        <v>2200</v>
      </c>
      <c r="F787" s="279" t="s">
        <v>2531</v>
      </c>
      <c r="G787" s="175" t="s">
        <v>1132</v>
      </c>
      <c r="H787" s="187">
        <v>2017</v>
      </c>
      <c r="I787" s="130">
        <v>41170</v>
      </c>
      <c r="J787" s="152">
        <v>2012</v>
      </c>
      <c r="K787" s="130" t="s">
        <v>2006</v>
      </c>
      <c r="L787" s="130" t="s">
        <v>1100</v>
      </c>
      <c r="M787" s="131">
        <v>270</v>
      </c>
      <c r="N787" s="136">
        <v>41518</v>
      </c>
      <c r="O787" s="136">
        <v>41974</v>
      </c>
      <c r="P787" s="136">
        <v>42844</v>
      </c>
      <c r="Q787" s="145">
        <f t="shared" si="121"/>
        <v>3.6328767123287671</v>
      </c>
      <c r="R787" s="145" t="s">
        <v>2513</v>
      </c>
      <c r="S787" s="145">
        <f t="shared" si="122"/>
        <v>2.3835616438356166</v>
      </c>
      <c r="T787" s="145" t="s">
        <v>2512</v>
      </c>
      <c r="U787" s="145" t="s">
        <v>2540</v>
      </c>
      <c r="V787" s="145" t="s">
        <v>691</v>
      </c>
      <c r="W787" s="145" t="s">
        <v>689</v>
      </c>
      <c r="X787" s="187" t="s">
        <v>689</v>
      </c>
      <c r="Y787" s="180">
        <v>5331106.8</v>
      </c>
      <c r="Z787" s="181">
        <v>0</v>
      </c>
      <c r="AA787" s="128">
        <v>0</v>
      </c>
      <c r="AB787" s="134">
        <v>211913</v>
      </c>
      <c r="AC787" s="192">
        <v>103544.25</v>
      </c>
      <c r="AD787" s="137">
        <f t="shared" si="116"/>
        <v>5227562.55</v>
      </c>
      <c r="AE787" s="135">
        <f t="shared" si="117"/>
        <v>1.9422655348041423E-2</v>
      </c>
      <c r="AF787" s="135">
        <f t="shared" si="118"/>
        <v>1.9422655348041423E-2</v>
      </c>
      <c r="AG787" s="135" t="s">
        <v>2543</v>
      </c>
      <c r="AH787" s="202"/>
      <c r="AI787" s="189"/>
      <c r="AJ787" s="178"/>
      <c r="AK787" s="178"/>
      <c r="AL787" s="178"/>
      <c r="AM787" s="178"/>
      <c r="AN787" s="178"/>
      <c r="AO787" s="178"/>
      <c r="AP787" s="178"/>
      <c r="AQ787" s="188"/>
    </row>
    <row r="788" spans="1:43" ht="36" x14ac:dyDescent="0.3">
      <c r="A788" s="193" t="s">
        <v>899</v>
      </c>
      <c r="B788" s="129">
        <v>786</v>
      </c>
      <c r="C788" s="198" t="s">
        <v>2009</v>
      </c>
      <c r="D788" s="239">
        <v>212304</v>
      </c>
      <c r="E788" s="246" t="s">
        <v>2200</v>
      </c>
      <c r="F788" s="279" t="s">
        <v>2531</v>
      </c>
      <c r="G788" s="175" t="s">
        <v>1132</v>
      </c>
      <c r="H788" s="187">
        <v>2017</v>
      </c>
      <c r="I788" s="130">
        <v>41719</v>
      </c>
      <c r="J788" s="282">
        <v>2014</v>
      </c>
      <c r="K788" s="130" t="s">
        <v>2010</v>
      </c>
      <c r="L788" s="130" t="s">
        <v>1100</v>
      </c>
      <c r="M788" s="131">
        <v>240</v>
      </c>
      <c r="N788" s="136">
        <v>41699</v>
      </c>
      <c r="O788" s="136">
        <v>41852</v>
      </c>
      <c r="P788" s="136">
        <v>42844</v>
      </c>
      <c r="Q788" s="145">
        <f t="shared" si="121"/>
        <v>3.1369863013698631</v>
      </c>
      <c r="R788" s="145" t="s">
        <v>2513</v>
      </c>
      <c r="S788" s="145">
        <f t="shared" si="122"/>
        <v>2.7178082191780821</v>
      </c>
      <c r="T788" s="145" t="s">
        <v>2512</v>
      </c>
      <c r="U788" s="145" t="s">
        <v>2540</v>
      </c>
      <c r="V788" s="145" t="s">
        <v>691</v>
      </c>
      <c r="W788" s="145" t="s">
        <v>689</v>
      </c>
      <c r="X788" s="187" t="s">
        <v>689</v>
      </c>
      <c r="Y788" s="180">
        <v>4522513.49</v>
      </c>
      <c r="Z788" s="181">
        <v>0</v>
      </c>
      <c r="AA788" s="128">
        <v>0</v>
      </c>
      <c r="AB788" s="134">
        <v>218159</v>
      </c>
      <c r="AC788" s="192">
        <v>98171.49</v>
      </c>
      <c r="AD788" s="137">
        <f t="shared" si="116"/>
        <v>4424342</v>
      </c>
      <c r="AE788" s="135">
        <f t="shared" si="117"/>
        <v>2.170728516721351E-2</v>
      </c>
      <c r="AF788" s="135">
        <f t="shared" si="118"/>
        <v>2.170728516721351E-2</v>
      </c>
      <c r="AG788" s="135" t="s">
        <v>2543</v>
      </c>
      <c r="AH788" s="202"/>
      <c r="AI788" s="189"/>
      <c r="AJ788" s="178"/>
      <c r="AK788" s="178"/>
      <c r="AL788" s="178"/>
      <c r="AM788" s="178"/>
      <c r="AN788" s="178"/>
      <c r="AO788" s="178"/>
      <c r="AP788" s="178"/>
      <c r="AQ788" s="188"/>
    </row>
    <row r="789" spans="1:43" ht="36" x14ac:dyDescent="0.3">
      <c r="A789" s="193" t="s">
        <v>899</v>
      </c>
      <c r="B789" s="129">
        <v>787</v>
      </c>
      <c r="C789" s="198" t="s">
        <v>2011</v>
      </c>
      <c r="D789" s="239">
        <v>216811</v>
      </c>
      <c r="E789" s="246" t="s">
        <v>2200</v>
      </c>
      <c r="F789" s="279" t="s">
        <v>2531</v>
      </c>
      <c r="G789" s="175" t="s">
        <v>1132</v>
      </c>
      <c r="H789" s="187">
        <v>2017</v>
      </c>
      <c r="I789" s="130">
        <v>41204</v>
      </c>
      <c r="J789" s="152">
        <v>2012</v>
      </c>
      <c r="K789" s="130" t="s">
        <v>2012</v>
      </c>
      <c r="L789" s="130" t="s">
        <v>1104</v>
      </c>
      <c r="M789" s="131">
        <v>450</v>
      </c>
      <c r="N789" s="136">
        <v>41730</v>
      </c>
      <c r="O789" s="136">
        <v>41913</v>
      </c>
      <c r="P789" s="136">
        <v>42844</v>
      </c>
      <c r="Q789" s="145">
        <f t="shared" si="121"/>
        <v>3.0520547945205481</v>
      </c>
      <c r="R789" s="145" t="s">
        <v>2513</v>
      </c>
      <c r="S789" s="145">
        <f t="shared" si="122"/>
        <v>2.5506849315068494</v>
      </c>
      <c r="T789" s="145" t="s">
        <v>2512</v>
      </c>
      <c r="U789" s="145" t="s">
        <v>2540</v>
      </c>
      <c r="V789" s="145" t="s">
        <v>689</v>
      </c>
      <c r="W789" s="145" t="s">
        <v>689</v>
      </c>
      <c r="X789" s="187" t="s">
        <v>689</v>
      </c>
      <c r="Y789" s="180">
        <v>8790431</v>
      </c>
      <c r="Z789" s="181">
        <v>0</v>
      </c>
      <c r="AA789" s="180">
        <v>48255</v>
      </c>
      <c r="AB789" s="134">
        <v>357675</v>
      </c>
      <c r="AC789" s="180">
        <v>273610</v>
      </c>
      <c r="AD789" s="137">
        <f t="shared" ref="AD789:AD852" si="123">+Y789-AC789</f>
        <v>8516821</v>
      </c>
      <c r="AE789" s="135">
        <f t="shared" ref="AE789:AE852" si="124">+AC789/Y789</f>
        <v>3.1125891324327557E-2</v>
      </c>
      <c r="AF789" s="135">
        <f t="shared" ref="AF789:AF852" si="125">+AC789/Y789</f>
        <v>3.1125891324327557E-2</v>
      </c>
      <c r="AG789" s="135" t="s">
        <v>2543</v>
      </c>
      <c r="AH789" s="202"/>
      <c r="AI789" s="189"/>
      <c r="AJ789" s="178"/>
      <c r="AK789" s="178"/>
      <c r="AL789" s="178"/>
      <c r="AM789" s="178"/>
      <c r="AN789" s="178"/>
      <c r="AO789" s="178"/>
      <c r="AP789" s="178"/>
      <c r="AQ789" s="188"/>
    </row>
    <row r="790" spans="1:43" ht="36" x14ac:dyDescent="0.3">
      <c r="A790" s="193" t="s">
        <v>899</v>
      </c>
      <c r="B790" s="129">
        <v>788</v>
      </c>
      <c r="C790" s="198" t="s">
        <v>2013</v>
      </c>
      <c r="D790" s="239">
        <v>223075</v>
      </c>
      <c r="E790" s="246" t="s">
        <v>2200</v>
      </c>
      <c r="F790" s="279" t="s">
        <v>2531</v>
      </c>
      <c r="G790" s="175" t="s">
        <v>1132</v>
      </c>
      <c r="H790" s="187">
        <v>2017</v>
      </c>
      <c r="I790" s="130">
        <v>41204</v>
      </c>
      <c r="J790" s="152">
        <v>2012</v>
      </c>
      <c r="K790" s="130" t="s">
        <v>1759</v>
      </c>
      <c r="L790" s="130" t="s">
        <v>1106</v>
      </c>
      <c r="M790" s="131">
        <v>720</v>
      </c>
      <c r="N790" s="136">
        <v>41487</v>
      </c>
      <c r="O790" s="136">
        <v>41974</v>
      </c>
      <c r="P790" s="136">
        <v>42844</v>
      </c>
      <c r="Q790" s="145">
        <f t="shared" si="121"/>
        <v>3.7178082191780821</v>
      </c>
      <c r="R790" s="145" t="s">
        <v>2513</v>
      </c>
      <c r="S790" s="145">
        <f t="shared" si="122"/>
        <v>2.3835616438356166</v>
      </c>
      <c r="T790" s="145" t="s">
        <v>2512</v>
      </c>
      <c r="U790" s="145" t="s">
        <v>2540</v>
      </c>
      <c r="V790" s="145" t="s">
        <v>689</v>
      </c>
      <c r="W790" s="145" t="s">
        <v>689</v>
      </c>
      <c r="X790" s="187" t="s">
        <v>689</v>
      </c>
      <c r="Y790" s="180">
        <v>4852591</v>
      </c>
      <c r="Z790" s="180">
        <v>1000000</v>
      </c>
      <c r="AA790" s="180">
        <v>1000000</v>
      </c>
      <c r="AB790" s="134">
        <v>1634705</v>
      </c>
      <c r="AC790" s="180">
        <v>97700</v>
      </c>
      <c r="AD790" s="137">
        <f t="shared" si="123"/>
        <v>4754891</v>
      </c>
      <c r="AE790" s="135">
        <f t="shared" si="124"/>
        <v>2.0133574002012534E-2</v>
      </c>
      <c r="AF790" s="135">
        <f t="shared" si="125"/>
        <v>2.0133574002012534E-2</v>
      </c>
      <c r="AG790" s="135" t="s">
        <v>2543</v>
      </c>
      <c r="AH790" s="202"/>
      <c r="AI790" s="189"/>
      <c r="AJ790" s="178"/>
      <c r="AK790" s="178"/>
      <c r="AL790" s="178"/>
      <c r="AM790" s="178"/>
      <c r="AN790" s="178"/>
      <c r="AO790" s="178"/>
      <c r="AP790" s="178"/>
      <c r="AQ790" s="188"/>
    </row>
    <row r="791" spans="1:43" ht="36" x14ac:dyDescent="0.3">
      <c r="A791" s="193" t="s">
        <v>899</v>
      </c>
      <c r="B791" s="129">
        <v>789</v>
      </c>
      <c r="C791" s="198" t="s">
        <v>2199</v>
      </c>
      <c r="D791" s="239">
        <v>227298</v>
      </c>
      <c r="E791" s="246" t="s">
        <v>2200</v>
      </c>
      <c r="F791" s="279" t="s">
        <v>2531</v>
      </c>
      <c r="G791" s="175" t="s">
        <v>1603</v>
      </c>
      <c r="H791" s="187">
        <v>2017</v>
      </c>
      <c r="I791" s="130">
        <v>42717</v>
      </c>
      <c r="J791" s="281">
        <v>2016</v>
      </c>
      <c r="K791" s="130" t="s">
        <v>2014</v>
      </c>
      <c r="L791" s="130" t="s">
        <v>1099</v>
      </c>
      <c r="M791" s="131">
        <v>330</v>
      </c>
      <c r="N791" s="136">
        <v>42125</v>
      </c>
      <c r="O791" s="136">
        <v>42156</v>
      </c>
      <c r="P791" s="136">
        <v>42844</v>
      </c>
      <c r="Q791" s="145">
        <f t="shared" si="121"/>
        <v>1.9698630136986301</v>
      </c>
      <c r="R791" s="145" t="s">
        <v>2512</v>
      </c>
      <c r="S791" s="145">
        <f t="shared" si="122"/>
        <v>1.8849315068493151</v>
      </c>
      <c r="T791" s="145" t="s">
        <v>2524</v>
      </c>
      <c r="U791" s="145" t="s">
        <v>2540</v>
      </c>
      <c r="V791" s="145" t="s">
        <v>691</v>
      </c>
      <c r="W791" s="145" t="s">
        <v>689</v>
      </c>
      <c r="X791" s="187" t="s">
        <v>689</v>
      </c>
      <c r="Y791" s="180">
        <v>8068693</v>
      </c>
      <c r="Z791" s="181">
        <v>0</v>
      </c>
      <c r="AA791" s="180">
        <v>83239</v>
      </c>
      <c r="AB791" s="134">
        <v>182421</v>
      </c>
      <c r="AC791" s="192">
        <v>99179.03</v>
      </c>
      <c r="AD791" s="137">
        <f t="shared" si="123"/>
        <v>7969513.9699999997</v>
      </c>
      <c r="AE791" s="135">
        <f t="shared" si="124"/>
        <v>1.2291833386150645E-2</v>
      </c>
      <c r="AF791" s="135">
        <f t="shared" si="125"/>
        <v>1.2291833386150645E-2</v>
      </c>
      <c r="AG791" s="135" t="s">
        <v>2543</v>
      </c>
      <c r="AH791" s="202"/>
      <c r="AI791" s="189"/>
      <c r="AJ791" s="178"/>
      <c r="AK791" s="178"/>
      <c r="AL791" s="178"/>
      <c r="AM791" s="178"/>
      <c r="AN791" s="178"/>
      <c r="AO791" s="178"/>
      <c r="AP791" s="178"/>
      <c r="AQ791" s="188"/>
    </row>
    <row r="792" spans="1:43" ht="48" x14ac:dyDescent="0.3">
      <c r="A792" s="193" t="s">
        <v>899</v>
      </c>
      <c r="B792" s="129">
        <v>790</v>
      </c>
      <c r="C792" s="198" t="s">
        <v>2017</v>
      </c>
      <c r="D792" s="239">
        <v>229572</v>
      </c>
      <c r="E792" s="246" t="s">
        <v>2200</v>
      </c>
      <c r="F792" s="279" t="s">
        <v>2531</v>
      </c>
      <c r="G792" s="175" t="s">
        <v>1132</v>
      </c>
      <c r="H792" s="187">
        <v>2017</v>
      </c>
      <c r="I792" s="130">
        <v>41278</v>
      </c>
      <c r="J792" s="187">
        <v>2013</v>
      </c>
      <c r="K792" s="187" t="s">
        <v>1161</v>
      </c>
      <c r="L792" s="130" t="s">
        <v>1110</v>
      </c>
      <c r="M792" s="131">
        <v>210</v>
      </c>
      <c r="N792" s="136">
        <v>42461</v>
      </c>
      <c r="O792" s="136">
        <v>42705</v>
      </c>
      <c r="P792" s="136">
        <v>42844</v>
      </c>
      <c r="Q792" s="145">
        <f t="shared" si="121"/>
        <v>1.0493150684931507</v>
      </c>
      <c r="R792" s="145" t="s">
        <v>2398</v>
      </c>
      <c r="S792" s="145">
        <f t="shared" si="122"/>
        <v>0.38082191780821917</v>
      </c>
      <c r="T792" s="145" t="s">
        <v>2510</v>
      </c>
      <c r="U792" s="145" t="s">
        <v>2539</v>
      </c>
      <c r="V792" s="145" t="s">
        <v>691</v>
      </c>
      <c r="W792" s="145" t="s">
        <v>689</v>
      </c>
      <c r="X792" s="187" t="s">
        <v>689</v>
      </c>
      <c r="Y792" s="180">
        <v>3808309.37</v>
      </c>
      <c r="Z792" s="180">
        <v>3323974</v>
      </c>
      <c r="AA792" s="180">
        <v>3558100</v>
      </c>
      <c r="AB792" s="134">
        <v>5516106</v>
      </c>
      <c r="AC792" s="192">
        <v>32221.919999999998</v>
      </c>
      <c r="AD792" s="137">
        <f t="shared" si="123"/>
        <v>3776087.45</v>
      </c>
      <c r="AE792" s="135">
        <f t="shared" si="124"/>
        <v>8.4609512698281646E-3</v>
      </c>
      <c r="AF792" s="135">
        <f t="shared" si="125"/>
        <v>8.4609512698281646E-3</v>
      </c>
      <c r="AG792" s="135" t="s">
        <v>2543</v>
      </c>
      <c r="AH792" s="202"/>
      <c r="AI792" s="189"/>
      <c r="AJ792" s="178"/>
      <c r="AK792" s="178"/>
      <c r="AL792" s="178"/>
      <c r="AM792" s="178"/>
      <c r="AN792" s="178"/>
      <c r="AO792" s="178"/>
      <c r="AP792" s="178"/>
      <c r="AQ792" s="188"/>
    </row>
    <row r="793" spans="1:43" ht="60" x14ac:dyDescent="0.3">
      <c r="A793" s="193" t="s">
        <v>899</v>
      </c>
      <c r="B793" s="129">
        <v>791</v>
      </c>
      <c r="C793" s="198" t="s">
        <v>2018</v>
      </c>
      <c r="D793" s="239">
        <v>233444</v>
      </c>
      <c r="E793" s="246" t="s">
        <v>2200</v>
      </c>
      <c r="F793" s="279" t="s">
        <v>2531</v>
      </c>
      <c r="G793" s="175" t="s">
        <v>1132</v>
      </c>
      <c r="H793" s="187">
        <v>2017</v>
      </c>
      <c r="I793" s="130">
        <v>41360</v>
      </c>
      <c r="J793" s="187">
        <v>2013</v>
      </c>
      <c r="K793" s="187" t="s">
        <v>1186</v>
      </c>
      <c r="L793" s="130" t="s">
        <v>1110</v>
      </c>
      <c r="M793" s="131">
        <v>330</v>
      </c>
      <c r="N793" s="136" t="s">
        <v>698</v>
      </c>
      <c r="O793" s="136" t="s">
        <v>698</v>
      </c>
      <c r="P793" s="136">
        <v>42844</v>
      </c>
      <c r="Q793" s="128" t="s">
        <v>698</v>
      </c>
      <c r="R793" s="128" t="s">
        <v>698</v>
      </c>
      <c r="S793" s="128" t="s">
        <v>698</v>
      </c>
      <c r="T793" s="128" t="s">
        <v>698</v>
      </c>
      <c r="U793" s="128" t="s">
        <v>698</v>
      </c>
      <c r="V793" s="145" t="s">
        <v>689</v>
      </c>
      <c r="W793" s="145" t="s">
        <v>689</v>
      </c>
      <c r="X793" s="187" t="s">
        <v>689</v>
      </c>
      <c r="Y793" s="180">
        <v>5744071</v>
      </c>
      <c r="Z793" s="181">
        <v>0</v>
      </c>
      <c r="AA793" s="180">
        <v>137894</v>
      </c>
      <c r="AB793" s="134">
        <v>138280</v>
      </c>
      <c r="AC793" s="181">
        <v>0</v>
      </c>
      <c r="AD793" s="137">
        <f t="shared" si="123"/>
        <v>5744071</v>
      </c>
      <c r="AE793" s="135">
        <f t="shared" si="124"/>
        <v>0</v>
      </c>
      <c r="AF793" s="135">
        <f t="shared" si="125"/>
        <v>0</v>
      </c>
      <c r="AG793" s="135" t="s">
        <v>2543</v>
      </c>
      <c r="AH793" s="202"/>
      <c r="AI793" s="189"/>
      <c r="AJ793" s="178"/>
      <c r="AK793" s="178"/>
      <c r="AL793" s="178"/>
      <c r="AM793" s="178"/>
      <c r="AN793" s="178"/>
      <c r="AO793" s="178"/>
      <c r="AP793" s="178"/>
      <c r="AQ793" s="188" t="s">
        <v>2016</v>
      </c>
    </row>
    <row r="794" spans="1:43" ht="60" x14ac:dyDescent="0.3">
      <c r="A794" s="193" t="s">
        <v>899</v>
      </c>
      <c r="B794" s="129">
        <v>792</v>
      </c>
      <c r="C794" s="198" t="s">
        <v>2019</v>
      </c>
      <c r="D794" s="239">
        <v>233833</v>
      </c>
      <c r="E794" s="246" t="s">
        <v>2200</v>
      </c>
      <c r="F794" s="279" t="s">
        <v>2531</v>
      </c>
      <c r="G794" s="175" t="s">
        <v>1132</v>
      </c>
      <c r="H794" s="187">
        <v>2017</v>
      </c>
      <c r="I794" s="130">
        <v>41953</v>
      </c>
      <c r="J794" s="282">
        <v>2014</v>
      </c>
      <c r="K794" s="130" t="s">
        <v>1170</v>
      </c>
      <c r="L794" s="130" t="s">
        <v>1106</v>
      </c>
      <c r="M794" s="131">
        <v>900</v>
      </c>
      <c r="N794" s="136">
        <v>42339</v>
      </c>
      <c r="O794" s="136">
        <v>42795</v>
      </c>
      <c r="P794" s="136">
        <v>42844</v>
      </c>
      <c r="Q794" s="145">
        <f t="shared" ref="Q794:Q799" si="126">+(P794-N794)/365</f>
        <v>1.3835616438356164</v>
      </c>
      <c r="R794" s="145" t="s">
        <v>2398</v>
      </c>
      <c r="S794" s="145">
        <f t="shared" ref="S794:S799" si="127">+(P794-O794)/365</f>
        <v>0.13424657534246576</v>
      </c>
      <c r="T794" s="145" t="s">
        <v>2510</v>
      </c>
      <c r="U794" s="145" t="s">
        <v>2539</v>
      </c>
      <c r="V794" s="145" t="s">
        <v>691</v>
      </c>
      <c r="W794" s="145" t="s">
        <v>689</v>
      </c>
      <c r="X794" s="187" t="s">
        <v>689</v>
      </c>
      <c r="Y794" s="180">
        <v>4474916.17</v>
      </c>
      <c r="Z794" s="180">
        <v>655444</v>
      </c>
      <c r="AA794" s="180">
        <v>655444</v>
      </c>
      <c r="AB794" s="134">
        <v>855944</v>
      </c>
      <c r="AC794" s="180">
        <v>119557</v>
      </c>
      <c r="AD794" s="137">
        <f t="shared" si="123"/>
        <v>4355359.17</v>
      </c>
      <c r="AE794" s="135">
        <f t="shared" si="124"/>
        <v>2.6717148535991459E-2</v>
      </c>
      <c r="AF794" s="135">
        <f t="shared" si="125"/>
        <v>2.6717148535991459E-2</v>
      </c>
      <c r="AG794" s="135" t="s">
        <v>2543</v>
      </c>
      <c r="AH794" s="202"/>
      <c r="AI794" s="189"/>
      <c r="AJ794" s="178"/>
      <c r="AK794" s="178"/>
      <c r="AL794" s="178"/>
      <c r="AM794" s="178"/>
      <c r="AN794" s="178"/>
      <c r="AO794" s="178"/>
      <c r="AP794" s="178"/>
      <c r="AQ794" s="188"/>
    </row>
    <row r="795" spans="1:43" ht="48" x14ac:dyDescent="0.3">
      <c r="A795" s="193" t="s">
        <v>901</v>
      </c>
      <c r="B795" s="129">
        <v>793</v>
      </c>
      <c r="C795" s="198" t="s">
        <v>2408</v>
      </c>
      <c r="D795" s="239">
        <v>235587</v>
      </c>
      <c r="E795" s="246" t="s">
        <v>2208</v>
      </c>
      <c r="F795" s="279" t="s">
        <v>2531</v>
      </c>
      <c r="G795" s="175" t="s">
        <v>1132</v>
      </c>
      <c r="H795" s="187">
        <v>2017</v>
      </c>
      <c r="I795" s="130">
        <v>41492</v>
      </c>
      <c r="J795" s="187">
        <v>2013</v>
      </c>
      <c r="K795" s="130" t="s">
        <v>2020</v>
      </c>
      <c r="L795" s="130" t="s">
        <v>1106</v>
      </c>
      <c r="M795" s="131">
        <v>1080</v>
      </c>
      <c r="N795" s="136">
        <v>41852</v>
      </c>
      <c r="O795" s="136">
        <v>42826</v>
      </c>
      <c r="P795" s="136">
        <v>42844</v>
      </c>
      <c r="Q795" s="145">
        <f t="shared" si="126"/>
        <v>2.7178082191780821</v>
      </c>
      <c r="R795" s="145" t="s">
        <v>2512</v>
      </c>
      <c r="S795" s="145">
        <f t="shared" si="127"/>
        <v>4.9315068493150684E-2</v>
      </c>
      <c r="T795" s="145" t="s">
        <v>2510</v>
      </c>
      <c r="U795" s="145" t="s">
        <v>2539</v>
      </c>
      <c r="V795" s="145" t="s">
        <v>691</v>
      </c>
      <c r="W795" s="145" t="s">
        <v>689</v>
      </c>
      <c r="X795" s="187" t="s">
        <v>689</v>
      </c>
      <c r="Y795" s="180">
        <v>3951149.1</v>
      </c>
      <c r="Z795" s="181">
        <v>1254794</v>
      </c>
      <c r="AA795" s="180">
        <v>1415708</v>
      </c>
      <c r="AB795" s="180">
        <v>3395225</v>
      </c>
      <c r="AC795" s="180">
        <v>1582560.19</v>
      </c>
      <c r="AD795" s="137">
        <f t="shared" si="123"/>
        <v>2368588.91</v>
      </c>
      <c r="AE795" s="135">
        <f t="shared" si="124"/>
        <v>0.40053163015285853</v>
      </c>
      <c r="AF795" s="135">
        <f t="shared" si="125"/>
        <v>0.40053163015285853</v>
      </c>
      <c r="AG795" s="135" t="s">
        <v>2542</v>
      </c>
      <c r="AH795" s="189"/>
      <c r="AI795" s="189"/>
      <c r="AJ795" s="178"/>
      <c r="AK795" s="178"/>
      <c r="AL795" s="178"/>
      <c r="AM795" s="178"/>
      <c r="AN795" s="178"/>
      <c r="AO795" s="178"/>
      <c r="AP795" s="178"/>
      <c r="AQ795" s="188"/>
    </row>
    <row r="796" spans="1:43" ht="60" x14ac:dyDescent="0.3">
      <c r="A796" s="193" t="s">
        <v>901</v>
      </c>
      <c r="B796" s="129">
        <v>794</v>
      </c>
      <c r="C796" s="198" t="s">
        <v>2503</v>
      </c>
      <c r="D796" s="239">
        <v>239846</v>
      </c>
      <c r="E796" s="246" t="s">
        <v>2200</v>
      </c>
      <c r="F796" s="279" t="s">
        <v>2531</v>
      </c>
      <c r="G796" s="175" t="s">
        <v>1132</v>
      </c>
      <c r="H796" s="187">
        <v>2017</v>
      </c>
      <c r="I796" s="130">
        <v>41254</v>
      </c>
      <c r="J796" s="152">
        <v>2012</v>
      </c>
      <c r="K796" s="130" t="s">
        <v>2022</v>
      </c>
      <c r="L796" s="130" t="s">
        <v>1110</v>
      </c>
      <c r="M796" s="131">
        <v>300</v>
      </c>
      <c r="N796" s="136">
        <v>42125</v>
      </c>
      <c r="O796" s="136">
        <v>42125</v>
      </c>
      <c r="P796" s="136">
        <v>42844</v>
      </c>
      <c r="Q796" s="145">
        <f t="shared" si="126"/>
        <v>1.9698630136986301</v>
      </c>
      <c r="R796" s="145" t="s">
        <v>2512</v>
      </c>
      <c r="S796" s="145">
        <f t="shared" si="127"/>
        <v>1.9698630136986301</v>
      </c>
      <c r="T796" s="145" t="s">
        <v>2512</v>
      </c>
      <c r="U796" s="145" t="s">
        <v>2540</v>
      </c>
      <c r="V796" s="145" t="s">
        <v>689</v>
      </c>
      <c r="W796" s="145" t="s">
        <v>689</v>
      </c>
      <c r="X796" s="187" t="s">
        <v>689</v>
      </c>
      <c r="Y796" s="180">
        <v>6691210</v>
      </c>
      <c r="Z796" s="181">
        <v>0</v>
      </c>
      <c r="AA796" s="180">
        <v>183586</v>
      </c>
      <c r="AB796" s="180">
        <v>292972</v>
      </c>
      <c r="AC796" s="180">
        <v>109385</v>
      </c>
      <c r="AD796" s="137">
        <f t="shared" si="123"/>
        <v>6581825</v>
      </c>
      <c r="AE796" s="135">
        <f t="shared" si="124"/>
        <v>1.6347566434172595E-2</v>
      </c>
      <c r="AF796" s="135">
        <f t="shared" si="125"/>
        <v>1.6347566434172595E-2</v>
      </c>
      <c r="AG796" s="135" t="s">
        <v>2543</v>
      </c>
      <c r="AH796" s="189"/>
      <c r="AI796" s="189"/>
      <c r="AJ796" s="178"/>
      <c r="AK796" s="178"/>
      <c r="AL796" s="178"/>
      <c r="AM796" s="178"/>
      <c r="AN796" s="178"/>
      <c r="AO796" s="178"/>
      <c r="AP796" s="178"/>
      <c r="AQ796" s="188"/>
    </row>
    <row r="797" spans="1:43" ht="60" x14ac:dyDescent="0.3">
      <c r="A797" s="193" t="s">
        <v>901</v>
      </c>
      <c r="B797" s="129">
        <v>795</v>
      </c>
      <c r="C797" s="198" t="s">
        <v>2407</v>
      </c>
      <c r="D797" s="239">
        <v>245341</v>
      </c>
      <c r="E797" s="246" t="s">
        <v>2200</v>
      </c>
      <c r="F797" s="279" t="s">
        <v>2531</v>
      </c>
      <c r="G797" s="175" t="s">
        <v>1132</v>
      </c>
      <c r="H797" s="187">
        <v>2017</v>
      </c>
      <c r="I797" s="130">
        <v>41451</v>
      </c>
      <c r="J797" s="187">
        <v>2013</v>
      </c>
      <c r="K797" s="130" t="s">
        <v>1168</v>
      </c>
      <c r="L797" s="130" t="s">
        <v>1110</v>
      </c>
      <c r="M797" s="131">
        <v>210</v>
      </c>
      <c r="N797" s="136">
        <v>41913</v>
      </c>
      <c r="O797" s="136">
        <v>42552</v>
      </c>
      <c r="P797" s="136">
        <v>42844</v>
      </c>
      <c r="Q797" s="145">
        <f t="shared" si="126"/>
        <v>2.5506849315068494</v>
      </c>
      <c r="R797" s="145" t="s">
        <v>2512</v>
      </c>
      <c r="S797" s="145">
        <f t="shared" si="127"/>
        <v>0.8</v>
      </c>
      <c r="T797" s="145" t="s">
        <v>2524</v>
      </c>
      <c r="U797" s="145" t="s">
        <v>2540</v>
      </c>
      <c r="V797" s="145" t="s">
        <v>691</v>
      </c>
      <c r="W797" s="187" t="s">
        <v>691</v>
      </c>
      <c r="X797" s="187" t="s">
        <v>691</v>
      </c>
      <c r="Y797" s="180">
        <v>7733728</v>
      </c>
      <c r="Z797" s="181">
        <v>0</v>
      </c>
      <c r="AA797" s="180">
        <v>431371</v>
      </c>
      <c r="AB797" s="180">
        <v>16711644</v>
      </c>
      <c r="AC797" s="180">
        <v>7302357.1900000004</v>
      </c>
      <c r="AD797" s="137">
        <f t="shared" si="123"/>
        <v>431370.80999999959</v>
      </c>
      <c r="AE797" s="135">
        <f t="shared" si="124"/>
        <v>0.94422213840466074</v>
      </c>
      <c r="AF797" s="135">
        <f t="shared" si="125"/>
        <v>0.94422213840466074</v>
      </c>
      <c r="AG797" s="135" t="s">
        <v>2544</v>
      </c>
      <c r="AH797" s="136" t="s">
        <v>925</v>
      </c>
      <c r="AI797" s="189"/>
      <c r="AJ797" s="178"/>
      <c r="AK797" s="178"/>
      <c r="AL797" s="178"/>
      <c r="AM797" s="178"/>
      <c r="AN797" s="178"/>
      <c r="AO797" s="178"/>
      <c r="AP797" s="178"/>
      <c r="AQ797" s="188" t="s">
        <v>2023</v>
      </c>
    </row>
    <row r="798" spans="1:43" ht="72" x14ac:dyDescent="0.3">
      <c r="A798" s="193" t="s">
        <v>901</v>
      </c>
      <c r="B798" s="129">
        <v>796</v>
      </c>
      <c r="C798" s="198" t="s">
        <v>2452</v>
      </c>
      <c r="D798" s="239">
        <v>245564</v>
      </c>
      <c r="E798" s="246" t="s">
        <v>2200</v>
      </c>
      <c r="F798" s="279" t="s">
        <v>2531</v>
      </c>
      <c r="G798" s="175" t="s">
        <v>1132</v>
      </c>
      <c r="H798" s="187">
        <v>2017</v>
      </c>
      <c r="I798" s="130">
        <v>41446</v>
      </c>
      <c r="J798" s="187">
        <v>2013</v>
      </c>
      <c r="K798" s="187" t="s">
        <v>1094</v>
      </c>
      <c r="L798" s="130" t="s">
        <v>1110</v>
      </c>
      <c r="M798" s="131">
        <v>240</v>
      </c>
      <c r="N798" s="136">
        <v>42095</v>
      </c>
      <c r="O798" s="136">
        <v>42767</v>
      </c>
      <c r="P798" s="136">
        <v>42844</v>
      </c>
      <c r="Q798" s="145">
        <f t="shared" si="126"/>
        <v>2.0520547945205481</v>
      </c>
      <c r="R798" s="145" t="s">
        <v>2512</v>
      </c>
      <c r="S798" s="145">
        <f t="shared" si="127"/>
        <v>0.21095890410958903</v>
      </c>
      <c r="T798" s="145" t="s">
        <v>2510</v>
      </c>
      <c r="U798" s="145" t="s">
        <v>2539</v>
      </c>
      <c r="V798" s="145" t="s">
        <v>691</v>
      </c>
      <c r="W798" s="145" t="s">
        <v>689</v>
      </c>
      <c r="X798" s="187" t="s">
        <v>691</v>
      </c>
      <c r="Y798" s="180">
        <v>8334396</v>
      </c>
      <c r="Z798" s="181">
        <v>0</v>
      </c>
      <c r="AA798" s="180">
        <v>121180</v>
      </c>
      <c r="AB798" s="180">
        <v>952982</v>
      </c>
      <c r="AC798" s="180">
        <v>5089137.3099999996</v>
      </c>
      <c r="AD798" s="137">
        <f t="shared" si="123"/>
        <v>3245258.6900000004</v>
      </c>
      <c r="AE798" s="135">
        <f t="shared" si="124"/>
        <v>0.61061861111471061</v>
      </c>
      <c r="AF798" s="135">
        <f t="shared" si="125"/>
        <v>0.61061861111471061</v>
      </c>
      <c r="AG798" s="135" t="s">
        <v>2542</v>
      </c>
      <c r="AH798" s="189"/>
      <c r="AI798" s="189"/>
      <c r="AJ798" s="178"/>
      <c r="AK798" s="178"/>
      <c r="AL798" s="178"/>
      <c r="AM798" s="178"/>
      <c r="AN798" s="178"/>
      <c r="AO798" s="178"/>
      <c r="AP798" s="178"/>
      <c r="AQ798" s="188"/>
    </row>
    <row r="799" spans="1:43" ht="48" x14ac:dyDescent="0.3">
      <c r="A799" s="193" t="s">
        <v>901</v>
      </c>
      <c r="B799" s="129">
        <v>797</v>
      </c>
      <c r="C799" s="198" t="s">
        <v>2451</v>
      </c>
      <c r="D799" s="239">
        <v>249002</v>
      </c>
      <c r="E799" s="245" t="s">
        <v>2217</v>
      </c>
      <c r="F799" s="279" t="s">
        <v>2531</v>
      </c>
      <c r="G799" s="175" t="s">
        <v>1132</v>
      </c>
      <c r="H799" s="187">
        <v>2017</v>
      </c>
      <c r="I799" s="130">
        <v>41582</v>
      </c>
      <c r="J799" s="187">
        <v>2013</v>
      </c>
      <c r="K799" s="130" t="s">
        <v>1706</v>
      </c>
      <c r="L799" s="130" t="s">
        <v>1109</v>
      </c>
      <c r="M799" s="131">
        <v>1095</v>
      </c>
      <c r="N799" s="136">
        <v>42156</v>
      </c>
      <c r="O799" s="136">
        <v>42736</v>
      </c>
      <c r="P799" s="136">
        <v>42844</v>
      </c>
      <c r="Q799" s="145">
        <f t="shared" si="126"/>
        <v>1.8849315068493151</v>
      </c>
      <c r="R799" s="145" t="s">
        <v>2398</v>
      </c>
      <c r="S799" s="145">
        <f t="shared" si="127"/>
        <v>0.29589041095890412</v>
      </c>
      <c r="T799" s="145" t="s">
        <v>2510</v>
      </c>
      <c r="U799" s="145" t="s">
        <v>2539</v>
      </c>
      <c r="V799" s="145" t="s">
        <v>691</v>
      </c>
      <c r="W799" s="145" t="s">
        <v>689</v>
      </c>
      <c r="X799" s="187" t="s">
        <v>689</v>
      </c>
      <c r="Y799" s="180">
        <v>11347216</v>
      </c>
      <c r="Z799" s="181">
        <v>80000</v>
      </c>
      <c r="AA799" s="180">
        <v>80000</v>
      </c>
      <c r="AB799" s="180">
        <v>517667</v>
      </c>
      <c r="AC799" s="180">
        <v>95420.35</v>
      </c>
      <c r="AD799" s="137">
        <f t="shared" si="123"/>
        <v>11251795.65</v>
      </c>
      <c r="AE799" s="135">
        <f t="shared" si="124"/>
        <v>8.4091419428342605E-3</v>
      </c>
      <c r="AF799" s="135">
        <f t="shared" si="125"/>
        <v>8.4091419428342605E-3</v>
      </c>
      <c r="AG799" s="135" t="s">
        <v>2543</v>
      </c>
      <c r="AH799" s="189"/>
      <c r="AI799" s="189"/>
      <c r="AJ799" s="178"/>
      <c r="AK799" s="178"/>
      <c r="AL799" s="178"/>
      <c r="AM799" s="178"/>
      <c r="AN799" s="178"/>
      <c r="AO799" s="178"/>
      <c r="AP799" s="178"/>
      <c r="AQ799" s="188"/>
    </row>
    <row r="800" spans="1:43" ht="48" x14ac:dyDescent="0.3">
      <c r="A800" s="193" t="s">
        <v>901</v>
      </c>
      <c r="B800" s="129">
        <v>798</v>
      </c>
      <c r="C800" s="198" t="s">
        <v>2450</v>
      </c>
      <c r="D800" s="239">
        <v>250854</v>
      </c>
      <c r="E800" s="245" t="s">
        <v>2219</v>
      </c>
      <c r="F800" s="280" t="s">
        <v>2528</v>
      </c>
      <c r="G800" s="175" t="s">
        <v>1132</v>
      </c>
      <c r="H800" s="187">
        <v>2017</v>
      </c>
      <c r="I800" s="130">
        <v>41718</v>
      </c>
      <c r="J800" s="282">
        <v>2014</v>
      </c>
      <c r="K800" s="130" t="s">
        <v>1459</v>
      </c>
      <c r="L800" s="130" t="s">
        <v>1100</v>
      </c>
      <c r="M800" s="131">
        <v>3000</v>
      </c>
      <c r="N800" s="136" t="s">
        <v>698</v>
      </c>
      <c r="O800" s="136" t="s">
        <v>698</v>
      </c>
      <c r="P800" s="136">
        <v>42844</v>
      </c>
      <c r="Q800" s="128" t="s">
        <v>698</v>
      </c>
      <c r="R800" s="128" t="s">
        <v>698</v>
      </c>
      <c r="S800" s="128" t="s">
        <v>698</v>
      </c>
      <c r="T800" s="128" t="s">
        <v>698</v>
      </c>
      <c r="U800" s="128" t="s">
        <v>698</v>
      </c>
      <c r="V800" s="145" t="s">
        <v>689</v>
      </c>
      <c r="W800" s="145" t="s">
        <v>689</v>
      </c>
      <c r="X800" s="187" t="s">
        <v>689</v>
      </c>
      <c r="Y800" s="180">
        <v>7619728</v>
      </c>
      <c r="Z800" s="181">
        <v>0</v>
      </c>
      <c r="AA800" s="128">
        <v>0</v>
      </c>
      <c r="AB800" s="180">
        <v>87813</v>
      </c>
      <c r="AC800" s="180">
        <v>0</v>
      </c>
      <c r="AD800" s="137">
        <f t="shared" si="123"/>
        <v>7619728</v>
      </c>
      <c r="AE800" s="135">
        <f t="shared" si="124"/>
        <v>0</v>
      </c>
      <c r="AF800" s="135">
        <f t="shared" si="125"/>
        <v>0</v>
      </c>
      <c r="AG800" s="135" t="s">
        <v>2543</v>
      </c>
      <c r="AH800" s="189"/>
      <c r="AI800" s="189"/>
      <c r="AJ800" s="178"/>
      <c r="AK800" s="178"/>
      <c r="AL800" s="178"/>
      <c r="AM800" s="178"/>
      <c r="AN800" s="178"/>
      <c r="AO800" s="178"/>
      <c r="AP800" s="178"/>
      <c r="AQ800" s="188"/>
    </row>
    <row r="801" spans="1:43" ht="60" x14ac:dyDescent="0.3">
      <c r="A801" s="193" t="s">
        <v>901</v>
      </c>
      <c r="B801" s="129">
        <v>799</v>
      </c>
      <c r="C801" s="198" t="s">
        <v>2406</v>
      </c>
      <c r="D801" s="239">
        <v>252547</v>
      </c>
      <c r="E801" s="245" t="s">
        <v>2219</v>
      </c>
      <c r="F801" s="280" t="s">
        <v>2528</v>
      </c>
      <c r="G801" s="175" t="s">
        <v>1132</v>
      </c>
      <c r="H801" s="187">
        <v>2017</v>
      </c>
      <c r="I801" s="130">
        <v>41446</v>
      </c>
      <c r="J801" s="187">
        <v>2013</v>
      </c>
      <c r="K801" s="130" t="s">
        <v>916</v>
      </c>
      <c r="L801" s="130" t="s">
        <v>1100</v>
      </c>
      <c r="M801" s="131">
        <v>450</v>
      </c>
      <c r="N801" s="136">
        <v>41852</v>
      </c>
      <c r="O801" s="136">
        <v>42278</v>
      </c>
      <c r="P801" s="136">
        <v>42844</v>
      </c>
      <c r="Q801" s="145">
        <f t="shared" ref="Q801:Q806" si="128">+(P801-N801)/365</f>
        <v>2.7178082191780821</v>
      </c>
      <c r="R801" s="145" t="s">
        <v>2512</v>
      </c>
      <c r="S801" s="145">
        <f t="shared" ref="S801:S806" si="129">+(P801-O801)/365</f>
        <v>1.5506849315068494</v>
      </c>
      <c r="T801" s="145" t="s">
        <v>2524</v>
      </c>
      <c r="U801" s="145" t="s">
        <v>2540</v>
      </c>
      <c r="V801" s="145" t="s">
        <v>691</v>
      </c>
      <c r="W801" s="145" t="s">
        <v>689</v>
      </c>
      <c r="X801" s="187" t="s">
        <v>691</v>
      </c>
      <c r="Y801" s="180">
        <v>2274387.79</v>
      </c>
      <c r="Z801" s="181">
        <v>0</v>
      </c>
      <c r="AA801" s="128">
        <v>0</v>
      </c>
      <c r="AB801" s="180">
        <v>148654</v>
      </c>
      <c r="AC801" s="180">
        <v>78154.679999999993</v>
      </c>
      <c r="AD801" s="137">
        <f t="shared" si="123"/>
        <v>2196233.11</v>
      </c>
      <c r="AE801" s="135">
        <f t="shared" si="124"/>
        <v>3.4362952678355693E-2</v>
      </c>
      <c r="AF801" s="135">
        <f t="shared" si="125"/>
        <v>3.4362952678355693E-2</v>
      </c>
      <c r="AG801" s="135" t="s">
        <v>2543</v>
      </c>
      <c r="AH801" s="189"/>
      <c r="AI801" s="189"/>
      <c r="AJ801" s="178"/>
      <c r="AK801" s="178"/>
      <c r="AL801" s="178"/>
      <c r="AM801" s="178"/>
      <c r="AN801" s="178"/>
      <c r="AO801" s="178"/>
      <c r="AP801" s="178"/>
      <c r="AQ801" s="188"/>
    </row>
    <row r="802" spans="1:43" ht="48" x14ac:dyDescent="0.3">
      <c r="A802" s="193" t="s">
        <v>901</v>
      </c>
      <c r="B802" s="129">
        <v>800</v>
      </c>
      <c r="C802" s="198" t="s">
        <v>2405</v>
      </c>
      <c r="D802" s="239">
        <v>258386</v>
      </c>
      <c r="E802" s="246" t="s">
        <v>2200</v>
      </c>
      <c r="F802" s="279" t="s">
        <v>2531</v>
      </c>
      <c r="G802" s="175" t="s">
        <v>1132</v>
      </c>
      <c r="H802" s="187">
        <v>2017</v>
      </c>
      <c r="I802" s="130">
        <v>41442</v>
      </c>
      <c r="J802" s="187">
        <v>2013</v>
      </c>
      <c r="K802" s="130" t="s">
        <v>1181</v>
      </c>
      <c r="L802" s="130" t="s">
        <v>1104</v>
      </c>
      <c r="M802" s="131">
        <v>365</v>
      </c>
      <c r="N802" s="136">
        <v>41760</v>
      </c>
      <c r="O802" s="136">
        <v>42309</v>
      </c>
      <c r="P802" s="136">
        <v>42844</v>
      </c>
      <c r="Q802" s="145">
        <f t="shared" si="128"/>
        <v>2.9698630136986299</v>
      </c>
      <c r="R802" s="145" t="s">
        <v>2513</v>
      </c>
      <c r="S802" s="145">
        <f t="shared" si="129"/>
        <v>1.4657534246575343</v>
      </c>
      <c r="T802" s="145" t="s">
        <v>2524</v>
      </c>
      <c r="U802" s="145" t="s">
        <v>2540</v>
      </c>
      <c r="V802" s="145" t="s">
        <v>691</v>
      </c>
      <c r="W802" s="145" t="s">
        <v>689</v>
      </c>
      <c r="X802" s="187" t="s">
        <v>689</v>
      </c>
      <c r="Y802" s="180">
        <v>14764638.26</v>
      </c>
      <c r="Z802" s="181">
        <v>0</v>
      </c>
      <c r="AA802" s="128">
        <v>0</v>
      </c>
      <c r="AB802" s="180">
        <v>6335787</v>
      </c>
      <c r="AC802" s="180">
        <v>263526</v>
      </c>
      <c r="AD802" s="137">
        <f t="shared" si="123"/>
        <v>14501112.26</v>
      </c>
      <c r="AE802" s="135">
        <f t="shared" si="124"/>
        <v>1.7848456247921647E-2</v>
      </c>
      <c r="AF802" s="135">
        <f t="shared" si="125"/>
        <v>1.7848456247921647E-2</v>
      </c>
      <c r="AG802" s="135" t="s">
        <v>2543</v>
      </c>
      <c r="AH802" s="178"/>
      <c r="AI802" s="178"/>
      <c r="AJ802" s="178"/>
      <c r="AK802" s="178"/>
      <c r="AL802" s="178"/>
      <c r="AM802" s="178"/>
      <c r="AN802" s="178"/>
      <c r="AO802" s="178"/>
      <c r="AP802" s="178"/>
      <c r="AQ802" s="224"/>
    </row>
    <row r="803" spans="1:43" ht="84" x14ac:dyDescent="0.3">
      <c r="A803" s="193" t="s">
        <v>901</v>
      </c>
      <c r="B803" s="129">
        <v>801</v>
      </c>
      <c r="C803" s="198" t="s">
        <v>2504</v>
      </c>
      <c r="D803" s="239">
        <v>262922</v>
      </c>
      <c r="E803" s="245" t="s">
        <v>2219</v>
      </c>
      <c r="F803" s="280" t="s">
        <v>2528</v>
      </c>
      <c r="G803" s="175" t="s">
        <v>1132</v>
      </c>
      <c r="H803" s="187">
        <v>2017</v>
      </c>
      <c r="I803" s="130">
        <v>41578</v>
      </c>
      <c r="J803" s="187">
        <v>2013</v>
      </c>
      <c r="K803" s="130" t="s">
        <v>1886</v>
      </c>
      <c r="L803" s="130" t="s">
        <v>1100</v>
      </c>
      <c r="M803" s="131">
        <v>360</v>
      </c>
      <c r="N803" s="136">
        <v>42767</v>
      </c>
      <c r="O803" s="136" t="s">
        <v>698</v>
      </c>
      <c r="P803" s="136">
        <v>42844</v>
      </c>
      <c r="Q803" s="145">
        <f t="shared" si="128"/>
        <v>0.21095890410958903</v>
      </c>
      <c r="R803" s="145" t="s">
        <v>2510</v>
      </c>
      <c r="S803" s="145" t="e">
        <f t="shared" si="129"/>
        <v>#VALUE!</v>
      </c>
      <c r="T803" s="145" t="s">
        <v>698</v>
      </c>
      <c r="U803" s="128" t="s">
        <v>698</v>
      </c>
      <c r="V803" s="145" t="s">
        <v>689</v>
      </c>
      <c r="W803" s="145" t="s">
        <v>689</v>
      </c>
      <c r="X803" s="187" t="s">
        <v>689</v>
      </c>
      <c r="Y803" s="180">
        <v>4773784</v>
      </c>
      <c r="Z803" s="181">
        <v>0</v>
      </c>
      <c r="AA803" s="128">
        <v>0</v>
      </c>
      <c r="AB803" s="180">
        <v>597500</v>
      </c>
      <c r="AC803" s="180">
        <v>18532</v>
      </c>
      <c r="AD803" s="137">
        <f t="shared" si="123"/>
        <v>4755252</v>
      </c>
      <c r="AE803" s="135">
        <f t="shared" si="124"/>
        <v>3.8820357184154121E-3</v>
      </c>
      <c r="AF803" s="135">
        <f t="shared" si="125"/>
        <v>3.8820357184154121E-3</v>
      </c>
      <c r="AG803" s="135" t="s">
        <v>2543</v>
      </c>
      <c r="AH803" s="178"/>
      <c r="AI803" s="178"/>
      <c r="AJ803" s="178"/>
      <c r="AK803" s="178"/>
      <c r="AL803" s="178"/>
      <c r="AM803" s="178"/>
      <c r="AN803" s="178"/>
      <c r="AO803" s="178"/>
      <c r="AP803" s="178"/>
      <c r="AQ803" s="188"/>
    </row>
    <row r="804" spans="1:43" ht="36.6" x14ac:dyDescent="0.3">
      <c r="A804" s="193" t="s">
        <v>901</v>
      </c>
      <c r="B804" s="129">
        <v>802</v>
      </c>
      <c r="C804" s="198" t="s">
        <v>2453</v>
      </c>
      <c r="D804" s="239">
        <v>271667</v>
      </c>
      <c r="E804" s="246" t="s">
        <v>2200</v>
      </c>
      <c r="F804" s="279" t="s">
        <v>2531</v>
      </c>
      <c r="G804" s="175" t="s">
        <v>1494</v>
      </c>
      <c r="H804" s="187">
        <v>2017</v>
      </c>
      <c r="I804" s="130">
        <v>41571</v>
      </c>
      <c r="J804" s="187">
        <v>2013</v>
      </c>
      <c r="K804" s="130" t="s">
        <v>1149</v>
      </c>
      <c r="L804" s="130" t="s">
        <v>1110</v>
      </c>
      <c r="M804" s="131">
        <v>330</v>
      </c>
      <c r="N804" s="136">
        <v>42430</v>
      </c>
      <c r="O804" s="136">
        <v>42767</v>
      </c>
      <c r="P804" s="136">
        <v>42844</v>
      </c>
      <c r="Q804" s="145">
        <f t="shared" si="128"/>
        <v>1.1342465753424658</v>
      </c>
      <c r="R804" s="145" t="s">
        <v>2398</v>
      </c>
      <c r="S804" s="145">
        <f t="shared" si="129"/>
        <v>0.21095890410958903</v>
      </c>
      <c r="T804" s="145" t="s">
        <v>2510</v>
      </c>
      <c r="U804" s="145" t="s">
        <v>2539</v>
      </c>
      <c r="V804" s="145" t="s">
        <v>691</v>
      </c>
      <c r="W804" s="145" t="s">
        <v>689</v>
      </c>
      <c r="X804" s="187" t="s">
        <v>691</v>
      </c>
      <c r="Y804" s="180">
        <v>5980342.7199999997</v>
      </c>
      <c r="Z804" s="181">
        <v>0</v>
      </c>
      <c r="AA804" s="180">
        <v>1396427</v>
      </c>
      <c r="AB804" s="127">
        <v>8368911</v>
      </c>
      <c r="AC804" s="180">
        <v>5158815.62</v>
      </c>
      <c r="AD804" s="137">
        <f t="shared" si="123"/>
        <v>821527.09999999963</v>
      </c>
      <c r="AE804" s="135">
        <f t="shared" si="124"/>
        <v>0.86262875917586213</v>
      </c>
      <c r="AF804" s="135">
        <f t="shared" si="125"/>
        <v>0.86262875917586213</v>
      </c>
      <c r="AG804" s="135" t="s">
        <v>2544</v>
      </c>
      <c r="AH804" s="178"/>
      <c r="AI804" s="178"/>
      <c r="AJ804" s="178"/>
      <c r="AK804" s="178"/>
      <c r="AL804" s="178"/>
      <c r="AM804" s="178"/>
      <c r="AN804" s="178"/>
      <c r="AO804" s="178"/>
      <c r="AP804" s="178"/>
      <c r="AQ804" s="188" t="s">
        <v>2025</v>
      </c>
    </row>
    <row r="805" spans="1:43" ht="48" x14ac:dyDescent="0.3">
      <c r="A805" s="193" t="s">
        <v>901</v>
      </c>
      <c r="B805" s="129">
        <v>803</v>
      </c>
      <c r="C805" s="198" t="s">
        <v>2505</v>
      </c>
      <c r="D805" s="239">
        <v>279565</v>
      </c>
      <c r="E805" s="246" t="s">
        <v>2208</v>
      </c>
      <c r="F805" s="279" t="s">
        <v>2531</v>
      </c>
      <c r="G805" s="175" t="s">
        <v>1132</v>
      </c>
      <c r="H805" s="187">
        <v>2017</v>
      </c>
      <c r="I805" s="130">
        <v>41992</v>
      </c>
      <c r="J805" s="282">
        <v>2014</v>
      </c>
      <c r="K805" s="187" t="s">
        <v>1094</v>
      </c>
      <c r="L805" s="130" t="s">
        <v>1106</v>
      </c>
      <c r="M805" s="131">
        <v>810</v>
      </c>
      <c r="N805" s="136">
        <v>42186</v>
      </c>
      <c r="O805" s="136">
        <v>42795</v>
      </c>
      <c r="P805" s="136">
        <v>42844</v>
      </c>
      <c r="Q805" s="145">
        <f t="shared" si="128"/>
        <v>1.8027397260273972</v>
      </c>
      <c r="R805" s="145" t="s">
        <v>2398</v>
      </c>
      <c r="S805" s="145">
        <f t="shared" si="129"/>
        <v>0.13424657534246576</v>
      </c>
      <c r="T805" s="145" t="s">
        <v>2510</v>
      </c>
      <c r="U805" s="145" t="s">
        <v>2539</v>
      </c>
      <c r="V805" s="145" t="s">
        <v>691</v>
      </c>
      <c r="W805" s="145" t="s">
        <v>689</v>
      </c>
      <c r="X805" s="187" t="s">
        <v>689</v>
      </c>
      <c r="Y805" s="180">
        <v>3621709.87</v>
      </c>
      <c r="Z805" s="181">
        <v>2111705</v>
      </c>
      <c r="AA805" s="180">
        <v>1765809</v>
      </c>
      <c r="AB805" s="180">
        <v>2324804</v>
      </c>
      <c r="AC805" s="180">
        <v>117340.62</v>
      </c>
      <c r="AD805" s="137">
        <f t="shared" si="123"/>
        <v>3504369.25</v>
      </c>
      <c r="AE805" s="135">
        <f t="shared" si="124"/>
        <v>3.2399232465299597E-2</v>
      </c>
      <c r="AF805" s="135">
        <f t="shared" si="125"/>
        <v>3.2399232465299597E-2</v>
      </c>
      <c r="AG805" s="135" t="s">
        <v>2543</v>
      </c>
      <c r="AH805" s="178"/>
      <c r="AI805" s="178"/>
      <c r="AJ805" s="178"/>
      <c r="AK805" s="178"/>
      <c r="AL805" s="178"/>
      <c r="AM805" s="178"/>
      <c r="AN805" s="178"/>
      <c r="AO805" s="178"/>
      <c r="AP805" s="178"/>
      <c r="AQ805" s="188"/>
    </row>
    <row r="806" spans="1:43" ht="60" x14ac:dyDescent="0.3">
      <c r="A806" s="193" t="s">
        <v>901</v>
      </c>
      <c r="B806" s="129">
        <v>804</v>
      </c>
      <c r="C806" s="198" t="s">
        <v>2454</v>
      </c>
      <c r="D806" s="239">
        <v>299204</v>
      </c>
      <c r="E806" s="246" t="s">
        <v>2200</v>
      </c>
      <c r="F806" s="279" t="s">
        <v>2531</v>
      </c>
      <c r="G806" s="175" t="s">
        <v>1132</v>
      </c>
      <c r="H806" s="187">
        <v>2017</v>
      </c>
      <c r="I806" s="130">
        <v>41960</v>
      </c>
      <c r="J806" s="282">
        <v>2014</v>
      </c>
      <c r="K806" s="130" t="s">
        <v>1168</v>
      </c>
      <c r="L806" s="130" t="s">
        <v>1110</v>
      </c>
      <c r="M806" s="131">
        <v>330</v>
      </c>
      <c r="N806" s="136">
        <v>42583</v>
      </c>
      <c r="O806" s="136">
        <v>42461</v>
      </c>
      <c r="P806" s="136">
        <v>42844</v>
      </c>
      <c r="Q806" s="145">
        <f t="shared" si="128"/>
        <v>0.71506849315068488</v>
      </c>
      <c r="R806" s="145" t="s">
        <v>2509</v>
      </c>
      <c r="S806" s="145">
        <f t="shared" si="129"/>
        <v>1.0493150684931507</v>
      </c>
      <c r="T806" s="145" t="s">
        <v>2524</v>
      </c>
      <c r="U806" s="145" t="s">
        <v>2540</v>
      </c>
      <c r="V806" s="145" t="s">
        <v>689</v>
      </c>
      <c r="W806" s="145" t="s">
        <v>689</v>
      </c>
      <c r="X806" s="187" t="s">
        <v>691</v>
      </c>
      <c r="Y806" s="180">
        <v>3521864</v>
      </c>
      <c r="Z806" s="181">
        <v>0</v>
      </c>
      <c r="AA806" s="180">
        <v>97670</v>
      </c>
      <c r="AB806" s="234">
        <v>328002</v>
      </c>
      <c r="AC806" s="180">
        <v>60867.31</v>
      </c>
      <c r="AD806" s="137">
        <f t="shared" si="123"/>
        <v>3460996.69</v>
      </c>
      <c r="AE806" s="135">
        <f t="shared" si="124"/>
        <v>1.7282697457937046E-2</v>
      </c>
      <c r="AF806" s="135">
        <f t="shared" si="125"/>
        <v>1.7282697457937046E-2</v>
      </c>
      <c r="AG806" s="135" t="s">
        <v>2543</v>
      </c>
      <c r="AH806" s="178"/>
      <c r="AI806" s="178"/>
      <c r="AJ806" s="178"/>
      <c r="AK806" s="178"/>
      <c r="AL806" s="178"/>
      <c r="AM806" s="178"/>
      <c r="AN806" s="178"/>
      <c r="AO806" s="178"/>
      <c r="AP806" s="178"/>
      <c r="AQ806" s="188"/>
    </row>
    <row r="807" spans="1:43" ht="72" x14ac:dyDescent="0.3">
      <c r="A807" s="193" t="s">
        <v>901</v>
      </c>
      <c r="B807" s="129">
        <v>805</v>
      </c>
      <c r="C807" s="198" t="s">
        <v>2455</v>
      </c>
      <c r="D807" s="239">
        <v>303903</v>
      </c>
      <c r="E807" s="246" t="s">
        <v>2200</v>
      </c>
      <c r="F807" s="279" t="s">
        <v>2531</v>
      </c>
      <c r="G807" s="175" t="s">
        <v>1132</v>
      </c>
      <c r="H807" s="187">
        <v>2017</v>
      </c>
      <c r="I807" s="130">
        <v>41990</v>
      </c>
      <c r="J807" s="282">
        <v>2014</v>
      </c>
      <c r="K807" s="130" t="s">
        <v>1147</v>
      </c>
      <c r="L807" s="130" t="s">
        <v>1110</v>
      </c>
      <c r="M807" s="131">
        <v>330</v>
      </c>
      <c r="N807" s="136" t="s">
        <v>698</v>
      </c>
      <c r="O807" s="136" t="s">
        <v>698</v>
      </c>
      <c r="P807" s="136">
        <v>42844</v>
      </c>
      <c r="Q807" s="128" t="s">
        <v>698</v>
      </c>
      <c r="R807" s="128" t="s">
        <v>698</v>
      </c>
      <c r="S807" s="128" t="s">
        <v>698</v>
      </c>
      <c r="T807" s="128" t="s">
        <v>698</v>
      </c>
      <c r="U807" s="128" t="s">
        <v>698</v>
      </c>
      <c r="V807" s="145" t="s">
        <v>689</v>
      </c>
      <c r="W807" s="145" t="s">
        <v>689</v>
      </c>
      <c r="X807" s="187" t="s">
        <v>689</v>
      </c>
      <c r="Y807" s="180">
        <v>3360766</v>
      </c>
      <c r="Z807" s="181">
        <v>0</v>
      </c>
      <c r="AA807" s="180">
        <v>107000</v>
      </c>
      <c r="AB807" s="180">
        <v>165000</v>
      </c>
      <c r="AC807" s="127">
        <v>0</v>
      </c>
      <c r="AD807" s="137">
        <f t="shared" si="123"/>
        <v>3360766</v>
      </c>
      <c r="AE807" s="135">
        <f t="shared" si="124"/>
        <v>0</v>
      </c>
      <c r="AF807" s="135">
        <f t="shared" si="125"/>
        <v>0</v>
      </c>
      <c r="AG807" s="135" t="s">
        <v>2543</v>
      </c>
      <c r="AH807" s="178"/>
      <c r="AI807" s="178"/>
      <c r="AJ807" s="178"/>
      <c r="AK807" s="178"/>
      <c r="AL807" s="178"/>
      <c r="AM807" s="178"/>
      <c r="AN807" s="178"/>
      <c r="AO807" s="178"/>
      <c r="AP807" s="178"/>
      <c r="AQ807" s="188"/>
    </row>
    <row r="808" spans="1:43" ht="60" x14ac:dyDescent="0.3">
      <c r="A808" s="193" t="s">
        <v>896</v>
      </c>
      <c r="B808" s="129">
        <v>806</v>
      </c>
      <c r="C808" s="198" t="s">
        <v>2129</v>
      </c>
      <c r="D808" s="239">
        <v>28465</v>
      </c>
      <c r="E808" s="246" t="s">
        <v>906</v>
      </c>
      <c r="F808" s="279" t="s">
        <v>2532</v>
      </c>
      <c r="G808" s="175" t="s">
        <v>1132</v>
      </c>
      <c r="H808" s="187">
        <v>2017</v>
      </c>
      <c r="I808" s="251">
        <v>42178</v>
      </c>
      <c r="J808" s="282">
        <v>2015</v>
      </c>
      <c r="K808" s="130" t="s">
        <v>906</v>
      </c>
      <c r="L808" s="130" t="s">
        <v>1110</v>
      </c>
      <c r="M808" s="131">
        <v>900</v>
      </c>
      <c r="N808" s="136">
        <v>42339</v>
      </c>
      <c r="O808" s="136">
        <v>42705</v>
      </c>
      <c r="P808" s="136">
        <v>42844</v>
      </c>
      <c r="Q808" s="145">
        <f t="shared" ref="Q808:Q839" si="130">+(P808-N808)/365</f>
        <v>1.3835616438356164</v>
      </c>
      <c r="R808" s="145" t="s">
        <v>2398</v>
      </c>
      <c r="S808" s="145">
        <f t="shared" ref="S808:S839" si="131">+(P808-O808)/365</f>
        <v>0.38082191780821917</v>
      </c>
      <c r="T808" s="145" t="s">
        <v>2510</v>
      </c>
      <c r="U808" s="145" t="s">
        <v>2539</v>
      </c>
      <c r="V808" s="145" t="s">
        <v>691</v>
      </c>
      <c r="W808" s="145" t="s">
        <v>689</v>
      </c>
      <c r="X808" s="187" t="s">
        <v>689</v>
      </c>
      <c r="Y808" s="192">
        <v>13487073.67</v>
      </c>
      <c r="Z808" s="181">
        <v>0</v>
      </c>
      <c r="AA808" s="180">
        <v>4495691</v>
      </c>
      <c r="AB808" s="180">
        <v>4672789</v>
      </c>
      <c r="AC808" s="196">
        <v>136228.47</v>
      </c>
      <c r="AD808" s="137">
        <f t="shared" si="123"/>
        <v>13350845.199999999</v>
      </c>
      <c r="AE808" s="135">
        <f t="shared" si="124"/>
        <v>1.0100669228419807E-2</v>
      </c>
      <c r="AF808" s="135">
        <f t="shared" si="125"/>
        <v>1.0100669228419807E-2</v>
      </c>
      <c r="AG808" s="135" t="s">
        <v>2543</v>
      </c>
      <c r="AH808" s="202"/>
      <c r="AI808" s="189"/>
      <c r="AJ808" s="178"/>
      <c r="AK808" s="178"/>
      <c r="AL808" s="178"/>
      <c r="AM808" s="178"/>
      <c r="AN808" s="178"/>
      <c r="AO808" s="178"/>
      <c r="AP808" s="178"/>
      <c r="AQ808" s="188"/>
    </row>
    <row r="809" spans="1:43" ht="36" x14ac:dyDescent="0.3">
      <c r="A809" s="193" t="s">
        <v>896</v>
      </c>
      <c r="B809" s="129">
        <v>807</v>
      </c>
      <c r="C809" s="198" t="s">
        <v>2145</v>
      </c>
      <c r="D809" s="239">
        <v>44570</v>
      </c>
      <c r="E809" s="246" t="s">
        <v>906</v>
      </c>
      <c r="F809" s="279" t="s">
        <v>2532</v>
      </c>
      <c r="G809" s="175" t="s">
        <v>1132</v>
      </c>
      <c r="H809" s="187">
        <v>2017</v>
      </c>
      <c r="I809" s="130">
        <v>42233</v>
      </c>
      <c r="J809" s="282">
        <v>2015</v>
      </c>
      <c r="K809" s="130" t="s">
        <v>1188</v>
      </c>
      <c r="L809" s="130" t="s">
        <v>1110</v>
      </c>
      <c r="M809" s="131">
        <v>240</v>
      </c>
      <c r="N809" s="136">
        <v>42583</v>
      </c>
      <c r="O809" s="136">
        <v>42705</v>
      </c>
      <c r="P809" s="136">
        <v>42844</v>
      </c>
      <c r="Q809" s="145">
        <f t="shared" si="130"/>
        <v>0.71506849315068488</v>
      </c>
      <c r="R809" s="145" t="s">
        <v>2509</v>
      </c>
      <c r="S809" s="145">
        <f t="shared" si="131"/>
        <v>0.38082191780821917</v>
      </c>
      <c r="T809" s="145" t="s">
        <v>2510</v>
      </c>
      <c r="U809" s="145" t="s">
        <v>2539</v>
      </c>
      <c r="V809" s="145" t="s">
        <v>691</v>
      </c>
      <c r="W809" s="145" t="s">
        <v>689</v>
      </c>
      <c r="X809" s="187" t="s">
        <v>689</v>
      </c>
      <c r="Y809" s="192">
        <v>5369788.6100000003</v>
      </c>
      <c r="Z809" s="181">
        <v>0</v>
      </c>
      <c r="AA809" s="128">
        <v>0</v>
      </c>
      <c r="AB809" s="180">
        <v>4443183</v>
      </c>
      <c r="AC809" s="196">
        <v>58500</v>
      </c>
      <c r="AD809" s="137">
        <f t="shared" si="123"/>
        <v>5311288.6100000003</v>
      </c>
      <c r="AE809" s="135">
        <f t="shared" si="124"/>
        <v>1.0894283601975906E-2</v>
      </c>
      <c r="AF809" s="135">
        <f t="shared" si="125"/>
        <v>1.0894283601975906E-2</v>
      </c>
      <c r="AG809" s="135" t="s">
        <v>2543</v>
      </c>
      <c r="AH809" s="202"/>
      <c r="AI809" s="189"/>
      <c r="AJ809" s="178"/>
      <c r="AK809" s="178"/>
      <c r="AL809" s="178"/>
      <c r="AM809" s="178"/>
      <c r="AN809" s="178"/>
      <c r="AO809" s="178"/>
      <c r="AP809" s="178"/>
      <c r="AQ809" s="188"/>
    </row>
    <row r="810" spans="1:43" ht="48" x14ac:dyDescent="0.3">
      <c r="A810" s="193" t="s">
        <v>896</v>
      </c>
      <c r="B810" s="129">
        <v>808</v>
      </c>
      <c r="C810" s="198" t="s">
        <v>2147</v>
      </c>
      <c r="D810" s="239">
        <v>45658</v>
      </c>
      <c r="E810" s="246" t="s">
        <v>906</v>
      </c>
      <c r="F810" s="279" t="s">
        <v>2532</v>
      </c>
      <c r="G810" s="175" t="s">
        <v>1132</v>
      </c>
      <c r="H810" s="187">
        <v>2017</v>
      </c>
      <c r="I810" s="130">
        <v>41821</v>
      </c>
      <c r="J810" s="282">
        <v>2014</v>
      </c>
      <c r="K810" s="130" t="s">
        <v>906</v>
      </c>
      <c r="L810" s="130" t="s">
        <v>1110</v>
      </c>
      <c r="M810" s="131">
        <v>670</v>
      </c>
      <c r="N810" s="136">
        <v>42278</v>
      </c>
      <c r="O810" s="136">
        <v>42339</v>
      </c>
      <c r="P810" s="136">
        <v>42844</v>
      </c>
      <c r="Q810" s="145">
        <f t="shared" si="130"/>
        <v>1.5506849315068494</v>
      </c>
      <c r="R810" s="145" t="s">
        <v>2398</v>
      </c>
      <c r="S810" s="145">
        <f t="shared" si="131"/>
        <v>1.3835616438356164</v>
      </c>
      <c r="T810" s="145" t="s">
        <v>2524</v>
      </c>
      <c r="U810" s="145" t="s">
        <v>2540</v>
      </c>
      <c r="V810" s="145" t="s">
        <v>691</v>
      </c>
      <c r="W810" s="145" t="s">
        <v>689</v>
      </c>
      <c r="X810" s="187" t="s">
        <v>689</v>
      </c>
      <c r="Y810" s="192">
        <v>3714063.41</v>
      </c>
      <c r="Z810" s="181">
        <v>0</v>
      </c>
      <c r="AA810" s="128">
        <v>0</v>
      </c>
      <c r="AB810" s="180">
        <v>4365451</v>
      </c>
      <c r="AC810" s="196">
        <v>62000</v>
      </c>
      <c r="AD810" s="137">
        <f t="shared" si="123"/>
        <v>3652063.41</v>
      </c>
      <c r="AE810" s="135">
        <f t="shared" si="124"/>
        <v>1.6693306805981536E-2</v>
      </c>
      <c r="AF810" s="135">
        <f t="shared" si="125"/>
        <v>1.6693306805981536E-2</v>
      </c>
      <c r="AG810" s="135" t="s">
        <v>2543</v>
      </c>
      <c r="AH810" s="202"/>
      <c r="AI810" s="189"/>
      <c r="AJ810" s="178"/>
      <c r="AK810" s="178"/>
      <c r="AL810" s="178"/>
      <c r="AM810" s="178"/>
      <c r="AN810" s="178"/>
      <c r="AO810" s="178"/>
      <c r="AP810" s="178"/>
      <c r="AQ810" s="188"/>
    </row>
    <row r="811" spans="1:43" ht="60" x14ac:dyDescent="0.3">
      <c r="A811" s="193" t="s">
        <v>896</v>
      </c>
      <c r="B811" s="129">
        <v>809</v>
      </c>
      <c r="C811" s="198" t="s">
        <v>2152</v>
      </c>
      <c r="D811" s="239">
        <v>53562</v>
      </c>
      <c r="E811" s="246" t="s">
        <v>906</v>
      </c>
      <c r="F811" s="279" t="s">
        <v>2532</v>
      </c>
      <c r="G811" s="175" t="s">
        <v>1132</v>
      </c>
      <c r="H811" s="187">
        <v>2017</v>
      </c>
      <c r="I811" s="130">
        <v>41953</v>
      </c>
      <c r="J811" s="282">
        <v>2014</v>
      </c>
      <c r="K811" s="130" t="s">
        <v>906</v>
      </c>
      <c r="L811" s="130" t="s">
        <v>1110</v>
      </c>
      <c r="M811" s="131">
        <v>240</v>
      </c>
      <c r="N811" s="136">
        <v>41974</v>
      </c>
      <c r="O811" s="136">
        <v>42186</v>
      </c>
      <c r="P811" s="136">
        <v>42844</v>
      </c>
      <c r="Q811" s="145">
        <f t="shared" si="130"/>
        <v>2.3835616438356166</v>
      </c>
      <c r="R811" s="145" t="s">
        <v>2512</v>
      </c>
      <c r="S811" s="145">
        <f t="shared" si="131"/>
        <v>1.8027397260273972</v>
      </c>
      <c r="T811" s="145" t="s">
        <v>2524</v>
      </c>
      <c r="U811" s="145" t="s">
        <v>2540</v>
      </c>
      <c r="V811" s="145" t="s">
        <v>691</v>
      </c>
      <c r="W811" s="145" t="s">
        <v>689</v>
      </c>
      <c r="X811" s="187" t="s">
        <v>689</v>
      </c>
      <c r="Y811" s="192">
        <v>4481453.12</v>
      </c>
      <c r="Z811" s="181">
        <v>0</v>
      </c>
      <c r="AA811" s="128">
        <v>0</v>
      </c>
      <c r="AB811" s="180">
        <v>4554617</v>
      </c>
      <c r="AC811" s="196">
        <v>82879.66</v>
      </c>
      <c r="AD811" s="137">
        <f t="shared" si="123"/>
        <v>4398573.46</v>
      </c>
      <c r="AE811" s="135">
        <f t="shared" si="124"/>
        <v>1.8493925470317092E-2</v>
      </c>
      <c r="AF811" s="135">
        <f t="shared" si="125"/>
        <v>1.8493925470317092E-2</v>
      </c>
      <c r="AG811" s="135" t="s">
        <v>2543</v>
      </c>
      <c r="AH811" s="202"/>
      <c r="AI811" s="189"/>
      <c r="AJ811" s="178"/>
      <c r="AK811" s="178"/>
      <c r="AL811" s="178"/>
      <c r="AM811" s="178"/>
      <c r="AN811" s="178"/>
      <c r="AO811" s="178"/>
      <c r="AP811" s="178"/>
      <c r="AQ811" s="188"/>
    </row>
    <row r="812" spans="1:43" ht="48" x14ac:dyDescent="0.3">
      <c r="A812" s="193" t="s">
        <v>896</v>
      </c>
      <c r="B812" s="129">
        <v>810</v>
      </c>
      <c r="C812" s="198" t="s">
        <v>1859</v>
      </c>
      <c r="D812" s="239">
        <v>288699</v>
      </c>
      <c r="E812" s="246" t="s">
        <v>906</v>
      </c>
      <c r="F812" s="279" t="s">
        <v>2532</v>
      </c>
      <c r="G812" s="175" t="s">
        <v>1132</v>
      </c>
      <c r="H812" s="187">
        <v>2017</v>
      </c>
      <c r="I812" s="130">
        <v>41890</v>
      </c>
      <c r="J812" s="282">
        <v>2014</v>
      </c>
      <c r="K812" s="130" t="s">
        <v>906</v>
      </c>
      <c r="L812" s="130" t="s">
        <v>1110</v>
      </c>
      <c r="M812" s="131">
        <v>180</v>
      </c>
      <c r="N812" s="136">
        <v>41974</v>
      </c>
      <c r="O812" s="136">
        <v>41974</v>
      </c>
      <c r="P812" s="136">
        <v>42844</v>
      </c>
      <c r="Q812" s="145">
        <f t="shared" si="130"/>
        <v>2.3835616438356166</v>
      </c>
      <c r="R812" s="145" t="s">
        <v>2512</v>
      </c>
      <c r="S812" s="145">
        <f t="shared" si="131"/>
        <v>2.3835616438356166</v>
      </c>
      <c r="T812" s="145" t="s">
        <v>2512</v>
      </c>
      <c r="U812" s="145" t="s">
        <v>2540</v>
      </c>
      <c r="V812" s="145" t="s">
        <v>691</v>
      </c>
      <c r="W812" s="145" t="s">
        <v>689</v>
      </c>
      <c r="X812" s="187" t="s">
        <v>689</v>
      </c>
      <c r="Y812" s="192">
        <v>4094965.41</v>
      </c>
      <c r="Z812" s="181">
        <v>0</v>
      </c>
      <c r="AA812" s="128">
        <v>0</v>
      </c>
      <c r="AB812" s="180">
        <v>4098853</v>
      </c>
      <c r="AC812" s="196">
        <v>95344.92</v>
      </c>
      <c r="AD812" s="137">
        <f t="shared" si="123"/>
        <v>3999620.49</v>
      </c>
      <c r="AE812" s="135">
        <f t="shared" si="124"/>
        <v>2.3283449419906087E-2</v>
      </c>
      <c r="AF812" s="135">
        <f t="shared" si="125"/>
        <v>2.3283449419906087E-2</v>
      </c>
      <c r="AG812" s="135" t="s">
        <v>2543</v>
      </c>
      <c r="AH812" s="202"/>
      <c r="AI812" s="189"/>
      <c r="AJ812" s="178"/>
      <c r="AK812" s="178"/>
      <c r="AL812" s="178"/>
      <c r="AM812" s="178"/>
      <c r="AN812" s="178"/>
      <c r="AO812" s="178"/>
      <c r="AP812" s="178"/>
      <c r="AQ812" s="188"/>
    </row>
    <row r="813" spans="1:43" ht="36" x14ac:dyDescent="0.3">
      <c r="A813" s="193" t="s">
        <v>899</v>
      </c>
      <c r="B813" s="129">
        <v>811</v>
      </c>
      <c r="C813" s="198" t="s">
        <v>1631</v>
      </c>
      <c r="D813" s="239">
        <v>5453</v>
      </c>
      <c r="E813" s="245" t="s">
        <v>1629</v>
      </c>
      <c r="F813" s="280" t="s">
        <v>1629</v>
      </c>
      <c r="G813" s="175" t="s">
        <v>1451</v>
      </c>
      <c r="H813" s="187">
        <v>2017</v>
      </c>
      <c r="I813" s="130">
        <v>40326</v>
      </c>
      <c r="J813" s="186">
        <v>2010</v>
      </c>
      <c r="K813" s="187" t="s">
        <v>1094</v>
      </c>
      <c r="L813" s="130" t="s">
        <v>1102</v>
      </c>
      <c r="M813" s="131">
        <v>449</v>
      </c>
      <c r="N813" s="136">
        <v>40330</v>
      </c>
      <c r="O813" s="136">
        <v>42795</v>
      </c>
      <c r="P813" s="136">
        <v>42844</v>
      </c>
      <c r="Q813" s="145">
        <f t="shared" si="130"/>
        <v>6.8876712328767127</v>
      </c>
      <c r="R813" s="145" t="s">
        <v>2516</v>
      </c>
      <c r="S813" s="145">
        <f t="shared" si="131"/>
        <v>0.13424657534246576</v>
      </c>
      <c r="T813" s="145" t="s">
        <v>2510</v>
      </c>
      <c r="U813" s="145" t="s">
        <v>2539</v>
      </c>
      <c r="V813" s="145" t="s">
        <v>689</v>
      </c>
      <c r="W813" s="145" t="s">
        <v>689</v>
      </c>
      <c r="X813" s="187" t="s">
        <v>691</v>
      </c>
      <c r="Y813" s="180">
        <v>29556657.02</v>
      </c>
      <c r="Z813" s="181">
        <v>0</v>
      </c>
      <c r="AA813" s="180">
        <v>291484</v>
      </c>
      <c r="AB813" s="220">
        <v>44489545</v>
      </c>
      <c r="AC813" s="192">
        <v>29180632.600000001</v>
      </c>
      <c r="AD813" s="137">
        <f t="shared" si="123"/>
        <v>376024.41999999806</v>
      </c>
      <c r="AE813" s="135">
        <f t="shared" si="124"/>
        <v>0.98727784337228819</v>
      </c>
      <c r="AF813" s="135">
        <f t="shared" si="125"/>
        <v>0.98727784337228819</v>
      </c>
      <c r="AG813" s="135" t="s">
        <v>2544</v>
      </c>
      <c r="AH813" s="202"/>
      <c r="AI813" s="189"/>
      <c r="AJ813" s="178"/>
      <c r="AK813" s="178"/>
      <c r="AL813" s="178"/>
      <c r="AM813" s="178"/>
      <c r="AN813" s="178"/>
      <c r="AO813" s="178"/>
      <c r="AP813" s="178"/>
      <c r="AQ813" s="188"/>
    </row>
    <row r="814" spans="1:43" ht="36" x14ac:dyDescent="0.3">
      <c r="A814" s="193" t="s">
        <v>899</v>
      </c>
      <c r="B814" s="129">
        <v>812</v>
      </c>
      <c r="C814" s="198" t="s">
        <v>1632</v>
      </c>
      <c r="D814" s="239">
        <v>5454</v>
      </c>
      <c r="E814" s="245" t="s">
        <v>1629</v>
      </c>
      <c r="F814" s="280" t="s">
        <v>1629</v>
      </c>
      <c r="G814" s="175" t="s">
        <v>1451</v>
      </c>
      <c r="H814" s="187">
        <v>2017</v>
      </c>
      <c r="I814" s="130">
        <v>40325</v>
      </c>
      <c r="J814" s="186">
        <v>2010</v>
      </c>
      <c r="K814" s="187" t="s">
        <v>1094</v>
      </c>
      <c r="L814" s="130" t="s">
        <v>1102</v>
      </c>
      <c r="M814" s="131">
        <v>449</v>
      </c>
      <c r="N814" s="136">
        <v>40330</v>
      </c>
      <c r="O814" s="136">
        <v>42795</v>
      </c>
      <c r="P814" s="136">
        <v>42844</v>
      </c>
      <c r="Q814" s="145">
        <f t="shared" si="130"/>
        <v>6.8876712328767127</v>
      </c>
      <c r="R814" s="145" t="s">
        <v>2516</v>
      </c>
      <c r="S814" s="145">
        <f t="shared" si="131"/>
        <v>0.13424657534246576</v>
      </c>
      <c r="T814" s="145" t="s">
        <v>2510</v>
      </c>
      <c r="U814" s="145" t="s">
        <v>2539</v>
      </c>
      <c r="V814" s="145" t="s">
        <v>689</v>
      </c>
      <c r="W814" s="145" t="s">
        <v>689</v>
      </c>
      <c r="X814" s="187" t="s">
        <v>689</v>
      </c>
      <c r="Y814" s="180">
        <v>35604147.090000004</v>
      </c>
      <c r="Z814" s="181">
        <v>0</v>
      </c>
      <c r="AA814" s="180">
        <v>290000</v>
      </c>
      <c r="AB814" s="180">
        <v>45684424</v>
      </c>
      <c r="AC814" s="192">
        <v>35211604.259999998</v>
      </c>
      <c r="AD814" s="137">
        <f t="shared" si="123"/>
        <v>392542.83000000566</v>
      </c>
      <c r="AE814" s="135">
        <f t="shared" si="124"/>
        <v>0.98897480035098895</v>
      </c>
      <c r="AF814" s="135">
        <f t="shared" si="125"/>
        <v>0.98897480035098895</v>
      </c>
      <c r="AG814" s="135" t="s">
        <v>2544</v>
      </c>
      <c r="AH814" s="202"/>
      <c r="AI814" s="189"/>
      <c r="AJ814" s="178"/>
      <c r="AK814" s="178"/>
      <c r="AL814" s="178"/>
      <c r="AM814" s="178"/>
      <c r="AN814" s="178"/>
      <c r="AO814" s="178"/>
      <c r="AP814" s="178"/>
      <c r="AQ814" s="188"/>
    </row>
    <row r="815" spans="1:43" ht="36" x14ac:dyDescent="0.3">
      <c r="A815" s="193" t="s">
        <v>899</v>
      </c>
      <c r="B815" s="129">
        <v>813</v>
      </c>
      <c r="C815" s="198" t="s">
        <v>1634</v>
      </c>
      <c r="D815" s="239">
        <v>5481</v>
      </c>
      <c r="E815" s="245" t="s">
        <v>1629</v>
      </c>
      <c r="F815" s="280" t="s">
        <v>1629</v>
      </c>
      <c r="G815" s="175" t="s">
        <v>1451</v>
      </c>
      <c r="H815" s="187">
        <v>2017</v>
      </c>
      <c r="I815" s="130">
        <v>40284</v>
      </c>
      <c r="J815" s="186">
        <v>2010</v>
      </c>
      <c r="K815" s="130" t="s">
        <v>1170</v>
      </c>
      <c r="L815" s="130" t="s">
        <v>1102</v>
      </c>
      <c r="M815" s="131">
        <v>450</v>
      </c>
      <c r="N815" s="136">
        <v>40330</v>
      </c>
      <c r="O815" s="136">
        <v>42522</v>
      </c>
      <c r="P815" s="136">
        <v>42844</v>
      </c>
      <c r="Q815" s="145">
        <f t="shared" si="130"/>
        <v>6.8876712328767127</v>
      </c>
      <c r="R815" s="145" t="s">
        <v>2516</v>
      </c>
      <c r="S815" s="145">
        <f t="shared" si="131"/>
        <v>0.88219178082191785</v>
      </c>
      <c r="T815" s="145" t="s">
        <v>2524</v>
      </c>
      <c r="U815" s="145" t="s">
        <v>2540</v>
      </c>
      <c r="V815" s="145" t="s">
        <v>691</v>
      </c>
      <c r="W815" s="145" t="s">
        <v>689</v>
      </c>
      <c r="X815" s="187" t="s">
        <v>689</v>
      </c>
      <c r="Y815" s="180">
        <v>10951620.060000001</v>
      </c>
      <c r="Z815" s="181">
        <v>0</v>
      </c>
      <c r="AA815" s="180">
        <v>10000</v>
      </c>
      <c r="AB815" s="180">
        <v>14845212</v>
      </c>
      <c r="AC815" s="192">
        <v>10314416.279999999</v>
      </c>
      <c r="AD815" s="137">
        <f t="shared" si="123"/>
        <v>637203.78000000119</v>
      </c>
      <c r="AE815" s="135">
        <f t="shared" si="124"/>
        <v>0.94181648226390347</v>
      </c>
      <c r="AF815" s="135">
        <f t="shared" si="125"/>
        <v>0.94181648226390347</v>
      </c>
      <c r="AG815" s="135" t="s">
        <v>2544</v>
      </c>
      <c r="AH815" s="202"/>
      <c r="AI815" s="189"/>
      <c r="AJ815" s="178"/>
      <c r="AK815" s="178"/>
      <c r="AL815" s="178"/>
      <c r="AM815" s="178"/>
      <c r="AN815" s="178"/>
      <c r="AO815" s="178"/>
      <c r="AP815" s="178"/>
      <c r="AQ815" s="177"/>
    </row>
    <row r="816" spans="1:43" ht="36" x14ac:dyDescent="0.3">
      <c r="A816" s="193" t="s">
        <v>899</v>
      </c>
      <c r="B816" s="129">
        <v>814</v>
      </c>
      <c r="C816" s="198" t="s">
        <v>1638</v>
      </c>
      <c r="D816" s="239">
        <v>7381</v>
      </c>
      <c r="E816" s="245" t="s">
        <v>1629</v>
      </c>
      <c r="F816" s="280" t="s">
        <v>1629</v>
      </c>
      <c r="G816" s="175" t="s">
        <v>1451</v>
      </c>
      <c r="H816" s="187">
        <v>2017</v>
      </c>
      <c r="I816" s="130">
        <v>40284</v>
      </c>
      <c r="J816" s="186">
        <v>2010</v>
      </c>
      <c r="K816" s="187" t="s">
        <v>1094</v>
      </c>
      <c r="L816" s="130" t="s">
        <v>1102</v>
      </c>
      <c r="M816" s="131">
        <v>450</v>
      </c>
      <c r="N816" s="136">
        <v>40330</v>
      </c>
      <c r="O816" s="136">
        <v>42705</v>
      </c>
      <c r="P816" s="136">
        <v>42844</v>
      </c>
      <c r="Q816" s="145">
        <f t="shared" si="130"/>
        <v>6.8876712328767127</v>
      </c>
      <c r="R816" s="145" t="s">
        <v>2516</v>
      </c>
      <c r="S816" s="145">
        <f t="shared" si="131"/>
        <v>0.38082191780821917</v>
      </c>
      <c r="T816" s="145" t="s">
        <v>2510</v>
      </c>
      <c r="U816" s="145" t="s">
        <v>2539</v>
      </c>
      <c r="V816" s="145" t="s">
        <v>691</v>
      </c>
      <c r="W816" s="145" t="s">
        <v>689</v>
      </c>
      <c r="X816" s="187" t="s">
        <v>691</v>
      </c>
      <c r="Y816" s="180">
        <v>12107524.029999999</v>
      </c>
      <c r="Z816" s="181">
        <v>0</v>
      </c>
      <c r="AA816" s="180">
        <v>20000</v>
      </c>
      <c r="AB816" s="180">
        <v>17503095</v>
      </c>
      <c r="AC816" s="192">
        <v>11716211.960000001</v>
      </c>
      <c r="AD816" s="137">
        <f t="shared" si="123"/>
        <v>391312.06999999844</v>
      </c>
      <c r="AE816" s="135">
        <f t="shared" si="124"/>
        <v>0.967680256588349</v>
      </c>
      <c r="AF816" s="135">
        <f t="shared" si="125"/>
        <v>0.967680256588349</v>
      </c>
      <c r="AG816" s="135" t="s">
        <v>2544</v>
      </c>
      <c r="AH816" s="202"/>
      <c r="AI816" s="189"/>
      <c r="AJ816" s="178"/>
      <c r="AK816" s="178"/>
      <c r="AL816" s="178"/>
      <c r="AM816" s="178"/>
      <c r="AN816" s="178"/>
      <c r="AO816" s="178"/>
      <c r="AP816" s="178"/>
      <c r="AQ816" s="177"/>
    </row>
    <row r="817" spans="1:43" ht="36" x14ac:dyDescent="0.3">
      <c r="A817" s="193" t="s">
        <v>899</v>
      </c>
      <c r="B817" s="129">
        <v>815</v>
      </c>
      <c r="C817" s="198" t="s">
        <v>1641</v>
      </c>
      <c r="D817" s="239">
        <v>8197</v>
      </c>
      <c r="E817" s="245" t="s">
        <v>1629</v>
      </c>
      <c r="F817" s="280" t="s">
        <v>1629</v>
      </c>
      <c r="G817" s="175" t="s">
        <v>1451</v>
      </c>
      <c r="H817" s="187">
        <v>2017</v>
      </c>
      <c r="I817" s="130">
        <v>40443</v>
      </c>
      <c r="J817" s="186">
        <v>2010</v>
      </c>
      <c r="K817" s="187" t="s">
        <v>1094</v>
      </c>
      <c r="L817" s="130" t="s">
        <v>1102</v>
      </c>
      <c r="M817" s="131">
        <v>451</v>
      </c>
      <c r="N817" s="136">
        <v>40483</v>
      </c>
      <c r="O817" s="136">
        <v>42767</v>
      </c>
      <c r="P817" s="136">
        <v>42844</v>
      </c>
      <c r="Q817" s="145">
        <f t="shared" si="130"/>
        <v>6.4684931506849317</v>
      </c>
      <c r="R817" s="145" t="s">
        <v>2516</v>
      </c>
      <c r="S817" s="145">
        <f t="shared" si="131"/>
        <v>0.21095890410958903</v>
      </c>
      <c r="T817" s="145" t="s">
        <v>2510</v>
      </c>
      <c r="U817" s="145" t="s">
        <v>2539</v>
      </c>
      <c r="V817" s="145" t="s">
        <v>689</v>
      </c>
      <c r="W817" s="145" t="s">
        <v>689</v>
      </c>
      <c r="X817" s="187" t="s">
        <v>691</v>
      </c>
      <c r="Y817" s="180">
        <v>10132554.73</v>
      </c>
      <c r="Z817" s="181">
        <v>0</v>
      </c>
      <c r="AA817" s="180">
        <v>30000</v>
      </c>
      <c r="AB817" s="180">
        <v>14802667</v>
      </c>
      <c r="AC817" s="192">
        <v>9815378.4700000007</v>
      </c>
      <c r="AD817" s="137">
        <f t="shared" si="123"/>
        <v>317176.25999999978</v>
      </c>
      <c r="AE817" s="135">
        <f t="shared" si="124"/>
        <v>0.96869730601494619</v>
      </c>
      <c r="AF817" s="135">
        <f t="shared" si="125"/>
        <v>0.96869730601494619</v>
      </c>
      <c r="AG817" s="135" t="s">
        <v>2544</v>
      </c>
      <c r="AH817" s="202"/>
      <c r="AI817" s="189"/>
      <c r="AJ817" s="178"/>
      <c r="AK817" s="178"/>
      <c r="AL817" s="178"/>
      <c r="AM817" s="178"/>
      <c r="AN817" s="178"/>
      <c r="AO817" s="178"/>
      <c r="AP817" s="178"/>
      <c r="AQ817" s="177"/>
    </row>
    <row r="818" spans="1:43" ht="36" x14ac:dyDescent="0.3">
      <c r="A818" s="193" t="s">
        <v>899</v>
      </c>
      <c r="B818" s="129">
        <v>816</v>
      </c>
      <c r="C818" s="198" t="s">
        <v>1642</v>
      </c>
      <c r="D818" s="239">
        <v>37700</v>
      </c>
      <c r="E818" s="245" t="s">
        <v>1629</v>
      </c>
      <c r="F818" s="280" t="s">
        <v>1629</v>
      </c>
      <c r="G818" s="175" t="s">
        <v>1451</v>
      </c>
      <c r="H818" s="187">
        <v>2017</v>
      </c>
      <c r="I818" s="130">
        <v>40347</v>
      </c>
      <c r="J818" s="186">
        <v>2010</v>
      </c>
      <c r="K818" s="187" t="s">
        <v>1094</v>
      </c>
      <c r="L818" s="130" t="s">
        <v>1102</v>
      </c>
      <c r="M818" s="131">
        <v>450</v>
      </c>
      <c r="N818" s="136">
        <v>40330</v>
      </c>
      <c r="O818" s="136">
        <v>42705</v>
      </c>
      <c r="P818" s="136">
        <v>42844</v>
      </c>
      <c r="Q818" s="145">
        <f t="shared" si="130"/>
        <v>6.8876712328767127</v>
      </c>
      <c r="R818" s="145" t="s">
        <v>2516</v>
      </c>
      <c r="S818" s="145">
        <f t="shared" si="131"/>
        <v>0.38082191780821917</v>
      </c>
      <c r="T818" s="145" t="s">
        <v>2510</v>
      </c>
      <c r="U818" s="145" t="s">
        <v>2539</v>
      </c>
      <c r="V818" s="145" t="s">
        <v>691</v>
      </c>
      <c r="W818" s="145" t="s">
        <v>689</v>
      </c>
      <c r="X818" s="187" t="s">
        <v>691</v>
      </c>
      <c r="Y818" s="180">
        <v>25489159.850000001</v>
      </c>
      <c r="Z818" s="181">
        <v>0</v>
      </c>
      <c r="AA818" s="180">
        <v>25000</v>
      </c>
      <c r="AB818" s="180">
        <v>36702049</v>
      </c>
      <c r="AC818" s="192">
        <v>25345594.629999999</v>
      </c>
      <c r="AD818" s="137">
        <f t="shared" si="123"/>
        <v>143565.22000000253</v>
      </c>
      <c r="AE818" s="135">
        <f t="shared" si="124"/>
        <v>0.99436759701595256</v>
      </c>
      <c r="AF818" s="135">
        <f t="shared" si="125"/>
        <v>0.99436759701595256</v>
      </c>
      <c r="AG818" s="135" t="s">
        <v>2544</v>
      </c>
      <c r="AH818" s="202"/>
      <c r="AI818" s="189"/>
      <c r="AJ818" s="178"/>
      <c r="AK818" s="178"/>
      <c r="AL818" s="178"/>
      <c r="AM818" s="178"/>
      <c r="AN818" s="178"/>
      <c r="AO818" s="178"/>
      <c r="AP818" s="178"/>
      <c r="AQ818" s="177"/>
    </row>
    <row r="819" spans="1:43" ht="36" x14ac:dyDescent="0.3">
      <c r="A819" s="193" t="s">
        <v>899</v>
      </c>
      <c r="B819" s="129">
        <v>817</v>
      </c>
      <c r="C819" s="198" t="s">
        <v>1643</v>
      </c>
      <c r="D819" s="239">
        <v>37707</v>
      </c>
      <c r="E819" s="245" t="s">
        <v>1629</v>
      </c>
      <c r="F819" s="280" t="s">
        <v>1629</v>
      </c>
      <c r="G819" s="175" t="s">
        <v>1451</v>
      </c>
      <c r="H819" s="187">
        <v>2017</v>
      </c>
      <c r="I819" s="130">
        <v>40347</v>
      </c>
      <c r="J819" s="186">
        <v>2010</v>
      </c>
      <c r="K819" s="187" t="s">
        <v>1094</v>
      </c>
      <c r="L819" s="130" t="s">
        <v>1102</v>
      </c>
      <c r="M819" s="131">
        <v>451</v>
      </c>
      <c r="N819" s="136">
        <v>40391</v>
      </c>
      <c r="O819" s="136">
        <v>42705</v>
      </c>
      <c r="P819" s="136">
        <v>42844</v>
      </c>
      <c r="Q819" s="145">
        <f t="shared" si="130"/>
        <v>6.720547945205479</v>
      </c>
      <c r="R819" s="145" t="s">
        <v>2516</v>
      </c>
      <c r="S819" s="145">
        <f t="shared" si="131"/>
        <v>0.38082191780821917</v>
      </c>
      <c r="T819" s="145" t="s">
        <v>2510</v>
      </c>
      <c r="U819" s="145" t="s">
        <v>2539</v>
      </c>
      <c r="V819" s="145" t="s">
        <v>691</v>
      </c>
      <c r="W819" s="145" t="s">
        <v>689</v>
      </c>
      <c r="X819" s="187" t="s">
        <v>691</v>
      </c>
      <c r="Y819" s="180">
        <v>34440124.149999999</v>
      </c>
      <c r="Z819" s="181">
        <v>0</v>
      </c>
      <c r="AA819" s="128">
        <v>0</v>
      </c>
      <c r="AB819" s="180">
        <v>46884897</v>
      </c>
      <c r="AC819" s="192">
        <v>33746924.07</v>
      </c>
      <c r="AD819" s="137">
        <f t="shared" si="123"/>
        <v>693200.07999999821</v>
      </c>
      <c r="AE819" s="135">
        <f t="shared" si="124"/>
        <v>0.97987231181337076</v>
      </c>
      <c r="AF819" s="135">
        <f t="shared" si="125"/>
        <v>0.97987231181337076</v>
      </c>
      <c r="AG819" s="135" t="s">
        <v>2544</v>
      </c>
      <c r="AH819" s="202"/>
      <c r="AI819" s="189"/>
      <c r="AJ819" s="178"/>
      <c r="AK819" s="178"/>
      <c r="AL819" s="178"/>
      <c r="AM819" s="178"/>
      <c r="AN819" s="178"/>
      <c r="AO819" s="178"/>
      <c r="AP819" s="178"/>
      <c r="AQ819" s="177"/>
    </row>
    <row r="820" spans="1:43" ht="72.599999999999994" x14ac:dyDescent="0.3">
      <c r="A820" s="193" t="s">
        <v>899</v>
      </c>
      <c r="B820" s="129">
        <v>818</v>
      </c>
      <c r="C820" s="223" t="s">
        <v>1645</v>
      </c>
      <c r="D820" s="239">
        <v>37717</v>
      </c>
      <c r="E820" s="245" t="s">
        <v>1629</v>
      </c>
      <c r="F820" s="280" t="s">
        <v>1629</v>
      </c>
      <c r="G820" s="175" t="s">
        <v>1451</v>
      </c>
      <c r="H820" s="187">
        <v>2017</v>
      </c>
      <c r="I820" s="130">
        <v>40337</v>
      </c>
      <c r="J820" s="186">
        <v>2010</v>
      </c>
      <c r="K820" s="130" t="s">
        <v>1170</v>
      </c>
      <c r="L820" s="130" t="s">
        <v>1102</v>
      </c>
      <c r="M820" s="131">
        <v>450</v>
      </c>
      <c r="N820" s="136">
        <v>40330</v>
      </c>
      <c r="O820" s="136">
        <v>42248</v>
      </c>
      <c r="P820" s="136">
        <v>42844</v>
      </c>
      <c r="Q820" s="145">
        <f t="shared" si="130"/>
        <v>6.8876712328767127</v>
      </c>
      <c r="R820" s="145" t="s">
        <v>2516</v>
      </c>
      <c r="S820" s="145">
        <f t="shared" si="131"/>
        <v>1.6328767123287671</v>
      </c>
      <c r="T820" s="145" t="s">
        <v>2524</v>
      </c>
      <c r="U820" s="145" t="s">
        <v>2540</v>
      </c>
      <c r="V820" s="145" t="s">
        <v>691</v>
      </c>
      <c r="W820" s="145" t="s">
        <v>689</v>
      </c>
      <c r="X820" s="187" t="s">
        <v>689</v>
      </c>
      <c r="Y820" s="180">
        <v>10249125.119999999</v>
      </c>
      <c r="Z820" s="181">
        <v>0</v>
      </c>
      <c r="AA820" s="180">
        <v>20000</v>
      </c>
      <c r="AB820" s="180">
        <v>24670615</v>
      </c>
      <c r="AC820" s="192">
        <v>10072490.039999999</v>
      </c>
      <c r="AD820" s="137">
        <f t="shared" si="123"/>
        <v>176635.08000000007</v>
      </c>
      <c r="AE820" s="135">
        <f t="shared" si="124"/>
        <v>0.98276583826112951</v>
      </c>
      <c r="AF820" s="135">
        <f t="shared" si="125"/>
        <v>0.98276583826112951</v>
      </c>
      <c r="AG820" s="135" t="s">
        <v>2544</v>
      </c>
      <c r="AH820" s="202"/>
      <c r="AI820" s="189"/>
      <c r="AJ820" s="178"/>
      <c r="AK820" s="178"/>
      <c r="AL820" s="178"/>
      <c r="AM820" s="178"/>
      <c r="AN820" s="178"/>
      <c r="AO820" s="178"/>
      <c r="AP820" s="178"/>
      <c r="AQ820" s="176" t="s">
        <v>1646</v>
      </c>
    </row>
    <row r="821" spans="1:43" ht="48" x14ac:dyDescent="0.3">
      <c r="A821" s="193" t="s">
        <v>899</v>
      </c>
      <c r="B821" s="129">
        <v>819</v>
      </c>
      <c r="C821" s="198" t="s">
        <v>1648</v>
      </c>
      <c r="D821" s="239">
        <v>49546</v>
      </c>
      <c r="E821" s="245" t="s">
        <v>1629</v>
      </c>
      <c r="F821" s="280" t="s">
        <v>1629</v>
      </c>
      <c r="G821" s="175" t="s">
        <v>1451</v>
      </c>
      <c r="H821" s="187">
        <v>2017</v>
      </c>
      <c r="I821" s="130">
        <v>40063</v>
      </c>
      <c r="J821" s="187">
        <v>2009</v>
      </c>
      <c r="K821" s="130" t="s">
        <v>1552</v>
      </c>
      <c r="L821" s="130" t="s">
        <v>1107</v>
      </c>
      <c r="M821" s="131">
        <v>330</v>
      </c>
      <c r="N821" s="136">
        <v>40238</v>
      </c>
      <c r="O821" s="136">
        <v>42795</v>
      </c>
      <c r="P821" s="136">
        <v>42844</v>
      </c>
      <c r="Q821" s="145">
        <f t="shared" si="130"/>
        <v>7.13972602739726</v>
      </c>
      <c r="R821" s="145" t="s">
        <v>2517</v>
      </c>
      <c r="S821" s="145">
        <f t="shared" si="131"/>
        <v>0.13424657534246576</v>
      </c>
      <c r="T821" s="145" t="s">
        <v>2510</v>
      </c>
      <c r="U821" s="145" t="s">
        <v>2539</v>
      </c>
      <c r="V821" s="145" t="s">
        <v>691</v>
      </c>
      <c r="W821" s="145" t="s">
        <v>689</v>
      </c>
      <c r="X821" s="187" t="s">
        <v>691</v>
      </c>
      <c r="Y821" s="180">
        <v>46197902</v>
      </c>
      <c r="Z821" s="181">
        <v>0</v>
      </c>
      <c r="AA821" s="180">
        <v>1378970</v>
      </c>
      <c r="AB821" s="180">
        <v>59226811</v>
      </c>
      <c r="AC821" s="192">
        <v>43195721.18</v>
      </c>
      <c r="AD821" s="137">
        <f t="shared" si="123"/>
        <v>3002180.8200000003</v>
      </c>
      <c r="AE821" s="135">
        <f t="shared" si="124"/>
        <v>0.93501478010841266</v>
      </c>
      <c r="AF821" s="135">
        <f t="shared" si="125"/>
        <v>0.93501478010841266</v>
      </c>
      <c r="AG821" s="135" t="s">
        <v>2544</v>
      </c>
      <c r="AH821" s="202"/>
      <c r="AI821" s="189"/>
      <c r="AJ821" s="178"/>
      <c r="AK821" s="178"/>
      <c r="AL821" s="178"/>
      <c r="AM821" s="178"/>
      <c r="AN821" s="178"/>
      <c r="AO821" s="178"/>
      <c r="AP821" s="178"/>
      <c r="AQ821" s="177"/>
    </row>
    <row r="822" spans="1:43" ht="36" x14ac:dyDescent="0.3">
      <c r="A822" s="193" t="s">
        <v>899</v>
      </c>
      <c r="B822" s="129">
        <v>820</v>
      </c>
      <c r="C822" s="198" t="s">
        <v>1649</v>
      </c>
      <c r="D822" s="239">
        <v>52118</v>
      </c>
      <c r="E822" s="245" t="s">
        <v>2371</v>
      </c>
      <c r="F822" s="280" t="s">
        <v>1629</v>
      </c>
      <c r="G822" s="175" t="s">
        <v>1627</v>
      </c>
      <c r="H822" s="187">
        <v>2017</v>
      </c>
      <c r="I822" s="130">
        <v>39357</v>
      </c>
      <c r="J822" s="186">
        <v>2007</v>
      </c>
      <c r="K822" s="187" t="s">
        <v>1158</v>
      </c>
      <c r="L822" s="130" t="s">
        <v>1102</v>
      </c>
      <c r="M822" s="131">
        <v>235</v>
      </c>
      <c r="N822" s="136">
        <v>40118</v>
      </c>
      <c r="O822" s="136">
        <v>42705</v>
      </c>
      <c r="P822" s="136">
        <v>42844</v>
      </c>
      <c r="Q822" s="145">
        <f t="shared" si="130"/>
        <v>7.4684931506849317</v>
      </c>
      <c r="R822" s="145" t="s">
        <v>2517</v>
      </c>
      <c r="S822" s="145">
        <f t="shared" si="131"/>
        <v>0.38082191780821917</v>
      </c>
      <c r="T822" s="145" t="s">
        <v>2510</v>
      </c>
      <c r="U822" s="145" t="s">
        <v>2539</v>
      </c>
      <c r="V822" s="145" t="s">
        <v>691</v>
      </c>
      <c r="W822" s="145" t="s">
        <v>689</v>
      </c>
      <c r="X822" s="187" t="s">
        <v>689</v>
      </c>
      <c r="Y822" s="180">
        <v>554956.19999999995</v>
      </c>
      <c r="Z822" s="181">
        <v>0</v>
      </c>
      <c r="AA822" s="128">
        <v>0</v>
      </c>
      <c r="AB822" s="180">
        <v>1806876</v>
      </c>
      <c r="AC822" s="192">
        <v>546434.72</v>
      </c>
      <c r="AD822" s="137">
        <f t="shared" si="123"/>
        <v>8521.4799999999814</v>
      </c>
      <c r="AE822" s="135">
        <f t="shared" si="124"/>
        <v>0.98464477016384355</v>
      </c>
      <c r="AF822" s="135">
        <f t="shared" si="125"/>
        <v>0.98464477016384355</v>
      </c>
      <c r="AG822" s="135" t="s">
        <v>2544</v>
      </c>
      <c r="AH822" s="202"/>
      <c r="AI822" s="189"/>
      <c r="AJ822" s="178"/>
      <c r="AK822" s="178"/>
      <c r="AL822" s="178"/>
      <c r="AM822" s="178"/>
      <c r="AN822" s="178"/>
      <c r="AO822" s="178"/>
      <c r="AP822" s="178"/>
      <c r="AQ822" s="144" t="s">
        <v>1630</v>
      </c>
    </row>
    <row r="823" spans="1:43" ht="36" x14ac:dyDescent="0.3">
      <c r="A823" s="193" t="s">
        <v>899</v>
      </c>
      <c r="B823" s="129">
        <v>821</v>
      </c>
      <c r="C823" s="198" t="s">
        <v>1650</v>
      </c>
      <c r="D823" s="239">
        <v>58492</v>
      </c>
      <c r="E823" s="245" t="s">
        <v>1629</v>
      </c>
      <c r="F823" s="280" t="s">
        <v>1629</v>
      </c>
      <c r="G823" s="175" t="s">
        <v>1451</v>
      </c>
      <c r="H823" s="187">
        <v>2017</v>
      </c>
      <c r="I823" s="130">
        <v>39987</v>
      </c>
      <c r="J823" s="187">
        <v>2009</v>
      </c>
      <c r="K823" s="130" t="s">
        <v>1148</v>
      </c>
      <c r="L823" s="130" t="s">
        <v>1107</v>
      </c>
      <c r="M823" s="131">
        <v>360</v>
      </c>
      <c r="N823" s="136">
        <v>40238</v>
      </c>
      <c r="O823" s="136">
        <v>42795</v>
      </c>
      <c r="P823" s="136">
        <v>42844</v>
      </c>
      <c r="Q823" s="145">
        <f t="shared" si="130"/>
        <v>7.13972602739726</v>
      </c>
      <c r="R823" s="145" t="s">
        <v>2517</v>
      </c>
      <c r="S823" s="145">
        <f t="shared" si="131"/>
        <v>0.13424657534246576</v>
      </c>
      <c r="T823" s="145" t="s">
        <v>2510</v>
      </c>
      <c r="U823" s="145" t="s">
        <v>2539</v>
      </c>
      <c r="V823" s="145" t="s">
        <v>691</v>
      </c>
      <c r="W823" s="145" t="s">
        <v>689</v>
      </c>
      <c r="X823" s="187" t="s">
        <v>691</v>
      </c>
      <c r="Y823" s="180">
        <v>58476522</v>
      </c>
      <c r="Z823" s="181">
        <v>0</v>
      </c>
      <c r="AA823" s="180">
        <v>615000</v>
      </c>
      <c r="AB823" s="180">
        <v>67745303</v>
      </c>
      <c r="AC823" s="192">
        <v>55318014.380000003</v>
      </c>
      <c r="AD823" s="137">
        <f t="shared" si="123"/>
        <v>3158507.6199999973</v>
      </c>
      <c r="AE823" s="135">
        <f t="shared" si="124"/>
        <v>0.94598673943022815</v>
      </c>
      <c r="AF823" s="135">
        <f t="shared" si="125"/>
        <v>0.94598673943022815</v>
      </c>
      <c r="AG823" s="135" t="s">
        <v>2544</v>
      </c>
      <c r="AH823" s="202"/>
      <c r="AI823" s="189"/>
      <c r="AJ823" s="178"/>
      <c r="AK823" s="178"/>
      <c r="AL823" s="178"/>
      <c r="AM823" s="178"/>
      <c r="AN823" s="178"/>
      <c r="AO823" s="178"/>
      <c r="AP823" s="178"/>
      <c r="AQ823" s="177"/>
    </row>
    <row r="824" spans="1:43" ht="72.599999999999994" x14ac:dyDescent="0.3">
      <c r="A824" s="193" t="s">
        <v>899</v>
      </c>
      <c r="B824" s="129">
        <v>822</v>
      </c>
      <c r="C824" s="198" t="s">
        <v>1651</v>
      </c>
      <c r="D824" s="239">
        <v>58495</v>
      </c>
      <c r="E824" s="245" t="s">
        <v>1629</v>
      </c>
      <c r="F824" s="280" t="s">
        <v>1629</v>
      </c>
      <c r="G824" s="175" t="s">
        <v>1451</v>
      </c>
      <c r="H824" s="187">
        <v>2017</v>
      </c>
      <c r="I824" s="130">
        <v>39979</v>
      </c>
      <c r="J824" s="187">
        <v>2009</v>
      </c>
      <c r="K824" s="187" t="s">
        <v>1164</v>
      </c>
      <c r="L824" s="130" t="s">
        <v>1107</v>
      </c>
      <c r="M824" s="131">
        <v>330</v>
      </c>
      <c r="N824" s="136">
        <v>40238</v>
      </c>
      <c r="O824" s="136">
        <v>42795</v>
      </c>
      <c r="P824" s="136">
        <v>42844</v>
      </c>
      <c r="Q824" s="145">
        <f t="shared" si="130"/>
        <v>7.13972602739726</v>
      </c>
      <c r="R824" s="145" t="s">
        <v>2517</v>
      </c>
      <c r="S824" s="145">
        <f t="shared" si="131"/>
        <v>0.13424657534246576</v>
      </c>
      <c r="T824" s="145" t="s">
        <v>2510</v>
      </c>
      <c r="U824" s="145" t="s">
        <v>2539</v>
      </c>
      <c r="V824" s="145" t="s">
        <v>691</v>
      </c>
      <c r="W824" s="145" t="s">
        <v>689</v>
      </c>
      <c r="X824" s="187" t="s">
        <v>691</v>
      </c>
      <c r="Y824" s="180">
        <v>27673027</v>
      </c>
      <c r="Z824" s="181">
        <v>0</v>
      </c>
      <c r="AA824" s="180">
        <v>809173</v>
      </c>
      <c r="AB824" s="180">
        <v>36158727</v>
      </c>
      <c r="AC824" s="192">
        <v>26652100.079999998</v>
      </c>
      <c r="AD824" s="137">
        <f t="shared" si="123"/>
        <v>1020926.9200000018</v>
      </c>
      <c r="AE824" s="135">
        <f t="shared" si="124"/>
        <v>0.96310750826066116</v>
      </c>
      <c r="AF824" s="135">
        <f t="shared" si="125"/>
        <v>0.96310750826066116</v>
      </c>
      <c r="AG824" s="135" t="s">
        <v>2544</v>
      </c>
      <c r="AH824" s="202"/>
      <c r="AI824" s="189"/>
      <c r="AJ824" s="178"/>
      <c r="AK824" s="178"/>
      <c r="AL824" s="178"/>
      <c r="AM824" s="178"/>
      <c r="AN824" s="178"/>
      <c r="AO824" s="178"/>
      <c r="AP824" s="178"/>
      <c r="AQ824" s="177" t="s">
        <v>817</v>
      </c>
    </row>
    <row r="825" spans="1:43" ht="36" x14ac:dyDescent="0.3">
      <c r="A825" s="193" t="s">
        <v>899</v>
      </c>
      <c r="B825" s="129">
        <v>823</v>
      </c>
      <c r="C825" s="198" t="s">
        <v>1652</v>
      </c>
      <c r="D825" s="239">
        <v>58498</v>
      </c>
      <c r="E825" s="245" t="s">
        <v>1629</v>
      </c>
      <c r="F825" s="280" t="s">
        <v>1629</v>
      </c>
      <c r="G825" s="175" t="s">
        <v>1451</v>
      </c>
      <c r="H825" s="187">
        <v>2017</v>
      </c>
      <c r="I825" s="130">
        <v>39849</v>
      </c>
      <c r="J825" s="187">
        <v>2009</v>
      </c>
      <c r="K825" s="130" t="s">
        <v>1653</v>
      </c>
      <c r="L825" s="130" t="s">
        <v>1107</v>
      </c>
      <c r="M825" s="131">
        <v>270</v>
      </c>
      <c r="N825" s="136">
        <v>40087</v>
      </c>
      <c r="O825" s="136">
        <v>42795</v>
      </c>
      <c r="P825" s="136">
        <v>42844</v>
      </c>
      <c r="Q825" s="145">
        <f t="shared" si="130"/>
        <v>7.5534246575342463</v>
      </c>
      <c r="R825" s="145" t="s">
        <v>2517</v>
      </c>
      <c r="S825" s="145">
        <f t="shared" si="131"/>
        <v>0.13424657534246576</v>
      </c>
      <c r="T825" s="145" t="s">
        <v>2510</v>
      </c>
      <c r="U825" s="145" t="s">
        <v>2539</v>
      </c>
      <c r="V825" s="145" t="s">
        <v>691</v>
      </c>
      <c r="W825" s="145" t="s">
        <v>689</v>
      </c>
      <c r="X825" s="187" t="s">
        <v>691</v>
      </c>
      <c r="Y825" s="180">
        <v>18106148.350000001</v>
      </c>
      <c r="Z825" s="181">
        <v>0</v>
      </c>
      <c r="AA825" s="180">
        <v>781301</v>
      </c>
      <c r="AB825" s="180">
        <v>27154779</v>
      </c>
      <c r="AC825" s="192">
        <v>17333493.390000001</v>
      </c>
      <c r="AD825" s="137">
        <f t="shared" si="123"/>
        <v>772654.96000000089</v>
      </c>
      <c r="AE825" s="135">
        <f t="shared" si="124"/>
        <v>0.95732637637424411</v>
      </c>
      <c r="AF825" s="135">
        <f t="shared" si="125"/>
        <v>0.95732637637424411</v>
      </c>
      <c r="AG825" s="135" t="s">
        <v>2544</v>
      </c>
      <c r="AH825" s="202"/>
      <c r="AI825" s="189"/>
      <c r="AJ825" s="178"/>
      <c r="AK825" s="178"/>
      <c r="AL825" s="178"/>
      <c r="AM825" s="178"/>
      <c r="AN825" s="178"/>
      <c r="AO825" s="178"/>
      <c r="AP825" s="178"/>
      <c r="AQ825" s="177"/>
    </row>
    <row r="826" spans="1:43" ht="60.6" x14ac:dyDescent="0.3">
      <c r="A826" s="193" t="s">
        <v>899</v>
      </c>
      <c r="B826" s="129">
        <v>824</v>
      </c>
      <c r="C826" s="198" t="s">
        <v>1654</v>
      </c>
      <c r="D826" s="239">
        <v>58528</v>
      </c>
      <c r="E826" s="245" t="s">
        <v>1629</v>
      </c>
      <c r="F826" s="280" t="s">
        <v>1629</v>
      </c>
      <c r="G826" s="175" t="s">
        <v>1451</v>
      </c>
      <c r="H826" s="187">
        <v>2017</v>
      </c>
      <c r="I826" s="130">
        <v>39961</v>
      </c>
      <c r="J826" s="187">
        <v>2009</v>
      </c>
      <c r="K826" s="187" t="s">
        <v>1141</v>
      </c>
      <c r="L826" s="130" t="s">
        <v>1107</v>
      </c>
      <c r="M826" s="131">
        <v>270</v>
      </c>
      <c r="N826" s="136">
        <v>40238</v>
      </c>
      <c r="O826" s="136">
        <v>42795</v>
      </c>
      <c r="P826" s="136">
        <v>42844</v>
      </c>
      <c r="Q826" s="145">
        <f t="shared" si="130"/>
        <v>7.13972602739726</v>
      </c>
      <c r="R826" s="145" t="s">
        <v>2517</v>
      </c>
      <c r="S826" s="145">
        <f t="shared" si="131"/>
        <v>0.13424657534246576</v>
      </c>
      <c r="T826" s="145" t="s">
        <v>2510</v>
      </c>
      <c r="U826" s="145" t="s">
        <v>2539</v>
      </c>
      <c r="V826" s="145" t="s">
        <v>691</v>
      </c>
      <c r="W826" s="145" t="s">
        <v>689</v>
      </c>
      <c r="X826" s="187" t="s">
        <v>691</v>
      </c>
      <c r="Y826" s="180">
        <v>17144000</v>
      </c>
      <c r="Z826" s="181">
        <v>0</v>
      </c>
      <c r="AA826" s="180">
        <v>550000</v>
      </c>
      <c r="AB826" s="180">
        <v>23570909</v>
      </c>
      <c r="AC826" s="192">
        <v>16225470.24</v>
      </c>
      <c r="AD826" s="137">
        <f t="shared" si="123"/>
        <v>918529.75999999978</v>
      </c>
      <c r="AE826" s="135">
        <f t="shared" si="124"/>
        <v>0.94642266915538964</v>
      </c>
      <c r="AF826" s="135">
        <f t="shared" si="125"/>
        <v>0.94642266915538964</v>
      </c>
      <c r="AG826" s="135" t="s">
        <v>2544</v>
      </c>
      <c r="AH826" s="202"/>
      <c r="AI826" s="189"/>
      <c r="AJ826" s="178"/>
      <c r="AK826" s="178"/>
      <c r="AL826" s="178"/>
      <c r="AM826" s="178"/>
      <c r="AN826" s="178"/>
      <c r="AO826" s="178"/>
      <c r="AP826" s="178"/>
      <c r="AQ826" s="177" t="s">
        <v>750</v>
      </c>
    </row>
    <row r="827" spans="1:43" ht="36" x14ac:dyDescent="0.3">
      <c r="A827" s="193" t="s">
        <v>899</v>
      </c>
      <c r="B827" s="129">
        <v>825</v>
      </c>
      <c r="C827" s="198" t="s">
        <v>1657</v>
      </c>
      <c r="D827" s="239">
        <v>58827</v>
      </c>
      <c r="E827" s="245" t="s">
        <v>1629</v>
      </c>
      <c r="F827" s="280" t="s">
        <v>1629</v>
      </c>
      <c r="G827" s="175" t="s">
        <v>1451</v>
      </c>
      <c r="H827" s="187">
        <v>2017</v>
      </c>
      <c r="I827" s="130">
        <v>39856</v>
      </c>
      <c r="J827" s="187">
        <v>2009</v>
      </c>
      <c r="K827" s="187" t="s">
        <v>1162</v>
      </c>
      <c r="L827" s="130" t="s">
        <v>1107</v>
      </c>
      <c r="M827" s="131">
        <v>420</v>
      </c>
      <c r="N827" s="136">
        <v>40087</v>
      </c>
      <c r="O827" s="136">
        <v>42795</v>
      </c>
      <c r="P827" s="136">
        <v>42844</v>
      </c>
      <c r="Q827" s="145">
        <f t="shared" si="130"/>
        <v>7.5534246575342463</v>
      </c>
      <c r="R827" s="145" t="s">
        <v>2517</v>
      </c>
      <c r="S827" s="145">
        <f t="shared" si="131"/>
        <v>0.13424657534246576</v>
      </c>
      <c r="T827" s="145" t="s">
        <v>2510</v>
      </c>
      <c r="U827" s="145" t="s">
        <v>2539</v>
      </c>
      <c r="V827" s="145" t="s">
        <v>691</v>
      </c>
      <c r="W827" s="145" t="s">
        <v>689</v>
      </c>
      <c r="X827" s="187" t="s">
        <v>691</v>
      </c>
      <c r="Y827" s="180">
        <v>67246910</v>
      </c>
      <c r="Z827" s="181">
        <v>0</v>
      </c>
      <c r="AA827" s="180">
        <v>140000</v>
      </c>
      <c r="AB827" s="180">
        <v>76452761</v>
      </c>
      <c r="AC827" s="192">
        <v>60482306.850000001</v>
      </c>
      <c r="AD827" s="137">
        <f t="shared" si="123"/>
        <v>6764603.1499999985</v>
      </c>
      <c r="AE827" s="135">
        <f t="shared" si="124"/>
        <v>0.8994064835097999</v>
      </c>
      <c r="AF827" s="135">
        <f t="shared" si="125"/>
        <v>0.8994064835097999</v>
      </c>
      <c r="AG827" s="135" t="s">
        <v>2544</v>
      </c>
      <c r="AH827" s="202"/>
      <c r="AI827" s="189"/>
      <c r="AJ827" s="178"/>
      <c r="AK827" s="178"/>
      <c r="AL827" s="178"/>
      <c r="AM827" s="178"/>
      <c r="AN827" s="178"/>
      <c r="AO827" s="178"/>
      <c r="AP827" s="178"/>
      <c r="AQ827" s="177"/>
    </row>
    <row r="828" spans="1:43" ht="60.6" x14ac:dyDescent="0.3">
      <c r="A828" s="193" t="s">
        <v>899</v>
      </c>
      <c r="B828" s="129">
        <v>826</v>
      </c>
      <c r="C828" s="198" t="s">
        <v>1658</v>
      </c>
      <c r="D828" s="239">
        <v>58839</v>
      </c>
      <c r="E828" s="245" t="s">
        <v>1629</v>
      </c>
      <c r="F828" s="280" t="s">
        <v>1629</v>
      </c>
      <c r="G828" s="175" t="s">
        <v>1451</v>
      </c>
      <c r="H828" s="187">
        <v>2017</v>
      </c>
      <c r="I828" s="130">
        <v>39841</v>
      </c>
      <c r="J828" s="187">
        <v>2009</v>
      </c>
      <c r="K828" s="130" t="s">
        <v>1659</v>
      </c>
      <c r="L828" s="130" t="s">
        <v>1107</v>
      </c>
      <c r="M828" s="131">
        <v>420</v>
      </c>
      <c r="N828" s="136">
        <v>40087</v>
      </c>
      <c r="O828" s="136">
        <v>42795</v>
      </c>
      <c r="P828" s="136">
        <v>42844</v>
      </c>
      <c r="Q828" s="145">
        <f t="shared" si="130"/>
        <v>7.5534246575342463</v>
      </c>
      <c r="R828" s="145" t="s">
        <v>2517</v>
      </c>
      <c r="S828" s="145">
        <f t="shared" si="131"/>
        <v>0.13424657534246576</v>
      </c>
      <c r="T828" s="145" t="s">
        <v>2510</v>
      </c>
      <c r="U828" s="145" t="s">
        <v>2539</v>
      </c>
      <c r="V828" s="145" t="s">
        <v>691</v>
      </c>
      <c r="W828" s="145" t="s">
        <v>689</v>
      </c>
      <c r="X828" s="187" t="s">
        <v>691</v>
      </c>
      <c r="Y828" s="180">
        <v>69409724</v>
      </c>
      <c r="Z828" s="181">
        <v>0</v>
      </c>
      <c r="AA828" s="180">
        <v>1975000</v>
      </c>
      <c r="AB828" s="180">
        <v>82224434</v>
      </c>
      <c r="AC828" s="192">
        <v>60258699.740000002</v>
      </c>
      <c r="AD828" s="137">
        <f t="shared" si="123"/>
        <v>9151024.2599999979</v>
      </c>
      <c r="AE828" s="135">
        <f t="shared" si="124"/>
        <v>0.86815933369797005</v>
      </c>
      <c r="AF828" s="135">
        <f t="shared" si="125"/>
        <v>0.86815933369797005</v>
      </c>
      <c r="AG828" s="135" t="s">
        <v>2544</v>
      </c>
      <c r="AH828" s="202"/>
      <c r="AI828" s="189"/>
      <c r="AJ828" s="178"/>
      <c r="AK828" s="178"/>
      <c r="AL828" s="178"/>
      <c r="AM828" s="178"/>
      <c r="AN828" s="178"/>
      <c r="AO828" s="178"/>
      <c r="AP828" s="178"/>
      <c r="AQ828" s="177" t="s">
        <v>760</v>
      </c>
    </row>
    <row r="829" spans="1:43" ht="36" x14ac:dyDescent="0.3">
      <c r="A829" s="193" t="s">
        <v>899</v>
      </c>
      <c r="B829" s="129">
        <v>827</v>
      </c>
      <c r="C829" s="198" t="s">
        <v>1660</v>
      </c>
      <c r="D829" s="239">
        <v>59093</v>
      </c>
      <c r="E829" s="245" t="s">
        <v>1629</v>
      </c>
      <c r="F829" s="280" t="s">
        <v>1629</v>
      </c>
      <c r="G829" s="175" t="s">
        <v>1451</v>
      </c>
      <c r="H829" s="187">
        <v>2017</v>
      </c>
      <c r="I829" s="130">
        <v>40037</v>
      </c>
      <c r="J829" s="187">
        <v>2009</v>
      </c>
      <c r="K829" s="130" t="s">
        <v>1661</v>
      </c>
      <c r="L829" s="130" t="s">
        <v>1107</v>
      </c>
      <c r="M829" s="131">
        <v>270</v>
      </c>
      <c r="N829" s="136">
        <v>40909</v>
      </c>
      <c r="O829" s="136">
        <v>42339</v>
      </c>
      <c r="P829" s="136">
        <v>42844</v>
      </c>
      <c r="Q829" s="145">
        <f t="shared" si="130"/>
        <v>5.3013698630136989</v>
      </c>
      <c r="R829" s="145" t="s">
        <v>2515</v>
      </c>
      <c r="S829" s="145">
        <f t="shared" si="131"/>
        <v>1.3835616438356164</v>
      </c>
      <c r="T829" s="145" t="s">
        <v>2524</v>
      </c>
      <c r="U829" s="145" t="s">
        <v>2540</v>
      </c>
      <c r="V829" s="145" t="s">
        <v>691</v>
      </c>
      <c r="W829" s="145" t="s">
        <v>689</v>
      </c>
      <c r="X829" s="187" t="s">
        <v>691</v>
      </c>
      <c r="Y829" s="192">
        <v>12350762.34</v>
      </c>
      <c r="Z829" s="181">
        <v>0</v>
      </c>
      <c r="AA829" s="180">
        <v>1090000</v>
      </c>
      <c r="AB829" s="180">
        <v>16500336</v>
      </c>
      <c r="AC829" s="192">
        <v>10746422.039999999</v>
      </c>
      <c r="AD829" s="137">
        <f t="shared" si="123"/>
        <v>1604340.3000000007</v>
      </c>
      <c r="AE829" s="135">
        <f t="shared" si="124"/>
        <v>0.87010192117420337</v>
      </c>
      <c r="AF829" s="135">
        <f t="shared" si="125"/>
        <v>0.87010192117420337</v>
      </c>
      <c r="AG829" s="135" t="s">
        <v>2544</v>
      </c>
      <c r="AH829" s="202"/>
      <c r="AI829" s="189"/>
      <c r="AJ829" s="178"/>
      <c r="AK829" s="178"/>
      <c r="AL829" s="178"/>
      <c r="AM829" s="178"/>
      <c r="AN829" s="178"/>
      <c r="AO829" s="178"/>
      <c r="AP829" s="178"/>
      <c r="AQ829" s="177"/>
    </row>
    <row r="830" spans="1:43" ht="36" x14ac:dyDescent="0.3">
      <c r="A830" s="193" t="s">
        <v>899</v>
      </c>
      <c r="B830" s="129">
        <v>828</v>
      </c>
      <c r="C830" s="198" t="s">
        <v>1662</v>
      </c>
      <c r="D830" s="239">
        <v>61420</v>
      </c>
      <c r="E830" s="245" t="s">
        <v>1629</v>
      </c>
      <c r="F830" s="280" t="s">
        <v>1629</v>
      </c>
      <c r="G830" s="175" t="s">
        <v>1451</v>
      </c>
      <c r="H830" s="187">
        <v>2017</v>
      </c>
      <c r="I830" s="130">
        <v>39841</v>
      </c>
      <c r="J830" s="187">
        <v>2009</v>
      </c>
      <c r="K830" s="130" t="s">
        <v>1663</v>
      </c>
      <c r="L830" s="130" t="s">
        <v>1107</v>
      </c>
      <c r="M830" s="131">
        <v>360</v>
      </c>
      <c r="N830" s="136">
        <v>40087</v>
      </c>
      <c r="O830" s="136">
        <v>42795</v>
      </c>
      <c r="P830" s="136">
        <v>42844</v>
      </c>
      <c r="Q830" s="145">
        <f t="shared" si="130"/>
        <v>7.5534246575342463</v>
      </c>
      <c r="R830" s="145" t="s">
        <v>2517</v>
      </c>
      <c r="S830" s="145">
        <f t="shared" si="131"/>
        <v>0.13424657534246576</v>
      </c>
      <c r="T830" s="145" t="s">
        <v>2510</v>
      </c>
      <c r="U830" s="145" t="s">
        <v>2539</v>
      </c>
      <c r="V830" s="145" t="s">
        <v>691</v>
      </c>
      <c r="W830" s="145" t="s">
        <v>689</v>
      </c>
      <c r="X830" s="187" t="s">
        <v>691</v>
      </c>
      <c r="Y830" s="180">
        <v>72055116</v>
      </c>
      <c r="Z830" s="181">
        <v>0</v>
      </c>
      <c r="AA830" s="180">
        <v>749962</v>
      </c>
      <c r="AB830" s="180">
        <v>97771684</v>
      </c>
      <c r="AC830" s="192">
        <v>71516506.150000006</v>
      </c>
      <c r="AD830" s="137">
        <f t="shared" si="123"/>
        <v>538609.84999999404</v>
      </c>
      <c r="AE830" s="135">
        <f t="shared" si="124"/>
        <v>0.99252502972863166</v>
      </c>
      <c r="AF830" s="135">
        <f t="shared" si="125"/>
        <v>0.99252502972863166</v>
      </c>
      <c r="AG830" s="135" t="s">
        <v>2544</v>
      </c>
      <c r="AH830" s="202"/>
      <c r="AI830" s="189"/>
      <c r="AJ830" s="178"/>
      <c r="AK830" s="178"/>
      <c r="AL830" s="178"/>
      <c r="AM830" s="178"/>
      <c r="AN830" s="178"/>
      <c r="AO830" s="178"/>
      <c r="AP830" s="178"/>
      <c r="AQ830" s="177"/>
    </row>
    <row r="831" spans="1:43" ht="48" x14ac:dyDescent="0.3">
      <c r="A831" s="193" t="s">
        <v>899</v>
      </c>
      <c r="B831" s="129">
        <v>829</v>
      </c>
      <c r="C831" s="198" t="s">
        <v>1665</v>
      </c>
      <c r="D831" s="239">
        <v>74966</v>
      </c>
      <c r="E831" s="245" t="s">
        <v>2371</v>
      </c>
      <c r="F831" s="280" t="s">
        <v>1629</v>
      </c>
      <c r="G831" s="175" t="s">
        <v>1627</v>
      </c>
      <c r="H831" s="187">
        <v>2017</v>
      </c>
      <c r="I831" s="130">
        <v>39776</v>
      </c>
      <c r="J831" s="186">
        <v>2008</v>
      </c>
      <c r="K831" s="187" t="s">
        <v>1158</v>
      </c>
      <c r="L831" s="130" t="s">
        <v>1102</v>
      </c>
      <c r="M831" s="131">
        <v>150</v>
      </c>
      <c r="N831" s="136">
        <v>40452</v>
      </c>
      <c r="O831" s="136">
        <v>42705</v>
      </c>
      <c r="P831" s="136">
        <v>42844</v>
      </c>
      <c r="Q831" s="145">
        <f t="shared" si="130"/>
        <v>6.5534246575342463</v>
      </c>
      <c r="R831" s="145" t="s">
        <v>2516</v>
      </c>
      <c r="S831" s="145">
        <f t="shared" si="131"/>
        <v>0.38082191780821917</v>
      </c>
      <c r="T831" s="145" t="s">
        <v>2510</v>
      </c>
      <c r="U831" s="145" t="s">
        <v>2539</v>
      </c>
      <c r="V831" s="145" t="s">
        <v>691</v>
      </c>
      <c r="W831" s="145" t="s">
        <v>689</v>
      </c>
      <c r="X831" s="187" t="s">
        <v>689</v>
      </c>
      <c r="Y831" s="180">
        <v>2791989.46</v>
      </c>
      <c r="Z831" s="181">
        <v>0</v>
      </c>
      <c r="AA831" s="180">
        <v>2659</v>
      </c>
      <c r="AB831" s="180">
        <v>2926578</v>
      </c>
      <c r="AC831" s="192">
        <v>2788904.27</v>
      </c>
      <c r="AD831" s="137">
        <f t="shared" si="123"/>
        <v>3085.1899999999441</v>
      </c>
      <c r="AE831" s="135">
        <f t="shared" si="124"/>
        <v>0.99889498508350383</v>
      </c>
      <c r="AF831" s="135">
        <f t="shared" si="125"/>
        <v>0.99889498508350383</v>
      </c>
      <c r="AG831" s="135" t="s">
        <v>2544</v>
      </c>
      <c r="AH831" s="202"/>
      <c r="AI831" s="189"/>
      <c r="AJ831" s="178"/>
      <c r="AK831" s="178"/>
      <c r="AL831" s="178"/>
      <c r="AM831" s="178"/>
      <c r="AN831" s="178"/>
      <c r="AO831" s="178"/>
      <c r="AP831" s="178"/>
      <c r="AQ831" s="144" t="s">
        <v>1630</v>
      </c>
    </row>
    <row r="832" spans="1:43" ht="48" x14ac:dyDescent="0.3">
      <c r="A832" s="193" t="s">
        <v>899</v>
      </c>
      <c r="B832" s="129">
        <v>830</v>
      </c>
      <c r="C832" s="198" t="s">
        <v>1666</v>
      </c>
      <c r="D832" s="239">
        <v>75907</v>
      </c>
      <c r="E832" s="245" t="s">
        <v>2371</v>
      </c>
      <c r="F832" s="280" t="s">
        <v>1629</v>
      </c>
      <c r="G832" s="175" t="s">
        <v>1627</v>
      </c>
      <c r="H832" s="187">
        <v>2017</v>
      </c>
      <c r="I832" s="130">
        <v>39615</v>
      </c>
      <c r="J832" s="186">
        <v>2008</v>
      </c>
      <c r="K832" s="187" t="s">
        <v>1158</v>
      </c>
      <c r="L832" s="130" t="s">
        <v>1102</v>
      </c>
      <c r="M832" s="131">
        <v>120</v>
      </c>
      <c r="N832" s="136">
        <v>40118</v>
      </c>
      <c r="O832" s="136">
        <v>42705</v>
      </c>
      <c r="P832" s="136">
        <v>42844</v>
      </c>
      <c r="Q832" s="145">
        <f t="shared" si="130"/>
        <v>7.4684931506849317</v>
      </c>
      <c r="R832" s="145" t="s">
        <v>2517</v>
      </c>
      <c r="S832" s="145">
        <f t="shared" si="131"/>
        <v>0.38082191780821917</v>
      </c>
      <c r="T832" s="145" t="s">
        <v>2510</v>
      </c>
      <c r="U832" s="145" t="s">
        <v>2539</v>
      </c>
      <c r="V832" s="145" t="s">
        <v>691</v>
      </c>
      <c r="W832" s="145" t="s">
        <v>689</v>
      </c>
      <c r="X832" s="187" t="s">
        <v>691</v>
      </c>
      <c r="Y832" s="180">
        <v>1315486.31</v>
      </c>
      <c r="Z832" s="181">
        <v>0</v>
      </c>
      <c r="AA832" s="128">
        <v>0</v>
      </c>
      <c r="AB832" s="180">
        <v>1410893</v>
      </c>
      <c r="AC832" s="192">
        <v>1300220.56</v>
      </c>
      <c r="AD832" s="137">
        <f t="shared" si="123"/>
        <v>15265.75</v>
      </c>
      <c r="AE832" s="135">
        <f t="shared" si="124"/>
        <v>0.98839535623901709</v>
      </c>
      <c r="AF832" s="135">
        <f t="shared" si="125"/>
        <v>0.98839535623901709</v>
      </c>
      <c r="AG832" s="135" t="s">
        <v>2544</v>
      </c>
      <c r="AH832" s="202"/>
      <c r="AI832" s="189"/>
      <c r="AJ832" s="178"/>
      <c r="AK832" s="178"/>
      <c r="AL832" s="178"/>
      <c r="AM832" s="178"/>
      <c r="AN832" s="178"/>
      <c r="AO832" s="178"/>
      <c r="AP832" s="178"/>
      <c r="AQ832" s="144" t="s">
        <v>1630</v>
      </c>
    </row>
    <row r="833" spans="1:43" ht="36" x14ac:dyDescent="0.3">
      <c r="A833" s="193" t="s">
        <v>899</v>
      </c>
      <c r="B833" s="129">
        <v>831</v>
      </c>
      <c r="C833" s="198" t="s">
        <v>1668</v>
      </c>
      <c r="D833" s="239">
        <v>7380</v>
      </c>
      <c r="E833" s="245" t="s">
        <v>1629</v>
      </c>
      <c r="F833" s="280" t="s">
        <v>1629</v>
      </c>
      <c r="G833" s="175" t="s">
        <v>1451</v>
      </c>
      <c r="H833" s="187">
        <v>2017</v>
      </c>
      <c r="I833" s="130">
        <v>39848</v>
      </c>
      <c r="J833" s="187">
        <v>2009</v>
      </c>
      <c r="K833" s="187" t="s">
        <v>1094</v>
      </c>
      <c r="L833" s="130" t="s">
        <v>1102</v>
      </c>
      <c r="M833" s="131">
        <v>450</v>
      </c>
      <c r="N833" s="136">
        <v>40026</v>
      </c>
      <c r="O833" s="136">
        <v>41609</v>
      </c>
      <c r="P833" s="136">
        <v>42844</v>
      </c>
      <c r="Q833" s="145">
        <f t="shared" si="130"/>
        <v>7.720547945205479</v>
      </c>
      <c r="R833" s="145" t="s">
        <v>2517</v>
      </c>
      <c r="S833" s="145">
        <f t="shared" si="131"/>
        <v>3.3835616438356166</v>
      </c>
      <c r="T833" s="145" t="s">
        <v>2513</v>
      </c>
      <c r="U833" s="145" t="s">
        <v>2540</v>
      </c>
      <c r="V833" s="145" t="s">
        <v>689</v>
      </c>
      <c r="W833" s="145" t="s">
        <v>689</v>
      </c>
      <c r="X833" s="187" t="s">
        <v>691</v>
      </c>
      <c r="Y833" s="180">
        <v>9157862.2599999998</v>
      </c>
      <c r="Z833" s="181">
        <v>0</v>
      </c>
      <c r="AA833" s="128">
        <v>0</v>
      </c>
      <c r="AB833" s="180">
        <v>16426052</v>
      </c>
      <c r="AC833" s="192">
        <v>9157862.2599999998</v>
      </c>
      <c r="AD833" s="137">
        <f t="shared" si="123"/>
        <v>0</v>
      </c>
      <c r="AE833" s="135">
        <f t="shared" si="124"/>
        <v>1</v>
      </c>
      <c r="AF833" s="135">
        <f t="shared" si="125"/>
        <v>1</v>
      </c>
      <c r="AG833" s="135" t="s">
        <v>2544</v>
      </c>
      <c r="AH833" s="202"/>
      <c r="AI833" s="190"/>
      <c r="AJ833" s="191"/>
      <c r="AK833" s="191"/>
      <c r="AL833" s="191"/>
      <c r="AM833" s="191"/>
      <c r="AN833" s="191"/>
      <c r="AO833" s="191"/>
      <c r="AP833" s="191"/>
      <c r="AQ833" s="177"/>
    </row>
    <row r="834" spans="1:43" ht="72.599999999999994" x14ac:dyDescent="0.3">
      <c r="A834" s="193" t="s">
        <v>899</v>
      </c>
      <c r="B834" s="129">
        <v>832</v>
      </c>
      <c r="C834" s="198" t="s">
        <v>1672</v>
      </c>
      <c r="D834" s="239">
        <v>123694</v>
      </c>
      <c r="E834" s="245" t="s">
        <v>1629</v>
      </c>
      <c r="F834" s="280" t="s">
        <v>1629</v>
      </c>
      <c r="G834" s="175" t="s">
        <v>1132</v>
      </c>
      <c r="H834" s="187">
        <v>2017</v>
      </c>
      <c r="I834" s="130">
        <v>40238</v>
      </c>
      <c r="J834" s="186">
        <v>2010</v>
      </c>
      <c r="K834" s="130" t="s">
        <v>1759</v>
      </c>
      <c r="L834" s="130" t="s">
        <v>1109</v>
      </c>
      <c r="M834" s="131">
        <v>420</v>
      </c>
      <c r="N834" s="136">
        <v>41334</v>
      </c>
      <c r="O834" s="136">
        <v>42795</v>
      </c>
      <c r="P834" s="136">
        <v>42844</v>
      </c>
      <c r="Q834" s="145">
        <f t="shared" si="130"/>
        <v>4.1369863013698627</v>
      </c>
      <c r="R834" s="145" t="s">
        <v>2514</v>
      </c>
      <c r="S834" s="145">
        <f t="shared" si="131"/>
        <v>0.13424657534246576</v>
      </c>
      <c r="T834" s="145" t="s">
        <v>2510</v>
      </c>
      <c r="U834" s="145" t="s">
        <v>2539</v>
      </c>
      <c r="V834" s="145" t="s">
        <v>691</v>
      </c>
      <c r="W834" s="145" t="s">
        <v>689</v>
      </c>
      <c r="X834" s="187" t="s">
        <v>691</v>
      </c>
      <c r="Y834" s="180">
        <v>115956177.26000001</v>
      </c>
      <c r="Z834" s="181">
        <v>0</v>
      </c>
      <c r="AA834" s="180">
        <v>14121450</v>
      </c>
      <c r="AB834" s="180">
        <v>176632329</v>
      </c>
      <c r="AC834" s="192">
        <v>91632034.900000006</v>
      </c>
      <c r="AD834" s="137">
        <f t="shared" si="123"/>
        <v>24324142.359999999</v>
      </c>
      <c r="AE834" s="135">
        <f t="shared" si="124"/>
        <v>0.79022987015638013</v>
      </c>
      <c r="AF834" s="135">
        <f t="shared" si="125"/>
        <v>0.79022987015638013</v>
      </c>
      <c r="AG834" s="135" t="s">
        <v>2544</v>
      </c>
      <c r="AH834" s="202"/>
      <c r="AI834" s="190"/>
      <c r="AJ834" s="191"/>
      <c r="AK834" s="191"/>
      <c r="AL834" s="191"/>
      <c r="AM834" s="191"/>
      <c r="AN834" s="191"/>
      <c r="AO834" s="191"/>
      <c r="AP834" s="191"/>
      <c r="AQ834" s="176" t="s">
        <v>1673</v>
      </c>
    </row>
    <row r="835" spans="1:43" ht="72.599999999999994" x14ac:dyDescent="0.3">
      <c r="A835" s="193" t="s">
        <v>899</v>
      </c>
      <c r="B835" s="129">
        <v>833</v>
      </c>
      <c r="C835" s="198" t="s">
        <v>1674</v>
      </c>
      <c r="D835" s="239">
        <v>123826</v>
      </c>
      <c r="E835" s="245" t="s">
        <v>1629</v>
      </c>
      <c r="F835" s="280" t="s">
        <v>1629</v>
      </c>
      <c r="G835" s="175" t="s">
        <v>1132</v>
      </c>
      <c r="H835" s="187">
        <v>2017</v>
      </c>
      <c r="I835" s="130">
        <v>40396</v>
      </c>
      <c r="J835" s="186">
        <v>2010</v>
      </c>
      <c r="K835" s="130" t="s">
        <v>1675</v>
      </c>
      <c r="L835" s="130" t="s">
        <v>1109</v>
      </c>
      <c r="M835" s="131">
        <v>930</v>
      </c>
      <c r="N835" s="136">
        <v>41518</v>
      </c>
      <c r="O835" s="136">
        <v>42795</v>
      </c>
      <c r="P835" s="136">
        <v>42844</v>
      </c>
      <c r="Q835" s="145">
        <f t="shared" si="130"/>
        <v>3.6328767123287671</v>
      </c>
      <c r="R835" s="145" t="s">
        <v>2513</v>
      </c>
      <c r="S835" s="145">
        <f t="shared" si="131"/>
        <v>0.13424657534246576</v>
      </c>
      <c r="T835" s="145" t="s">
        <v>2510</v>
      </c>
      <c r="U835" s="145" t="s">
        <v>2539</v>
      </c>
      <c r="V835" s="145" t="s">
        <v>691</v>
      </c>
      <c r="W835" s="145" t="s">
        <v>689</v>
      </c>
      <c r="X835" s="187" t="s">
        <v>689</v>
      </c>
      <c r="Y835" s="180">
        <v>79071579.829999998</v>
      </c>
      <c r="Z835" s="181">
        <v>0</v>
      </c>
      <c r="AA835" s="180">
        <v>190591</v>
      </c>
      <c r="AB835" s="180">
        <v>33063789</v>
      </c>
      <c r="AC835" s="192">
        <v>1585119.21</v>
      </c>
      <c r="AD835" s="137">
        <f t="shared" si="123"/>
        <v>77486460.620000005</v>
      </c>
      <c r="AE835" s="135">
        <f t="shared" si="124"/>
        <v>2.0046636394617741E-2</v>
      </c>
      <c r="AF835" s="135">
        <f t="shared" si="125"/>
        <v>2.0046636394617741E-2</v>
      </c>
      <c r="AG835" s="135" t="s">
        <v>2543</v>
      </c>
      <c r="AH835" s="202"/>
      <c r="AI835" s="190"/>
      <c r="AJ835" s="191"/>
      <c r="AK835" s="191"/>
      <c r="AL835" s="191"/>
      <c r="AM835" s="191"/>
      <c r="AN835" s="191"/>
      <c r="AO835" s="191"/>
      <c r="AP835" s="191"/>
      <c r="AQ835" s="176" t="s">
        <v>1676</v>
      </c>
    </row>
    <row r="836" spans="1:43" ht="72.599999999999994" x14ac:dyDescent="0.3">
      <c r="A836" s="193" t="s">
        <v>899</v>
      </c>
      <c r="B836" s="129">
        <v>834</v>
      </c>
      <c r="C836" s="198" t="s">
        <v>1677</v>
      </c>
      <c r="D836" s="239">
        <v>123827</v>
      </c>
      <c r="E836" s="245" t="s">
        <v>1629</v>
      </c>
      <c r="F836" s="280" t="s">
        <v>1629</v>
      </c>
      <c r="G836" s="175" t="s">
        <v>1132</v>
      </c>
      <c r="H836" s="187">
        <v>2017</v>
      </c>
      <c r="I836" s="130">
        <v>40221</v>
      </c>
      <c r="J836" s="186">
        <v>2010</v>
      </c>
      <c r="K836" s="130" t="s">
        <v>1168</v>
      </c>
      <c r="L836" s="130" t="s">
        <v>1109</v>
      </c>
      <c r="M836" s="131">
        <v>630</v>
      </c>
      <c r="N836" s="136">
        <v>41061</v>
      </c>
      <c r="O836" s="136">
        <v>42795</v>
      </c>
      <c r="P836" s="136">
        <v>42844</v>
      </c>
      <c r="Q836" s="145">
        <f t="shared" si="130"/>
        <v>4.8849315068493153</v>
      </c>
      <c r="R836" s="145" t="s">
        <v>2514</v>
      </c>
      <c r="S836" s="145">
        <f t="shared" si="131"/>
        <v>0.13424657534246576</v>
      </c>
      <c r="T836" s="145" t="s">
        <v>2510</v>
      </c>
      <c r="U836" s="145" t="s">
        <v>2539</v>
      </c>
      <c r="V836" s="145" t="s">
        <v>691</v>
      </c>
      <c r="W836" s="145" t="s">
        <v>689</v>
      </c>
      <c r="X836" s="187" t="s">
        <v>691</v>
      </c>
      <c r="Y836" s="180">
        <v>51980030.420000002</v>
      </c>
      <c r="Z836" s="181">
        <v>0</v>
      </c>
      <c r="AA836" s="180">
        <v>2863867</v>
      </c>
      <c r="AB836" s="180">
        <v>90583558</v>
      </c>
      <c r="AC836" s="192">
        <v>38857213.619999997</v>
      </c>
      <c r="AD836" s="137">
        <f t="shared" si="123"/>
        <v>13122816.800000004</v>
      </c>
      <c r="AE836" s="135">
        <f t="shared" si="124"/>
        <v>0.74754118660633129</v>
      </c>
      <c r="AF836" s="135">
        <f t="shared" si="125"/>
        <v>0.74754118660633129</v>
      </c>
      <c r="AG836" s="135" t="s">
        <v>2542</v>
      </c>
      <c r="AH836" s="202"/>
      <c r="AI836" s="190"/>
      <c r="AJ836" s="191"/>
      <c r="AK836" s="191"/>
      <c r="AL836" s="191"/>
      <c r="AM836" s="191"/>
      <c r="AN836" s="191"/>
      <c r="AO836" s="191"/>
      <c r="AP836" s="191"/>
      <c r="AQ836" s="176" t="s">
        <v>1673</v>
      </c>
    </row>
    <row r="837" spans="1:43" ht="60" x14ac:dyDescent="0.3">
      <c r="A837" s="193" t="s">
        <v>899</v>
      </c>
      <c r="B837" s="129">
        <v>835</v>
      </c>
      <c r="C837" s="198" t="s">
        <v>1680</v>
      </c>
      <c r="D837" s="239">
        <v>156892</v>
      </c>
      <c r="E837" s="245" t="s">
        <v>2371</v>
      </c>
      <c r="F837" s="280" t="s">
        <v>1629</v>
      </c>
      <c r="G837" s="175" t="s">
        <v>1627</v>
      </c>
      <c r="H837" s="187">
        <v>2017</v>
      </c>
      <c r="I837" s="130">
        <v>40430</v>
      </c>
      <c r="J837" s="186">
        <v>2010</v>
      </c>
      <c r="K837" s="187" t="s">
        <v>1158</v>
      </c>
      <c r="L837" s="130" t="s">
        <v>1102</v>
      </c>
      <c r="M837" s="131">
        <v>201</v>
      </c>
      <c r="N837" s="136">
        <v>40513</v>
      </c>
      <c r="O837" s="136">
        <v>42767</v>
      </c>
      <c r="P837" s="136">
        <v>42844</v>
      </c>
      <c r="Q837" s="145">
        <f t="shared" si="130"/>
        <v>6.3863013698630136</v>
      </c>
      <c r="R837" s="145" t="s">
        <v>2516</v>
      </c>
      <c r="S837" s="145">
        <f t="shared" si="131"/>
        <v>0.21095890410958903</v>
      </c>
      <c r="T837" s="145" t="s">
        <v>2510</v>
      </c>
      <c r="U837" s="145" t="s">
        <v>2539</v>
      </c>
      <c r="V837" s="145" t="s">
        <v>691</v>
      </c>
      <c r="W837" s="145" t="s">
        <v>689</v>
      </c>
      <c r="X837" s="187" t="s">
        <v>689</v>
      </c>
      <c r="Y837" s="180">
        <v>1970772.11</v>
      </c>
      <c r="Z837" s="181">
        <v>0</v>
      </c>
      <c r="AA837" s="180">
        <v>5971</v>
      </c>
      <c r="AB837" s="180">
        <v>2025340</v>
      </c>
      <c r="AC837" s="192">
        <v>1970599.76</v>
      </c>
      <c r="AD837" s="137">
        <f t="shared" si="123"/>
        <v>172.35000000009313</v>
      </c>
      <c r="AE837" s="135">
        <f t="shared" si="124"/>
        <v>0.99991254696617349</v>
      </c>
      <c r="AF837" s="135">
        <f t="shared" si="125"/>
        <v>0.99991254696617349</v>
      </c>
      <c r="AG837" s="135" t="s">
        <v>2544</v>
      </c>
      <c r="AH837" s="202"/>
      <c r="AI837" s="190"/>
      <c r="AJ837" s="191"/>
      <c r="AK837" s="191"/>
      <c r="AL837" s="191"/>
      <c r="AM837" s="191"/>
      <c r="AN837" s="191"/>
      <c r="AO837" s="191"/>
      <c r="AP837" s="191"/>
      <c r="AQ837" s="177"/>
    </row>
    <row r="838" spans="1:43" ht="36" x14ac:dyDescent="0.3">
      <c r="A838" s="193" t="s">
        <v>899</v>
      </c>
      <c r="B838" s="129">
        <v>836</v>
      </c>
      <c r="C838" s="198" t="s">
        <v>1681</v>
      </c>
      <c r="D838" s="239">
        <v>161973</v>
      </c>
      <c r="E838" s="245" t="s">
        <v>1629</v>
      </c>
      <c r="F838" s="280" t="s">
        <v>1629</v>
      </c>
      <c r="G838" s="175" t="s">
        <v>2149</v>
      </c>
      <c r="H838" s="187">
        <v>2017</v>
      </c>
      <c r="I838" s="130">
        <v>40525</v>
      </c>
      <c r="J838" s="186">
        <v>2010</v>
      </c>
      <c r="K838" s="130" t="s">
        <v>1751</v>
      </c>
      <c r="L838" s="130" t="s">
        <v>1102</v>
      </c>
      <c r="M838" s="131">
        <v>414</v>
      </c>
      <c r="N838" s="136">
        <v>40878</v>
      </c>
      <c r="O838" s="136">
        <v>42583</v>
      </c>
      <c r="P838" s="136">
        <v>42844</v>
      </c>
      <c r="Q838" s="145">
        <f t="shared" si="130"/>
        <v>5.3863013698630136</v>
      </c>
      <c r="R838" s="145" t="s">
        <v>2515</v>
      </c>
      <c r="S838" s="145">
        <f t="shared" si="131"/>
        <v>0.71506849315068488</v>
      </c>
      <c r="T838" s="145" t="s">
        <v>2524</v>
      </c>
      <c r="U838" s="145" t="s">
        <v>2540</v>
      </c>
      <c r="V838" s="145" t="s">
        <v>689</v>
      </c>
      <c r="W838" s="145" t="s">
        <v>689</v>
      </c>
      <c r="X838" s="187" t="s">
        <v>691</v>
      </c>
      <c r="Y838" s="180">
        <v>6106202.8300000001</v>
      </c>
      <c r="Z838" s="181">
        <v>0</v>
      </c>
      <c r="AA838" s="128">
        <v>0</v>
      </c>
      <c r="AB838" s="180">
        <v>8898421</v>
      </c>
      <c r="AC838" s="192">
        <v>6105990.7699999996</v>
      </c>
      <c r="AD838" s="137">
        <f t="shared" si="123"/>
        <v>212.06000000052154</v>
      </c>
      <c r="AE838" s="135">
        <f t="shared" si="124"/>
        <v>0.99996527137962754</v>
      </c>
      <c r="AF838" s="135">
        <f t="shared" si="125"/>
        <v>0.99996527137962754</v>
      </c>
      <c r="AG838" s="135" t="s">
        <v>2544</v>
      </c>
      <c r="AH838" s="202"/>
      <c r="AI838" s="190"/>
      <c r="AJ838" s="191"/>
      <c r="AK838" s="191"/>
      <c r="AL838" s="191"/>
      <c r="AM838" s="191"/>
      <c r="AN838" s="191"/>
      <c r="AO838" s="191"/>
      <c r="AP838" s="191"/>
      <c r="AQ838" s="177"/>
    </row>
    <row r="839" spans="1:43" ht="36" x14ac:dyDescent="0.3">
      <c r="A839" s="193" t="s">
        <v>899</v>
      </c>
      <c r="B839" s="129">
        <v>837</v>
      </c>
      <c r="C839" s="198" t="s">
        <v>1682</v>
      </c>
      <c r="D839" s="239">
        <v>165533</v>
      </c>
      <c r="E839" s="245" t="s">
        <v>1629</v>
      </c>
      <c r="F839" s="280" t="s">
        <v>1629</v>
      </c>
      <c r="G839" s="175" t="s">
        <v>2149</v>
      </c>
      <c r="H839" s="187">
        <v>2017</v>
      </c>
      <c r="I839" s="130">
        <v>40786</v>
      </c>
      <c r="J839" s="187">
        <v>2011</v>
      </c>
      <c r="K839" s="130" t="s">
        <v>906</v>
      </c>
      <c r="L839" s="130" t="s">
        <v>1102</v>
      </c>
      <c r="M839" s="131">
        <v>414</v>
      </c>
      <c r="N839" s="136">
        <v>40878</v>
      </c>
      <c r="O839" s="136">
        <v>42583</v>
      </c>
      <c r="P839" s="136">
        <v>42844</v>
      </c>
      <c r="Q839" s="145">
        <f t="shared" si="130"/>
        <v>5.3863013698630136</v>
      </c>
      <c r="R839" s="145" t="s">
        <v>2515</v>
      </c>
      <c r="S839" s="145">
        <f t="shared" si="131"/>
        <v>0.71506849315068488</v>
      </c>
      <c r="T839" s="145" t="s">
        <v>2524</v>
      </c>
      <c r="U839" s="145" t="s">
        <v>2540</v>
      </c>
      <c r="V839" s="145" t="s">
        <v>689</v>
      </c>
      <c r="W839" s="145" t="s">
        <v>689</v>
      </c>
      <c r="X839" s="187" t="s">
        <v>691</v>
      </c>
      <c r="Y839" s="180">
        <v>3764318.33</v>
      </c>
      <c r="Z839" s="181">
        <v>0</v>
      </c>
      <c r="AA839" s="128">
        <v>0</v>
      </c>
      <c r="AB839" s="180">
        <v>5604008</v>
      </c>
      <c r="AC839" s="192">
        <v>3763401.18</v>
      </c>
      <c r="AD839" s="137">
        <f t="shared" si="123"/>
        <v>917.14999999990687</v>
      </c>
      <c r="AE839" s="135">
        <f t="shared" si="124"/>
        <v>0.99975635694975884</v>
      </c>
      <c r="AF839" s="135">
        <f t="shared" si="125"/>
        <v>0.99975635694975884</v>
      </c>
      <c r="AG839" s="135" t="s">
        <v>2544</v>
      </c>
      <c r="AH839" s="202"/>
      <c r="AI839" s="190"/>
      <c r="AJ839" s="191"/>
      <c r="AK839" s="191"/>
      <c r="AL839" s="191"/>
      <c r="AM839" s="191"/>
      <c r="AN839" s="191"/>
      <c r="AO839" s="191"/>
      <c r="AP839" s="191"/>
      <c r="AQ839" s="177"/>
    </row>
    <row r="840" spans="1:43" ht="36" x14ac:dyDescent="0.3">
      <c r="A840" s="193" t="s">
        <v>899</v>
      </c>
      <c r="B840" s="129">
        <v>838</v>
      </c>
      <c r="C840" s="198" t="s">
        <v>1683</v>
      </c>
      <c r="D840" s="239">
        <v>176328</v>
      </c>
      <c r="E840" s="245" t="s">
        <v>1629</v>
      </c>
      <c r="F840" s="280" t="s">
        <v>1629</v>
      </c>
      <c r="G840" s="175" t="s">
        <v>2149</v>
      </c>
      <c r="H840" s="187">
        <v>2017</v>
      </c>
      <c r="I840" s="130">
        <v>40645</v>
      </c>
      <c r="J840" s="187">
        <v>2011</v>
      </c>
      <c r="K840" s="130" t="s">
        <v>1684</v>
      </c>
      <c r="L840" s="130" t="s">
        <v>1102</v>
      </c>
      <c r="M840" s="131">
        <v>414</v>
      </c>
      <c r="N840" s="136">
        <v>40878</v>
      </c>
      <c r="O840" s="136">
        <v>42522</v>
      </c>
      <c r="P840" s="136">
        <v>42844</v>
      </c>
      <c r="Q840" s="145">
        <f t="shared" ref="Q840:Q861" si="132">+(P840-N840)/365</f>
        <v>5.3863013698630136</v>
      </c>
      <c r="R840" s="145" t="s">
        <v>2515</v>
      </c>
      <c r="S840" s="145">
        <f t="shared" ref="S840:S861" si="133">+(P840-O840)/365</f>
        <v>0.88219178082191785</v>
      </c>
      <c r="T840" s="145" t="s">
        <v>2524</v>
      </c>
      <c r="U840" s="145" t="s">
        <v>2540</v>
      </c>
      <c r="V840" s="145" t="s">
        <v>689</v>
      </c>
      <c r="W840" s="145" t="s">
        <v>689</v>
      </c>
      <c r="X840" s="187" t="s">
        <v>691</v>
      </c>
      <c r="Y840" s="180">
        <v>3614880.76</v>
      </c>
      <c r="Z840" s="181">
        <v>0</v>
      </c>
      <c r="AA840" s="128">
        <v>0</v>
      </c>
      <c r="AB840" s="180">
        <v>5556870</v>
      </c>
      <c r="AC840" s="192">
        <v>3583828.81</v>
      </c>
      <c r="AD840" s="137">
        <f t="shared" si="123"/>
        <v>31051.949999999721</v>
      </c>
      <c r="AE840" s="135">
        <f t="shared" si="124"/>
        <v>0.99140996562221329</v>
      </c>
      <c r="AF840" s="135">
        <f t="shared" si="125"/>
        <v>0.99140996562221329</v>
      </c>
      <c r="AG840" s="135" t="s">
        <v>2544</v>
      </c>
      <c r="AH840" s="202"/>
      <c r="AI840" s="190"/>
      <c r="AJ840" s="191"/>
      <c r="AK840" s="191"/>
      <c r="AL840" s="191"/>
      <c r="AM840" s="191"/>
      <c r="AN840" s="191"/>
      <c r="AO840" s="191"/>
      <c r="AP840" s="191"/>
      <c r="AQ840" s="177"/>
    </row>
    <row r="841" spans="1:43" ht="48" x14ac:dyDescent="0.3">
      <c r="A841" s="193" t="s">
        <v>899</v>
      </c>
      <c r="B841" s="129">
        <v>839</v>
      </c>
      <c r="C841" s="198" t="s">
        <v>1685</v>
      </c>
      <c r="D841" s="239">
        <v>180046</v>
      </c>
      <c r="E841" s="245" t="s">
        <v>1629</v>
      </c>
      <c r="F841" s="280" t="s">
        <v>1629</v>
      </c>
      <c r="G841" s="175" t="s">
        <v>1837</v>
      </c>
      <c r="H841" s="187">
        <v>2017</v>
      </c>
      <c r="I841" s="130">
        <v>40707</v>
      </c>
      <c r="J841" s="187">
        <v>2011</v>
      </c>
      <c r="K841" s="130" t="s">
        <v>1686</v>
      </c>
      <c r="L841" s="130" t="s">
        <v>1102</v>
      </c>
      <c r="M841" s="131">
        <v>180</v>
      </c>
      <c r="N841" s="136">
        <v>40878</v>
      </c>
      <c r="O841" s="136">
        <v>42675</v>
      </c>
      <c r="P841" s="136">
        <v>42844</v>
      </c>
      <c r="Q841" s="145">
        <f t="shared" si="132"/>
        <v>5.3863013698630136</v>
      </c>
      <c r="R841" s="145" t="s">
        <v>2515</v>
      </c>
      <c r="S841" s="145">
        <f t="shared" si="133"/>
        <v>0.46301369863013697</v>
      </c>
      <c r="T841" s="145" t="s">
        <v>2510</v>
      </c>
      <c r="U841" s="145" t="s">
        <v>2539</v>
      </c>
      <c r="V841" s="145" t="s">
        <v>691</v>
      </c>
      <c r="W841" s="145" t="s">
        <v>689</v>
      </c>
      <c r="X841" s="187" t="s">
        <v>691</v>
      </c>
      <c r="Y841" s="180">
        <v>3093361.24</v>
      </c>
      <c r="Z841" s="181">
        <v>0</v>
      </c>
      <c r="AA841" s="128">
        <v>0</v>
      </c>
      <c r="AB841" s="180">
        <v>4912665</v>
      </c>
      <c r="AC841" s="192">
        <v>3073240.05</v>
      </c>
      <c r="AD841" s="137">
        <f t="shared" si="123"/>
        <v>20121.19000000041</v>
      </c>
      <c r="AE841" s="135">
        <f t="shared" si="124"/>
        <v>0.99349536363880975</v>
      </c>
      <c r="AF841" s="135">
        <f t="shared" si="125"/>
        <v>0.99349536363880975</v>
      </c>
      <c r="AG841" s="135" t="s">
        <v>2544</v>
      </c>
      <c r="AH841" s="202"/>
      <c r="AI841" s="190"/>
      <c r="AJ841" s="191"/>
      <c r="AK841" s="191"/>
      <c r="AL841" s="191"/>
      <c r="AM841" s="191"/>
      <c r="AN841" s="191"/>
      <c r="AO841" s="191"/>
      <c r="AP841" s="191"/>
      <c r="AQ841" s="177"/>
    </row>
    <row r="842" spans="1:43" ht="60" x14ac:dyDescent="0.3">
      <c r="A842" s="193" t="s">
        <v>899</v>
      </c>
      <c r="B842" s="129">
        <v>840</v>
      </c>
      <c r="C842" s="198" t="s">
        <v>1698</v>
      </c>
      <c r="D842" s="239">
        <v>204529</v>
      </c>
      <c r="E842" s="245" t="s">
        <v>1629</v>
      </c>
      <c r="F842" s="280" t="s">
        <v>1629</v>
      </c>
      <c r="G842" s="175" t="s">
        <v>1699</v>
      </c>
      <c r="H842" s="187">
        <v>2017</v>
      </c>
      <c r="I842" s="130">
        <v>40956</v>
      </c>
      <c r="J842" s="152">
        <v>2012</v>
      </c>
      <c r="K842" s="253" t="s">
        <v>1700</v>
      </c>
      <c r="L842" s="130" t="s">
        <v>1102</v>
      </c>
      <c r="M842" s="131">
        <v>120</v>
      </c>
      <c r="N842" s="136">
        <v>41518</v>
      </c>
      <c r="O842" s="136">
        <v>42705</v>
      </c>
      <c r="P842" s="136">
        <v>42844</v>
      </c>
      <c r="Q842" s="145">
        <f t="shared" si="132"/>
        <v>3.6328767123287671</v>
      </c>
      <c r="R842" s="145" t="s">
        <v>2513</v>
      </c>
      <c r="S842" s="145">
        <f t="shared" si="133"/>
        <v>0.38082191780821917</v>
      </c>
      <c r="T842" s="145" t="s">
        <v>2510</v>
      </c>
      <c r="U842" s="145" t="s">
        <v>2539</v>
      </c>
      <c r="V842" s="145" t="s">
        <v>691</v>
      </c>
      <c r="W842" s="145" t="s">
        <v>689</v>
      </c>
      <c r="X842" s="187" t="s">
        <v>689</v>
      </c>
      <c r="Y842" s="180">
        <v>1401817.49</v>
      </c>
      <c r="Z842" s="181">
        <v>0</v>
      </c>
      <c r="AA842" s="128">
        <v>0</v>
      </c>
      <c r="AB842" s="180">
        <v>2116894</v>
      </c>
      <c r="AC842" s="192">
        <v>1320787.6499999999</v>
      </c>
      <c r="AD842" s="137">
        <f t="shared" si="123"/>
        <v>81029.840000000084</v>
      </c>
      <c r="AE842" s="135">
        <f t="shared" si="124"/>
        <v>0.94219658366511028</v>
      </c>
      <c r="AF842" s="135">
        <f t="shared" si="125"/>
        <v>0.94219658366511028</v>
      </c>
      <c r="AG842" s="135" t="s">
        <v>2544</v>
      </c>
      <c r="AH842" s="202"/>
      <c r="AI842" s="189"/>
      <c r="AJ842" s="178"/>
      <c r="AK842" s="178"/>
      <c r="AL842" s="178"/>
      <c r="AM842" s="178"/>
      <c r="AN842" s="178"/>
      <c r="AO842" s="178"/>
      <c r="AP842" s="178"/>
      <c r="AQ842" s="177"/>
    </row>
    <row r="843" spans="1:43" ht="36" x14ac:dyDescent="0.3">
      <c r="A843" s="193" t="s">
        <v>899</v>
      </c>
      <c r="B843" s="129">
        <v>841</v>
      </c>
      <c r="C843" s="198" t="s">
        <v>1701</v>
      </c>
      <c r="D843" s="239">
        <v>206149</v>
      </c>
      <c r="E843" s="245" t="s">
        <v>1702</v>
      </c>
      <c r="F843" s="280" t="s">
        <v>1629</v>
      </c>
      <c r="G843" s="175" t="s">
        <v>2149</v>
      </c>
      <c r="H843" s="187">
        <v>2017</v>
      </c>
      <c r="I843" s="130">
        <v>41044</v>
      </c>
      <c r="J843" s="152">
        <v>2012</v>
      </c>
      <c r="K843" s="130" t="s">
        <v>906</v>
      </c>
      <c r="L843" s="130" t="s">
        <v>1107</v>
      </c>
      <c r="M843" s="131">
        <v>150</v>
      </c>
      <c r="N843" s="136">
        <v>41487</v>
      </c>
      <c r="O843" s="136">
        <v>42767</v>
      </c>
      <c r="P843" s="136">
        <v>42844</v>
      </c>
      <c r="Q843" s="145">
        <f t="shared" si="132"/>
        <v>3.7178082191780821</v>
      </c>
      <c r="R843" s="145" t="s">
        <v>2513</v>
      </c>
      <c r="S843" s="145">
        <f t="shared" si="133"/>
        <v>0.21095890410958903</v>
      </c>
      <c r="T843" s="145" t="s">
        <v>2510</v>
      </c>
      <c r="U843" s="145" t="s">
        <v>2539</v>
      </c>
      <c r="V843" s="145" t="s">
        <v>691</v>
      </c>
      <c r="W843" s="145" t="s">
        <v>689</v>
      </c>
      <c r="X843" s="187" t="s">
        <v>689</v>
      </c>
      <c r="Y843" s="180">
        <v>4034808.57</v>
      </c>
      <c r="Z843" s="181">
        <v>0</v>
      </c>
      <c r="AA843" s="180">
        <v>1534365</v>
      </c>
      <c r="AB843" s="180">
        <v>3236533</v>
      </c>
      <c r="AC843" s="192">
        <v>1460992.03</v>
      </c>
      <c r="AD843" s="137">
        <f t="shared" si="123"/>
        <v>2573816.54</v>
      </c>
      <c r="AE843" s="135">
        <f t="shared" si="124"/>
        <v>0.36209698791236583</v>
      </c>
      <c r="AF843" s="135">
        <f t="shared" si="125"/>
        <v>0.36209698791236583</v>
      </c>
      <c r="AG843" s="135" t="s">
        <v>2542</v>
      </c>
      <c r="AH843" s="202"/>
      <c r="AI843" s="189"/>
      <c r="AJ843" s="178"/>
      <c r="AK843" s="178"/>
      <c r="AL843" s="178"/>
      <c r="AM843" s="178"/>
      <c r="AN843" s="178"/>
      <c r="AO843" s="178"/>
      <c r="AP843" s="178"/>
      <c r="AQ843" s="144" t="s">
        <v>1630</v>
      </c>
    </row>
    <row r="844" spans="1:43" ht="48" x14ac:dyDescent="0.3">
      <c r="A844" s="193" t="s">
        <v>899</v>
      </c>
      <c r="B844" s="129">
        <v>842</v>
      </c>
      <c r="C844" s="198" t="s">
        <v>1703</v>
      </c>
      <c r="D844" s="239">
        <v>207999</v>
      </c>
      <c r="E844" s="245" t="s">
        <v>1629</v>
      </c>
      <c r="F844" s="280" t="s">
        <v>1629</v>
      </c>
      <c r="G844" s="175" t="s">
        <v>1132</v>
      </c>
      <c r="H844" s="187">
        <v>2017</v>
      </c>
      <c r="I844" s="130">
        <v>41053</v>
      </c>
      <c r="J844" s="152">
        <v>2012</v>
      </c>
      <c r="K844" s="130" t="s">
        <v>1704</v>
      </c>
      <c r="L844" s="130" t="s">
        <v>1102</v>
      </c>
      <c r="M844" s="131">
        <v>240</v>
      </c>
      <c r="N844" s="136">
        <v>41153</v>
      </c>
      <c r="O844" s="136">
        <v>42461</v>
      </c>
      <c r="P844" s="136">
        <v>42844</v>
      </c>
      <c r="Q844" s="145">
        <f t="shared" si="132"/>
        <v>4.6328767123287671</v>
      </c>
      <c r="R844" s="145" t="s">
        <v>2514</v>
      </c>
      <c r="S844" s="145">
        <f t="shared" si="133"/>
        <v>1.0493150684931507</v>
      </c>
      <c r="T844" s="145" t="s">
        <v>2524</v>
      </c>
      <c r="U844" s="145" t="s">
        <v>2540</v>
      </c>
      <c r="V844" s="145" t="s">
        <v>691</v>
      </c>
      <c r="W844" s="145" t="s">
        <v>689</v>
      </c>
      <c r="X844" s="187" t="s">
        <v>691</v>
      </c>
      <c r="Y844" s="180">
        <v>1284934.3700000001</v>
      </c>
      <c r="Z844" s="181">
        <v>0</v>
      </c>
      <c r="AA844" s="128">
        <v>0</v>
      </c>
      <c r="AB844" s="180">
        <v>1380364</v>
      </c>
      <c r="AC844" s="192">
        <v>1271332.33</v>
      </c>
      <c r="AD844" s="137">
        <f t="shared" si="123"/>
        <v>13602.040000000037</v>
      </c>
      <c r="AE844" s="135">
        <f t="shared" si="124"/>
        <v>0.98941421420613096</v>
      </c>
      <c r="AF844" s="135">
        <f t="shared" si="125"/>
        <v>0.98941421420613096</v>
      </c>
      <c r="AG844" s="135" t="s">
        <v>2544</v>
      </c>
      <c r="AH844" s="202"/>
      <c r="AI844" s="189"/>
      <c r="AJ844" s="178"/>
      <c r="AK844" s="178"/>
      <c r="AL844" s="178"/>
      <c r="AM844" s="178"/>
      <c r="AN844" s="178"/>
      <c r="AO844" s="178"/>
      <c r="AP844" s="178"/>
      <c r="AQ844" s="177"/>
    </row>
    <row r="845" spans="1:43" ht="48" x14ac:dyDescent="0.3">
      <c r="A845" s="193" t="s">
        <v>899</v>
      </c>
      <c r="B845" s="129">
        <v>843</v>
      </c>
      <c r="C845" s="198" t="s">
        <v>1705</v>
      </c>
      <c r="D845" s="239">
        <v>208016</v>
      </c>
      <c r="E845" s="245" t="s">
        <v>1629</v>
      </c>
      <c r="F845" s="280" t="s">
        <v>1629</v>
      </c>
      <c r="G845" s="175" t="s">
        <v>1132</v>
      </c>
      <c r="H845" s="187">
        <v>2017</v>
      </c>
      <c r="I845" s="130">
        <v>41053</v>
      </c>
      <c r="J845" s="152">
        <v>2012</v>
      </c>
      <c r="K845" s="130" t="s">
        <v>1187</v>
      </c>
      <c r="L845" s="130" t="s">
        <v>1102</v>
      </c>
      <c r="M845" s="131">
        <v>240</v>
      </c>
      <c r="N845" s="136">
        <v>41153</v>
      </c>
      <c r="O845" s="136">
        <v>42339</v>
      </c>
      <c r="P845" s="136">
        <v>42844</v>
      </c>
      <c r="Q845" s="145">
        <f t="shared" si="132"/>
        <v>4.6328767123287671</v>
      </c>
      <c r="R845" s="145" t="s">
        <v>2514</v>
      </c>
      <c r="S845" s="145">
        <f t="shared" si="133"/>
        <v>1.3835616438356164</v>
      </c>
      <c r="T845" s="145" t="s">
        <v>2524</v>
      </c>
      <c r="U845" s="145" t="s">
        <v>2540</v>
      </c>
      <c r="V845" s="145" t="s">
        <v>691</v>
      </c>
      <c r="W845" s="145" t="s">
        <v>689</v>
      </c>
      <c r="X845" s="187" t="s">
        <v>691</v>
      </c>
      <c r="Y845" s="180">
        <v>1307182.03</v>
      </c>
      <c r="Z845" s="181">
        <v>0</v>
      </c>
      <c r="AA845" s="128">
        <v>0</v>
      </c>
      <c r="AB845" s="180">
        <v>1375250</v>
      </c>
      <c r="AC845" s="192">
        <v>1268345.95</v>
      </c>
      <c r="AD845" s="137">
        <f t="shared" si="123"/>
        <v>38836.080000000075</v>
      </c>
      <c r="AE845" s="135">
        <f t="shared" si="124"/>
        <v>0.97029022805645515</v>
      </c>
      <c r="AF845" s="135">
        <f t="shared" si="125"/>
        <v>0.97029022805645515</v>
      </c>
      <c r="AG845" s="135" t="s">
        <v>2544</v>
      </c>
      <c r="AH845" s="202"/>
      <c r="AI845" s="189"/>
      <c r="AJ845" s="178"/>
      <c r="AK845" s="178"/>
      <c r="AL845" s="178"/>
      <c r="AM845" s="178"/>
      <c r="AN845" s="178"/>
      <c r="AO845" s="178"/>
      <c r="AP845" s="178"/>
      <c r="AQ845" s="177"/>
    </row>
    <row r="846" spans="1:43" ht="48" x14ac:dyDescent="0.3">
      <c r="A846" s="193" t="s">
        <v>899</v>
      </c>
      <c r="B846" s="129">
        <v>844</v>
      </c>
      <c r="C846" s="198" t="s">
        <v>1862</v>
      </c>
      <c r="D846" s="239">
        <v>208214</v>
      </c>
      <c r="E846" s="245" t="s">
        <v>1629</v>
      </c>
      <c r="F846" s="280" t="s">
        <v>1629</v>
      </c>
      <c r="G846" s="175" t="s">
        <v>1132</v>
      </c>
      <c r="H846" s="187">
        <v>2017</v>
      </c>
      <c r="I846" s="130">
        <v>41051</v>
      </c>
      <c r="J846" s="152">
        <v>2012</v>
      </c>
      <c r="K846" s="130" t="s">
        <v>1187</v>
      </c>
      <c r="L846" s="130" t="s">
        <v>1102</v>
      </c>
      <c r="M846" s="131">
        <v>240</v>
      </c>
      <c r="N846" s="136">
        <v>41153</v>
      </c>
      <c r="O846" s="136">
        <v>42644</v>
      </c>
      <c r="P846" s="136">
        <v>42844</v>
      </c>
      <c r="Q846" s="145">
        <f t="shared" si="132"/>
        <v>4.6328767123287671</v>
      </c>
      <c r="R846" s="145" t="s">
        <v>2514</v>
      </c>
      <c r="S846" s="145">
        <f t="shared" si="133"/>
        <v>0.54794520547945202</v>
      </c>
      <c r="T846" s="145" t="s">
        <v>2510</v>
      </c>
      <c r="U846" s="145" t="s">
        <v>2539</v>
      </c>
      <c r="V846" s="145" t="s">
        <v>691</v>
      </c>
      <c r="W846" s="145" t="s">
        <v>689</v>
      </c>
      <c r="X846" s="187" t="s">
        <v>691</v>
      </c>
      <c r="Y846" s="180">
        <v>1321364.1499999999</v>
      </c>
      <c r="Z846" s="181">
        <v>0</v>
      </c>
      <c r="AA846" s="128">
        <v>0</v>
      </c>
      <c r="AB846" s="180">
        <v>1344063</v>
      </c>
      <c r="AC846" s="192">
        <v>1286942.8700000001</v>
      </c>
      <c r="AD846" s="137">
        <f t="shared" si="123"/>
        <v>34421.279999999795</v>
      </c>
      <c r="AE846" s="135">
        <f t="shared" si="124"/>
        <v>0.97395019382053027</v>
      </c>
      <c r="AF846" s="135">
        <f t="shared" si="125"/>
        <v>0.97395019382053027</v>
      </c>
      <c r="AG846" s="135" t="s">
        <v>2544</v>
      </c>
      <c r="AH846" s="202"/>
      <c r="AI846" s="189"/>
      <c r="AJ846" s="178"/>
      <c r="AK846" s="178"/>
      <c r="AL846" s="178"/>
      <c r="AM846" s="178"/>
      <c r="AN846" s="178"/>
      <c r="AO846" s="178"/>
      <c r="AP846" s="178"/>
      <c r="AQ846" s="177"/>
    </row>
    <row r="847" spans="1:43" ht="48" x14ac:dyDescent="0.3">
      <c r="A847" s="193" t="s">
        <v>899</v>
      </c>
      <c r="B847" s="129">
        <v>845</v>
      </c>
      <c r="C847" s="198" t="s">
        <v>1863</v>
      </c>
      <c r="D847" s="239">
        <v>208407</v>
      </c>
      <c r="E847" s="245" t="s">
        <v>1629</v>
      </c>
      <c r="F847" s="280" t="s">
        <v>1629</v>
      </c>
      <c r="G847" s="175" t="s">
        <v>1132</v>
      </c>
      <c r="H847" s="187">
        <v>2017</v>
      </c>
      <c r="I847" s="130">
        <v>41053</v>
      </c>
      <c r="J847" s="152">
        <v>2012</v>
      </c>
      <c r="K847" s="130" t="s">
        <v>1187</v>
      </c>
      <c r="L847" s="130" t="s">
        <v>1102</v>
      </c>
      <c r="M847" s="131">
        <v>240</v>
      </c>
      <c r="N847" s="136">
        <v>41153</v>
      </c>
      <c r="O847" s="136">
        <v>42278</v>
      </c>
      <c r="P847" s="136">
        <v>42844</v>
      </c>
      <c r="Q847" s="145">
        <f t="shared" si="132"/>
        <v>4.6328767123287671</v>
      </c>
      <c r="R847" s="145" t="s">
        <v>2514</v>
      </c>
      <c r="S847" s="145">
        <f t="shared" si="133"/>
        <v>1.5506849315068494</v>
      </c>
      <c r="T847" s="145" t="s">
        <v>2524</v>
      </c>
      <c r="U847" s="145" t="s">
        <v>2540</v>
      </c>
      <c r="V847" s="145" t="s">
        <v>691</v>
      </c>
      <c r="W847" s="145" t="s">
        <v>689</v>
      </c>
      <c r="X847" s="187" t="s">
        <v>691</v>
      </c>
      <c r="Y847" s="180">
        <v>1203153.94</v>
      </c>
      <c r="Z847" s="181">
        <v>0</v>
      </c>
      <c r="AA847" s="128">
        <v>0</v>
      </c>
      <c r="AB847" s="180">
        <v>1237647</v>
      </c>
      <c r="AC847" s="192">
        <v>1203060.58</v>
      </c>
      <c r="AD847" s="137">
        <f t="shared" si="123"/>
        <v>93.359999999869615</v>
      </c>
      <c r="AE847" s="135">
        <f t="shared" si="124"/>
        <v>0.99992240394441967</v>
      </c>
      <c r="AF847" s="135">
        <f t="shared" si="125"/>
        <v>0.99992240394441967</v>
      </c>
      <c r="AG847" s="135" t="s">
        <v>2544</v>
      </c>
      <c r="AH847" s="202"/>
      <c r="AI847" s="189"/>
      <c r="AJ847" s="178"/>
      <c r="AK847" s="178"/>
      <c r="AL847" s="178"/>
      <c r="AM847" s="178"/>
      <c r="AN847" s="178"/>
      <c r="AO847" s="178"/>
      <c r="AP847" s="178"/>
      <c r="AQ847" s="177" t="s">
        <v>788</v>
      </c>
    </row>
    <row r="848" spans="1:43" ht="48" x14ac:dyDescent="0.3">
      <c r="A848" s="193" t="s">
        <v>899</v>
      </c>
      <c r="B848" s="129">
        <v>846</v>
      </c>
      <c r="C848" s="198" t="s">
        <v>1864</v>
      </c>
      <c r="D848" s="239">
        <v>208510</v>
      </c>
      <c r="E848" s="245" t="s">
        <v>1629</v>
      </c>
      <c r="F848" s="280" t="s">
        <v>1629</v>
      </c>
      <c r="G848" s="175" t="s">
        <v>1132</v>
      </c>
      <c r="H848" s="187">
        <v>2017</v>
      </c>
      <c r="I848" s="130">
        <v>41051</v>
      </c>
      <c r="J848" s="152">
        <v>2012</v>
      </c>
      <c r="K848" s="130" t="s">
        <v>1187</v>
      </c>
      <c r="L848" s="130" t="s">
        <v>1102</v>
      </c>
      <c r="M848" s="131">
        <v>240</v>
      </c>
      <c r="N848" s="136">
        <v>41153</v>
      </c>
      <c r="O848" s="136">
        <v>41518</v>
      </c>
      <c r="P848" s="136">
        <v>42844</v>
      </c>
      <c r="Q848" s="145">
        <f t="shared" si="132"/>
        <v>4.6328767123287671</v>
      </c>
      <c r="R848" s="145" t="s">
        <v>2514</v>
      </c>
      <c r="S848" s="145">
        <f t="shared" si="133"/>
        <v>3.6328767123287671</v>
      </c>
      <c r="T848" s="145" t="s">
        <v>2513</v>
      </c>
      <c r="U848" s="145" t="s">
        <v>2540</v>
      </c>
      <c r="V848" s="145" t="s">
        <v>691</v>
      </c>
      <c r="W848" s="145" t="s">
        <v>689</v>
      </c>
      <c r="X848" s="187" t="s">
        <v>691</v>
      </c>
      <c r="Y848" s="180">
        <v>1087045.3799999999</v>
      </c>
      <c r="Z848" s="181">
        <v>0</v>
      </c>
      <c r="AA848" s="128">
        <v>0</v>
      </c>
      <c r="AB848" s="180">
        <v>1247932</v>
      </c>
      <c r="AC848" s="192">
        <v>1148585.51</v>
      </c>
      <c r="AD848" s="137">
        <f t="shared" si="123"/>
        <v>-61540.130000000121</v>
      </c>
      <c r="AE848" s="135">
        <f t="shared" si="124"/>
        <v>1.0566122915678093</v>
      </c>
      <c r="AF848" s="135">
        <f t="shared" si="125"/>
        <v>1.0566122915678093</v>
      </c>
      <c r="AG848" s="135" t="s">
        <v>2544</v>
      </c>
      <c r="AH848" s="202"/>
      <c r="AI848" s="189"/>
      <c r="AJ848" s="178"/>
      <c r="AK848" s="178"/>
      <c r="AL848" s="178"/>
      <c r="AM848" s="178"/>
      <c r="AN848" s="178"/>
      <c r="AO848" s="178"/>
      <c r="AP848" s="178"/>
      <c r="AQ848" s="177"/>
    </row>
    <row r="849" spans="1:43" ht="48" x14ac:dyDescent="0.3">
      <c r="A849" s="193" t="s">
        <v>899</v>
      </c>
      <c r="B849" s="129">
        <v>847</v>
      </c>
      <c r="C849" s="198" t="s">
        <v>1865</v>
      </c>
      <c r="D849" s="239">
        <v>208515</v>
      </c>
      <c r="E849" s="245" t="s">
        <v>1629</v>
      </c>
      <c r="F849" s="280" t="s">
        <v>1629</v>
      </c>
      <c r="G849" s="175" t="s">
        <v>1132</v>
      </c>
      <c r="H849" s="187">
        <v>2017</v>
      </c>
      <c r="I849" s="130">
        <v>41037</v>
      </c>
      <c r="J849" s="152">
        <v>2012</v>
      </c>
      <c r="K849" s="130" t="s">
        <v>1168</v>
      </c>
      <c r="L849" s="130" t="s">
        <v>1102</v>
      </c>
      <c r="M849" s="131">
        <v>240</v>
      </c>
      <c r="N849" s="136">
        <v>41122</v>
      </c>
      <c r="O849" s="136">
        <v>42705</v>
      </c>
      <c r="P849" s="136">
        <v>42844</v>
      </c>
      <c r="Q849" s="145">
        <f t="shared" si="132"/>
        <v>4.7178082191780826</v>
      </c>
      <c r="R849" s="145" t="s">
        <v>2514</v>
      </c>
      <c r="S849" s="145">
        <f t="shared" si="133"/>
        <v>0.38082191780821917</v>
      </c>
      <c r="T849" s="145" t="s">
        <v>2510</v>
      </c>
      <c r="U849" s="145" t="s">
        <v>2539</v>
      </c>
      <c r="V849" s="145" t="s">
        <v>691</v>
      </c>
      <c r="W849" s="145" t="s">
        <v>689</v>
      </c>
      <c r="X849" s="187" t="s">
        <v>689</v>
      </c>
      <c r="Y849" s="180">
        <v>1134404.22</v>
      </c>
      <c r="Z849" s="181">
        <v>0</v>
      </c>
      <c r="AA849" s="128">
        <v>0</v>
      </c>
      <c r="AB849" s="180">
        <v>1546041</v>
      </c>
      <c r="AC849" s="192">
        <v>916018.82</v>
      </c>
      <c r="AD849" s="137">
        <f t="shared" si="123"/>
        <v>218385.40000000002</v>
      </c>
      <c r="AE849" s="135">
        <f t="shared" si="124"/>
        <v>0.80748890373486093</v>
      </c>
      <c r="AF849" s="135">
        <f t="shared" si="125"/>
        <v>0.80748890373486093</v>
      </c>
      <c r="AG849" s="135" t="s">
        <v>2544</v>
      </c>
      <c r="AH849" s="202"/>
      <c r="AI849" s="189"/>
      <c r="AJ849" s="178"/>
      <c r="AK849" s="178"/>
      <c r="AL849" s="178"/>
      <c r="AM849" s="178"/>
      <c r="AN849" s="178"/>
      <c r="AO849" s="178"/>
      <c r="AP849" s="178"/>
      <c r="AQ849" s="177"/>
    </row>
    <row r="850" spans="1:43" ht="48" x14ac:dyDescent="0.3">
      <c r="A850" s="193" t="s">
        <v>899</v>
      </c>
      <c r="B850" s="129">
        <v>848</v>
      </c>
      <c r="C850" s="198" t="s">
        <v>1871</v>
      </c>
      <c r="D850" s="239">
        <v>260918</v>
      </c>
      <c r="E850" s="245" t="s">
        <v>1629</v>
      </c>
      <c r="F850" s="280" t="s">
        <v>1629</v>
      </c>
      <c r="G850" s="175" t="s">
        <v>1132</v>
      </c>
      <c r="H850" s="187">
        <v>2017</v>
      </c>
      <c r="I850" s="130">
        <v>41583</v>
      </c>
      <c r="J850" s="187">
        <v>2013</v>
      </c>
      <c r="K850" s="130" t="s">
        <v>1148</v>
      </c>
      <c r="L850" s="130" t="s">
        <v>1107</v>
      </c>
      <c r="M850" s="131">
        <v>226</v>
      </c>
      <c r="N850" s="136">
        <v>41760</v>
      </c>
      <c r="O850" s="136">
        <v>42675</v>
      </c>
      <c r="P850" s="136">
        <v>42844</v>
      </c>
      <c r="Q850" s="145">
        <f t="shared" si="132"/>
        <v>2.9698630136986299</v>
      </c>
      <c r="R850" s="145" t="s">
        <v>2513</v>
      </c>
      <c r="S850" s="145">
        <f t="shared" si="133"/>
        <v>0.46301369863013697</v>
      </c>
      <c r="T850" s="145" t="s">
        <v>2510</v>
      </c>
      <c r="U850" s="145" t="s">
        <v>2539</v>
      </c>
      <c r="V850" s="145" t="s">
        <v>689</v>
      </c>
      <c r="W850" s="145" t="s">
        <v>689</v>
      </c>
      <c r="X850" s="187" t="s">
        <v>691</v>
      </c>
      <c r="Y850" s="180">
        <v>851882.57</v>
      </c>
      <c r="Z850" s="181">
        <v>0</v>
      </c>
      <c r="AA850" s="180">
        <v>13814</v>
      </c>
      <c r="AB850" s="180">
        <v>1498805</v>
      </c>
      <c r="AC850" s="192">
        <v>811915.14</v>
      </c>
      <c r="AD850" s="137">
        <f t="shared" si="123"/>
        <v>39967.429999999935</v>
      </c>
      <c r="AE850" s="135">
        <f t="shared" si="124"/>
        <v>0.95308340444153006</v>
      </c>
      <c r="AF850" s="135">
        <f t="shared" si="125"/>
        <v>0.95308340444153006</v>
      </c>
      <c r="AG850" s="135" t="s">
        <v>2544</v>
      </c>
      <c r="AH850" s="202"/>
      <c r="AI850" s="189"/>
      <c r="AJ850" s="178"/>
      <c r="AK850" s="178"/>
      <c r="AL850" s="178"/>
      <c r="AM850" s="178"/>
      <c r="AN850" s="178"/>
      <c r="AO850" s="178"/>
      <c r="AP850" s="178"/>
      <c r="AQ850" s="177"/>
    </row>
    <row r="851" spans="1:43" ht="60.6" x14ac:dyDescent="0.3">
      <c r="A851" s="193" t="s">
        <v>900</v>
      </c>
      <c r="B851" s="129">
        <v>849</v>
      </c>
      <c r="C851" s="198" t="s">
        <v>2404</v>
      </c>
      <c r="D851" s="237">
        <v>127993</v>
      </c>
      <c r="E851" s="245" t="s">
        <v>2219</v>
      </c>
      <c r="F851" s="280" t="s">
        <v>2528</v>
      </c>
      <c r="G851" s="175" t="s">
        <v>1132</v>
      </c>
      <c r="H851" s="187">
        <v>2017</v>
      </c>
      <c r="I851" s="130">
        <v>40050</v>
      </c>
      <c r="J851" s="187">
        <v>2009</v>
      </c>
      <c r="K851" s="130" t="s">
        <v>2251</v>
      </c>
      <c r="L851" s="130" t="s">
        <v>1100</v>
      </c>
      <c r="M851" s="131">
        <v>90</v>
      </c>
      <c r="N851" s="136">
        <v>41061</v>
      </c>
      <c r="O851" s="136">
        <v>42795</v>
      </c>
      <c r="P851" s="136">
        <v>42844</v>
      </c>
      <c r="Q851" s="145">
        <f t="shared" si="132"/>
        <v>4.8849315068493153</v>
      </c>
      <c r="R851" s="145" t="s">
        <v>2514</v>
      </c>
      <c r="S851" s="145">
        <f t="shared" si="133"/>
        <v>0.13424657534246576</v>
      </c>
      <c r="T851" s="145" t="s">
        <v>2510</v>
      </c>
      <c r="U851" s="145" t="s">
        <v>2539</v>
      </c>
      <c r="V851" s="145" t="s">
        <v>691</v>
      </c>
      <c r="W851" s="145" t="s">
        <v>689</v>
      </c>
      <c r="X851" s="187" t="s">
        <v>691</v>
      </c>
      <c r="Y851" s="180">
        <v>1153170</v>
      </c>
      <c r="Z851" s="181">
        <v>0</v>
      </c>
      <c r="AA851" s="180">
        <v>1133825</v>
      </c>
      <c r="AB851" s="180">
        <v>1164475</v>
      </c>
      <c r="AC851" s="192">
        <v>1133824.51</v>
      </c>
      <c r="AD851" s="137">
        <f t="shared" si="123"/>
        <v>19345.489999999991</v>
      </c>
      <c r="AE851" s="135">
        <f t="shared" si="124"/>
        <v>0.9832240779763608</v>
      </c>
      <c r="AF851" s="135">
        <f t="shared" si="125"/>
        <v>0.9832240779763608</v>
      </c>
      <c r="AG851" s="135" t="s">
        <v>2544</v>
      </c>
      <c r="AH851" s="202"/>
      <c r="AI851" s="190"/>
      <c r="AJ851" s="191"/>
      <c r="AK851" s="191"/>
      <c r="AL851" s="191"/>
      <c r="AM851" s="191"/>
      <c r="AN851" s="191"/>
      <c r="AO851" s="191"/>
      <c r="AP851" s="191"/>
      <c r="AQ851" s="177" t="s">
        <v>721</v>
      </c>
    </row>
    <row r="852" spans="1:43" ht="36" x14ac:dyDescent="0.3">
      <c r="A852" s="193" t="s">
        <v>900</v>
      </c>
      <c r="B852" s="129">
        <v>850</v>
      </c>
      <c r="C852" s="198" t="s">
        <v>2456</v>
      </c>
      <c r="D852" s="237">
        <v>184383</v>
      </c>
      <c r="E852" s="245" t="s">
        <v>2219</v>
      </c>
      <c r="F852" s="280" t="s">
        <v>2528</v>
      </c>
      <c r="G852" s="175" t="s">
        <v>1132</v>
      </c>
      <c r="H852" s="187">
        <v>2017</v>
      </c>
      <c r="I852" s="130">
        <v>41101</v>
      </c>
      <c r="J852" s="152">
        <v>2012</v>
      </c>
      <c r="K852" s="187" t="s">
        <v>1094</v>
      </c>
      <c r="L852" s="130" t="s">
        <v>1100</v>
      </c>
      <c r="M852" s="131">
        <v>720</v>
      </c>
      <c r="N852" s="136">
        <v>41548</v>
      </c>
      <c r="O852" s="136">
        <v>42826</v>
      </c>
      <c r="P852" s="136">
        <v>42844</v>
      </c>
      <c r="Q852" s="145">
        <f t="shared" si="132"/>
        <v>3.5506849315068494</v>
      </c>
      <c r="R852" s="145" t="s">
        <v>2513</v>
      </c>
      <c r="S852" s="145">
        <f t="shared" si="133"/>
        <v>4.9315068493150684E-2</v>
      </c>
      <c r="T852" s="145" t="s">
        <v>2510</v>
      </c>
      <c r="U852" s="145" t="s">
        <v>2539</v>
      </c>
      <c r="V852" s="145" t="s">
        <v>691</v>
      </c>
      <c r="W852" s="145" t="s">
        <v>689</v>
      </c>
      <c r="X852" s="187" t="s">
        <v>689</v>
      </c>
      <c r="Y852" s="180">
        <v>10230435</v>
      </c>
      <c r="Z852" s="181">
        <v>0</v>
      </c>
      <c r="AA852" s="180">
        <v>1477493</v>
      </c>
      <c r="AB852" s="180">
        <v>10936181</v>
      </c>
      <c r="AC852" s="192">
        <v>7958035.7800000003</v>
      </c>
      <c r="AD852" s="137">
        <f t="shared" si="123"/>
        <v>2272399.2199999997</v>
      </c>
      <c r="AE852" s="135">
        <f t="shared" si="124"/>
        <v>0.77787853400173113</v>
      </c>
      <c r="AF852" s="135">
        <f t="shared" si="125"/>
        <v>0.77787853400173113</v>
      </c>
      <c r="AG852" s="135" t="s">
        <v>2544</v>
      </c>
      <c r="AH852" s="202"/>
      <c r="AI852" s="189"/>
      <c r="AJ852" s="178"/>
      <c r="AK852" s="178"/>
      <c r="AL852" s="178"/>
      <c r="AM852" s="178"/>
      <c r="AN852" s="178"/>
      <c r="AO852" s="178"/>
      <c r="AP852" s="178"/>
      <c r="AQ852" s="177" t="s">
        <v>2156</v>
      </c>
    </row>
    <row r="853" spans="1:43" ht="48" x14ac:dyDescent="0.3">
      <c r="A853" s="193" t="s">
        <v>900</v>
      </c>
      <c r="B853" s="129">
        <v>851</v>
      </c>
      <c r="C853" s="198" t="s">
        <v>2506</v>
      </c>
      <c r="D853" s="237">
        <v>204416</v>
      </c>
      <c r="E853" s="245" t="s">
        <v>2219</v>
      </c>
      <c r="F853" s="280" t="s">
        <v>2528</v>
      </c>
      <c r="G853" s="175" t="s">
        <v>1132</v>
      </c>
      <c r="H853" s="187">
        <v>2017</v>
      </c>
      <c r="I853" s="130">
        <v>41851</v>
      </c>
      <c r="J853" s="282">
        <v>2014</v>
      </c>
      <c r="K853" s="130" t="s">
        <v>1500</v>
      </c>
      <c r="L853" s="130" t="s">
        <v>1100</v>
      </c>
      <c r="M853" s="131">
        <v>180</v>
      </c>
      <c r="N853" s="136">
        <v>41334</v>
      </c>
      <c r="O853" s="136">
        <v>42217</v>
      </c>
      <c r="P853" s="136">
        <v>42844</v>
      </c>
      <c r="Q853" s="145">
        <f t="shared" si="132"/>
        <v>4.1369863013698627</v>
      </c>
      <c r="R853" s="145" t="s">
        <v>2514</v>
      </c>
      <c r="S853" s="145">
        <f t="shared" si="133"/>
        <v>1.7178082191780821</v>
      </c>
      <c r="T853" s="145" t="s">
        <v>2524</v>
      </c>
      <c r="U853" s="145" t="s">
        <v>2540</v>
      </c>
      <c r="V853" s="145" t="s">
        <v>691</v>
      </c>
      <c r="W853" s="145" t="s">
        <v>689</v>
      </c>
      <c r="X853" s="187" t="s">
        <v>689</v>
      </c>
      <c r="Y853" s="180">
        <v>5247333</v>
      </c>
      <c r="Z853" s="181">
        <v>0</v>
      </c>
      <c r="AA853" s="180">
        <v>4963843</v>
      </c>
      <c r="AB853" s="180">
        <v>5267886</v>
      </c>
      <c r="AC853" s="192">
        <v>112243.44</v>
      </c>
      <c r="AD853" s="137">
        <f t="shared" ref="AD853:AD902" si="134">+Y853-AC853</f>
        <v>5135089.5599999996</v>
      </c>
      <c r="AE853" s="135">
        <f t="shared" ref="AE853:AE902" si="135">+AC853/Y853</f>
        <v>2.1390569266330154E-2</v>
      </c>
      <c r="AF853" s="135">
        <f t="shared" ref="AF853:AF902" si="136">+AC853/Y853</f>
        <v>2.1390569266330154E-2</v>
      </c>
      <c r="AG853" s="135" t="s">
        <v>2543</v>
      </c>
      <c r="AH853" s="202"/>
      <c r="AI853" s="189"/>
      <c r="AJ853" s="178"/>
      <c r="AK853" s="178"/>
      <c r="AL853" s="178"/>
      <c r="AM853" s="178"/>
      <c r="AN853" s="178"/>
      <c r="AO853" s="178"/>
      <c r="AP853" s="178"/>
      <c r="AQ853" s="177" t="s">
        <v>2161</v>
      </c>
    </row>
    <row r="854" spans="1:43" ht="36.6" x14ac:dyDescent="0.3">
      <c r="A854" s="193" t="s">
        <v>900</v>
      </c>
      <c r="B854" s="129">
        <v>852</v>
      </c>
      <c r="C854" s="198" t="s">
        <v>2457</v>
      </c>
      <c r="D854" s="237">
        <v>225834</v>
      </c>
      <c r="E854" s="245" t="s">
        <v>2219</v>
      </c>
      <c r="F854" s="280" t="s">
        <v>2528</v>
      </c>
      <c r="G854" s="175" t="s">
        <v>1132</v>
      </c>
      <c r="H854" s="187">
        <v>2017</v>
      </c>
      <c r="I854" s="130">
        <v>42608</v>
      </c>
      <c r="J854" s="281">
        <v>2016</v>
      </c>
      <c r="K854" s="187" t="s">
        <v>1094</v>
      </c>
      <c r="L854" s="130" t="s">
        <v>1100</v>
      </c>
      <c r="M854" s="131">
        <v>1260</v>
      </c>
      <c r="N854" s="136">
        <v>41944</v>
      </c>
      <c r="O854" s="136">
        <v>42705</v>
      </c>
      <c r="P854" s="136">
        <v>42844</v>
      </c>
      <c r="Q854" s="145">
        <f t="shared" si="132"/>
        <v>2.4657534246575343</v>
      </c>
      <c r="R854" s="145" t="s">
        <v>2512</v>
      </c>
      <c r="S854" s="145">
        <f t="shared" si="133"/>
        <v>0.38082191780821917</v>
      </c>
      <c r="T854" s="145" t="s">
        <v>2510</v>
      </c>
      <c r="U854" s="145" t="s">
        <v>2539</v>
      </c>
      <c r="V854" s="145" t="s">
        <v>691</v>
      </c>
      <c r="W854" s="145" t="s">
        <v>689</v>
      </c>
      <c r="X854" s="187" t="s">
        <v>689</v>
      </c>
      <c r="Y854" s="180">
        <v>57258741</v>
      </c>
      <c r="Z854" s="181">
        <v>0</v>
      </c>
      <c r="AA854" s="180">
        <v>500000</v>
      </c>
      <c r="AB854" s="180">
        <v>735000</v>
      </c>
      <c r="AC854" s="180">
        <v>208900</v>
      </c>
      <c r="AD854" s="137">
        <f t="shared" si="134"/>
        <v>57049841</v>
      </c>
      <c r="AE854" s="135">
        <f t="shared" si="135"/>
        <v>3.6483512622116506E-3</v>
      </c>
      <c r="AF854" s="135">
        <f t="shared" si="136"/>
        <v>3.6483512622116506E-3</v>
      </c>
      <c r="AG854" s="135" t="s">
        <v>2543</v>
      </c>
      <c r="AH854" s="202"/>
      <c r="AI854" s="189"/>
      <c r="AJ854" s="178"/>
      <c r="AK854" s="178"/>
      <c r="AL854" s="178"/>
      <c r="AM854" s="178"/>
      <c r="AN854" s="178"/>
      <c r="AO854" s="178"/>
      <c r="AP854" s="178"/>
      <c r="AQ854" s="177" t="s">
        <v>2162</v>
      </c>
    </row>
    <row r="855" spans="1:43" ht="48" x14ac:dyDescent="0.3">
      <c r="A855" s="193" t="s">
        <v>900</v>
      </c>
      <c r="B855" s="129">
        <v>853</v>
      </c>
      <c r="C855" s="198" t="s">
        <v>2458</v>
      </c>
      <c r="D855" s="237">
        <v>230102</v>
      </c>
      <c r="E855" s="245" t="s">
        <v>2219</v>
      </c>
      <c r="F855" s="280" t="s">
        <v>2528</v>
      </c>
      <c r="G855" s="175" t="s">
        <v>2177</v>
      </c>
      <c r="H855" s="187">
        <v>2017</v>
      </c>
      <c r="I855" s="130">
        <v>41157</v>
      </c>
      <c r="J855" s="152">
        <v>2012</v>
      </c>
      <c r="K855" s="130" t="s">
        <v>1158</v>
      </c>
      <c r="L855" s="130" t="s">
        <v>1104</v>
      </c>
      <c r="M855" s="131">
        <v>180</v>
      </c>
      <c r="N855" s="136">
        <v>41609</v>
      </c>
      <c r="O855" s="136">
        <v>42795</v>
      </c>
      <c r="P855" s="136">
        <v>42844</v>
      </c>
      <c r="Q855" s="145">
        <f t="shared" si="132"/>
        <v>3.3835616438356166</v>
      </c>
      <c r="R855" s="145" t="s">
        <v>2513</v>
      </c>
      <c r="S855" s="145">
        <f t="shared" si="133"/>
        <v>0.13424657534246576</v>
      </c>
      <c r="T855" s="145" t="s">
        <v>2510</v>
      </c>
      <c r="U855" s="145" t="s">
        <v>2539</v>
      </c>
      <c r="V855" s="145" t="s">
        <v>691</v>
      </c>
      <c r="W855" s="145" t="s">
        <v>689</v>
      </c>
      <c r="X855" s="187" t="s">
        <v>691</v>
      </c>
      <c r="Y855" s="180">
        <v>8701246</v>
      </c>
      <c r="Z855" s="181">
        <v>0</v>
      </c>
      <c r="AA855" s="180">
        <v>1877081</v>
      </c>
      <c r="AB855" s="180">
        <v>12493017</v>
      </c>
      <c r="AC855" s="192">
        <v>6769428.4500000002</v>
      </c>
      <c r="AD855" s="137">
        <f t="shared" si="134"/>
        <v>1931817.5499999998</v>
      </c>
      <c r="AE855" s="135">
        <f t="shared" si="135"/>
        <v>0.77798380254965782</v>
      </c>
      <c r="AF855" s="135">
        <f t="shared" si="136"/>
        <v>0.77798380254965782</v>
      </c>
      <c r="AG855" s="135" t="s">
        <v>2544</v>
      </c>
      <c r="AH855" s="202"/>
      <c r="AI855" s="189"/>
      <c r="AJ855" s="178"/>
      <c r="AK855" s="178"/>
      <c r="AL855" s="178"/>
      <c r="AM855" s="178"/>
      <c r="AN855" s="178"/>
      <c r="AO855" s="178"/>
      <c r="AP855" s="178"/>
      <c r="AQ855" s="177" t="s">
        <v>2163</v>
      </c>
    </row>
    <row r="856" spans="1:43" ht="60" x14ac:dyDescent="0.3">
      <c r="A856" s="193" t="s">
        <v>900</v>
      </c>
      <c r="B856" s="129">
        <v>854</v>
      </c>
      <c r="C856" s="198" t="s">
        <v>2167</v>
      </c>
      <c r="D856" s="239">
        <v>251525</v>
      </c>
      <c r="E856" s="245" t="s">
        <v>2219</v>
      </c>
      <c r="F856" s="280" t="s">
        <v>2528</v>
      </c>
      <c r="G856" s="175" t="s">
        <v>1132</v>
      </c>
      <c r="H856" s="187">
        <v>2017</v>
      </c>
      <c r="I856" s="130">
        <v>41551</v>
      </c>
      <c r="J856" s="187">
        <v>2013</v>
      </c>
      <c r="K856" s="187" t="s">
        <v>1094</v>
      </c>
      <c r="L856" s="130" t="s">
        <v>1095</v>
      </c>
      <c r="M856" s="131">
        <v>1440</v>
      </c>
      <c r="N856" s="136">
        <v>41699</v>
      </c>
      <c r="O856" s="136">
        <v>42795</v>
      </c>
      <c r="P856" s="136">
        <v>42844</v>
      </c>
      <c r="Q856" s="145">
        <f t="shared" si="132"/>
        <v>3.1369863013698631</v>
      </c>
      <c r="R856" s="145" t="s">
        <v>2513</v>
      </c>
      <c r="S856" s="145">
        <f t="shared" si="133"/>
        <v>0.13424657534246576</v>
      </c>
      <c r="T856" s="145" t="s">
        <v>2510</v>
      </c>
      <c r="U856" s="145" t="s">
        <v>2539</v>
      </c>
      <c r="V856" s="145" t="s">
        <v>691</v>
      </c>
      <c r="W856" s="145" t="s">
        <v>689</v>
      </c>
      <c r="X856" s="187" t="s">
        <v>689</v>
      </c>
      <c r="Y856" s="180">
        <v>10569933</v>
      </c>
      <c r="Z856" s="181">
        <v>0</v>
      </c>
      <c r="AA856" s="128">
        <v>0</v>
      </c>
      <c r="AB856" s="196">
        <v>9709409</v>
      </c>
      <c r="AC856" s="192">
        <v>6065658.5999999996</v>
      </c>
      <c r="AD856" s="137">
        <f t="shared" si="134"/>
        <v>4504274.4000000004</v>
      </c>
      <c r="AE856" s="135">
        <f t="shared" si="135"/>
        <v>0.5738597018543069</v>
      </c>
      <c r="AF856" s="135">
        <f t="shared" si="136"/>
        <v>0.5738597018543069</v>
      </c>
      <c r="AG856" s="135" t="s">
        <v>2542</v>
      </c>
      <c r="AH856" s="202"/>
      <c r="AI856" s="189"/>
      <c r="AJ856" s="178"/>
      <c r="AK856" s="178"/>
      <c r="AL856" s="178"/>
      <c r="AM856" s="178"/>
      <c r="AN856" s="178"/>
      <c r="AO856" s="178"/>
      <c r="AP856" s="178"/>
      <c r="AQ856" s="177"/>
    </row>
    <row r="857" spans="1:43" ht="48" x14ac:dyDescent="0.3">
      <c r="A857" s="193" t="s">
        <v>900</v>
      </c>
      <c r="B857" s="129">
        <v>855</v>
      </c>
      <c r="C857" s="198" t="s">
        <v>2168</v>
      </c>
      <c r="D857" s="239">
        <v>260852</v>
      </c>
      <c r="E857" s="245" t="s">
        <v>1659</v>
      </c>
      <c r="F857" s="280" t="s">
        <v>2529</v>
      </c>
      <c r="G857" s="175" t="s">
        <v>2169</v>
      </c>
      <c r="H857" s="187">
        <v>2017</v>
      </c>
      <c r="I857" s="130">
        <v>41970</v>
      </c>
      <c r="J857" s="282">
        <v>2014</v>
      </c>
      <c r="K857" s="130" t="s">
        <v>1552</v>
      </c>
      <c r="L857" s="130" t="s">
        <v>1107</v>
      </c>
      <c r="M857" s="131">
        <v>270</v>
      </c>
      <c r="N857" s="136">
        <v>42522</v>
      </c>
      <c r="O857" s="136">
        <v>42583</v>
      </c>
      <c r="P857" s="136">
        <v>42844</v>
      </c>
      <c r="Q857" s="145">
        <f t="shared" si="132"/>
        <v>0.88219178082191785</v>
      </c>
      <c r="R857" s="145" t="s">
        <v>2509</v>
      </c>
      <c r="S857" s="145">
        <f t="shared" si="133"/>
        <v>0.71506849315068488</v>
      </c>
      <c r="T857" s="145" t="s">
        <v>2524</v>
      </c>
      <c r="U857" s="145" t="s">
        <v>2540</v>
      </c>
      <c r="V857" s="145" t="s">
        <v>691</v>
      </c>
      <c r="W857" s="145" t="s">
        <v>689</v>
      </c>
      <c r="X857" s="187" t="s">
        <v>691</v>
      </c>
      <c r="Y857" s="192">
        <v>4724675.58</v>
      </c>
      <c r="Z857" s="181">
        <v>0</v>
      </c>
      <c r="AA857" s="128">
        <v>0</v>
      </c>
      <c r="AB857" s="196">
        <v>206498</v>
      </c>
      <c r="AC857" s="192">
        <v>95748.800000000003</v>
      </c>
      <c r="AD857" s="137">
        <f t="shared" si="134"/>
        <v>4628926.78</v>
      </c>
      <c r="AE857" s="135">
        <f t="shared" si="135"/>
        <v>2.0265687744850408E-2</v>
      </c>
      <c r="AF857" s="135">
        <f t="shared" si="136"/>
        <v>2.0265687744850408E-2</v>
      </c>
      <c r="AG857" s="135" t="s">
        <v>2543</v>
      </c>
      <c r="AH857" s="202"/>
      <c r="AI857" s="189"/>
      <c r="AJ857" s="178"/>
      <c r="AK857" s="178"/>
      <c r="AL857" s="178"/>
      <c r="AM857" s="178"/>
      <c r="AN857" s="178"/>
      <c r="AO857" s="178"/>
      <c r="AP857" s="178"/>
      <c r="AQ857" s="177"/>
    </row>
    <row r="858" spans="1:43" ht="48" x14ac:dyDescent="0.3">
      <c r="A858" s="193" t="s">
        <v>900</v>
      </c>
      <c r="B858" s="129">
        <v>856</v>
      </c>
      <c r="C858" s="198" t="s">
        <v>2172</v>
      </c>
      <c r="D858" s="239">
        <v>294426</v>
      </c>
      <c r="E858" s="245" t="s">
        <v>1659</v>
      </c>
      <c r="F858" s="280" t="s">
        <v>2529</v>
      </c>
      <c r="G858" s="175" t="s">
        <v>1132</v>
      </c>
      <c r="H858" s="187">
        <v>2017</v>
      </c>
      <c r="I858" s="130">
        <v>41984</v>
      </c>
      <c r="J858" s="282">
        <v>2014</v>
      </c>
      <c r="K858" s="130" t="s">
        <v>1552</v>
      </c>
      <c r="L858" s="130" t="s">
        <v>1110</v>
      </c>
      <c r="M858" s="131">
        <v>150</v>
      </c>
      <c r="N858" s="136">
        <v>42430</v>
      </c>
      <c r="O858" s="136">
        <v>42583</v>
      </c>
      <c r="P858" s="136">
        <v>42844</v>
      </c>
      <c r="Q858" s="145">
        <f t="shared" si="132"/>
        <v>1.1342465753424658</v>
      </c>
      <c r="R858" s="145" t="s">
        <v>2398</v>
      </c>
      <c r="S858" s="145">
        <f t="shared" si="133"/>
        <v>0.71506849315068488</v>
      </c>
      <c r="T858" s="145" t="s">
        <v>2524</v>
      </c>
      <c r="U858" s="145" t="s">
        <v>2540</v>
      </c>
      <c r="V858" s="145" t="s">
        <v>691</v>
      </c>
      <c r="W858" s="145" t="s">
        <v>689</v>
      </c>
      <c r="X858" s="187" t="s">
        <v>689</v>
      </c>
      <c r="Y858" s="226">
        <v>3016757.2</v>
      </c>
      <c r="Z858" s="181">
        <v>0</v>
      </c>
      <c r="AA858" s="128">
        <v>0</v>
      </c>
      <c r="AB858" s="196">
        <v>125000</v>
      </c>
      <c r="AC858" s="196">
        <v>60000</v>
      </c>
      <c r="AD858" s="137">
        <f t="shared" si="134"/>
        <v>2956757.2</v>
      </c>
      <c r="AE858" s="135">
        <f t="shared" si="135"/>
        <v>1.9888905875487757E-2</v>
      </c>
      <c r="AF858" s="135">
        <f t="shared" si="136"/>
        <v>1.9888905875487757E-2</v>
      </c>
      <c r="AG858" s="135" t="s">
        <v>2543</v>
      </c>
      <c r="AH858" s="202"/>
      <c r="AI858" s="178"/>
      <c r="AJ858" s="178"/>
      <c r="AK858" s="178"/>
      <c r="AL858" s="178"/>
      <c r="AM858" s="178"/>
      <c r="AN858" s="178"/>
      <c r="AO858" s="178"/>
      <c r="AP858" s="178"/>
      <c r="AQ858" s="177"/>
    </row>
    <row r="859" spans="1:43" ht="60" x14ac:dyDescent="0.3">
      <c r="A859" s="193" t="s">
        <v>900</v>
      </c>
      <c r="B859" s="129">
        <v>857</v>
      </c>
      <c r="C859" s="198" t="s">
        <v>2173</v>
      </c>
      <c r="D859" s="239">
        <v>296575</v>
      </c>
      <c r="E859" s="245" t="s">
        <v>1659</v>
      </c>
      <c r="F859" s="280" t="s">
        <v>2529</v>
      </c>
      <c r="G859" s="175" t="s">
        <v>1132</v>
      </c>
      <c r="H859" s="187">
        <v>2017</v>
      </c>
      <c r="I859" s="130">
        <v>42137</v>
      </c>
      <c r="J859" s="282">
        <v>2015</v>
      </c>
      <c r="K859" s="130" t="s">
        <v>1552</v>
      </c>
      <c r="L859" s="130" t="s">
        <v>1110</v>
      </c>
      <c r="M859" s="131">
        <v>240</v>
      </c>
      <c r="N859" s="136">
        <v>42401</v>
      </c>
      <c r="O859" s="136">
        <v>42583</v>
      </c>
      <c r="P859" s="136">
        <v>42844</v>
      </c>
      <c r="Q859" s="145">
        <f t="shared" si="132"/>
        <v>1.2136986301369863</v>
      </c>
      <c r="R859" s="145" t="s">
        <v>2398</v>
      </c>
      <c r="S859" s="145">
        <f t="shared" si="133"/>
        <v>0.71506849315068488</v>
      </c>
      <c r="T859" s="145" t="s">
        <v>2524</v>
      </c>
      <c r="U859" s="145" t="s">
        <v>2540</v>
      </c>
      <c r="V859" s="145" t="s">
        <v>689</v>
      </c>
      <c r="W859" s="145" t="s">
        <v>689</v>
      </c>
      <c r="X859" s="187" t="s">
        <v>689</v>
      </c>
      <c r="Y859" s="192">
        <v>10674322.75</v>
      </c>
      <c r="Z859" s="181">
        <v>0</v>
      </c>
      <c r="AA859" s="128">
        <v>0</v>
      </c>
      <c r="AB859" s="196">
        <v>4975564</v>
      </c>
      <c r="AC859" s="196">
        <v>50400</v>
      </c>
      <c r="AD859" s="137">
        <f t="shared" si="134"/>
        <v>10623922.75</v>
      </c>
      <c r="AE859" s="135">
        <f t="shared" si="135"/>
        <v>4.7216110267979299E-3</v>
      </c>
      <c r="AF859" s="135">
        <f t="shared" si="136"/>
        <v>4.7216110267979299E-3</v>
      </c>
      <c r="AG859" s="135" t="s">
        <v>2543</v>
      </c>
      <c r="AH859" s="202"/>
      <c r="AI859" s="189"/>
      <c r="AJ859" s="178"/>
      <c r="AK859" s="178"/>
      <c r="AL859" s="178"/>
      <c r="AM859" s="178"/>
      <c r="AN859" s="178"/>
      <c r="AO859" s="178"/>
      <c r="AP859" s="178"/>
      <c r="AQ859" s="177"/>
    </row>
    <row r="860" spans="1:43" ht="36" x14ac:dyDescent="0.3">
      <c r="A860" s="128" t="s">
        <v>903</v>
      </c>
      <c r="B860" s="129">
        <v>858</v>
      </c>
      <c r="C860" s="198" t="s">
        <v>2322</v>
      </c>
      <c r="D860" s="237">
        <v>5452</v>
      </c>
      <c r="E860" s="245" t="s">
        <v>1629</v>
      </c>
      <c r="F860" s="280" t="s">
        <v>1629</v>
      </c>
      <c r="G860" s="175" t="s">
        <v>1131</v>
      </c>
      <c r="H860" s="187">
        <v>2017</v>
      </c>
      <c r="I860" s="130">
        <v>40324</v>
      </c>
      <c r="J860" s="186">
        <v>2010</v>
      </c>
      <c r="K860" s="130" t="s">
        <v>1094</v>
      </c>
      <c r="L860" s="130" t="s">
        <v>1102</v>
      </c>
      <c r="M860" s="131">
        <v>210</v>
      </c>
      <c r="N860" s="136">
        <v>40330</v>
      </c>
      <c r="O860" s="136">
        <v>42826</v>
      </c>
      <c r="P860" s="136">
        <v>42844</v>
      </c>
      <c r="Q860" s="145">
        <f t="shared" si="132"/>
        <v>6.8876712328767127</v>
      </c>
      <c r="R860" s="145" t="s">
        <v>2516</v>
      </c>
      <c r="S860" s="145">
        <f t="shared" si="133"/>
        <v>4.9315068493150684E-2</v>
      </c>
      <c r="T860" s="145" t="s">
        <v>2510</v>
      </c>
      <c r="U860" s="145" t="s">
        <v>2539</v>
      </c>
      <c r="V860" s="145" t="s">
        <v>691</v>
      </c>
      <c r="W860" s="145" t="s">
        <v>689</v>
      </c>
      <c r="X860" s="187" t="s">
        <v>689</v>
      </c>
      <c r="Y860" s="133">
        <v>8038394.7199999997</v>
      </c>
      <c r="Z860" s="140">
        <v>0</v>
      </c>
      <c r="AA860" s="133">
        <v>237124</v>
      </c>
      <c r="AB860" s="133">
        <v>12829467</v>
      </c>
      <c r="AC860" s="134">
        <v>7983818.9699999997</v>
      </c>
      <c r="AD860" s="137">
        <f t="shared" si="134"/>
        <v>54575.75</v>
      </c>
      <c r="AE860" s="135">
        <f t="shared" si="135"/>
        <v>0.99321061581310355</v>
      </c>
      <c r="AF860" s="135">
        <f t="shared" si="136"/>
        <v>0.99321061581310355</v>
      </c>
      <c r="AG860" s="135" t="s">
        <v>2544</v>
      </c>
      <c r="AH860" s="132"/>
      <c r="AI860" s="137"/>
      <c r="AJ860" s="138"/>
      <c r="AK860" s="138"/>
      <c r="AL860" s="138"/>
      <c r="AM860" s="138"/>
      <c r="AN860" s="138"/>
      <c r="AO860" s="138"/>
      <c r="AP860" s="138"/>
      <c r="AQ860" s="144" t="s">
        <v>2323</v>
      </c>
    </row>
    <row r="861" spans="1:43" ht="36" x14ac:dyDescent="0.3">
      <c r="A861" s="128" t="s">
        <v>903</v>
      </c>
      <c r="B861" s="129">
        <v>859</v>
      </c>
      <c r="C861" s="198" t="s">
        <v>2324</v>
      </c>
      <c r="D861" s="237">
        <v>5434</v>
      </c>
      <c r="E861" s="245" t="s">
        <v>1629</v>
      </c>
      <c r="F861" s="280" t="s">
        <v>1629</v>
      </c>
      <c r="G861" s="175" t="s">
        <v>1131</v>
      </c>
      <c r="H861" s="187">
        <v>2017</v>
      </c>
      <c r="I861" s="130">
        <v>40343</v>
      </c>
      <c r="J861" s="186">
        <v>2010</v>
      </c>
      <c r="K861" s="130" t="s">
        <v>1094</v>
      </c>
      <c r="L861" s="130" t="s">
        <v>1102</v>
      </c>
      <c r="M861" s="131">
        <v>210</v>
      </c>
      <c r="N861" s="136">
        <v>40330</v>
      </c>
      <c r="O861" s="136">
        <v>42522</v>
      </c>
      <c r="P861" s="136">
        <v>42844</v>
      </c>
      <c r="Q861" s="145">
        <f t="shared" si="132"/>
        <v>6.8876712328767127</v>
      </c>
      <c r="R861" s="145" t="s">
        <v>2516</v>
      </c>
      <c r="S861" s="145">
        <f t="shared" si="133"/>
        <v>0.88219178082191785</v>
      </c>
      <c r="T861" s="145" t="s">
        <v>2524</v>
      </c>
      <c r="U861" s="145" t="s">
        <v>2540</v>
      </c>
      <c r="V861" s="145" t="s">
        <v>691</v>
      </c>
      <c r="W861" s="145" t="s">
        <v>689</v>
      </c>
      <c r="X861" s="187" t="s">
        <v>689</v>
      </c>
      <c r="Y861" s="133">
        <v>7456791.3200000003</v>
      </c>
      <c r="Z861" s="140">
        <v>0</v>
      </c>
      <c r="AA861" s="133">
        <v>20000</v>
      </c>
      <c r="AB861" s="133">
        <v>10246516</v>
      </c>
      <c r="AC861" s="134">
        <v>7023544.04</v>
      </c>
      <c r="AD861" s="137">
        <f t="shared" si="134"/>
        <v>433247.28000000026</v>
      </c>
      <c r="AE861" s="135">
        <f t="shared" si="135"/>
        <v>0.94189896680654328</v>
      </c>
      <c r="AF861" s="135">
        <f t="shared" si="136"/>
        <v>0.94189896680654328</v>
      </c>
      <c r="AG861" s="135" t="s">
        <v>2544</v>
      </c>
      <c r="AH861" s="132"/>
      <c r="AI861" s="137"/>
      <c r="AJ861" s="138"/>
      <c r="AK861" s="138"/>
      <c r="AL861" s="138"/>
      <c r="AM861" s="138"/>
      <c r="AN861" s="138"/>
      <c r="AO861" s="138"/>
      <c r="AP861" s="138"/>
      <c r="AQ861" s="144" t="s">
        <v>2325</v>
      </c>
    </row>
    <row r="862" spans="1:43" ht="84" x14ac:dyDescent="0.3">
      <c r="A862" s="128" t="s">
        <v>903</v>
      </c>
      <c r="B862" s="129">
        <v>860</v>
      </c>
      <c r="C862" s="198" t="s">
        <v>2326</v>
      </c>
      <c r="D862" s="237">
        <v>279326</v>
      </c>
      <c r="E862" s="246" t="s">
        <v>2208</v>
      </c>
      <c r="F862" s="279" t="s">
        <v>2531</v>
      </c>
      <c r="G862" s="175" t="s">
        <v>1132</v>
      </c>
      <c r="H862" s="187">
        <v>2017</v>
      </c>
      <c r="I862" s="130">
        <v>41635</v>
      </c>
      <c r="J862" s="187">
        <v>2013</v>
      </c>
      <c r="K862" s="130" t="s">
        <v>1094</v>
      </c>
      <c r="L862" s="130" t="s">
        <v>1106</v>
      </c>
      <c r="M862" s="131">
        <v>1460</v>
      </c>
      <c r="N862" s="136" t="s">
        <v>698</v>
      </c>
      <c r="O862" s="136" t="s">
        <v>698</v>
      </c>
      <c r="P862" s="136">
        <v>42844</v>
      </c>
      <c r="Q862" s="128" t="s">
        <v>698</v>
      </c>
      <c r="R862" s="128" t="s">
        <v>698</v>
      </c>
      <c r="S862" s="128" t="s">
        <v>698</v>
      </c>
      <c r="T862" s="128" t="s">
        <v>698</v>
      </c>
      <c r="U862" s="128" t="s">
        <v>698</v>
      </c>
      <c r="V862" s="145" t="s">
        <v>689</v>
      </c>
      <c r="W862" s="145" t="s">
        <v>689</v>
      </c>
      <c r="X862" s="187" t="s">
        <v>689</v>
      </c>
      <c r="Y862" s="133">
        <v>9750113</v>
      </c>
      <c r="Z862" s="140">
        <v>0</v>
      </c>
      <c r="AA862" s="133">
        <v>150000</v>
      </c>
      <c r="AB862" s="133">
        <v>240000</v>
      </c>
      <c r="AC862" s="134">
        <v>0</v>
      </c>
      <c r="AD862" s="137">
        <f t="shared" si="134"/>
        <v>9750113</v>
      </c>
      <c r="AE862" s="135">
        <f t="shared" si="135"/>
        <v>0</v>
      </c>
      <c r="AF862" s="135">
        <f t="shared" si="136"/>
        <v>0</v>
      </c>
      <c r="AG862" s="135" t="s">
        <v>2543</v>
      </c>
      <c r="AH862" s="132"/>
      <c r="AI862" s="137"/>
      <c r="AJ862" s="138"/>
      <c r="AK862" s="138"/>
      <c r="AL862" s="138"/>
      <c r="AM862" s="138"/>
      <c r="AN862" s="138"/>
      <c r="AO862" s="138"/>
      <c r="AP862" s="138"/>
      <c r="AQ862" s="144" t="s">
        <v>2327</v>
      </c>
    </row>
    <row r="863" spans="1:43" ht="48" x14ac:dyDescent="0.3">
      <c r="A863" s="128" t="s">
        <v>903</v>
      </c>
      <c r="B863" s="129">
        <v>861</v>
      </c>
      <c r="C863" s="198" t="s">
        <v>2328</v>
      </c>
      <c r="D863" s="237">
        <v>263261</v>
      </c>
      <c r="E863" s="246" t="s">
        <v>906</v>
      </c>
      <c r="F863" s="279" t="s">
        <v>2532</v>
      </c>
      <c r="G863" s="175" t="s">
        <v>1132</v>
      </c>
      <c r="H863" s="187">
        <v>2017</v>
      </c>
      <c r="I863" s="130">
        <v>42697</v>
      </c>
      <c r="J863" s="281">
        <v>2016</v>
      </c>
      <c r="K863" s="130" t="s">
        <v>906</v>
      </c>
      <c r="L863" s="130" t="s">
        <v>1110</v>
      </c>
      <c r="M863" s="131">
        <v>270</v>
      </c>
      <c r="N863" s="136" t="s">
        <v>698</v>
      </c>
      <c r="O863" s="136" t="s">
        <v>698</v>
      </c>
      <c r="P863" s="136">
        <v>42844</v>
      </c>
      <c r="Q863" s="128" t="s">
        <v>698</v>
      </c>
      <c r="R863" s="128" t="s">
        <v>698</v>
      </c>
      <c r="S863" s="128" t="s">
        <v>698</v>
      </c>
      <c r="T863" s="128" t="s">
        <v>698</v>
      </c>
      <c r="U863" s="128" t="s">
        <v>698</v>
      </c>
      <c r="V863" s="145" t="s">
        <v>689</v>
      </c>
      <c r="W863" s="145" t="s">
        <v>689</v>
      </c>
      <c r="X863" s="187" t="s">
        <v>689</v>
      </c>
      <c r="Y863" s="133">
        <v>4243445</v>
      </c>
      <c r="Z863" s="140">
        <v>0</v>
      </c>
      <c r="AA863" s="133">
        <v>118975</v>
      </c>
      <c r="AB863" s="133">
        <v>118975</v>
      </c>
      <c r="AC863" s="134">
        <v>0</v>
      </c>
      <c r="AD863" s="137">
        <f t="shared" si="134"/>
        <v>4243445</v>
      </c>
      <c r="AE863" s="135">
        <f t="shared" si="135"/>
        <v>0</v>
      </c>
      <c r="AF863" s="135">
        <f t="shared" si="136"/>
        <v>0</v>
      </c>
      <c r="AG863" s="135" t="s">
        <v>2543</v>
      </c>
      <c r="AH863" s="132"/>
      <c r="AI863" s="137"/>
      <c r="AJ863" s="138"/>
      <c r="AK863" s="138"/>
      <c r="AL863" s="138"/>
      <c r="AM863" s="138"/>
      <c r="AN863" s="138"/>
      <c r="AO863" s="138"/>
      <c r="AP863" s="138"/>
      <c r="AQ863" s="144" t="s">
        <v>2329</v>
      </c>
    </row>
    <row r="864" spans="1:43" ht="60" x14ac:dyDescent="0.3">
      <c r="A864" s="128" t="s">
        <v>903</v>
      </c>
      <c r="B864" s="129">
        <v>862</v>
      </c>
      <c r="C864" s="198" t="s">
        <v>2330</v>
      </c>
      <c r="D864" s="237">
        <v>194617</v>
      </c>
      <c r="E864" s="246" t="s">
        <v>2200</v>
      </c>
      <c r="F864" s="279" t="s">
        <v>2531</v>
      </c>
      <c r="G864" s="175" t="s">
        <v>2331</v>
      </c>
      <c r="H864" s="187">
        <v>2017</v>
      </c>
      <c r="I864" s="130">
        <v>40864</v>
      </c>
      <c r="J864" s="187">
        <v>2011</v>
      </c>
      <c r="K864" s="130" t="s">
        <v>1155</v>
      </c>
      <c r="L864" s="130" t="s">
        <v>1110</v>
      </c>
      <c r="M864" s="131">
        <v>210</v>
      </c>
      <c r="N864" s="136">
        <v>42614</v>
      </c>
      <c r="O864" s="136">
        <v>42614</v>
      </c>
      <c r="P864" s="136">
        <v>42844</v>
      </c>
      <c r="Q864" s="145">
        <f>+(P864-N864)/365</f>
        <v>0.63013698630136983</v>
      </c>
      <c r="R864" s="145" t="s">
        <v>2509</v>
      </c>
      <c r="S864" s="145">
        <f>+(P864-O864)/365</f>
        <v>0.63013698630136983</v>
      </c>
      <c r="T864" s="145" t="s">
        <v>2524</v>
      </c>
      <c r="U864" s="145" t="s">
        <v>2540</v>
      </c>
      <c r="V864" s="145" t="s">
        <v>691</v>
      </c>
      <c r="W864" s="145" t="s">
        <v>689</v>
      </c>
      <c r="X864" s="187" t="s">
        <v>689</v>
      </c>
      <c r="Y864" s="133">
        <v>1793516.91</v>
      </c>
      <c r="Z864" s="140">
        <v>0</v>
      </c>
      <c r="AA864" s="133">
        <v>1793517</v>
      </c>
      <c r="AB864" s="133">
        <v>18926917</v>
      </c>
      <c r="AC864" s="134">
        <v>16700</v>
      </c>
      <c r="AD864" s="137">
        <f t="shared" si="134"/>
        <v>1776816.91</v>
      </c>
      <c r="AE864" s="135">
        <f t="shared" si="135"/>
        <v>9.3113144943807648E-3</v>
      </c>
      <c r="AF864" s="135">
        <f t="shared" si="136"/>
        <v>9.3113144943807648E-3</v>
      </c>
      <c r="AG864" s="135" t="s">
        <v>2543</v>
      </c>
      <c r="AH864" s="132"/>
      <c r="AI864" s="137"/>
      <c r="AJ864" s="138"/>
      <c r="AK864" s="138"/>
      <c r="AL864" s="138"/>
      <c r="AM864" s="138"/>
      <c r="AN864" s="138"/>
      <c r="AO864" s="138"/>
      <c r="AP864" s="138"/>
      <c r="AQ864" s="144" t="s">
        <v>2332</v>
      </c>
    </row>
    <row r="865" spans="1:43" ht="36" x14ac:dyDescent="0.3">
      <c r="A865" s="128" t="s">
        <v>903</v>
      </c>
      <c r="B865" s="129">
        <v>863</v>
      </c>
      <c r="C865" s="198" t="s">
        <v>2333</v>
      </c>
      <c r="D865" s="237">
        <v>187633</v>
      </c>
      <c r="E865" s="246" t="s">
        <v>2200</v>
      </c>
      <c r="F865" s="279" t="s">
        <v>2531</v>
      </c>
      <c r="G865" s="175" t="s">
        <v>1494</v>
      </c>
      <c r="H865" s="187">
        <v>2017</v>
      </c>
      <c r="I865" s="130">
        <v>40897</v>
      </c>
      <c r="J865" s="187">
        <v>2011</v>
      </c>
      <c r="K865" s="130" t="s">
        <v>1149</v>
      </c>
      <c r="L865" s="130" t="s">
        <v>1102</v>
      </c>
      <c r="M865" s="131">
        <v>120</v>
      </c>
      <c r="N865" s="136">
        <v>42644</v>
      </c>
      <c r="O865" s="136">
        <v>42767</v>
      </c>
      <c r="P865" s="136">
        <v>42844</v>
      </c>
      <c r="Q865" s="145">
        <f>+(P865-N865)/365</f>
        <v>0.54794520547945202</v>
      </c>
      <c r="R865" s="145" t="s">
        <v>2509</v>
      </c>
      <c r="S865" s="145">
        <f>+(P865-O865)/365</f>
        <v>0.21095890410958903</v>
      </c>
      <c r="T865" s="145" t="s">
        <v>2510</v>
      </c>
      <c r="U865" s="145" t="s">
        <v>2539</v>
      </c>
      <c r="V865" s="145" t="s">
        <v>691</v>
      </c>
      <c r="W865" s="145" t="s">
        <v>689</v>
      </c>
      <c r="X865" s="187" t="s">
        <v>691</v>
      </c>
      <c r="Y865" s="133">
        <v>810769.45</v>
      </c>
      <c r="Z865" s="140">
        <v>0</v>
      </c>
      <c r="AA865" s="133">
        <v>240006</v>
      </c>
      <c r="AB865" s="133">
        <v>1004394</v>
      </c>
      <c r="AC865" s="134">
        <v>635634.16</v>
      </c>
      <c r="AD865" s="137">
        <f t="shared" si="134"/>
        <v>175135.28999999992</v>
      </c>
      <c r="AE865" s="135">
        <f t="shared" si="135"/>
        <v>0.78398878990815457</v>
      </c>
      <c r="AF865" s="135">
        <f t="shared" si="136"/>
        <v>0.78398878990815457</v>
      </c>
      <c r="AG865" s="135" t="s">
        <v>2544</v>
      </c>
      <c r="AH865" s="132"/>
      <c r="AI865" s="137"/>
      <c r="AJ865" s="138"/>
      <c r="AK865" s="138"/>
      <c r="AL865" s="138"/>
      <c r="AM865" s="138"/>
      <c r="AN865" s="138"/>
      <c r="AO865" s="138"/>
      <c r="AP865" s="138"/>
      <c r="AQ865" s="144" t="s">
        <v>2334</v>
      </c>
    </row>
    <row r="866" spans="1:43" ht="36" x14ac:dyDescent="0.3">
      <c r="A866" s="128" t="s">
        <v>903</v>
      </c>
      <c r="B866" s="129">
        <v>864</v>
      </c>
      <c r="C866" s="198" t="s">
        <v>2335</v>
      </c>
      <c r="D866" s="237">
        <v>173472</v>
      </c>
      <c r="E866" s="246" t="s">
        <v>2200</v>
      </c>
      <c r="F866" s="279" t="s">
        <v>2531</v>
      </c>
      <c r="G866" s="175" t="s">
        <v>1132</v>
      </c>
      <c r="H866" s="187">
        <v>2017</v>
      </c>
      <c r="I866" s="130">
        <v>40801</v>
      </c>
      <c r="J866" s="187">
        <v>2011</v>
      </c>
      <c r="K866" s="130" t="s">
        <v>1148</v>
      </c>
      <c r="L866" s="130" t="s">
        <v>1110</v>
      </c>
      <c r="M866" s="131">
        <v>300</v>
      </c>
      <c r="N866" s="136" t="s">
        <v>698</v>
      </c>
      <c r="O866" s="136" t="s">
        <v>698</v>
      </c>
      <c r="P866" s="136">
        <v>42844</v>
      </c>
      <c r="Q866" s="128" t="s">
        <v>698</v>
      </c>
      <c r="R866" s="128" t="s">
        <v>698</v>
      </c>
      <c r="S866" s="128" t="s">
        <v>698</v>
      </c>
      <c r="T866" s="128" t="s">
        <v>698</v>
      </c>
      <c r="U866" s="128" t="s">
        <v>698</v>
      </c>
      <c r="V866" s="145" t="s">
        <v>691</v>
      </c>
      <c r="W866" s="145" t="s">
        <v>689</v>
      </c>
      <c r="X866" s="187" t="s">
        <v>689</v>
      </c>
      <c r="Y866" s="133">
        <v>5045325.33</v>
      </c>
      <c r="Z866" s="140">
        <v>0</v>
      </c>
      <c r="AA866" s="133">
        <v>5045325</v>
      </c>
      <c r="AB866" s="133">
        <v>5045325</v>
      </c>
      <c r="AC866" s="134">
        <v>0</v>
      </c>
      <c r="AD866" s="137">
        <f t="shared" si="134"/>
        <v>5045325.33</v>
      </c>
      <c r="AE866" s="135">
        <f t="shared" si="135"/>
        <v>0</v>
      </c>
      <c r="AF866" s="135">
        <f t="shared" si="136"/>
        <v>0</v>
      </c>
      <c r="AG866" s="135" t="s">
        <v>2543</v>
      </c>
      <c r="AH866" s="132"/>
      <c r="AI866" s="137"/>
      <c r="AJ866" s="138"/>
      <c r="AK866" s="138"/>
      <c r="AL866" s="138"/>
      <c r="AM866" s="138"/>
      <c r="AN866" s="138"/>
      <c r="AO866" s="138"/>
      <c r="AP866" s="138"/>
      <c r="AQ866" s="144" t="s">
        <v>2336</v>
      </c>
    </row>
    <row r="867" spans="1:43" ht="72" x14ac:dyDescent="0.3">
      <c r="A867" s="128" t="s">
        <v>903</v>
      </c>
      <c r="B867" s="129">
        <v>865</v>
      </c>
      <c r="C867" s="198" t="s">
        <v>2337</v>
      </c>
      <c r="D867" s="237">
        <v>237766</v>
      </c>
      <c r="E867" s="246" t="s">
        <v>2200</v>
      </c>
      <c r="F867" s="279" t="s">
        <v>2531</v>
      </c>
      <c r="G867" s="175" t="s">
        <v>1132</v>
      </c>
      <c r="H867" s="187">
        <v>2017</v>
      </c>
      <c r="I867" s="130">
        <v>41415</v>
      </c>
      <c r="J867" s="187">
        <v>2013</v>
      </c>
      <c r="K867" s="130" t="s">
        <v>1094</v>
      </c>
      <c r="L867" s="130" t="s">
        <v>1110</v>
      </c>
      <c r="M867" s="131">
        <v>365</v>
      </c>
      <c r="N867" s="136" t="s">
        <v>698</v>
      </c>
      <c r="O867" s="136" t="s">
        <v>698</v>
      </c>
      <c r="P867" s="136">
        <v>42844</v>
      </c>
      <c r="Q867" s="128" t="s">
        <v>698</v>
      </c>
      <c r="R867" s="128" t="s">
        <v>698</v>
      </c>
      <c r="S867" s="128" t="s">
        <v>698</v>
      </c>
      <c r="T867" s="128" t="s">
        <v>698</v>
      </c>
      <c r="U867" s="128" t="s">
        <v>698</v>
      </c>
      <c r="V867" s="145" t="s">
        <v>689</v>
      </c>
      <c r="W867" s="145" t="s">
        <v>689</v>
      </c>
      <c r="X867" s="187" t="s">
        <v>689</v>
      </c>
      <c r="Y867" s="133">
        <v>6566052</v>
      </c>
      <c r="Z867" s="140">
        <v>328303</v>
      </c>
      <c r="AA867" s="133">
        <v>328303</v>
      </c>
      <c r="AB867" s="133">
        <v>328303</v>
      </c>
      <c r="AC867" s="134">
        <v>0</v>
      </c>
      <c r="AD867" s="137">
        <f t="shared" si="134"/>
        <v>6566052</v>
      </c>
      <c r="AE867" s="135">
        <f t="shared" si="135"/>
        <v>0</v>
      </c>
      <c r="AF867" s="135">
        <f t="shared" si="136"/>
        <v>0</v>
      </c>
      <c r="AG867" s="135" t="s">
        <v>2543</v>
      </c>
      <c r="AH867" s="132"/>
      <c r="AI867" s="137"/>
      <c r="AJ867" s="138"/>
      <c r="AK867" s="138"/>
      <c r="AL867" s="138"/>
      <c r="AM867" s="138"/>
      <c r="AN867" s="138"/>
      <c r="AO867" s="138"/>
      <c r="AP867" s="138"/>
      <c r="AQ867" s="144" t="s">
        <v>2338</v>
      </c>
    </row>
    <row r="868" spans="1:43" ht="72" x14ac:dyDescent="0.3">
      <c r="A868" s="128" t="s">
        <v>903</v>
      </c>
      <c r="B868" s="129">
        <v>866</v>
      </c>
      <c r="C868" s="198" t="s">
        <v>2339</v>
      </c>
      <c r="D868" s="237">
        <v>253601</v>
      </c>
      <c r="E868" s="245" t="s">
        <v>2219</v>
      </c>
      <c r="F868" s="280" t="s">
        <v>2528</v>
      </c>
      <c r="G868" s="175" t="s">
        <v>1132</v>
      </c>
      <c r="H868" s="187">
        <v>2017</v>
      </c>
      <c r="I868" s="130">
        <v>42130</v>
      </c>
      <c r="J868" s="282">
        <v>2015</v>
      </c>
      <c r="K868" s="130" t="s">
        <v>1094</v>
      </c>
      <c r="L868" s="130" t="s">
        <v>1106</v>
      </c>
      <c r="M868" s="131">
        <v>1275</v>
      </c>
      <c r="N868" s="136">
        <v>42705</v>
      </c>
      <c r="O868" s="136">
        <v>42795</v>
      </c>
      <c r="P868" s="136">
        <v>42844</v>
      </c>
      <c r="Q868" s="145">
        <f>+(P868-N868)/365</f>
        <v>0.38082191780821917</v>
      </c>
      <c r="R868" s="145" t="s">
        <v>2510</v>
      </c>
      <c r="S868" s="145">
        <f>+(P868-O868)/365</f>
        <v>0.13424657534246576</v>
      </c>
      <c r="T868" s="145" t="s">
        <v>2510</v>
      </c>
      <c r="U868" s="145" t="s">
        <v>2539</v>
      </c>
      <c r="V868" s="145" t="s">
        <v>689</v>
      </c>
      <c r="W868" s="145" t="s">
        <v>689</v>
      </c>
      <c r="X868" s="187" t="s">
        <v>689</v>
      </c>
      <c r="Y868" s="133">
        <v>8369318</v>
      </c>
      <c r="Z868" s="140">
        <v>0</v>
      </c>
      <c r="AA868" s="133">
        <v>109217</v>
      </c>
      <c r="AB868" s="133">
        <v>265240</v>
      </c>
      <c r="AC868" s="134">
        <v>93600</v>
      </c>
      <c r="AD868" s="137">
        <f t="shared" si="134"/>
        <v>8275718</v>
      </c>
      <c r="AE868" s="135">
        <f t="shared" si="135"/>
        <v>1.1183706963936607E-2</v>
      </c>
      <c r="AF868" s="135">
        <f t="shared" si="136"/>
        <v>1.1183706963936607E-2</v>
      </c>
      <c r="AG868" s="135" t="s">
        <v>2543</v>
      </c>
      <c r="AH868" s="132"/>
      <c r="AI868" s="137"/>
      <c r="AJ868" s="138"/>
      <c r="AK868" s="138"/>
      <c r="AL868" s="138"/>
      <c r="AM868" s="138"/>
      <c r="AN868" s="138"/>
      <c r="AO868" s="138"/>
      <c r="AP868" s="138"/>
      <c r="AQ868" s="144" t="s">
        <v>2340</v>
      </c>
    </row>
    <row r="869" spans="1:43" ht="72" x14ac:dyDescent="0.3">
      <c r="A869" s="128" t="s">
        <v>903</v>
      </c>
      <c r="B869" s="129">
        <v>867</v>
      </c>
      <c r="C869" s="198" t="s">
        <v>2341</v>
      </c>
      <c r="D869" s="237">
        <v>158219</v>
      </c>
      <c r="E869" s="246" t="s">
        <v>2200</v>
      </c>
      <c r="F869" s="279" t="s">
        <v>2531</v>
      </c>
      <c r="G869" s="175" t="s">
        <v>1603</v>
      </c>
      <c r="H869" s="187">
        <v>2017</v>
      </c>
      <c r="I869" s="130">
        <v>40410</v>
      </c>
      <c r="J869" s="186">
        <v>2010</v>
      </c>
      <c r="K869" s="130" t="s">
        <v>916</v>
      </c>
      <c r="L869" s="130" t="s">
        <v>1111</v>
      </c>
      <c r="M869" s="131">
        <v>180</v>
      </c>
      <c r="N869" s="136">
        <v>41671</v>
      </c>
      <c r="O869" s="136">
        <v>42614</v>
      </c>
      <c r="P869" s="136">
        <v>42844</v>
      </c>
      <c r="Q869" s="145">
        <f>+(P869-N869)/365</f>
        <v>3.2136986301369861</v>
      </c>
      <c r="R869" s="145" t="s">
        <v>2513</v>
      </c>
      <c r="S869" s="145">
        <f>+(P869-O869)/365</f>
        <v>0.63013698630136983</v>
      </c>
      <c r="T869" s="145" t="s">
        <v>2524</v>
      </c>
      <c r="U869" s="145" t="s">
        <v>2540</v>
      </c>
      <c r="V869" s="145" t="s">
        <v>691</v>
      </c>
      <c r="W869" s="145" t="s">
        <v>689</v>
      </c>
      <c r="X869" s="187" t="s">
        <v>689</v>
      </c>
      <c r="Y869" s="133">
        <v>532919.44999999995</v>
      </c>
      <c r="Z869" s="140">
        <v>0</v>
      </c>
      <c r="AA869" s="133">
        <v>511420</v>
      </c>
      <c r="AB869" s="133">
        <v>532920</v>
      </c>
      <c r="AC869" s="134">
        <v>21500</v>
      </c>
      <c r="AD869" s="137">
        <f t="shared" si="134"/>
        <v>511419.44999999995</v>
      </c>
      <c r="AE869" s="135">
        <f t="shared" si="135"/>
        <v>4.0343808055795301E-2</v>
      </c>
      <c r="AF869" s="135">
        <f t="shared" si="136"/>
        <v>4.0343808055795301E-2</v>
      </c>
      <c r="AG869" s="135" t="s">
        <v>2543</v>
      </c>
      <c r="AH869" s="132"/>
      <c r="AI869" s="137"/>
      <c r="AJ869" s="138"/>
      <c r="AK869" s="138"/>
      <c r="AL869" s="138"/>
      <c r="AM869" s="138"/>
      <c r="AN869" s="138"/>
      <c r="AO869" s="138"/>
      <c r="AP869" s="138"/>
      <c r="AQ869" s="144" t="s">
        <v>2342</v>
      </c>
    </row>
    <row r="870" spans="1:43" ht="48" x14ac:dyDescent="0.3">
      <c r="A870" s="128" t="s">
        <v>903</v>
      </c>
      <c r="B870" s="129">
        <v>868</v>
      </c>
      <c r="C870" s="198" t="s">
        <v>2343</v>
      </c>
      <c r="D870" s="237">
        <v>169636</v>
      </c>
      <c r="E870" s="246" t="s">
        <v>2200</v>
      </c>
      <c r="F870" s="279" t="s">
        <v>2531</v>
      </c>
      <c r="G870" s="175" t="s">
        <v>1132</v>
      </c>
      <c r="H870" s="187">
        <v>2017</v>
      </c>
      <c r="I870" s="130">
        <v>40518</v>
      </c>
      <c r="J870" s="186">
        <v>2010</v>
      </c>
      <c r="K870" s="130" t="s">
        <v>2344</v>
      </c>
      <c r="L870" s="130" t="s">
        <v>1110</v>
      </c>
      <c r="M870" s="131">
        <v>120</v>
      </c>
      <c r="N870" s="136">
        <v>40330</v>
      </c>
      <c r="O870" s="136">
        <v>42522</v>
      </c>
      <c r="P870" s="136">
        <v>42844</v>
      </c>
      <c r="Q870" s="145">
        <f>+(P870-N870)/365</f>
        <v>6.8876712328767127</v>
      </c>
      <c r="R870" s="145" t="s">
        <v>2516</v>
      </c>
      <c r="S870" s="145">
        <f>+(P870-O870)/365</f>
        <v>0.88219178082191785</v>
      </c>
      <c r="T870" s="145" t="s">
        <v>2524</v>
      </c>
      <c r="U870" s="145" t="s">
        <v>2540</v>
      </c>
      <c r="V870" s="145" t="s">
        <v>689</v>
      </c>
      <c r="W870" s="145" t="s">
        <v>689</v>
      </c>
      <c r="X870" s="187" t="s">
        <v>689</v>
      </c>
      <c r="Y870" s="133">
        <v>914639.22</v>
      </c>
      <c r="Z870" s="140">
        <v>0</v>
      </c>
      <c r="AA870" s="133">
        <v>914639</v>
      </c>
      <c r="AB870" s="133">
        <v>914639</v>
      </c>
      <c r="AC870" s="134">
        <v>0</v>
      </c>
      <c r="AD870" s="137">
        <f t="shared" si="134"/>
        <v>914639.22</v>
      </c>
      <c r="AE870" s="135">
        <f t="shared" si="135"/>
        <v>0</v>
      </c>
      <c r="AF870" s="135">
        <f t="shared" si="136"/>
        <v>0</v>
      </c>
      <c r="AG870" s="135" t="s">
        <v>2543</v>
      </c>
      <c r="AH870" s="132"/>
      <c r="AI870" s="137"/>
      <c r="AJ870" s="138"/>
      <c r="AK870" s="138"/>
      <c r="AL870" s="138"/>
      <c r="AM870" s="138"/>
      <c r="AN870" s="138"/>
      <c r="AO870" s="138"/>
      <c r="AP870" s="138"/>
      <c r="AQ870" s="144" t="s">
        <v>2345</v>
      </c>
    </row>
    <row r="871" spans="1:43" ht="36" x14ac:dyDescent="0.3">
      <c r="A871" s="128" t="s">
        <v>903</v>
      </c>
      <c r="B871" s="129">
        <v>869</v>
      </c>
      <c r="C871" s="198" t="s">
        <v>2346</v>
      </c>
      <c r="D871" s="237">
        <v>223179</v>
      </c>
      <c r="E871" s="246" t="s">
        <v>2208</v>
      </c>
      <c r="F871" s="279" t="s">
        <v>2531</v>
      </c>
      <c r="G871" s="175" t="s">
        <v>1132</v>
      </c>
      <c r="H871" s="187">
        <v>2017</v>
      </c>
      <c r="I871" s="130">
        <v>41908</v>
      </c>
      <c r="J871" s="282">
        <v>2014</v>
      </c>
      <c r="K871" s="130" t="s">
        <v>1094</v>
      </c>
      <c r="L871" s="130" t="s">
        <v>1106</v>
      </c>
      <c r="M871" s="131">
        <v>910</v>
      </c>
      <c r="N871" s="136">
        <v>42795</v>
      </c>
      <c r="O871" s="136">
        <v>42795</v>
      </c>
      <c r="P871" s="136">
        <v>42844</v>
      </c>
      <c r="Q871" s="145">
        <f>+(P871-N871)/365</f>
        <v>0.13424657534246576</v>
      </c>
      <c r="R871" s="145" t="s">
        <v>2510</v>
      </c>
      <c r="S871" s="145">
        <f>+(P871-O871)/365</f>
        <v>0.13424657534246576</v>
      </c>
      <c r="T871" s="145" t="s">
        <v>2510</v>
      </c>
      <c r="U871" s="145" t="s">
        <v>2539</v>
      </c>
      <c r="V871" s="145" t="s">
        <v>689</v>
      </c>
      <c r="W871" s="145" t="s">
        <v>689</v>
      </c>
      <c r="X871" s="187" t="s">
        <v>689</v>
      </c>
      <c r="Y871" s="133">
        <v>3686180</v>
      </c>
      <c r="Z871" s="140">
        <v>700000</v>
      </c>
      <c r="AA871" s="133">
        <v>700000</v>
      </c>
      <c r="AB871" s="133">
        <v>700000</v>
      </c>
      <c r="AC871" s="134">
        <v>36240</v>
      </c>
      <c r="AD871" s="137">
        <f t="shared" si="134"/>
        <v>3649940</v>
      </c>
      <c r="AE871" s="135">
        <f t="shared" si="135"/>
        <v>9.8313158879924471E-3</v>
      </c>
      <c r="AF871" s="135">
        <f t="shared" si="136"/>
        <v>9.8313158879924471E-3</v>
      </c>
      <c r="AG871" s="135" t="s">
        <v>2543</v>
      </c>
      <c r="AH871" s="132"/>
      <c r="AI871" s="137"/>
      <c r="AJ871" s="138"/>
      <c r="AK871" s="138"/>
      <c r="AL871" s="138"/>
      <c r="AM871" s="138"/>
      <c r="AN871" s="138"/>
      <c r="AO871" s="138"/>
      <c r="AP871" s="138"/>
      <c r="AQ871" s="144" t="s">
        <v>2347</v>
      </c>
    </row>
    <row r="872" spans="1:43" ht="48" x14ac:dyDescent="0.3">
      <c r="A872" s="128" t="s">
        <v>903</v>
      </c>
      <c r="B872" s="129">
        <v>870</v>
      </c>
      <c r="C872" s="198" t="s">
        <v>2348</v>
      </c>
      <c r="D872" s="237">
        <v>287817</v>
      </c>
      <c r="E872" s="245" t="s">
        <v>1659</v>
      </c>
      <c r="F872" s="280" t="s">
        <v>2529</v>
      </c>
      <c r="G872" s="175" t="s">
        <v>2349</v>
      </c>
      <c r="H872" s="187">
        <v>2017</v>
      </c>
      <c r="I872" s="130">
        <v>41690</v>
      </c>
      <c r="J872" s="282">
        <v>2014</v>
      </c>
      <c r="K872" s="130" t="s">
        <v>2262</v>
      </c>
      <c r="L872" s="130" t="s">
        <v>1098</v>
      </c>
      <c r="M872" s="131">
        <v>330</v>
      </c>
      <c r="N872" s="136">
        <v>42583</v>
      </c>
      <c r="O872" s="136">
        <v>42614</v>
      </c>
      <c r="P872" s="136">
        <v>42844</v>
      </c>
      <c r="Q872" s="145">
        <f>+(P872-N872)/365</f>
        <v>0.71506849315068488</v>
      </c>
      <c r="R872" s="145" t="s">
        <v>2509</v>
      </c>
      <c r="S872" s="145">
        <f>+(P872-O872)/365</f>
        <v>0.63013698630136983</v>
      </c>
      <c r="T872" s="145" t="s">
        <v>2524</v>
      </c>
      <c r="U872" s="145" t="s">
        <v>2540</v>
      </c>
      <c r="V872" s="145" t="s">
        <v>691</v>
      </c>
      <c r="W872" s="145" t="s">
        <v>689</v>
      </c>
      <c r="X872" s="187" t="s">
        <v>689</v>
      </c>
      <c r="Y872" s="133">
        <v>8840405</v>
      </c>
      <c r="Z872" s="140">
        <v>2453338</v>
      </c>
      <c r="AA872" s="133">
        <v>7806415</v>
      </c>
      <c r="AB872" s="133">
        <v>7836415</v>
      </c>
      <c r="AC872" s="134">
        <v>10848</v>
      </c>
      <c r="AD872" s="137">
        <f t="shared" si="134"/>
        <v>8829557</v>
      </c>
      <c r="AE872" s="135">
        <f t="shared" si="135"/>
        <v>1.2270931026350036E-3</v>
      </c>
      <c r="AF872" s="135">
        <f t="shared" si="136"/>
        <v>1.2270931026350036E-3</v>
      </c>
      <c r="AG872" s="135" t="s">
        <v>2543</v>
      </c>
      <c r="AH872" s="132"/>
      <c r="AI872" s="137"/>
      <c r="AJ872" s="138"/>
      <c r="AK872" s="138"/>
      <c r="AL872" s="138"/>
      <c r="AM872" s="138"/>
      <c r="AN872" s="138"/>
      <c r="AO872" s="138"/>
      <c r="AP872" s="138"/>
      <c r="AQ872" s="144" t="s">
        <v>2350</v>
      </c>
    </row>
    <row r="873" spans="1:43" ht="60" x14ac:dyDescent="0.3">
      <c r="A873" s="128" t="s">
        <v>903</v>
      </c>
      <c r="B873" s="129">
        <v>871</v>
      </c>
      <c r="C873" s="198" t="s">
        <v>2351</v>
      </c>
      <c r="D873" s="237">
        <v>216866</v>
      </c>
      <c r="E873" s="246" t="s">
        <v>2205</v>
      </c>
      <c r="F873" s="279" t="s">
        <v>2531</v>
      </c>
      <c r="G873" s="175" t="s">
        <v>1132</v>
      </c>
      <c r="H873" s="187">
        <v>2017</v>
      </c>
      <c r="I873" s="130">
        <v>41551</v>
      </c>
      <c r="J873" s="187">
        <v>2013</v>
      </c>
      <c r="K873" s="130" t="s">
        <v>1164</v>
      </c>
      <c r="L873" s="130" t="s">
        <v>1100</v>
      </c>
      <c r="M873" s="131">
        <v>900</v>
      </c>
      <c r="N873" s="136" t="s">
        <v>698</v>
      </c>
      <c r="O873" s="136" t="s">
        <v>698</v>
      </c>
      <c r="P873" s="136">
        <v>42844</v>
      </c>
      <c r="Q873" s="128" t="s">
        <v>698</v>
      </c>
      <c r="R873" s="128" t="s">
        <v>698</v>
      </c>
      <c r="S873" s="128" t="s">
        <v>698</v>
      </c>
      <c r="T873" s="128" t="s">
        <v>698</v>
      </c>
      <c r="U873" s="128" t="s">
        <v>698</v>
      </c>
      <c r="V873" s="145" t="s">
        <v>689</v>
      </c>
      <c r="W873" s="145" t="s">
        <v>689</v>
      </c>
      <c r="X873" s="187" t="s">
        <v>689</v>
      </c>
      <c r="Y873" s="133">
        <v>3313190</v>
      </c>
      <c r="Z873" s="140">
        <v>0</v>
      </c>
      <c r="AA873" s="133">
        <v>77000</v>
      </c>
      <c r="AB873" s="133">
        <v>131000</v>
      </c>
      <c r="AC873" s="134">
        <v>0</v>
      </c>
      <c r="AD873" s="137">
        <f t="shared" si="134"/>
        <v>3313190</v>
      </c>
      <c r="AE873" s="135">
        <f t="shared" si="135"/>
        <v>0</v>
      </c>
      <c r="AF873" s="135">
        <f t="shared" si="136"/>
        <v>0</v>
      </c>
      <c r="AG873" s="135" t="s">
        <v>2543</v>
      </c>
      <c r="AH873" s="132"/>
      <c r="AI873" s="137"/>
      <c r="AJ873" s="138"/>
      <c r="AK873" s="138"/>
      <c r="AL873" s="138"/>
      <c r="AM873" s="138"/>
      <c r="AN873" s="138"/>
      <c r="AO873" s="138"/>
      <c r="AP873" s="138"/>
      <c r="AQ873" s="144" t="s">
        <v>2352</v>
      </c>
    </row>
    <row r="874" spans="1:43" ht="60" x14ac:dyDescent="0.3">
      <c r="A874" s="128" t="s">
        <v>903</v>
      </c>
      <c r="B874" s="129">
        <v>872</v>
      </c>
      <c r="C874" s="198" t="s">
        <v>2353</v>
      </c>
      <c r="D874" s="237">
        <v>234323</v>
      </c>
      <c r="E874" s="246" t="s">
        <v>2200</v>
      </c>
      <c r="F874" s="279" t="s">
        <v>2531</v>
      </c>
      <c r="G874" s="175" t="s">
        <v>1132</v>
      </c>
      <c r="H874" s="187">
        <v>2017</v>
      </c>
      <c r="I874" s="130">
        <v>41443</v>
      </c>
      <c r="J874" s="187">
        <v>2013</v>
      </c>
      <c r="K874" s="130" t="s">
        <v>1162</v>
      </c>
      <c r="L874" s="130" t="s">
        <v>1110</v>
      </c>
      <c r="M874" s="131">
        <v>365</v>
      </c>
      <c r="N874" s="136" t="s">
        <v>698</v>
      </c>
      <c r="O874" s="136" t="s">
        <v>698</v>
      </c>
      <c r="P874" s="136">
        <v>42844</v>
      </c>
      <c r="Q874" s="128" t="s">
        <v>698</v>
      </c>
      <c r="R874" s="128" t="s">
        <v>698</v>
      </c>
      <c r="S874" s="128" t="s">
        <v>698</v>
      </c>
      <c r="T874" s="128" t="s">
        <v>698</v>
      </c>
      <c r="U874" s="128" t="s">
        <v>698</v>
      </c>
      <c r="V874" s="145" t="s">
        <v>689</v>
      </c>
      <c r="W874" s="145" t="s">
        <v>689</v>
      </c>
      <c r="X874" s="187" t="s">
        <v>689</v>
      </c>
      <c r="Y874" s="133">
        <v>5667216</v>
      </c>
      <c r="Z874" s="140">
        <v>0</v>
      </c>
      <c r="AA874" s="133">
        <v>114698</v>
      </c>
      <c r="AB874" s="133">
        <v>114698</v>
      </c>
      <c r="AC874" s="134">
        <v>0</v>
      </c>
      <c r="AD874" s="137">
        <f t="shared" si="134"/>
        <v>5667216</v>
      </c>
      <c r="AE874" s="135">
        <f t="shared" si="135"/>
        <v>0</v>
      </c>
      <c r="AF874" s="135">
        <f t="shared" si="136"/>
        <v>0</v>
      </c>
      <c r="AG874" s="135" t="s">
        <v>2543</v>
      </c>
      <c r="AH874" s="132"/>
      <c r="AI874" s="137"/>
      <c r="AJ874" s="138"/>
      <c r="AK874" s="138"/>
      <c r="AL874" s="138"/>
      <c r="AM874" s="138"/>
      <c r="AN874" s="138"/>
      <c r="AO874" s="138"/>
      <c r="AP874" s="138"/>
      <c r="AQ874" s="144" t="s">
        <v>2354</v>
      </c>
    </row>
    <row r="875" spans="1:43" ht="84" x14ac:dyDescent="0.3">
      <c r="A875" s="128" t="s">
        <v>903</v>
      </c>
      <c r="B875" s="129">
        <v>873</v>
      </c>
      <c r="C875" s="198" t="s">
        <v>2355</v>
      </c>
      <c r="D875" s="237">
        <v>248934</v>
      </c>
      <c r="E875" s="246" t="s">
        <v>906</v>
      </c>
      <c r="F875" s="279" t="s">
        <v>2532</v>
      </c>
      <c r="G875" s="175" t="s">
        <v>1132</v>
      </c>
      <c r="H875" s="187">
        <v>2017</v>
      </c>
      <c r="I875" s="130">
        <v>41624</v>
      </c>
      <c r="J875" s="187">
        <v>2013</v>
      </c>
      <c r="K875" s="130" t="s">
        <v>1146</v>
      </c>
      <c r="L875" s="130" t="s">
        <v>1110</v>
      </c>
      <c r="M875" s="131">
        <v>300</v>
      </c>
      <c r="N875" s="136" t="s">
        <v>698</v>
      </c>
      <c r="O875" s="136" t="s">
        <v>698</v>
      </c>
      <c r="P875" s="136">
        <v>42844</v>
      </c>
      <c r="Q875" s="128" t="s">
        <v>698</v>
      </c>
      <c r="R875" s="128" t="s">
        <v>698</v>
      </c>
      <c r="S875" s="128" t="s">
        <v>698</v>
      </c>
      <c r="T875" s="128" t="s">
        <v>698</v>
      </c>
      <c r="U875" s="128" t="s">
        <v>698</v>
      </c>
      <c r="V875" s="145" t="s">
        <v>689</v>
      </c>
      <c r="W875" s="145" t="s">
        <v>689</v>
      </c>
      <c r="X875" s="187" t="s">
        <v>689</v>
      </c>
      <c r="Y875" s="133">
        <v>2889714</v>
      </c>
      <c r="Z875" s="140">
        <v>0</v>
      </c>
      <c r="AA875" s="133">
        <v>40000</v>
      </c>
      <c r="AB875" s="133">
        <v>85000</v>
      </c>
      <c r="AC875" s="134">
        <v>0</v>
      </c>
      <c r="AD875" s="137">
        <f t="shared" si="134"/>
        <v>2889714</v>
      </c>
      <c r="AE875" s="135">
        <f t="shared" si="135"/>
        <v>0</v>
      </c>
      <c r="AF875" s="135">
        <f t="shared" si="136"/>
        <v>0</v>
      </c>
      <c r="AG875" s="135" t="s">
        <v>2543</v>
      </c>
      <c r="AH875" s="132"/>
      <c r="AI875" s="137"/>
      <c r="AJ875" s="138"/>
      <c r="AK875" s="138"/>
      <c r="AL875" s="138"/>
      <c r="AM875" s="138"/>
      <c r="AN875" s="138"/>
      <c r="AO875" s="138"/>
      <c r="AP875" s="138"/>
      <c r="AQ875" s="144" t="s">
        <v>2356</v>
      </c>
    </row>
    <row r="876" spans="1:43" ht="60" x14ac:dyDescent="0.3">
      <c r="A876" s="128" t="s">
        <v>903</v>
      </c>
      <c r="B876" s="129">
        <v>874</v>
      </c>
      <c r="C876" s="198" t="s">
        <v>2357</v>
      </c>
      <c r="D876" s="237">
        <v>248953</v>
      </c>
      <c r="E876" s="246" t="s">
        <v>906</v>
      </c>
      <c r="F876" s="279" t="s">
        <v>2532</v>
      </c>
      <c r="G876" s="175" t="s">
        <v>1132</v>
      </c>
      <c r="H876" s="187">
        <v>2017</v>
      </c>
      <c r="I876" s="130">
        <v>41607</v>
      </c>
      <c r="J876" s="187">
        <v>2013</v>
      </c>
      <c r="K876" s="130" t="s">
        <v>1146</v>
      </c>
      <c r="L876" s="130" t="s">
        <v>1110</v>
      </c>
      <c r="M876" s="131">
        <v>330</v>
      </c>
      <c r="N876" s="136">
        <v>42826</v>
      </c>
      <c r="O876" s="136">
        <v>42826</v>
      </c>
      <c r="P876" s="136">
        <v>42844</v>
      </c>
      <c r="Q876" s="145">
        <f>+(P876-N876)/365</f>
        <v>4.9315068493150684E-2</v>
      </c>
      <c r="R876" s="145" t="s">
        <v>2510</v>
      </c>
      <c r="S876" s="145">
        <f>+(P876-O876)/365</f>
        <v>4.9315068493150684E-2</v>
      </c>
      <c r="T876" s="145" t="s">
        <v>2510</v>
      </c>
      <c r="U876" s="145" t="s">
        <v>2539</v>
      </c>
      <c r="V876" s="145" t="s">
        <v>689</v>
      </c>
      <c r="W876" s="145" t="s">
        <v>689</v>
      </c>
      <c r="X876" s="187" t="s">
        <v>689</v>
      </c>
      <c r="Y876" s="133">
        <v>3454562</v>
      </c>
      <c r="Z876" s="140">
        <v>0</v>
      </c>
      <c r="AA876" s="133">
        <v>40000</v>
      </c>
      <c r="AB876" s="133">
        <v>85000</v>
      </c>
      <c r="AC876" s="134">
        <v>5000</v>
      </c>
      <c r="AD876" s="137">
        <f t="shared" si="134"/>
        <v>3449562</v>
      </c>
      <c r="AE876" s="135">
        <f t="shared" si="135"/>
        <v>1.4473614889528687E-3</v>
      </c>
      <c r="AF876" s="135">
        <f t="shared" si="136"/>
        <v>1.4473614889528687E-3</v>
      </c>
      <c r="AG876" s="135" t="s">
        <v>2543</v>
      </c>
      <c r="AH876" s="132"/>
      <c r="AI876" s="137"/>
      <c r="AJ876" s="138"/>
      <c r="AK876" s="138"/>
      <c r="AL876" s="138"/>
      <c r="AM876" s="138"/>
      <c r="AN876" s="138"/>
      <c r="AO876" s="138"/>
      <c r="AP876" s="138"/>
      <c r="AQ876" s="144" t="s">
        <v>2358</v>
      </c>
    </row>
    <row r="877" spans="1:43" ht="48" x14ac:dyDescent="0.3">
      <c r="A877" s="128" t="s">
        <v>903</v>
      </c>
      <c r="B877" s="129">
        <v>875</v>
      </c>
      <c r="C877" s="198" t="s">
        <v>2359</v>
      </c>
      <c r="D877" s="237">
        <v>271221</v>
      </c>
      <c r="E877" s="245" t="s">
        <v>1659</v>
      </c>
      <c r="F877" s="280" t="s">
        <v>2529</v>
      </c>
      <c r="G877" s="175" t="s">
        <v>1132</v>
      </c>
      <c r="H877" s="187">
        <v>2017</v>
      </c>
      <c r="I877" s="130">
        <v>41621</v>
      </c>
      <c r="J877" s="187">
        <v>2013</v>
      </c>
      <c r="K877" s="130" t="s">
        <v>2020</v>
      </c>
      <c r="L877" s="130" t="s">
        <v>1098</v>
      </c>
      <c r="M877" s="131">
        <v>910</v>
      </c>
      <c r="N877" s="136">
        <v>42795</v>
      </c>
      <c r="O877" s="136">
        <v>42795</v>
      </c>
      <c r="P877" s="136">
        <v>42844</v>
      </c>
      <c r="Q877" s="145">
        <f>+(P877-N877)/365</f>
        <v>0.13424657534246576</v>
      </c>
      <c r="R877" s="145" t="s">
        <v>2510</v>
      </c>
      <c r="S877" s="145">
        <f>+(P877-O877)/365</f>
        <v>0.13424657534246576</v>
      </c>
      <c r="T877" s="145" t="s">
        <v>2510</v>
      </c>
      <c r="U877" s="145" t="s">
        <v>2539</v>
      </c>
      <c r="V877" s="145" t="s">
        <v>689</v>
      </c>
      <c r="W877" s="145" t="s">
        <v>689</v>
      </c>
      <c r="X877" s="187" t="s">
        <v>689</v>
      </c>
      <c r="Y877" s="133">
        <v>9998393</v>
      </c>
      <c r="Z877" s="140">
        <v>0</v>
      </c>
      <c r="AA877" s="133">
        <v>491500</v>
      </c>
      <c r="AB877" s="133">
        <v>601500</v>
      </c>
      <c r="AC877" s="134">
        <v>157716</v>
      </c>
      <c r="AD877" s="137">
        <f t="shared" si="134"/>
        <v>9840677</v>
      </c>
      <c r="AE877" s="135">
        <f t="shared" si="135"/>
        <v>1.5774134903478988E-2</v>
      </c>
      <c r="AF877" s="135">
        <f t="shared" si="136"/>
        <v>1.5774134903478988E-2</v>
      </c>
      <c r="AG877" s="135" t="s">
        <v>2543</v>
      </c>
      <c r="AH877" s="132"/>
      <c r="AI877" s="137"/>
      <c r="AJ877" s="138"/>
      <c r="AK877" s="138"/>
      <c r="AL877" s="138"/>
      <c r="AM877" s="138"/>
      <c r="AN877" s="138"/>
      <c r="AO877" s="138"/>
      <c r="AP877" s="138"/>
      <c r="AQ877" s="144" t="s">
        <v>2360</v>
      </c>
    </row>
    <row r="878" spans="1:43" ht="48" x14ac:dyDescent="0.3">
      <c r="A878" s="128" t="s">
        <v>903</v>
      </c>
      <c r="B878" s="129">
        <v>876</v>
      </c>
      <c r="C878" s="198" t="s">
        <v>2361</v>
      </c>
      <c r="D878" s="237">
        <v>271674</v>
      </c>
      <c r="E878" s="245" t="s">
        <v>2219</v>
      </c>
      <c r="F878" s="280" t="s">
        <v>2528</v>
      </c>
      <c r="G878" s="175" t="s">
        <v>1132</v>
      </c>
      <c r="H878" s="187">
        <v>2017</v>
      </c>
      <c r="I878" s="130">
        <v>41810</v>
      </c>
      <c r="J878" s="282">
        <v>2014</v>
      </c>
      <c r="K878" s="130" t="s">
        <v>1161</v>
      </c>
      <c r="L878" s="130" t="s">
        <v>1100</v>
      </c>
      <c r="M878" s="131">
        <v>730</v>
      </c>
      <c r="N878" s="136" t="s">
        <v>698</v>
      </c>
      <c r="O878" s="136" t="s">
        <v>698</v>
      </c>
      <c r="P878" s="136">
        <v>42844</v>
      </c>
      <c r="Q878" s="128" t="s">
        <v>698</v>
      </c>
      <c r="R878" s="128" t="s">
        <v>698</v>
      </c>
      <c r="S878" s="128" t="s">
        <v>698</v>
      </c>
      <c r="T878" s="128" t="s">
        <v>698</v>
      </c>
      <c r="U878" s="128" t="s">
        <v>698</v>
      </c>
      <c r="V878" s="145" t="s">
        <v>689</v>
      </c>
      <c r="W878" s="145" t="s">
        <v>689</v>
      </c>
      <c r="X878" s="187" t="s">
        <v>689</v>
      </c>
      <c r="Y878" s="133">
        <v>2406605</v>
      </c>
      <c r="Z878" s="140">
        <v>0</v>
      </c>
      <c r="AA878" s="128">
        <v>0</v>
      </c>
      <c r="AB878" s="159">
        <v>0</v>
      </c>
      <c r="AC878" s="134">
        <v>0</v>
      </c>
      <c r="AD878" s="137">
        <f t="shared" si="134"/>
        <v>2406605</v>
      </c>
      <c r="AE878" s="135">
        <f t="shared" si="135"/>
        <v>0</v>
      </c>
      <c r="AF878" s="135">
        <f t="shared" si="136"/>
        <v>0</v>
      </c>
      <c r="AG878" s="135" t="s">
        <v>2543</v>
      </c>
      <c r="AH878" s="132"/>
      <c r="AI878" s="137"/>
      <c r="AJ878" s="138"/>
      <c r="AK878" s="138"/>
      <c r="AL878" s="138"/>
      <c r="AM878" s="138"/>
      <c r="AN878" s="138"/>
      <c r="AO878" s="138"/>
      <c r="AP878" s="138"/>
      <c r="AQ878" s="144" t="s">
        <v>2362</v>
      </c>
    </row>
    <row r="879" spans="1:43" ht="36" x14ac:dyDescent="0.3">
      <c r="A879" s="128" t="s">
        <v>903</v>
      </c>
      <c r="B879" s="129">
        <v>877</v>
      </c>
      <c r="C879" s="198" t="s">
        <v>2363</v>
      </c>
      <c r="D879" s="237">
        <v>271953</v>
      </c>
      <c r="E879" s="245" t="s">
        <v>1659</v>
      </c>
      <c r="F879" s="280" t="s">
        <v>2529</v>
      </c>
      <c r="G879" s="175" t="s">
        <v>1132</v>
      </c>
      <c r="H879" s="187">
        <v>2017</v>
      </c>
      <c r="I879" s="130">
        <v>41788</v>
      </c>
      <c r="J879" s="282">
        <v>2014</v>
      </c>
      <c r="K879" s="130" t="s">
        <v>1195</v>
      </c>
      <c r="L879" s="130" t="s">
        <v>1100</v>
      </c>
      <c r="M879" s="131">
        <v>180</v>
      </c>
      <c r="N879" s="136" t="s">
        <v>698</v>
      </c>
      <c r="O879" s="136" t="s">
        <v>698</v>
      </c>
      <c r="P879" s="136">
        <v>42844</v>
      </c>
      <c r="Q879" s="128" t="s">
        <v>698</v>
      </c>
      <c r="R879" s="128" t="s">
        <v>698</v>
      </c>
      <c r="S879" s="128" t="s">
        <v>698</v>
      </c>
      <c r="T879" s="128" t="s">
        <v>698</v>
      </c>
      <c r="U879" s="128" t="s">
        <v>698</v>
      </c>
      <c r="V879" s="145" t="s">
        <v>689</v>
      </c>
      <c r="W879" s="145" t="s">
        <v>689</v>
      </c>
      <c r="X879" s="187" t="s">
        <v>689</v>
      </c>
      <c r="Y879" s="133">
        <v>4886509</v>
      </c>
      <c r="Z879" s="140">
        <v>0</v>
      </c>
      <c r="AA879" s="133">
        <v>148000</v>
      </c>
      <c r="AB879" s="133">
        <v>209200</v>
      </c>
      <c r="AC879" s="134">
        <v>0</v>
      </c>
      <c r="AD879" s="137">
        <f t="shared" si="134"/>
        <v>4886509</v>
      </c>
      <c r="AE879" s="135">
        <f t="shared" si="135"/>
        <v>0</v>
      </c>
      <c r="AF879" s="135">
        <f t="shared" si="136"/>
        <v>0</v>
      </c>
      <c r="AG879" s="135" t="s">
        <v>2543</v>
      </c>
      <c r="AH879" s="132"/>
      <c r="AI879" s="137"/>
      <c r="AJ879" s="138"/>
      <c r="AK879" s="138"/>
      <c r="AL879" s="138"/>
      <c r="AM879" s="138"/>
      <c r="AN879" s="138"/>
      <c r="AO879" s="138"/>
      <c r="AP879" s="138"/>
      <c r="AQ879" s="144" t="s">
        <v>2364</v>
      </c>
    </row>
    <row r="880" spans="1:43" ht="48" x14ac:dyDescent="0.3">
      <c r="A880" s="128" t="s">
        <v>903</v>
      </c>
      <c r="B880" s="129">
        <v>878</v>
      </c>
      <c r="C880" s="198" t="s">
        <v>2365</v>
      </c>
      <c r="D880" s="237">
        <v>272715</v>
      </c>
      <c r="E880" s="245" t="s">
        <v>1659</v>
      </c>
      <c r="F880" s="280" t="s">
        <v>2529</v>
      </c>
      <c r="G880" s="175" t="s">
        <v>1132</v>
      </c>
      <c r="H880" s="187">
        <v>2017</v>
      </c>
      <c r="I880" s="130">
        <v>41933</v>
      </c>
      <c r="J880" s="282">
        <v>2014</v>
      </c>
      <c r="K880" s="130" t="s">
        <v>2243</v>
      </c>
      <c r="L880" s="130" t="s">
        <v>1100</v>
      </c>
      <c r="M880" s="131">
        <v>330</v>
      </c>
      <c r="N880" s="136" t="s">
        <v>698</v>
      </c>
      <c r="O880" s="136" t="s">
        <v>698</v>
      </c>
      <c r="P880" s="136">
        <v>42844</v>
      </c>
      <c r="Q880" s="128" t="s">
        <v>698</v>
      </c>
      <c r="R880" s="128" t="s">
        <v>698</v>
      </c>
      <c r="S880" s="128" t="s">
        <v>698</v>
      </c>
      <c r="T880" s="128" t="s">
        <v>698</v>
      </c>
      <c r="U880" s="128" t="s">
        <v>698</v>
      </c>
      <c r="V880" s="145" t="s">
        <v>689</v>
      </c>
      <c r="W880" s="145" t="s">
        <v>689</v>
      </c>
      <c r="X880" s="187" t="s">
        <v>689</v>
      </c>
      <c r="Y880" s="133">
        <v>2944538</v>
      </c>
      <c r="Z880" s="140">
        <v>0</v>
      </c>
      <c r="AA880" s="133">
        <v>2944538</v>
      </c>
      <c r="AB880" s="133">
        <v>2944538</v>
      </c>
      <c r="AC880" s="134">
        <v>0</v>
      </c>
      <c r="AD880" s="137">
        <f t="shared" si="134"/>
        <v>2944538</v>
      </c>
      <c r="AE880" s="135">
        <f t="shared" si="135"/>
        <v>0</v>
      </c>
      <c r="AF880" s="135">
        <f t="shared" si="136"/>
        <v>0</v>
      </c>
      <c r="AG880" s="135" t="s">
        <v>2543</v>
      </c>
      <c r="AH880" s="132"/>
      <c r="AI880" s="137"/>
      <c r="AJ880" s="138"/>
      <c r="AK880" s="138"/>
      <c r="AL880" s="138"/>
      <c r="AM880" s="138"/>
      <c r="AN880" s="138"/>
      <c r="AO880" s="138"/>
      <c r="AP880" s="138"/>
      <c r="AQ880" s="144" t="s">
        <v>2366</v>
      </c>
    </row>
    <row r="881" spans="1:44" ht="48" x14ac:dyDescent="0.3">
      <c r="A881" s="128" t="s">
        <v>896</v>
      </c>
      <c r="B881" s="129">
        <v>879</v>
      </c>
      <c r="C881" s="198" t="s">
        <v>2299</v>
      </c>
      <c r="D881" s="237">
        <v>274224</v>
      </c>
      <c r="E881" s="245" t="s">
        <v>2210</v>
      </c>
      <c r="F881" s="279" t="s">
        <v>2531</v>
      </c>
      <c r="G881" s="175" t="s">
        <v>1132</v>
      </c>
      <c r="H881" s="187">
        <v>2017</v>
      </c>
      <c r="I881" s="130">
        <v>41656</v>
      </c>
      <c r="J881" s="282">
        <v>2014</v>
      </c>
      <c r="K881" s="130" t="s">
        <v>1163</v>
      </c>
      <c r="L881" s="130" t="s">
        <v>1100</v>
      </c>
      <c r="M881" s="131">
        <v>360</v>
      </c>
      <c r="N881" s="136" t="s">
        <v>698</v>
      </c>
      <c r="O881" s="136" t="s">
        <v>698</v>
      </c>
      <c r="P881" s="136">
        <v>42844</v>
      </c>
      <c r="Q881" s="128" t="s">
        <v>698</v>
      </c>
      <c r="R881" s="128" t="s">
        <v>698</v>
      </c>
      <c r="S881" s="128" t="s">
        <v>698</v>
      </c>
      <c r="T881" s="128" t="s">
        <v>698</v>
      </c>
      <c r="U881" s="128" t="s">
        <v>698</v>
      </c>
      <c r="V881" s="145" t="s">
        <v>689</v>
      </c>
      <c r="W881" s="145" t="s">
        <v>689</v>
      </c>
      <c r="X881" s="187" t="s">
        <v>689</v>
      </c>
      <c r="Y881" s="133">
        <v>2857014</v>
      </c>
      <c r="Z881" s="140">
        <v>0</v>
      </c>
      <c r="AA881" s="133">
        <v>123997</v>
      </c>
      <c r="AB881" s="133">
        <v>123997</v>
      </c>
      <c r="AC881" s="134">
        <v>0</v>
      </c>
      <c r="AD881" s="137">
        <f t="shared" si="134"/>
        <v>2857014</v>
      </c>
      <c r="AE881" s="135">
        <f t="shared" si="135"/>
        <v>0</v>
      </c>
      <c r="AF881" s="135">
        <f t="shared" si="136"/>
        <v>0</v>
      </c>
      <c r="AG881" s="135" t="s">
        <v>2543</v>
      </c>
      <c r="AH881" s="132"/>
      <c r="AI881" s="137"/>
      <c r="AJ881" s="138"/>
      <c r="AK881" s="138"/>
      <c r="AL881" s="138"/>
      <c r="AM881" s="138"/>
      <c r="AN881" s="138"/>
      <c r="AO881" s="138"/>
      <c r="AP881" s="138"/>
      <c r="AQ881" s="144"/>
      <c r="AR881" s="228"/>
    </row>
    <row r="882" spans="1:44" ht="48" x14ac:dyDescent="0.3">
      <c r="A882" s="128" t="s">
        <v>896</v>
      </c>
      <c r="B882" s="129">
        <v>880</v>
      </c>
      <c r="C882" s="198" t="s">
        <v>2300</v>
      </c>
      <c r="D882" s="237">
        <v>274343</v>
      </c>
      <c r="E882" s="245" t="s">
        <v>1659</v>
      </c>
      <c r="F882" s="280" t="s">
        <v>2529</v>
      </c>
      <c r="G882" s="175" t="s">
        <v>1132</v>
      </c>
      <c r="H882" s="187">
        <v>2017</v>
      </c>
      <c r="I882" s="130">
        <v>41857</v>
      </c>
      <c r="J882" s="282">
        <v>2014</v>
      </c>
      <c r="K882" s="130" t="s">
        <v>1659</v>
      </c>
      <c r="L882" s="130" t="s">
        <v>1100</v>
      </c>
      <c r="M882" s="131">
        <v>360</v>
      </c>
      <c r="N882" s="136" t="s">
        <v>698</v>
      </c>
      <c r="O882" s="136" t="s">
        <v>698</v>
      </c>
      <c r="P882" s="136">
        <v>42844</v>
      </c>
      <c r="Q882" s="128" t="s">
        <v>698</v>
      </c>
      <c r="R882" s="128" t="s">
        <v>698</v>
      </c>
      <c r="S882" s="128" t="s">
        <v>698</v>
      </c>
      <c r="T882" s="128" t="s">
        <v>698</v>
      </c>
      <c r="U882" s="128" t="s">
        <v>698</v>
      </c>
      <c r="V882" s="145" t="s">
        <v>689</v>
      </c>
      <c r="W882" s="145" t="s">
        <v>689</v>
      </c>
      <c r="X882" s="187" t="s">
        <v>689</v>
      </c>
      <c r="Y882" s="133">
        <v>4941368</v>
      </c>
      <c r="Z882" s="140">
        <v>0</v>
      </c>
      <c r="AA882" s="133">
        <v>4941368</v>
      </c>
      <c r="AB882" s="133">
        <v>4941368</v>
      </c>
      <c r="AC882" s="134">
        <v>0</v>
      </c>
      <c r="AD882" s="137">
        <f t="shared" si="134"/>
        <v>4941368</v>
      </c>
      <c r="AE882" s="135">
        <f t="shared" si="135"/>
        <v>0</v>
      </c>
      <c r="AF882" s="135">
        <f t="shared" si="136"/>
        <v>0</v>
      </c>
      <c r="AG882" s="135" t="s">
        <v>2543</v>
      </c>
      <c r="AH882" s="132"/>
      <c r="AI882" s="137"/>
      <c r="AJ882" s="138"/>
      <c r="AK882" s="138"/>
      <c r="AL882" s="138"/>
      <c r="AM882" s="138"/>
      <c r="AN882" s="138"/>
      <c r="AO882" s="138"/>
      <c r="AP882" s="138"/>
      <c r="AQ882" s="144"/>
      <c r="AR882" s="228"/>
    </row>
    <row r="883" spans="1:44" ht="48" x14ac:dyDescent="0.3">
      <c r="A883" s="128" t="s">
        <v>896</v>
      </c>
      <c r="B883" s="129">
        <v>881</v>
      </c>
      <c r="C883" s="198" t="s">
        <v>2301</v>
      </c>
      <c r="D883" s="237">
        <v>278455</v>
      </c>
      <c r="E883" s="245" t="s">
        <v>1659</v>
      </c>
      <c r="F883" s="280" t="s">
        <v>2529</v>
      </c>
      <c r="G883" s="175" t="s">
        <v>1132</v>
      </c>
      <c r="H883" s="187">
        <v>2017</v>
      </c>
      <c r="I883" s="130">
        <v>41915</v>
      </c>
      <c r="J883" s="282">
        <v>2014</v>
      </c>
      <c r="K883" s="130" t="s">
        <v>1552</v>
      </c>
      <c r="L883" s="130" t="s">
        <v>1110</v>
      </c>
      <c r="M883" s="131">
        <v>240</v>
      </c>
      <c r="N883" s="136">
        <v>42583</v>
      </c>
      <c r="O883" s="136">
        <v>42583</v>
      </c>
      <c r="P883" s="136">
        <v>42844</v>
      </c>
      <c r="Q883" s="145">
        <f>+(P883-N883)/365</f>
        <v>0.71506849315068488</v>
      </c>
      <c r="R883" s="145" t="s">
        <v>2509</v>
      </c>
      <c r="S883" s="145">
        <f>+(P883-O883)/365</f>
        <v>0.71506849315068488</v>
      </c>
      <c r="T883" s="145" t="s">
        <v>2524</v>
      </c>
      <c r="U883" s="145" t="s">
        <v>2540</v>
      </c>
      <c r="V883" s="145" t="s">
        <v>691</v>
      </c>
      <c r="W883" s="145" t="s">
        <v>689</v>
      </c>
      <c r="X883" s="187" t="s">
        <v>689</v>
      </c>
      <c r="Y883" s="133">
        <v>3980800</v>
      </c>
      <c r="Z883" s="140">
        <v>0</v>
      </c>
      <c r="AA883" s="133">
        <v>3995751</v>
      </c>
      <c r="AB883" s="133">
        <v>4027251</v>
      </c>
      <c r="AC883" s="134">
        <v>31500</v>
      </c>
      <c r="AD883" s="137">
        <f t="shared" si="134"/>
        <v>3949300</v>
      </c>
      <c r="AE883" s="135">
        <f t="shared" si="135"/>
        <v>7.9129823151125409E-3</v>
      </c>
      <c r="AF883" s="135">
        <f t="shared" si="136"/>
        <v>7.9129823151125409E-3</v>
      </c>
      <c r="AG883" s="135" t="s">
        <v>2543</v>
      </c>
      <c r="AH883" s="132"/>
      <c r="AI883" s="137"/>
      <c r="AJ883" s="138"/>
      <c r="AK883" s="138"/>
      <c r="AL883" s="138"/>
      <c r="AM883" s="138"/>
      <c r="AN883" s="138"/>
      <c r="AO883" s="138"/>
      <c r="AP883" s="138"/>
      <c r="AQ883" s="144"/>
      <c r="AR883" s="228"/>
    </row>
    <row r="884" spans="1:44" ht="48" x14ac:dyDescent="0.3">
      <c r="A884" s="128" t="s">
        <v>896</v>
      </c>
      <c r="B884" s="129">
        <v>882</v>
      </c>
      <c r="C884" s="198" t="s">
        <v>2302</v>
      </c>
      <c r="D884" s="237">
        <v>283115</v>
      </c>
      <c r="E884" s="246" t="s">
        <v>2200</v>
      </c>
      <c r="F884" s="279" t="s">
        <v>2531</v>
      </c>
      <c r="G884" s="175" t="s">
        <v>1132</v>
      </c>
      <c r="H884" s="187">
        <v>2017</v>
      </c>
      <c r="I884" s="130">
        <v>41761</v>
      </c>
      <c r="J884" s="282">
        <v>2014</v>
      </c>
      <c r="K884" s="130" t="s">
        <v>916</v>
      </c>
      <c r="L884" s="130" t="s">
        <v>1112</v>
      </c>
      <c r="M884" s="131">
        <v>300</v>
      </c>
      <c r="N884" s="136" t="s">
        <v>698</v>
      </c>
      <c r="O884" s="136" t="s">
        <v>698</v>
      </c>
      <c r="P884" s="136">
        <v>42844</v>
      </c>
      <c r="Q884" s="128" t="s">
        <v>698</v>
      </c>
      <c r="R884" s="128" t="s">
        <v>698</v>
      </c>
      <c r="S884" s="128" t="s">
        <v>698</v>
      </c>
      <c r="T884" s="128" t="s">
        <v>698</v>
      </c>
      <c r="U884" s="128" t="s">
        <v>698</v>
      </c>
      <c r="V884" s="145" t="s">
        <v>691</v>
      </c>
      <c r="W884" s="145" t="s">
        <v>689</v>
      </c>
      <c r="X884" s="187" t="s">
        <v>689</v>
      </c>
      <c r="Y884" s="133">
        <v>9838705.9800000004</v>
      </c>
      <c r="Z884" s="140">
        <v>0</v>
      </c>
      <c r="AA884" s="133">
        <v>9838705</v>
      </c>
      <c r="AB884" s="133">
        <v>9838705</v>
      </c>
      <c r="AC884" s="134">
        <v>0</v>
      </c>
      <c r="AD884" s="137">
        <f t="shared" si="134"/>
        <v>9838705.9800000004</v>
      </c>
      <c r="AE884" s="135">
        <f t="shared" si="135"/>
        <v>0</v>
      </c>
      <c r="AF884" s="135">
        <f t="shared" si="136"/>
        <v>0</v>
      </c>
      <c r="AG884" s="135" t="s">
        <v>2543</v>
      </c>
      <c r="AH884" s="132"/>
      <c r="AI884" s="137"/>
      <c r="AJ884" s="138"/>
      <c r="AK884" s="138"/>
      <c r="AL884" s="138"/>
      <c r="AM884" s="138"/>
      <c r="AN884" s="138"/>
      <c r="AO884" s="138"/>
      <c r="AP884" s="138"/>
      <c r="AQ884" s="144"/>
      <c r="AR884" s="228"/>
    </row>
    <row r="885" spans="1:44" ht="48" x14ac:dyDescent="0.3">
      <c r="A885" s="128" t="s">
        <v>896</v>
      </c>
      <c r="B885" s="129">
        <v>883</v>
      </c>
      <c r="C885" s="198" t="s">
        <v>2303</v>
      </c>
      <c r="D885" s="237">
        <v>285433</v>
      </c>
      <c r="E885" s="245" t="s">
        <v>2210</v>
      </c>
      <c r="F885" s="279" t="s">
        <v>2531</v>
      </c>
      <c r="G885" s="175" t="s">
        <v>1132</v>
      </c>
      <c r="H885" s="187">
        <v>2017</v>
      </c>
      <c r="I885" s="130">
        <v>41912</v>
      </c>
      <c r="J885" s="282">
        <v>2014</v>
      </c>
      <c r="K885" s="130" t="s">
        <v>1164</v>
      </c>
      <c r="L885" s="130" t="s">
        <v>1100</v>
      </c>
      <c r="M885" s="131">
        <v>360</v>
      </c>
      <c r="N885" s="136" t="s">
        <v>698</v>
      </c>
      <c r="O885" s="136" t="s">
        <v>698</v>
      </c>
      <c r="P885" s="136">
        <v>42844</v>
      </c>
      <c r="Q885" s="128" t="s">
        <v>698</v>
      </c>
      <c r="R885" s="128" t="s">
        <v>698</v>
      </c>
      <c r="S885" s="128" t="s">
        <v>698</v>
      </c>
      <c r="T885" s="128" t="s">
        <v>698</v>
      </c>
      <c r="U885" s="128" t="s">
        <v>698</v>
      </c>
      <c r="V885" s="145" t="s">
        <v>689</v>
      </c>
      <c r="W885" s="145" t="s">
        <v>689</v>
      </c>
      <c r="X885" s="187" t="s">
        <v>689</v>
      </c>
      <c r="Y885" s="133">
        <v>4985720</v>
      </c>
      <c r="Z885" s="140">
        <v>0</v>
      </c>
      <c r="AA885" s="133">
        <v>120000</v>
      </c>
      <c r="AB885" s="133">
        <v>192000</v>
      </c>
      <c r="AC885" s="134">
        <v>0</v>
      </c>
      <c r="AD885" s="137">
        <f t="shared" si="134"/>
        <v>4985720</v>
      </c>
      <c r="AE885" s="135">
        <f t="shared" si="135"/>
        <v>0</v>
      </c>
      <c r="AF885" s="135">
        <f t="shared" si="136"/>
        <v>0</v>
      </c>
      <c r="AG885" s="135" t="s">
        <v>2543</v>
      </c>
      <c r="AH885" s="132"/>
      <c r="AI885" s="137"/>
      <c r="AJ885" s="138"/>
      <c r="AK885" s="138"/>
      <c r="AL885" s="138"/>
      <c r="AM885" s="138"/>
      <c r="AN885" s="138"/>
      <c r="AO885" s="138"/>
      <c r="AP885" s="138"/>
      <c r="AQ885" s="144"/>
      <c r="AR885" s="228"/>
    </row>
    <row r="886" spans="1:44" ht="48" x14ac:dyDescent="0.3">
      <c r="A886" s="128" t="s">
        <v>896</v>
      </c>
      <c r="B886" s="129">
        <v>884</v>
      </c>
      <c r="C886" s="198" t="s">
        <v>2304</v>
      </c>
      <c r="D886" s="237">
        <v>286153</v>
      </c>
      <c r="E886" s="245" t="s">
        <v>1659</v>
      </c>
      <c r="F886" s="280" t="s">
        <v>2529</v>
      </c>
      <c r="G886" s="175" t="s">
        <v>1132</v>
      </c>
      <c r="H886" s="187">
        <v>2017</v>
      </c>
      <c r="I886" s="130">
        <v>41988</v>
      </c>
      <c r="J886" s="282">
        <v>2014</v>
      </c>
      <c r="K886" s="130" t="s">
        <v>1706</v>
      </c>
      <c r="L886" s="130" t="s">
        <v>1110</v>
      </c>
      <c r="M886" s="131">
        <v>360</v>
      </c>
      <c r="N886" s="136">
        <v>42795</v>
      </c>
      <c r="O886" s="136">
        <v>42795</v>
      </c>
      <c r="P886" s="136">
        <v>42844</v>
      </c>
      <c r="Q886" s="145">
        <f>+(P886-N886)/365</f>
        <v>0.13424657534246576</v>
      </c>
      <c r="R886" s="145" t="s">
        <v>2510</v>
      </c>
      <c r="S886" s="145">
        <f>+(P886-O886)/365</f>
        <v>0.13424657534246576</v>
      </c>
      <c r="T886" s="145" t="s">
        <v>2510</v>
      </c>
      <c r="U886" s="145" t="s">
        <v>2539</v>
      </c>
      <c r="V886" s="145" t="s">
        <v>689</v>
      </c>
      <c r="W886" s="145" t="s">
        <v>689</v>
      </c>
      <c r="X886" s="187" t="s">
        <v>689</v>
      </c>
      <c r="Y886" s="133">
        <v>6372247</v>
      </c>
      <c r="Z886" s="140">
        <v>0</v>
      </c>
      <c r="AA886" s="133">
        <v>188055</v>
      </c>
      <c r="AB886" s="133">
        <v>269055</v>
      </c>
      <c r="AC886" s="134">
        <v>72222</v>
      </c>
      <c r="AD886" s="137">
        <f t="shared" si="134"/>
        <v>6300025</v>
      </c>
      <c r="AE886" s="135">
        <f t="shared" si="135"/>
        <v>1.133383561559996E-2</v>
      </c>
      <c r="AF886" s="135">
        <f t="shared" si="136"/>
        <v>1.133383561559996E-2</v>
      </c>
      <c r="AG886" s="135" t="s">
        <v>2543</v>
      </c>
      <c r="AH886" s="132"/>
      <c r="AI886" s="137"/>
      <c r="AJ886" s="138"/>
      <c r="AK886" s="138"/>
      <c r="AL886" s="138"/>
      <c r="AM886" s="138"/>
      <c r="AN886" s="138"/>
      <c r="AO886" s="138"/>
      <c r="AP886" s="138"/>
      <c r="AQ886" s="144"/>
      <c r="AR886" s="228"/>
    </row>
    <row r="887" spans="1:44" ht="48" x14ac:dyDescent="0.3">
      <c r="A887" s="128" t="s">
        <v>896</v>
      </c>
      <c r="B887" s="129">
        <v>885</v>
      </c>
      <c r="C887" s="198" t="s">
        <v>2305</v>
      </c>
      <c r="D887" s="237">
        <v>291543</v>
      </c>
      <c r="E887" s="245" t="s">
        <v>1659</v>
      </c>
      <c r="F887" s="280" t="s">
        <v>2529</v>
      </c>
      <c r="G887" s="175" t="s">
        <v>1132</v>
      </c>
      <c r="H887" s="187">
        <v>2017</v>
      </c>
      <c r="I887" s="130">
        <v>41885</v>
      </c>
      <c r="J887" s="282">
        <v>2014</v>
      </c>
      <c r="K887" s="130" t="s">
        <v>2246</v>
      </c>
      <c r="L887" s="130" t="s">
        <v>1104</v>
      </c>
      <c r="M887" s="131">
        <v>720</v>
      </c>
      <c r="N887" s="136" t="s">
        <v>698</v>
      </c>
      <c r="O887" s="136" t="s">
        <v>698</v>
      </c>
      <c r="P887" s="136">
        <v>42844</v>
      </c>
      <c r="Q887" s="128" t="s">
        <v>698</v>
      </c>
      <c r="R887" s="128" t="s">
        <v>698</v>
      </c>
      <c r="S887" s="128" t="s">
        <v>698</v>
      </c>
      <c r="T887" s="128" t="s">
        <v>698</v>
      </c>
      <c r="U887" s="128" t="s">
        <v>698</v>
      </c>
      <c r="V887" s="145" t="s">
        <v>689</v>
      </c>
      <c r="W887" s="145" t="s">
        <v>689</v>
      </c>
      <c r="X887" s="187" t="s">
        <v>689</v>
      </c>
      <c r="Y887" s="133">
        <v>9444160</v>
      </c>
      <c r="Z887" s="140">
        <v>0</v>
      </c>
      <c r="AA887" s="133">
        <v>170745</v>
      </c>
      <c r="AB887" s="133">
        <v>242245</v>
      </c>
      <c r="AC887" s="134">
        <v>0</v>
      </c>
      <c r="AD887" s="137">
        <f t="shared" si="134"/>
        <v>9444160</v>
      </c>
      <c r="AE887" s="135">
        <f t="shared" si="135"/>
        <v>0</v>
      </c>
      <c r="AF887" s="135">
        <f t="shared" si="136"/>
        <v>0</v>
      </c>
      <c r="AG887" s="135" t="s">
        <v>2543</v>
      </c>
      <c r="AH887" s="132"/>
      <c r="AI887" s="137"/>
      <c r="AJ887" s="138"/>
      <c r="AK887" s="138"/>
      <c r="AL887" s="138"/>
      <c r="AM887" s="138"/>
      <c r="AN887" s="138"/>
      <c r="AO887" s="138"/>
      <c r="AP887" s="138"/>
      <c r="AQ887" s="144"/>
      <c r="AR887" s="228"/>
    </row>
    <row r="888" spans="1:44" ht="60" x14ac:dyDescent="0.3">
      <c r="A888" s="128" t="s">
        <v>896</v>
      </c>
      <c r="B888" s="129">
        <v>886</v>
      </c>
      <c r="C888" s="198" t="s">
        <v>2306</v>
      </c>
      <c r="D888" s="237">
        <v>292826</v>
      </c>
      <c r="E888" s="246" t="s">
        <v>2200</v>
      </c>
      <c r="F888" s="279" t="s">
        <v>2531</v>
      </c>
      <c r="G888" s="175" t="s">
        <v>1132</v>
      </c>
      <c r="H888" s="187">
        <v>2017</v>
      </c>
      <c r="I888" s="130">
        <v>42034</v>
      </c>
      <c r="J888" s="282">
        <v>2015</v>
      </c>
      <c r="K888" s="130" t="s">
        <v>2252</v>
      </c>
      <c r="L888" s="130" t="s">
        <v>1110</v>
      </c>
      <c r="M888" s="131">
        <v>300</v>
      </c>
      <c r="N888" s="136" t="s">
        <v>698</v>
      </c>
      <c r="O888" s="136" t="s">
        <v>698</v>
      </c>
      <c r="P888" s="136">
        <v>42844</v>
      </c>
      <c r="Q888" s="128" t="s">
        <v>698</v>
      </c>
      <c r="R888" s="128" t="s">
        <v>698</v>
      </c>
      <c r="S888" s="128" t="s">
        <v>698</v>
      </c>
      <c r="T888" s="128" t="s">
        <v>698</v>
      </c>
      <c r="U888" s="128" t="s">
        <v>698</v>
      </c>
      <c r="V888" s="145" t="s">
        <v>689</v>
      </c>
      <c r="W888" s="145" t="s">
        <v>689</v>
      </c>
      <c r="X888" s="187" t="s">
        <v>689</v>
      </c>
      <c r="Y888" s="133">
        <v>6435537</v>
      </c>
      <c r="Z888" s="140">
        <v>0</v>
      </c>
      <c r="AA888" s="133">
        <v>190000</v>
      </c>
      <c r="AB888" s="133">
        <v>190000</v>
      </c>
      <c r="AC888" s="134">
        <v>0</v>
      </c>
      <c r="AD888" s="137">
        <f t="shared" si="134"/>
        <v>6435537</v>
      </c>
      <c r="AE888" s="135">
        <f t="shared" si="135"/>
        <v>0</v>
      </c>
      <c r="AF888" s="135">
        <f t="shared" si="136"/>
        <v>0</v>
      </c>
      <c r="AG888" s="135" t="s">
        <v>2543</v>
      </c>
      <c r="AH888" s="132"/>
      <c r="AI888" s="137"/>
      <c r="AJ888" s="138"/>
      <c r="AK888" s="138"/>
      <c r="AL888" s="138"/>
      <c r="AM888" s="138"/>
      <c r="AN888" s="138"/>
      <c r="AO888" s="138"/>
      <c r="AP888" s="138"/>
      <c r="AQ888" s="144"/>
      <c r="AR888" s="228"/>
    </row>
    <row r="889" spans="1:44" ht="36" x14ac:dyDescent="0.3">
      <c r="A889" s="128" t="s">
        <v>896</v>
      </c>
      <c r="B889" s="129">
        <v>887</v>
      </c>
      <c r="C889" s="198" t="s">
        <v>2307</v>
      </c>
      <c r="D889" s="237">
        <v>293350</v>
      </c>
      <c r="E889" s="245" t="s">
        <v>1659</v>
      </c>
      <c r="F889" s="280" t="s">
        <v>2529</v>
      </c>
      <c r="G889" s="175" t="s">
        <v>1132</v>
      </c>
      <c r="H889" s="187">
        <v>2017</v>
      </c>
      <c r="I889" s="130">
        <v>41989</v>
      </c>
      <c r="J889" s="282">
        <v>2014</v>
      </c>
      <c r="K889" s="130" t="s">
        <v>1659</v>
      </c>
      <c r="L889" s="130" t="s">
        <v>1110</v>
      </c>
      <c r="M889" s="131">
        <v>180</v>
      </c>
      <c r="N889" s="136">
        <v>42675</v>
      </c>
      <c r="O889" s="136">
        <v>42795</v>
      </c>
      <c r="P889" s="136">
        <v>42844</v>
      </c>
      <c r="Q889" s="145">
        <f>+(O889-N889)/365</f>
        <v>0.32876712328767121</v>
      </c>
      <c r="R889" s="145" t="s">
        <v>2510</v>
      </c>
      <c r="S889" s="145">
        <f>+(P889-O889)/365</f>
        <v>0.13424657534246576</v>
      </c>
      <c r="T889" s="145" t="s">
        <v>2510</v>
      </c>
      <c r="U889" s="145" t="s">
        <v>2539</v>
      </c>
      <c r="V889" s="145" t="s">
        <v>691</v>
      </c>
      <c r="W889" s="145" t="s">
        <v>689</v>
      </c>
      <c r="X889" s="187" t="s">
        <v>689</v>
      </c>
      <c r="Y889" s="133">
        <v>4142398.6</v>
      </c>
      <c r="Z889" s="140">
        <v>2344501</v>
      </c>
      <c r="AA889" s="133">
        <v>2344501</v>
      </c>
      <c r="AB889" s="133">
        <v>2429501</v>
      </c>
      <c r="AC889" s="134">
        <v>66640</v>
      </c>
      <c r="AD889" s="137">
        <f t="shared" si="134"/>
        <v>4075758.6</v>
      </c>
      <c r="AE889" s="135">
        <f t="shared" si="135"/>
        <v>1.6087297827881653E-2</v>
      </c>
      <c r="AF889" s="135">
        <f t="shared" si="136"/>
        <v>1.6087297827881653E-2</v>
      </c>
      <c r="AG889" s="135" t="s">
        <v>2543</v>
      </c>
      <c r="AH889" s="132"/>
      <c r="AI889" s="137"/>
      <c r="AJ889" s="138"/>
      <c r="AK889" s="138"/>
      <c r="AL889" s="138"/>
      <c r="AM889" s="138"/>
      <c r="AN889" s="138"/>
      <c r="AO889" s="138"/>
      <c r="AP889" s="138"/>
      <c r="AQ889" s="144"/>
      <c r="AR889" s="228"/>
    </row>
    <row r="890" spans="1:44" ht="48" x14ac:dyDescent="0.3">
      <c r="A890" s="128" t="s">
        <v>896</v>
      </c>
      <c r="B890" s="129">
        <v>888</v>
      </c>
      <c r="C890" s="198" t="s">
        <v>2308</v>
      </c>
      <c r="D890" s="237">
        <v>295618</v>
      </c>
      <c r="E890" s="246" t="s">
        <v>2200</v>
      </c>
      <c r="F890" s="279" t="s">
        <v>2531</v>
      </c>
      <c r="G890" s="175" t="s">
        <v>1132</v>
      </c>
      <c r="H890" s="187">
        <v>2017</v>
      </c>
      <c r="I890" s="130">
        <v>41907</v>
      </c>
      <c r="J890" s="282">
        <v>2014</v>
      </c>
      <c r="K890" s="130" t="s">
        <v>916</v>
      </c>
      <c r="L890" s="130" t="s">
        <v>1102</v>
      </c>
      <c r="M890" s="131">
        <v>360</v>
      </c>
      <c r="N890" s="136" t="s">
        <v>698</v>
      </c>
      <c r="O890" s="136" t="s">
        <v>698</v>
      </c>
      <c r="P890" s="136">
        <v>42844</v>
      </c>
      <c r="Q890" s="128" t="s">
        <v>698</v>
      </c>
      <c r="R890" s="128" t="s">
        <v>698</v>
      </c>
      <c r="S890" s="128" t="s">
        <v>698</v>
      </c>
      <c r="T890" s="128" t="s">
        <v>698</v>
      </c>
      <c r="U890" s="128" t="s">
        <v>698</v>
      </c>
      <c r="V890" s="145" t="s">
        <v>689</v>
      </c>
      <c r="W890" s="145" t="s">
        <v>689</v>
      </c>
      <c r="X890" s="187" t="s">
        <v>689</v>
      </c>
      <c r="Y890" s="133">
        <v>519784</v>
      </c>
      <c r="Z890" s="140">
        <v>0</v>
      </c>
      <c r="AA890" s="133">
        <v>519584</v>
      </c>
      <c r="AB890" s="133">
        <v>519584</v>
      </c>
      <c r="AC890" s="134">
        <v>0</v>
      </c>
      <c r="AD890" s="137">
        <f t="shared" si="134"/>
        <v>519784</v>
      </c>
      <c r="AE890" s="135">
        <f t="shared" si="135"/>
        <v>0</v>
      </c>
      <c r="AF890" s="135">
        <f t="shared" si="136"/>
        <v>0</v>
      </c>
      <c r="AG890" s="135" t="s">
        <v>2543</v>
      </c>
      <c r="AH890" s="132"/>
      <c r="AI890" s="137"/>
      <c r="AJ890" s="138"/>
      <c r="AK890" s="138"/>
      <c r="AL890" s="138"/>
      <c r="AM890" s="138"/>
      <c r="AN890" s="138"/>
      <c r="AO890" s="138"/>
      <c r="AP890" s="138"/>
      <c r="AQ890" s="144"/>
      <c r="AR890" s="228"/>
    </row>
    <row r="891" spans="1:44" ht="72" x14ac:dyDescent="0.3">
      <c r="A891" s="128" t="s">
        <v>896</v>
      </c>
      <c r="B891" s="129">
        <v>889</v>
      </c>
      <c r="C891" s="198" t="s">
        <v>2309</v>
      </c>
      <c r="D891" s="237">
        <v>299157</v>
      </c>
      <c r="E891" s="246" t="s">
        <v>2200</v>
      </c>
      <c r="F891" s="279" t="s">
        <v>2531</v>
      </c>
      <c r="G891" s="175" t="s">
        <v>1132</v>
      </c>
      <c r="H891" s="187">
        <v>2017</v>
      </c>
      <c r="I891" s="130">
        <v>42143</v>
      </c>
      <c r="J891" s="282">
        <v>2015</v>
      </c>
      <c r="K891" s="130" t="s">
        <v>1640</v>
      </c>
      <c r="L891" s="130" t="s">
        <v>1110</v>
      </c>
      <c r="M891" s="131">
        <v>540</v>
      </c>
      <c r="N891" s="136" t="s">
        <v>698</v>
      </c>
      <c r="O891" s="136" t="s">
        <v>698</v>
      </c>
      <c r="P891" s="136">
        <v>42844</v>
      </c>
      <c r="Q891" s="128" t="s">
        <v>698</v>
      </c>
      <c r="R891" s="128" t="s">
        <v>698</v>
      </c>
      <c r="S891" s="128" t="s">
        <v>698</v>
      </c>
      <c r="T891" s="128" t="s">
        <v>698</v>
      </c>
      <c r="U891" s="128" t="s">
        <v>698</v>
      </c>
      <c r="V891" s="145" t="s">
        <v>689</v>
      </c>
      <c r="W891" s="145" t="s">
        <v>689</v>
      </c>
      <c r="X891" s="187" t="s">
        <v>689</v>
      </c>
      <c r="Y891" s="133">
        <v>3984063</v>
      </c>
      <c r="Z891" s="140">
        <v>0</v>
      </c>
      <c r="AA891" s="133">
        <v>112000</v>
      </c>
      <c r="AB891" s="133">
        <v>144800</v>
      </c>
      <c r="AC891" s="134">
        <v>0</v>
      </c>
      <c r="AD891" s="137">
        <f t="shared" si="134"/>
        <v>3984063</v>
      </c>
      <c r="AE891" s="135">
        <f t="shared" si="135"/>
        <v>0</v>
      </c>
      <c r="AF891" s="135">
        <f t="shared" si="136"/>
        <v>0</v>
      </c>
      <c r="AG891" s="135" t="s">
        <v>2543</v>
      </c>
      <c r="AH891" s="132"/>
      <c r="AI891" s="137"/>
      <c r="AJ891" s="138"/>
      <c r="AK891" s="138"/>
      <c r="AL891" s="138"/>
      <c r="AM891" s="138"/>
      <c r="AN891" s="138"/>
      <c r="AO891" s="138"/>
      <c r="AP891" s="138"/>
      <c r="AQ891" s="144"/>
      <c r="AR891" s="228"/>
    </row>
    <row r="892" spans="1:44" ht="72" x14ac:dyDescent="0.3">
      <c r="A892" s="128" t="s">
        <v>896</v>
      </c>
      <c r="B892" s="129">
        <v>890</v>
      </c>
      <c r="C892" s="198" t="s">
        <v>2310</v>
      </c>
      <c r="D892" s="237">
        <v>299564</v>
      </c>
      <c r="E892" s="246" t="s">
        <v>2200</v>
      </c>
      <c r="F892" s="279" t="s">
        <v>2531</v>
      </c>
      <c r="G892" s="175" t="s">
        <v>1132</v>
      </c>
      <c r="H892" s="187">
        <v>2017</v>
      </c>
      <c r="I892" s="130">
        <v>42026</v>
      </c>
      <c r="J892" s="282">
        <v>2015</v>
      </c>
      <c r="K892" s="130" t="s">
        <v>1640</v>
      </c>
      <c r="L892" s="130" t="s">
        <v>1110</v>
      </c>
      <c r="M892" s="131">
        <v>330</v>
      </c>
      <c r="N892" s="136" t="s">
        <v>698</v>
      </c>
      <c r="O892" s="136" t="s">
        <v>698</v>
      </c>
      <c r="P892" s="136">
        <v>42844</v>
      </c>
      <c r="Q892" s="128" t="s">
        <v>698</v>
      </c>
      <c r="R892" s="128" t="s">
        <v>698</v>
      </c>
      <c r="S892" s="128" t="s">
        <v>698</v>
      </c>
      <c r="T892" s="128" t="s">
        <v>698</v>
      </c>
      <c r="U892" s="128" t="s">
        <v>698</v>
      </c>
      <c r="V892" s="145" t="s">
        <v>689</v>
      </c>
      <c r="W892" s="145" t="s">
        <v>689</v>
      </c>
      <c r="X892" s="187" t="s">
        <v>689</v>
      </c>
      <c r="Y892" s="133">
        <v>5988042</v>
      </c>
      <c r="Z892" s="140">
        <v>0</v>
      </c>
      <c r="AA892" s="133">
        <v>6183002</v>
      </c>
      <c r="AB892" s="133">
        <v>6183002</v>
      </c>
      <c r="AC892" s="134">
        <v>0</v>
      </c>
      <c r="AD892" s="137">
        <f t="shared" si="134"/>
        <v>5988042</v>
      </c>
      <c r="AE892" s="135">
        <f t="shared" si="135"/>
        <v>0</v>
      </c>
      <c r="AF892" s="135">
        <f t="shared" si="136"/>
        <v>0</v>
      </c>
      <c r="AG892" s="135" t="s">
        <v>2543</v>
      </c>
      <c r="AH892" s="132"/>
      <c r="AI892" s="137"/>
      <c r="AJ892" s="138"/>
      <c r="AK892" s="138"/>
      <c r="AL892" s="138"/>
      <c r="AM892" s="138"/>
      <c r="AN892" s="138"/>
      <c r="AO892" s="138"/>
      <c r="AP892" s="138"/>
      <c r="AQ892" s="144"/>
      <c r="AR892" s="228"/>
    </row>
    <row r="893" spans="1:44" ht="72" x14ac:dyDescent="0.3">
      <c r="A893" s="128" t="s">
        <v>896</v>
      </c>
      <c r="B893" s="129">
        <v>891</v>
      </c>
      <c r="C893" s="198" t="s">
        <v>2311</v>
      </c>
      <c r="D893" s="237">
        <v>305158</v>
      </c>
      <c r="E893" s="246" t="s">
        <v>2200</v>
      </c>
      <c r="F893" s="279" t="s">
        <v>2531</v>
      </c>
      <c r="G893" s="175" t="s">
        <v>1132</v>
      </c>
      <c r="H893" s="187">
        <v>2017</v>
      </c>
      <c r="I893" s="130">
        <v>42030</v>
      </c>
      <c r="J893" s="282">
        <v>2015</v>
      </c>
      <c r="K893" s="130" t="s">
        <v>2252</v>
      </c>
      <c r="L893" s="130" t="s">
        <v>1110</v>
      </c>
      <c r="M893" s="131">
        <v>300</v>
      </c>
      <c r="N893" s="136" t="s">
        <v>698</v>
      </c>
      <c r="O893" s="136" t="s">
        <v>698</v>
      </c>
      <c r="P893" s="136">
        <v>42844</v>
      </c>
      <c r="Q893" s="128" t="s">
        <v>698</v>
      </c>
      <c r="R893" s="128" t="s">
        <v>698</v>
      </c>
      <c r="S893" s="128" t="s">
        <v>698</v>
      </c>
      <c r="T893" s="128" t="s">
        <v>698</v>
      </c>
      <c r="U893" s="128" t="s">
        <v>698</v>
      </c>
      <c r="V893" s="145" t="s">
        <v>689</v>
      </c>
      <c r="W893" s="145" t="s">
        <v>689</v>
      </c>
      <c r="X893" s="187" t="s">
        <v>689</v>
      </c>
      <c r="Y893" s="133">
        <v>6030585</v>
      </c>
      <c r="Z893" s="140">
        <v>0</v>
      </c>
      <c r="AA893" s="133">
        <v>140000</v>
      </c>
      <c r="AB893" s="133">
        <v>215000</v>
      </c>
      <c r="AC893" s="134">
        <v>0</v>
      </c>
      <c r="AD893" s="137">
        <f t="shared" si="134"/>
        <v>6030585</v>
      </c>
      <c r="AE893" s="135">
        <f t="shared" si="135"/>
        <v>0</v>
      </c>
      <c r="AF893" s="135">
        <f t="shared" si="136"/>
        <v>0</v>
      </c>
      <c r="AG893" s="135" t="s">
        <v>2543</v>
      </c>
      <c r="AH893" s="132"/>
      <c r="AI893" s="137"/>
      <c r="AJ893" s="138"/>
      <c r="AK893" s="138"/>
      <c r="AL893" s="138"/>
      <c r="AM893" s="138"/>
      <c r="AN893" s="138"/>
      <c r="AO893" s="138"/>
      <c r="AP893" s="138"/>
      <c r="AQ893" s="144"/>
      <c r="AR893" s="228"/>
    </row>
    <row r="894" spans="1:44" ht="72" x14ac:dyDescent="0.3">
      <c r="A894" s="128" t="s">
        <v>896</v>
      </c>
      <c r="B894" s="129">
        <v>892</v>
      </c>
      <c r="C894" s="198" t="s">
        <v>2312</v>
      </c>
      <c r="D894" s="237">
        <v>301234</v>
      </c>
      <c r="E894" s="245" t="s">
        <v>1659</v>
      </c>
      <c r="F894" s="280" t="s">
        <v>2529</v>
      </c>
      <c r="G894" s="175" t="s">
        <v>1132</v>
      </c>
      <c r="H894" s="187">
        <v>2017</v>
      </c>
      <c r="I894" s="130">
        <v>42249</v>
      </c>
      <c r="J894" s="282">
        <v>2015</v>
      </c>
      <c r="K894" s="130" t="s">
        <v>1706</v>
      </c>
      <c r="L894" s="130" t="s">
        <v>1110</v>
      </c>
      <c r="M894" s="131">
        <v>180</v>
      </c>
      <c r="N894" s="136">
        <v>42583</v>
      </c>
      <c r="O894" s="136">
        <v>42705</v>
      </c>
      <c r="P894" s="136">
        <v>42844</v>
      </c>
      <c r="Q894" s="145">
        <f>+(O894-N894)/365</f>
        <v>0.33424657534246577</v>
      </c>
      <c r="R894" s="145" t="s">
        <v>2510</v>
      </c>
      <c r="S894" s="145">
        <f>+(P894-O894)/365</f>
        <v>0.38082191780821917</v>
      </c>
      <c r="T894" s="145" t="s">
        <v>2510</v>
      </c>
      <c r="U894" s="145" t="s">
        <v>2539</v>
      </c>
      <c r="V894" s="145" t="s">
        <v>691</v>
      </c>
      <c r="W894" s="145" t="s">
        <v>689</v>
      </c>
      <c r="X894" s="187" t="s">
        <v>689</v>
      </c>
      <c r="Y894" s="133">
        <v>5328000</v>
      </c>
      <c r="Z894" s="140">
        <v>0</v>
      </c>
      <c r="AA894" s="133">
        <v>20000</v>
      </c>
      <c r="AB894" s="133">
        <v>120000</v>
      </c>
      <c r="AC894" s="134">
        <v>80000</v>
      </c>
      <c r="AD894" s="137">
        <f t="shared" si="134"/>
        <v>5248000</v>
      </c>
      <c r="AE894" s="135">
        <f t="shared" si="135"/>
        <v>1.5015015015015015E-2</v>
      </c>
      <c r="AF894" s="135">
        <f t="shared" si="136"/>
        <v>1.5015015015015015E-2</v>
      </c>
      <c r="AG894" s="135" t="s">
        <v>2543</v>
      </c>
      <c r="AH894" s="132"/>
      <c r="AI894" s="137"/>
      <c r="AJ894" s="138"/>
      <c r="AK894" s="138"/>
      <c r="AL894" s="138"/>
      <c r="AM894" s="138"/>
      <c r="AN894" s="138"/>
      <c r="AO894" s="138"/>
      <c r="AP894" s="138"/>
      <c r="AQ894" s="144"/>
      <c r="AR894" s="228"/>
    </row>
    <row r="895" spans="1:44" ht="60" x14ac:dyDescent="0.3">
      <c r="A895" s="128" t="s">
        <v>896</v>
      </c>
      <c r="B895" s="129">
        <v>893</v>
      </c>
      <c r="C895" s="198" t="s">
        <v>2313</v>
      </c>
      <c r="D895" s="237">
        <v>301421</v>
      </c>
      <c r="E895" s="245" t="s">
        <v>1659</v>
      </c>
      <c r="F895" s="280" t="s">
        <v>2529</v>
      </c>
      <c r="G895" s="175" t="s">
        <v>1132</v>
      </c>
      <c r="H895" s="187">
        <v>2017</v>
      </c>
      <c r="I895" s="130">
        <v>42256</v>
      </c>
      <c r="J895" s="282">
        <v>2015</v>
      </c>
      <c r="K895" s="130" t="s">
        <v>1552</v>
      </c>
      <c r="L895" s="130" t="s">
        <v>1110</v>
      </c>
      <c r="M895" s="131">
        <v>450</v>
      </c>
      <c r="N895" s="136">
        <v>42552</v>
      </c>
      <c r="O895" s="136">
        <v>42795</v>
      </c>
      <c r="P895" s="136">
        <v>42844</v>
      </c>
      <c r="Q895" s="145">
        <f>+(O895-N895)/365</f>
        <v>0.66575342465753429</v>
      </c>
      <c r="R895" s="145" t="s">
        <v>2509</v>
      </c>
      <c r="S895" s="145">
        <f>+(P895-O895)/365</f>
        <v>0.13424657534246576</v>
      </c>
      <c r="T895" s="145" t="s">
        <v>2510</v>
      </c>
      <c r="U895" s="145" t="s">
        <v>2539</v>
      </c>
      <c r="V895" s="145" t="s">
        <v>691</v>
      </c>
      <c r="W895" s="145" t="s">
        <v>689</v>
      </c>
      <c r="X895" s="187" t="s">
        <v>689</v>
      </c>
      <c r="Y895" s="133">
        <v>8119508.8099999996</v>
      </c>
      <c r="Z895" s="140">
        <v>0</v>
      </c>
      <c r="AA895" s="133">
        <v>24080</v>
      </c>
      <c r="AB895" s="133">
        <v>144080</v>
      </c>
      <c r="AC895" s="134">
        <v>118920</v>
      </c>
      <c r="AD895" s="137">
        <f t="shared" si="134"/>
        <v>8000588.8099999996</v>
      </c>
      <c r="AE895" s="135">
        <f t="shared" si="135"/>
        <v>1.4646206166256996E-2</v>
      </c>
      <c r="AF895" s="135">
        <f t="shared" si="136"/>
        <v>1.4646206166256996E-2</v>
      </c>
      <c r="AG895" s="135" t="s">
        <v>2543</v>
      </c>
      <c r="AH895" s="132"/>
      <c r="AI895" s="137"/>
      <c r="AJ895" s="138"/>
      <c r="AK895" s="138"/>
      <c r="AL895" s="138"/>
      <c r="AM895" s="138"/>
      <c r="AN895" s="138"/>
      <c r="AO895" s="138"/>
      <c r="AP895" s="138"/>
      <c r="AQ895" s="144"/>
      <c r="AR895" s="228"/>
    </row>
    <row r="896" spans="1:44" ht="36" x14ac:dyDescent="0.3">
      <c r="A896" s="128" t="s">
        <v>896</v>
      </c>
      <c r="B896" s="129">
        <v>894</v>
      </c>
      <c r="C896" s="198" t="s">
        <v>2314</v>
      </c>
      <c r="D896" s="237">
        <v>314850</v>
      </c>
      <c r="E896" s="246" t="s">
        <v>2200</v>
      </c>
      <c r="F896" s="279" t="s">
        <v>2531</v>
      </c>
      <c r="G896" s="175" t="s">
        <v>1132</v>
      </c>
      <c r="H896" s="187">
        <v>2017</v>
      </c>
      <c r="I896" s="130">
        <v>42369</v>
      </c>
      <c r="J896" s="282">
        <v>2015</v>
      </c>
      <c r="K896" s="130" t="s">
        <v>1194</v>
      </c>
      <c r="L896" s="130" t="s">
        <v>1110</v>
      </c>
      <c r="M896" s="131">
        <v>270</v>
      </c>
      <c r="N896" s="136" t="s">
        <v>698</v>
      </c>
      <c r="O896" s="136" t="s">
        <v>698</v>
      </c>
      <c r="P896" s="136">
        <v>42844</v>
      </c>
      <c r="Q896" s="128" t="s">
        <v>698</v>
      </c>
      <c r="R896" s="128" t="s">
        <v>698</v>
      </c>
      <c r="S896" s="128" t="s">
        <v>698</v>
      </c>
      <c r="T896" s="128" t="s">
        <v>698</v>
      </c>
      <c r="U896" s="128" t="s">
        <v>698</v>
      </c>
      <c r="V896" s="145" t="s">
        <v>689</v>
      </c>
      <c r="W896" s="145" t="s">
        <v>689</v>
      </c>
      <c r="X896" s="187" t="s">
        <v>689</v>
      </c>
      <c r="Y896" s="133">
        <v>2768241</v>
      </c>
      <c r="Z896" s="140">
        <v>0</v>
      </c>
      <c r="AA896" s="133">
        <v>56019</v>
      </c>
      <c r="AB896" s="133">
        <v>56019</v>
      </c>
      <c r="AC896" s="134">
        <v>0</v>
      </c>
      <c r="AD896" s="137">
        <f t="shared" si="134"/>
        <v>2768241</v>
      </c>
      <c r="AE896" s="135">
        <f t="shared" si="135"/>
        <v>0</v>
      </c>
      <c r="AF896" s="135">
        <f t="shared" si="136"/>
        <v>0</v>
      </c>
      <c r="AG896" s="135" t="s">
        <v>2543</v>
      </c>
      <c r="AH896" s="132"/>
      <c r="AI896" s="137"/>
      <c r="AJ896" s="138"/>
      <c r="AK896" s="138"/>
      <c r="AL896" s="138"/>
      <c r="AM896" s="138"/>
      <c r="AN896" s="138"/>
      <c r="AO896" s="138"/>
      <c r="AP896" s="138"/>
      <c r="AQ896" s="144"/>
      <c r="AR896" s="228"/>
    </row>
    <row r="897" spans="1:44" ht="48" x14ac:dyDescent="0.3">
      <c r="A897" s="128" t="s">
        <v>896</v>
      </c>
      <c r="B897" s="129">
        <v>895</v>
      </c>
      <c r="C897" s="198" t="s">
        <v>2315</v>
      </c>
      <c r="D897" s="237">
        <v>278171</v>
      </c>
      <c r="E897" s="245" t="s">
        <v>2210</v>
      </c>
      <c r="F897" s="279" t="s">
        <v>2531</v>
      </c>
      <c r="G897" s="175" t="s">
        <v>1132</v>
      </c>
      <c r="H897" s="187">
        <v>2017</v>
      </c>
      <c r="I897" s="130">
        <v>42279</v>
      </c>
      <c r="J897" s="282">
        <v>2015</v>
      </c>
      <c r="K897" s="130" t="s">
        <v>1187</v>
      </c>
      <c r="L897" s="130" t="s">
        <v>1100</v>
      </c>
      <c r="M897" s="131">
        <v>540</v>
      </c>
      <c r="N897" s="136" t="s">
        <v>698</v>
      </c>
      <c r="O897" s="136" t="s">
        <v>698</v>
      </c>
      <c r="P897" s="136">
        <v>42844</v>
      </c>
      <c r="Q897" s="128" t="s">
        <v>698</v>
      </c>
      <c r="R897" s="128" t="s">
        <v>698</v>
      </c>
      <c r="S897" s="128" t="s">
        <v>698</v>
      </c>
      <c r="T897" s="128" t="s">
        <v>698</v>
      </c>
      <c r="U897" s="128" t="s">
        <v>698</v>
      </c>
      <c r="V897" s="145" t="s">
        <v>689</v>
      </c>
      <c r="W897" s="145" t="s">
        <v>689</v>
      </c>
      <c r="X897" s="187" t="s">
        <v>689</v>
      </c>
      <c r="Y897" s="133">
        <v>67018272</v>
      </c>
      <c r="Z897" s="140">
        <v>0</v>
      </c>
      <c r="AA897" s="133">
        <v>1700</v>
      </c>
      <c r="AB897" s="133">
        <v>1730</v>
      </c>
      <c r="AC897" s="134">
        <v>0</v>
      </c>
      <c r="AD897" s="137">
        <f t="shared" si="134"/>
        <v>67018272</v>
      </c>
      <c r="AE897" s="135">
        <f t="shared" si="135"/>
        <v>0</v>
      </c>
      <c r="AF897" s="135">
        <f t="shared" si="136"/>
        <v>0</v>
      </c>
      <c r="AG897" s="135" t="s">
        <v>2543</v>
      </c>
      <c r="AH897" s="132"/>
      <c r="AI897" s="137"/>
      <c r="AJ897" s="138"/>
      <c r="AK897" s="138"/>
      <c r="AL897" s="138"/>
      <c r="AM897" s="138"/>
      <c r="AN897" s="138"/>
      <c r="AO897" s="138"/>
      <c r="AP897" s="138"/>
      <c r="AQ897" s="144"/>
      <c r="AR897" s="228"/>
    </row>
    <row r="898" spans="1:44" ht="36" x14ac:dyDescent="0.3">
      <c r="A898" s="128" t="s">
        <v>896</v>
      </c>
      <c r="B898" s="129">
        <v>896</v>
      </c>
      <c r="C898" s="198" t="s">
        <v>2316</v>
      </c>
      <c r="D898" s="237">
        <v>315858</v>
      </c>
      <c r="E898" s="245" t="s">
        <v>2210</v>
      </c>
      <c r="F898" s="279" t="s">
        <v>2531</v>
      </c>
      <c r="G898" s="175" t="s">
        <v>1132</v>
      </c>
      <c r="H898" s="187">
        <v>2017</v>
      </c>
      <c r="I898" s="130">
        <v>42529</v>
      </c>
      <c r="J898" s="281">
        <v>2016</v>
      </c>
      <c r="K898" s="130" t="s">
        <v>2317</v>
      </c>
      <c r="L898" s="130" t="s">
        <v>1100</v>
      </c>
      <c r="M898" s="131">
        <v>240</v>
      </c>
      <c r="N898" s="136" t="s">
        <v>698</v>
      </c>
      <c r="O898" s="136" t="s">
        <v>698</v>
      </c>
      <c r="P898" s="136">
        <v>42844</v>
      </c>
      <c r="Q898" s="128" t="s">
        <v>698</v>
      </c>
      <c r="R898" s="128" t="s">
        <v>698</v>
      </c>
      <c r="S898" s="128" t="s">
        <v>698</v>
      </c>
      <c r="T898" s="128" t="s">
        <v>698</v>
      </c>
      <c r="U898" s="128" t="s">
        <v>698</v>
      </c>
      <c r="V898" s="145" t="s">
        <v>689</v>
      </c>
      <c r="W898" s="145" t="s">
        <v>689</v>
      </c>
      <c r="X898" s="187" t="s">
        <v>689</v>
      </c>
      <c r="Y898" s="133">
        <v>3321391</v>
      </c>
      <c r="Z898" s="140">
        <v>0</v>
      </c>
      <c r="AA898" s="128">
        <v>0</v>
      </c>
      <c r="AB898" s="159">
        <v>0</v>
      </c>
      <c r="AC898" s="134">
        <v>0</v>
      </c>
      <c r="AD898" s="137">
        <f t="shared" si="134"/>
        <v>3321391</v>
      </c>
      <c r="AE898" s="135">
        <f t="shared" si="135"/>
        <v>0</v>
      </c>
      <c r="AF898" s="135">
        <f t="shared" si="136"/>
        <v>0</v>
      </c>
      <c r="AG898" s="135" t="s">
        <v>2543</v>
      </c>
      <c r="AH898" s="132"/>
      <c r="AI898" s="137"/>
      <c r="AJ898" s="138"/>
      <c r="AK898" s="138"/>
      <c r="AL898" s="138"/>
      <c r="AM898" s="138"/>
      <c r="AN898" s="138"/>
      <c r="AO898" s="138"/>
      <c r="AP898" s="138"/>
      <c r="AQ898" s="144"/>
      <c r="AR898" s="228"/>
    </row>
    <row r="899" spans="1:44" ht="72" x14ac:dyDescent="0.3">
      <c r="A899" s="128" t="s">
        <v>896</v>
      </c>
      <c r="B899" s="129">
        <v>897</v>
      </c>
      <c r="C899" s="198" t="s">
        <v>2318</v>
      </c>
      <c r="D899" s="237">
        <v>302262</v>
      </c>
      <c r="E899" s="245" t="s">
        <v>1659</v>
      </c>
      <c r="F899" s="280" t="s">
        <v>2529</v>
      </c>
      <c r="G899" s="175" t="s">
        <v>1132</v>
      </c>
      <c r="H899" s="187">
        <v>2017</v>
      </c>
      <c r="I899" s="130">
        <v>42128</v>
      </c>
      <c r="J899" s="282">
        <v>2015</v>
      </c>
      <c r="K899" s="130" t="s">
        <v>1706</v>
      </c>
      <c r="L899" s="130" t="s">
        <v>1110</v>
      </c>
      <c r="M899" s="131">
        <v>540</v>
      </c>
      <c r="N899" s="136">
        <v>42705</v>
      </c>
      <c r="O899" s="136">
        <v>42795</v>
      </c>
      <c r="P899" s="136">
        <v>42844</v>
      </c>
      <c r="Q899" s="128" t="s">
        <v>698</v>
      </c>
      <c r="R899" s="128" t="s">
        <v>698</v>
      </c>
      <c r="S899" s="128" t="s">
        <v>698</v>
      </c>
      <c r="T899" s="128" t="s">
        <v>698</v>
      </c>
      <c r="U899" s="128" t="s">
        <v>698</v>
      </c>
      <c r="V899" s="145" t="s">
        <v>689</v>
      </c>
      <c r="W899" s="145" t="s">
        <v>689</v>
      </c>
      <c r="X899" s="187" t="s">
        <v>689</v>
      </c>
      <c r="Y899" s="133">
        <v>7648970</v>
      </c>
      <c r="Z899" s="140">
        <v>0</v>
      </c>
      <c r="AA899" s="133">
        <v>73000</v>
      </c>
      <c r="AB899" s="133">
        <v>163000</v>
      </c>
      <c r="AC899" s="134">
        <v>68000</v>
      </c>
      <c r="AD899" s="137">
        <f t="shared" si="134"/>
        <v>7580970</v>
      </c>
      <c r="AE899" s="135">
        <f t="shared" si="135"/>
        <v>8.8900858546967759E-3</v>
      </c>
      <c r="AF899" s="135">
        <f t="shared" si="136"/>
        <v>8.8900858546967759E-3</v>
      </c>
      <c r="AG899" s="135" t="s">
        <v>2543</v>
      </c>
      <c r="AH899" s="132"/>
      <c r="AI899" s="137"/>
      <c r="AJ899" s="138"/>
      <c r="AK899" s="138"/>
      <c r="AL899" s="138"/>
      <c r="AM899" s="138"/>
      <c r="AN899" s="138"/>
      <c r="AO899" s="138"/>
      <c r="AP899" s="138"/>
      <c r="AQ899" s="144"/>
      <c r="AR899" s="228"/>
    </row>
    <row r="900" spans="1:44" ht="36" x14ac:dyDescent="0.3">
      <c r="A900" s="128" t="s">
        <v>896</v>
      </c>
      <c r="B900" s="129">
        <v>898</v>
      </c>
      <c r="C900" s="198" t="s">
        <v>2319</v>
      </c>
      <c r="D900" s="237">
        <v>313320</v>
      </c>
      <c r="E900" s="245" t="s">
        <v>1659</v>
      </c>
      <c r="F900" s="280" t="s">
        <v>2529</v>
      </c>
      <c r="G900" s="175" t="s">
        <v>1132</v>
      </c>
      <c r="H900" s="187">
        <v>2017</v>
      </c>
      <c r="I900" s="130">
        <v>42199</v>
      </c>
      <c r="J900" s="282">
        <v>2015</v>
      </c>
      <c r="K900" s="130" t="s">
        <v>2241</v>
      </c>
      <c r="L900" s="130" t="s">
        <v>1100</v>
      </c>
      <c r="M900" s="131">
        <v>270</v>
      </c>
      <c r="N900" s="136" t="s">
        <v>698</v>
      </c>
      <c r="O900" s="136" t="s">
        <v>698</v>
      </c>
      <c r="P900" s="136">
        <v>42844</v>
      </c>
      <c r="Q900" s="128" t="s">
        <v>698</v>
      </c>
      <c r="R900" s="128" t="s">
        <v>698</v>
      </c>
      <c r="S900" s="128" t="s">
        <v>698</v>
      </c>
      <c r="T900" s="128" t="s">
        <v>698</v>
      </c>
      <c r="U900" s="128" t="s">
        <v>698</v>
      </c>
      <c r="V900" s="145" t="s">
        <v>689</v>
      </c>
      <c r="W900" s="145" t="s">
        <v>689</v>
      </c>
      <c r="X900" s="187" t="s">
        <v>689</v>
      </c>
      <c r="Y900" s="133">
        <v>4352029</v>
      </c>
      <c r="Z900" s="140">
        <v>0</v>
      </c>
      <c r="AA900" s="133">
        <v>4352029</v>
      </c>
      <c r="AB900" s="133">
        <v>4352029</v>
      </c>
      <c r="AC900" s="134">
        <v>0</v>
      </c>
      <c r="AD900" s="137">
        <f t="shared" si="134"/>
        <v>4352029</v>
      </c>
      <c r="AE900" s="135">
        <f t="shared" si="135"/>
        <v>0</v>
      </c>
      <c r="AF900" s="135">
        <f t="shared" si="136"/>
        <v>0</v>
      </c>
      <c r="AG900" s="135" t="s">
        <v>2543</v>
      </c>
      <c r="AH900" s="132"/>
      <c r="AI900" s="137"/>
      <c r="AJ900" s="138"/>
      <c r="AK900" s="138"/>
      <c r="AL900" s="138"/>
      <c r="AM900" s="138"/>
      <c r="AN900" s="138"/>
      <c r="AO900" s="138"/>
      <c r="AP900" s="138"/>
      <c r="AQ900" s="144"/>
      <c r="AR900" s="228"/>
    </row>
    <row r="901" spans="1:44" ht="60" x14ac:dyDescent="0.3">
      <c r="A901" s="128" t="s">
        <v>896</v>
      </c>
      <c r="B901" s="129">
        <v>899</v>
      </c>
      <c r="C901" s="198" t="s">
        <v>2320</v>
      </c>
      <c r="D901" s="237">
        <v>223918</v>
      </c>
      <c r="E901" s="245" t="s">
        <v>1659</v>
      </c>
      <c r="F901" s="280" t="s">
        <v>2529</v>
      </c>
      <c r="G901" s="175" t="s">
        <v>1132</v>
      </c>
      <c r="H901" s="187">
        <v>2017</v>
      </c>
      <c r="I901" s="130">
        <v>42534</v>
      </c>
      <c r="J901" s="281">
        <v>2016</v>
      </c>
      <c r="K901" s="130" t="s">
        <v>2321</v>
      </c>
      <c r="L901" s="130" t="s">
        <v>1110</v>
      </c>
      <c r="M901" s="131">
        <v>720</v>
      </c>
      <c r="N901" s="136" t="s">
        <v>698</v>
      </c>
      <c r="O901" s="136" t="s">
        <v>698</v>
      </c>
      <c r="P901" s="136">
        <v>42844</v>
      </c>
      <c r="Q901" s="128" t="s">
        <v>698</v>
      </c>
      <c r="R901" s="128" t="s">
        <v>698</v>
      </c>
      <c r="S901" s="128" t="s">
        <v>698</v>
      </c>
      <c r="T901" s="128" t="s">
        <v>698</v>
      </c>
      <c r="U901" s="128" t="s">
        <v>698</v>
      </c>
      <c r="V901" s="145" t="s">
        <v>689</v>
      </c>
      <c r="W901" s="145" t="s">
        <v>689</v>
      </c>
      <c r="X901" s="187" t="s">
        <v>689</v>
      </c>
      <c r="Y901" s="133">
        <v>1207637</v>
      </c>
      <c r="Z901" s="140">
        <v>0</v>
      </c>
      <c r="AA901" s="133">
        <v>1207637</v>
      </c>
      <c r="AB901" s="133">
        <v>1207637</v>
      </c>
      <c r="AC901" s="134">
        <v>0</v>
      </c>
      <c r="AD901" s="137">
        <f t="shared" si="134"/>
        <v>1207637</v>
      </c>
      <c r="AE901" s="135">
        <f t="shared" si="135"/>
        <v>0</v>
      </c>
      <c r="AF901" s="135">
        <f t="shared" si="136"/>
        <v>0</v>
      </c>
      <c r="AG901" s="135" t="s">
        <v>2543</v>
      </c>
      <c r="AH901" s="132"/>
      <c r="AI901" s="137"/>
      <c r="AJ901" s="138"/>
      <c r="AK901" s="138"/>
      <c r="AL901" s="138"/>
      <c r="AM901" s="138"/>
      <c r="AN901" s="138"/>
      <c r="AO901" s="138"/>
      <c r="AP901" s="138"/>
      <c r="AQ901" s="144"/>
      <c r="AR901" s="228"/>
    </row>
    <row r="902" spans="1:44" ht="48" x14ac:dyDescent="0.3">
      <c r="A902" s="128" t="s">
        <v>897</v>
      </c>
      <c r="B902" s="129">
        <v>900</v>
      </c>
      <c r="C902" s="198" t="s">
        <v>2264</v>
      </c>
      <c r="D902" s="237">
        <v>320628</v>
      </c>
      <c r="E902" s="245" t="s">
        <v>1659</v>
      </c>
      <c r="F902" s="280" t="s">
        <v>2529</v>
      </c>
      <c r="G902" s="175" t="s">
        <v>1132</v>
      </c>
      <c r="H902" s="187">
        <v>2017</v>
      </c>
      <c r="I902" s="130">
        <v>42369</v>
      </c>
      <c r="J902" s="282">
        <v>2015</v>
      </c>
      <c r="K902" s="130" t="s">
        <v>1094</v>
      </c>
      <c r="L902" s="130" t="s">
        <v>1104</v>
      </c>
      <c r="M902" s="131">
        <v>360</v>
      </c>
      <c r="N902" s="136">
        <v>42795</v>
      </c>
      <c r="O902" s="136">
        <v>42795</v>
      </c>
      <c r="P902" s="136">
        <v>42844</v>
      </c>
      <c r="Q902" s="145">
        <f>+(P902-N902)/365</f>
        <v>0.13424657534246576</v>
      </c>
      <c r="R902" s="145" t="s">
        <v>2510</v>
      </c>
      <c r="S902" s="145">
        <f>+(P902-O902)/365</f>
        <v>0.13424657534246576</v>
      </c>
      <c r="T902" s="145" t="s">
        <v>2510</v>
      </c>
      <c r="U902" s="145" t="s">
        <v>2539</v>
      </c>
      <c r="V902" s="145" t="s">
        <v>689</v>
      </c>
      <c r="W902" s="145" t="s">
        <v>689</v>
      </c>
      <c r="X902" s="187" t="s">
        <v>689</v>
      </c>
      <c r="Y902" s="133">
        <v>4775175</v>
      </c>
      <c r="Z902" s="140">
        <v>0</v>
      </c>
      <c r="AA902" s="133">
        <v>172125</v>
      </c>
      <c r="AB902" s="133">
        <v>240625</v>
      </c>
      <c r="AC902" s="134">
        <v>42637.5</v>
      </c>
      <c r="AD902" s="137">
        <f t="shared" si="134"/>
        <v>4732537.5</v>
      </c>
      <c r="AE902" s="135">
        <f t="shared" si="135"/>
        <v>8.9289921311784381E-3</v>
      </c>
      <c r="AF902" s="135">
        <f t="shared" si="136"/>
        <v>8.9289921311784381E-3</v>
      </c>
      <c r="AG902" s="135" t="s">
        <v>2543</v>
      </c>
      <c r="AH902" s="132"/>
      <c r="AI902" s="137"/>
      <c r="AJ902" s="138"/>
      <c r="AK902" s="138"/>
      <c r="AL902" s="138"/>
      <c r="AM902" s="138"/>
      <c r="AN902" s="138"/>
      <c r="AO902" s="138"/>
      <c r="AP902" s="138"/>
      <c r="AQ902" s="144" t="s">
        <v>2265</v>
      </c>
    </row>
    <row r="903" spans="1:44" ht="48" x14ac:dyDescent="0.3">
      <c r="A903" s="128" t="s">
        <v>897</v>
      </c>
      <c r="B903" s="129">
        <v>901</v>
      </c>
      <c r="C903" s="198" t="s">
        <v>2266</v>
      </c>
      <c r="D903" s="237">
        <v>321671</v>
      </c>
      <c r="E903" s="245" t="s">
        <v>1166</v>
      </c>
      <c r="F903" s="280" t="s">
        <v>2530</v>
      </c>
      <c r="G903" s="175" t="s">
        <v>2191</v>
      </c>
      <c r="H903" s="187">
        <v>2017</v>
      </c>
      <c r="I903" s="130">
        <v>42145</v>
      </c>
      <c r="J903" s="282">
        <v>2015</v>
      </c>
      <c r="K903" s="130" t="s">
        <v>2236</v>
      </c>
      <c r="L903" s="130" t="s">
        <v>1110</v>
      </c>
      <c r="M903" s="131">
        <v>120</v>
      </c>
      <c r="N903" s="136" t="s">
        <v>698</v>
      </c>
      <c r="O903" s="136" t="s">
        <v>698</v>
      </c>
      <c r="P903" s="136">
        <v>42844</v>
      </c>
      <c r="Q903" s="128" t="s">
        <v>698</v>
      </c>
      <c r="R903" s="128" t="s">
        <v>698</v>
      </c>
      <c r="S903" s="128" t="s">
        <v>698</v>
      </c>
      <c r="T903" s="128" t="s">
        <v>698</v>
      </c>
      <c r="U903" s="128" t="s">
        <v>698</v>
      </c>
      <c r="V903" s="145" t="s">
        <v>691</v>
      </c>
      <c r="W903" s="145" t="s">
        <v>689</v>
      </c>
      <c r="X903" s="187" t="s">
        <v>689</v>
      </c>
      <c r="Y903" s="133">
        <v>1697204.81</v>
      </c>
      <c r="Z903" s="140">
        <v>0</v>
      </c>
      <c r="AA903" s="133">
        <v>0</v>
      </c>
      <c r="AB903" s="150" t="s">
        <v>698</v>
      </c>
      <c r="AC903" s="151" t="s">
        <v>698</v>
      </c>
      <c r="AD903" s="128" t="s">
        <v>698</v>
      </c>
      <c r="AE903" s="128" t="s">
        <v>698</v>
      </c>
      <c r="AF903" s="128" t="s">
        <v>698</v>
      </c>
      <c r="AG903" s="128" t="s">
        <v>698</v>
      </c>
      <c r="AH903" s="132"/>
      <c r="AI903" s="137"/>
      <c r="AJ903" s="138"/>
      <c r="AK903" s="138"/>
      <c r="AL903" s="138"/>
      <c r="AM903" s="138"/>
      <c r="AN903" s="138"/>
      <c r="AO903" s="138"/>
      <c r="AP903" s="138"/>
      <c r="AQ903" s="144" t="s">
        <v>2267</v>
      </c>
    </row>
    <row r="904" spans="1:44" ht="60" x14ac:dyDescent="0.3">
      <c r="A904" s="128" t="s">
        <v>897</v>
      </c>
      <c r="B904" s="129">
        <v>902</v>
      </c>
      <c r="C904" s="198" t="s">
        <v>2268</v>
      </c>
      <c r="D904" s="237">
        <v>324611</v>
      </c>
      <c r="E904" s="245" t="s">
        <v>1166</v>
      </c>
      <c r="F904" s="280" t="s">
        <v>2530</v>
      </c>
      <c r="G904" s="175" t="s">
        <v>1132</v>
      </c>
      <c r="H904" s="187">
        <v>2017</v>
      </c>
      <c r="I904" s="130">
        <v>42193</v>
      </c>
      <c r="J904" s="282">
        <v>2015</v>
      </c>
      <c r="K904" s="130" t="s">
        <v>1663</v>
      </c>
      <c r="L904" s="130" t="s">
        <v>1110</v>
      </c>
      <c r="M904" s="131">
        <v>330</v>
      </c>
      <c r="N904" s="136" t="s">
        <v>698</v>
      </c>
      <c r="O904" s="136" t="s">
        <v>698</v>
      </c>
      <c r="P904" s="136">
        <v>42844</v>
      </c>
      <c r="Q904" s="128" t="s">
        <v>698</v>
      </c>
      <c r="R904" s="128" t="s">
        <v>698</v>
      </c>
      <c r="S904" s="128" t="s">
        <v>698</v>
      </c>
      <c r="T904" s="128" t="s">
        <v>698</v>
      </c>
      <c r="U904" s="128" t="s">
        <v>698</v>
      </c>
      <c r="V904" s="145" t="s">
        <v>689</v>
      </c>
      <c r="W904" s="145" t="s">
        <v>689</v>
      </c>
      <c r="X904" s="187" t="s">
        <v>689</v>
      </c>
      <c r="Y904" s="133">
        <v>3594467</v>
      </c>
      <c r="Z904" s="140">
        <v>0</v>
      </c>
      <c r="AA904" s="133">
        <v>122484</v>
      </c>
      <c r="AB904" s="133">
        <v>122484</v>
      </c>
      <c r="AC904" s="134">
        <v>0</v>
      </c>
      <c r="AD904" s="137">
        <f t="shared" ref="AD904:AD939" si="137">+Y904-AC904</f>
        <v>3594467</v>
      </c>
      <c r="AE904" s="135">
        <f t="shared" ref="AE904:AE939" si="138">+AC904/Y904</f>
        <v>0</v>
      </c>
      <c r="AF904" s="135">
        <f t="shared" ref="AF904:AF939" si="139">+AC904/Y904</f>
        <v>0</v>
      </c>
      <c r="AG904" s="135" t="s">
        <v>2543</v>
      </c>
      <c r="AH904" s="132"/>
      <c r="AI904" s="137"/>
      <c r="AJ904" s="138"/>
      <c r="AK904" s="138"/>
      <c r="AL904" s="138"/>
      <c r="AM904" s="138"/>
      <c r="AN904" s="138"/>
      <c r="AO904" s="138"/>
      <c r="AP904" s="138"/>
      <c r="AQ904" s="144" t="s">
        <v>2269</v>
      </c>
    </row>
    <row r="905" spans="1:44" ht="60" x14ac:dyDescent="0.3">
      <c r="A905" s="128" t="s">
        <v>897</v>
      </c>
      <c r="B905" s="129">
        <v>903</v>
      </c>
      <c r="C905" s="198" t="s">
        <v>2270</v>
      </c>
      <c r="D905" s="237">
        <v>323934</v>
      </c>
      <c r="E905" s="246" t="s">
        <v>2200</v>
      </c>
      <c r="F905" s="279" t="s">
        <v>2531</v>
      </c>
      <c r="G905" s="175" t="s">
        <v>1132</v>
      </c>
      <c r="H905" s="187">
        <v>2017</v>
      </c>
      <c r="I905" s="130">
        <v>42191</v>
      </c>
      <c r="J905" s="282">
        <v>2015</v>
      </c>
      <c r="K905" s="130" t="s">
        <v>1593</v>
      </c>
      <c r="L905" s="130" t="s">
        <v>1110</v>
      </c>
      <c r="M905" s="131">
        <v>330</v>
      </c>
      <c r="N905" s="136" t="s">
        <v>698</v>
      </c>
      <c r="O905" s="136" t="s">
        <v>698</v>
      </c>
      <c r="P905" s="136">
        <v>42844</v>
      </c>
      <c r="Q905" s="128" t="s">
        <v>698</v>
      </c>
      <c r="R905" s="128" t="s">
        <v>698</v>
      </c>
      <c r="S905" s="128" t="s">
        <v>698</v>
      </c>
      <c r="T905" s="128" t="s">
        <v>698</v>
      </c>
      <c r="U905" s="128" t="s">
        <v>698</v>
      </c>
      <c r="V905" s="145" t="s">
        <v>689</v>
      </c>
      <c r="W905" s="145" t="s">
        <v>689</v>
      </c>
      <c r="X905" s="187" t="s">
        <v>689</v>
      </c>
      <c r="Y905" s="133">
        <v>3026503</v>
      </c>
      <c r="Z905" s="140">
        <v>0</v>
      </c>
      <c r="AA905" s="133">
        <v>140000</v>
      </c>
      <c r="AB905" s="133">
        <v>140000</v>
      </c>
      <c r="AC905" s="134">
        <v>0</v>
      </c>
      <c r="AD905" s="137">
        <f t="shared" si="137"/>
        <v>3026503</v>
      </c>
      <c r="AE905" s="135">
        <f t="shared" si="138"/>
        <v>0</v>
      </c>
      <c r="AF905" s="135">
        <f t="shared" si="139"/>
        <v>0</v>
      </c>
      <c r="AG905" s="135" t="s">
        <v>2543</v>
      </c>
      <c r="AH905" s="132"/>
      <c r="AI905" s="137"/>
      <c r="AJ905" s="138"/>
      <c r="AK905" s="138"/>
      <c r="AL905" s="138"/>
      <c r="AM905" s="138"/>
      <c r="AN905" s="138"/>
      <c r="AO905" s="138"/>
      <c r="AP905" s="138"/>
      <c r="AQ905" s="144" t="s">
        <v>2271</v>
      </c>
    </row>
    <row r="906" spans="1:44" ht="60" x14ac:dyDescent="0.3">
      <c r="A906" s="128" t="s">
        <v>897</v>
      </c>
      <c r="B906" s="129">
        <v>904</v>
      </c>
      <c r="C906" s="198" t="s">
        <v>2272</v>
      </c>
      <c r="D906" s="237">
        <v>323514</v>
      </c>
      <c r="E906" s="246" t="s">
        <v>906</v>
      </c>
      <c r="F906" s="279" t="s">
        <v>2532</v>
      </c>
      <c r="G906" s="175" t="s">
        <v>1132</v>
      </c>
      <c r="H906" s="187">
        <v>2017</v>
      </c>
      <c r="I906" s="130">
        <v>42192</v>
      </c>
      <c r="J906" s="282">
        <v>2015</v>
      </c>
      <c r="K906" s="130" t="s">
        <v>1745</v>
      </c>
      <c r="L906" s="130" t="s">
        <v>1110</v>
      </c>
      <c r="M906" s="131">
        <v>330</v>
      </c>
      <c r="N906" s="136" t="s">
        <v>698</v>
      </c>
      <c r="O906" s="136" t="s">
        <v>698</v>
      </c>
      <c r="P906" s="136">
        <v>42844</v>
      </c>
      <c r="Q906" s="128" t="s">
        <v>698</v>
      </c>
      <c r="R906" s="128" t="s">
        <v>698</v>
      </c>
      <c r="S906" s="128" t="s">
        <v>698</v>
      </c>
      <c r="T906" s="128" t="s">
        <v>698</v>
      </c>
      <c r="U906" s="128" t="s">
        <v>698</v>
      </c>
      <c r="V906" s="145" t="s">
        <v>689</v>
      </c>
      <c r="W906" s="145" t="s">
        <v>689</v>
      </c>
      <c r="X906" s="187" t="s">
        <v>689</v>
      </c>
      <c r="Y906" s="133">
        <v>4536744</v>
      </c>
      <c r="Z906" s="140">
        <v>0</v>
      </c>
      <c r="AA906" s="133">
        <v>4536744</v>
      </c>
      <c r="AB906" s="133">
        <v>4536744</v>
      </c>
      <c r="AC906" s="134">
        <v>0</v>
      </c>
      <c r="AD906" s="137">
        <f t="shared" si="137"/>
        <v>4536744</v>
      </c>
      <c r="AE906" s="135">
        <f t="shared" si="138"/>
        <v>0</v>
      </c>
      <c r="AF906" s="135">
        <f t="shared" si="139"/>
        <v>0</v>
      </c>
      <c r="AG906" s="135" t="s">
        <v>2543</v>
      </c>
      <c r="AH906" s="132"/>
      <c r="AI906" s="137"/>
      <c r="AJ906" s="138"/>
      <c r="AK906" s="138"/>
      <c r="AL906" s="138"/>
      <c r="AM906" s="138"/>
      <c r="AN906" s="138"/>
      <c r="AO906" s="138"/>
      <c r="AP906" s="138"/>
      <c r="AQ906" s="144" t="s">
        <v>2271</v>
      </c>
    </row>
    <row r="907" spans="1:44" ht="60" x14ac:dyDescent="0.3">
      <c r="A907" s="128" t="s">
        <v>897</v>
      </c>
      <c r="B907" s="129">
        <v>905</v>
      </c>
      <c r="C907" s="198" t="s">
        <v>2273</v>
      </c>
      <c r="D907" s="237">
        <v>323835</v>
      </c>
      <c r="E907" s="246" t="s">
        <v>2200</v>
      </c>
      <c r="F907" s="279" t="s">
        <v>2531</v>
      </c>
      <c r="G907" s="175" t="s">
        <v>1132</v>
      </c>
      <c r="H907" s="187">
        <v>2017</v>
      </c>
      <c r="I907" s="130">
        <v>42191</v>
      </c>
      <c r="J907" s="282">
        <v>2015</v>
      </c>
      <c r="K907" s="130" t="s">
        <v>1593</v>
      </c>
      <c r="L907" s="130" t="s">
        <v>1110</v>
      </c>
      <c r="M907" s="131">
        <v>330</v>
      </c>
      <c r="N907" s="136" t="s">
        <v>698</v>
      </c>
      <c r="O907" s="136" t="s">
        <v>698</v>
      </c>
      <c r="P907" s="136">
        <v>42844</v>
      </c>
      <c r="Q907" s="128" t="s">
        <v>698</v>
      </c>
      <c r="R907" s="128" t="s">
        <v>698</v>
      </c>
      <c r="S907" s="128" t="s">
        <v>698</v>
      </c>
      <c r="T907" s="128" t="s">
        <v>698</v>
      </c>
      <c r="U907" s="128" t="s">
        <v>698</v>
      </c>
      <c r="V907" s="145" t="s">
        <v>689</v>
      </c>
      <c r="W907" s="145" t="s">
        <v>689</v>
      </c>
      <c r="X907" s="187" t="s">
        <v>689</v>
      </c>
      <c r="Y907" s="133">
        <v>2931571</v>
      </c>
      <c r="Z907" s="140">
        <v>0</v>
      </c>
      <c r="AA907" s="133">
        <v>150000</v>
      </c>
      <c r="AB907" s="133">
        <v>204000</v>
      </c>
      <c r="AC907" s="134">
        <v>0</v>
      </c>
      <c r="AD907" s="137">
        <f t="shared" si="137"/>
        <v>2931571</v>
      </c>
      <c r="AE907" s="135">
        <f t="shared" si="138"/>
        <v>0</v>
      </c>
      <c r="AF907" s="135">
        <f t="shared" si="139"/>
        <v>0</v>
      </c>
      <c r="AG907" s="135" t="s">
        <v>2543</v>
      </c>
      <c r="AH907" s="132"/>
      <c r="AI907" s="137"/>
      <c r="AJ907" s="138"/>
      <c r="AK907" s="138"/>
      <c r="AL907" s="138"/>
      <c r="AM907" s="138"/>
      <c r="AN907" s="138"/>
      <c r="AO907" s="138"/>
      <c r="AP907" s="138"/>
      <c r="AQ907" s="144" t="s">
        <v>2271</v>
      </c>
    </row>
    <row r="908" spans="1:44" ht="48" x14ac:dyDescent="0.3">
      <c r="A908" s="128" t="s">
        <v>897</v>
      </c>
      <c r="B908" s="129">
        <v>906</v>
      </c>
      <c r="C908" s="198" t="s">
        <v>2274</v>
      </c>
      <c r="D908" s="237">
        <v>327898</v>
      </c>
      <c r="E908" s="245" t="s">
        <v>1659</v>
      </c>
      <c r="F908" s="280" t="s">
        <v>2529</v>
      </c>
      <c r="G908" s="175" t="s">
        <v>1132</v>
      </c>
      <c r="H908" s="187">
        <v>2017</v>
      </c>
      <c r="I908" s="130">
        <v>42395</v>
      </c>
      <c r="J908" s="281">
        <v>2016</v>
      </c>
      <c r="K908" s="130" t="s">
        <v>1671</v>
      </c>
      <c r="L908" s="130" t="s">
        <v>1110</v>
      </c>
      <c r="M908" s="131">
        <v>540</v>
      </c>
      <c r="N908" s="136" t="s">
        <v>698</v>
      </c>
      <c r="O908" s="136" t="s">
        <v>698</v>
      </c>
      <c r="P908" s="136">
        <v>42844</v>
      </c>
      <c r="Q908" s="128" t="s">
        <v>698</v>
      </c>
      <c r="R908" s="128" t="s">
        <v>698</v>
      </c>
      <c r="S908" s="128" t="s">
        <v>698</v>
      </c>
      <c r="T908" s="128" t="s">
        <v>698</v>
      </c>
      <c r="U908" s="128" t="s">
        <v>698</v>
      </c>
      <c r="V908" s="145" t="s">
        <v>689</v>
      </c>
      <c r="W908" s="145" t="s">
        <v>689</v>
      </c>
      <c r="X908" s="187" t="s">
        <v>689</v>
      </c>
      <c r="Y908" s="133">
        <v>3098621</v>
      </c>
      <c r="Z908" s="140">
        <v>0</v>
      </c>
      <c r="AA908" s="133">
        <v>67000</v>
      </c>
      <c r="AB908" s="133">
        <v>98140</v>
      </c>
      <c r="AC908" s="134">
        <v>0</v>
      </c>
      <c r="AD908" s="137">
        <f t="shared" si="137"/>
        <v>3098621</v>
      </c>
      <c r="AE908" s="135">
        <f t="shared" si="138"/>
        <v>0</v>
      </c>
      <c r="AF908" s="135">
        <f t="shared" si="139"/>
        <v>0</v>
      </c>
      <c r="AG908" s="135" t="s">
        <v>2543</v>
      </c>
      <c r="AH908" s="132"/>
      <c r="AI908" s="137"/>
      <c r="AJ908" s="138"/>
      <c r="AK908" s="138"/>
      <c r="AL908" s="138"/>
      <c r="AM908" s="138"/>
      <c r="AN908" s="138"/>
      <c r="AO908" s="138"/>
      <c r="AP908" s="138"/>
      <c r="AQ908" s="144" t="s">
        <v>2275</v>
      </c>
    </row>
    <row r="909" spans="1:44" ht="72" x14ac:dyDescent="0.3">
      <c r="A909" s="128" t="s">
        <v>897</v>
      </c>
      <c r="B909" s="129">
        <v>907</v>
      </c>
      <c r="C909" s="198" t="s">
        <v>2276</v>
      </c>
      <c r="D909" s="237">
        <v>329380</v>
      </c>
      <c r="E909" s="245" t="s">
        <v>1659</v>
      </c>
      <c r="F909" s="280" t="s">
        <v>2529</v>
      </c>
      <c r="G909" s="175" t="s">
        <v>1132</v>
      </c>
      <c r="H909" s="187">
        <v>2017</v>
      </c>
      <c r="I909" s="130">
        <v>42475</v>
      </c>
      <c r="J909" s="281">
        <v>2016</v>
      </c>
      <c r="K909" s="130" t="s">
        <v>1659</v>
      </c>
      <c r="L909" s="130" t="s">
        <v>1107</v>
      </c>
      <c r="M909" s="131">
        <v>360</v>
      </c>
      <c r="N909" s="136">
        <v>42795</v>
      </c>
      <c r="O909" s="136">
        <v>42795</v>
      </c>
      <c r="P909" s="136">
        <v>42844</v>
      </c>
      <c r="Q909" s="145">
        <f>+(P909-N909)/365</f>
        <v>0.13424657534246576</v>
      </c>
      <c r="R909" s="145" t="s">
        <v>2510</v>
      </c>
      <c r="S909" s="145">
        <f>+(P909-O909)/365</f>
        <v>0.13424657534246576</v>
      </c>
      <c r="T909" s="145" t="s">
        <v>2510</v>
      </c>
      <c r="U909" s="145" t="s">
        <v>2539</v>
      </c>
      <c r="V909" s="145" t="s">
        <v>689</v>
      </c>
      <c r="W909" s="145" t="s">
        <v>689</v>
      </c>
      <c r="X909" s="187" t="s">
        <v>689</v>
      </c>
      <c r="Y909" s="133">
        <v>4670138</v>
      </c>
      <c r="Z909" s="140">
        <v>0</v>
      </c>
      <c r="AA909" s="133">
        <v>108000</v>
      </c>
      <c r="AB909" s="133">
        <v>169408</v>
      </c>
      <c r="AC909" s="134">
        <v>36000</v>
      </c>
      <c r="AD909" s="137">
        <f t="shared" si="137"/>
        <v>4634138</v>
      </c>
      <c r="AE909" s="135">
        <f t="shared" si="138"/>
        <v>7.7085516530774898E-3</v>
      </c>
      <c r="AF909" s="135">
        <f t="shared" si="139"/>
        <v>7.7085516530774898E-3</v>
      </c>
      <c r="AG909" s="135" t="s">
        <v>2543</v>
      </c>
      <c r="AH909" s="132"/>
      <c r="AI909" s="137"/>
      <c r="AJ909" s="138"/>
      <c r="AK909" s="138"/>
      <c r="AL909" s="138"/>
      <c r="AM909" s="138"/>
      <c r="AN909" s="138"/>
      <c r="AO909" s="138"/>
      <c r="AP909" s="138"/>
      <c r="AQ909" s="144" t="s">
        <v>2277</v>
      </c>
    </row>
    <row r="910" spans="1:44" ht="60" x14ac:dyDescent="0.3">
      <c r="A910" s="128" t="s">
        <v>897</v>
      </c>
      <c r="B910" s="129">
        <v>908</v>
      </c>
      <c r="C910" s="198" t="s">
        <v>2278</v>
      </c>
      <c r="D910" s="237">
        <v>329523</v>
      </c>
      <c r="E910" s="245" t="s">
        <v>1659</v>
      </c>
      <c r="F910" s="280" t="s">
        <v>2529</v>
      </c>
      <c r="G910" s="175" t="s">
        <v>1132</v>
      </c>
      <c r="H910" s="187">
        <v>2017</v>
      </c>
      <c r="I910" s="130">
        <v>42605</v>
      </c>
      <c r="J910" s="281">
        <v>2016</v>
      </c>
      <c r="K910" s="130" t="s">
        <v>1659</v>
      </c>
      <c r="L910" s="130" t="s">
        <v>1107</v>
      </c>
      <c r="M910" s="131">
        <v>360</v>
      </c>
      <c r="N910" s="136" t="s">
        <v>698</v>
      </c>
      <c r="O910" s="136" t="s">
        <v>698</v>
      </c>
      <c r="P910" s="136">
        <v>42844</v>
      </c>
      <c r="Q910" s="128" t="s">
        <v>698</v>
      </c>
      <c r="R910" s="128" t="s">
        <v>698</v>
      </c>
      <c r="S910" s="128" t="s">
        <v>698</v>
      </c>
      <c r="T910" s="128" t="s">
        <v>698</v>
      </c>
      <c r="U910" s="128" t="s">
        <v>698</v>
      </c>
      <c r="V910" s="145" t="s">
        <v>689</v>
      </c>
      <c r="W910" s="145" t="s">
        <v>689</v>
      </c>
      <c r="X910" s="187" t="s">
        <v>689</v>
      </c>
      <c r="Y910" s="133">
        <v>13234051</v>
      </c>
      <c r="Z910" s="140">
        <v>0</v>
      </c>
      <c r="AA910" s="133">
        <v>280342</v>
      </c>
      <c r="AB910" s="133">
        <v>413542</v>
      </c>
      <c r="AC910" s="134">
        <v>0</v>
      </c>
      <c r="AD910" s="137">
        <f t="shared" si="137"/>
        <v>13234051</v>
      </c>
      <c r="AE910" s="135">
        <f t="shared" si="138"/>
        <v>0</v>
      </c>
      <c r="AF910" s="135">
        <f t="shared" si="139"/>
        <v>0</v>
      </c>
      <c r="AG910" s="135" t="s">
        <v>2543</v>
      </c>
      <c r="AH910" s="132"/>
      <c r="AI910" s="137"/>
      <c r="AJ910" s="138"/>
      <c r="AK910" s="138"/>
      <c r="AL910" s="138"/>
      <c r="AM910" s="138"/>
      <c r="AN910" s="138"/>
      <c r="AO910" s="138"/>
      <c r="AP910" s="138"/>
      <c r="AQ910" s="144" t="s">
        <v>2279</v>
      </c>
    </row>
    <row r="911" spans="1:44" ht="60" x14ac:dyDescent="0.3">
      <c r="A911" s="128" t="s">
        <v>897</v>
      </c>
      <c r="B911" s="129">
        <v>909</v>
      </c>
      <c r="C911" s="198" t="s">
        <v>2280</v>
      </c>
      <c r="D911" s="237">
        <v>330936</v>
      </c>
      <c r="E911" s="245" t="s">
        <v>1659</v>
      </c>
      <c r="F911" s="280" t="s">
        <v>2529</v>
      </c>
      <c r="G911" s="175" t="s">
        <v>1132</v>
      </c>
      <c r="H911" s="187">
        <v>2017</v>
      </c>
      <c r="I911" s="130">
        <v>42496</v>
      </c>
      <c r="J911" s="281">
        <v>2016</v>
      </c>
      <c r="K911" s="130" t="s">
        <v>1593</v>
      </c>
      <c r="L911" s="130" t="s">
        <v>1110</v>
      </c>
      <c r="M911" s="131">
        <v>270</v>
      </c>
      <c r="N911" s="136">
        <v>42795</v>
      </c>
      <c r="O911" s="136">
        <v>42795</v>
      </c>
      <c r="P911" s="136">
        <v>42844</v>
      </c>
      <c r="Q911" s="145">
        <f>+(P911-N911)/365</f>
        <v>0.13424657534246576</v>
      </c>
      <c r="R911" s="145" t="s">
        <v>2510</v>
      </c>
      <c r="S911" s="145">
        <f>+(P911-O911)/365</f>
        <v>0.13424657534246576</v>
      </c>
      <c r="T911" s="145" t="s">
        <v>2510</v>
      </c>
      <c r="U911" s="145" t="s">
        <v>2539</v>
      </c>
      <c r="V911" s="145" t="s">
        <v>689</v>
      </c>
      <c r="W911" s="145" t="s">
        <v>689</v>
      </c>
      <c r="X911" s="187" t="s">
        <v>689</v>
      </c>
      <c r="Y911" s="133">
        <v>4479799</v>
      </c>
      <c r="Z911" s="140">
        <v>0</v>
      </c>
      <c r="AA911" s="133">
        <v>72400</v>
      </c>
      <c r="AB911" s="133">
        <v>103240</v>
      </c>
      <c r="AC911" s="134">
        <v>24160</v>
      </c>
      <c r="AD911" s="137">
        <f t="shared" si="137"/>
        <v>4455639</v>
      </c>
      <c r="AE911" s="135">
        <f t="shared" si="138"/>
        <v>5.3930991100270345E-3</v>
      </c>
      <c r="AF911" s="135">
        <f t="shared" si="139"/>
        <v>5.3930991100270345E-3</v>
      </c>
      <c r="AG911" s="135" t="s">
        <v>2543</v>
      </c>
      <c r="AH911" s="132"/>
      <c r="AI911" s="137"/>
      <c r="AJ911" s="138"/>
      <c r="AK911" s="138"/>
      <c r="AL911" s="138"/>
      <c r="AM911" s="138"/>
      <c r="AN911" s="138"/>
      <c r="AO911" s="138"/>
      <c r="AP911" s="138"/>
      <c r="AQ911" s="144" t="s">
        <v>2281</v>
      </c>
    </row>
    <row r="912" spans="1:44" ht="48" x14ac:dyDescent="0.3">
      <c r="A912" s="128" t="s">
        <v>897</v>
      </c>
      <c r="B912" s="129">
        <v>910</v>
      </c>
      <c r="C912" s="198" t="s">
        <v>2282</v>
      </c>
      <c r="D912" s="237">
        <v>331307</v>
      </c>
      <c r="E912" s="246" t="s">
        <v>2200</v>
      </c>
      <c r="F912" s="279" t="s">
        <v>2531</v>
      </c>
      <c r="G912" s="175" t="s">
        <v>1132</v>
      </c>
      <c r="H912" s="187">
        <v>2017</v>
      </c>
      <c r="I912" s="130">
        <v>42682</v>
      </c>
      <c r="J912" s="281">
        <v>2016</v>
      </c>
      <c r="K912" s="130" t="s">
        <v>916</v>
      </c>
      <c r="L912" s="130" t="s">
        <v>1110</v>
      </c>
      <c r="M912" s="131">
        <v>540</v>
      </c>
      <c r="N912" s="136" t="s">
        <v>698</v>
      </c>
      <c r="O912" s="136" t="s">
        <v>698</v>
      </c>
      <c r="P912" s="136">
        <v>42844</v>
      </c>
      <c r="Q912" s="128" t="s">
        <v>698</v>
      </c>
      <c r="R912" s="128" t="s">
        <v>698</v>
      </c>
      <c r="S912" s="128" t="s">
        <v>698</v>
      </c>
      <c r="T912" s="128" t="s">
        <v>698</v>
      </c>
      <c r="U912" s="128" t="s">
        <v>698</v>
      </c>
      <c r="V912" s="145" t="s">
        <v>689</v>
      </c>
      <c r="W912" s="145" t="s">
        <v>689</v>
      </c>
      <c r="X912" s="187" t="s">
        <v>689</v>
      </c>
      <c r="Y912" s="133">
        <v>3427056</v>
      </c>
      <c r="Z912" s="140">
        <v>0</v>
      </c>
      <c r="AA912" s="133">
        <v>121020</v>
      </c>
      <c r="AB912" s="133">
        <v>121020</v>
      </c>
      <c r="AC912" s="134">
        <v>0</v>
      </c>
      <c r="AD912" s="137">
        <f t="shared" si="137"/>
        <v>3427056</v>
      </c>
      <c r="AE912" s="135">
        <f t="shared" si="138"/>
        <v>0</v>
      </c>
      <c r="AF912" s="135">
        <f t="shared" si="139"/>
        <v>0</v>
      </c>
      <c r="AG912" s="135" t="s">
        <v>2543</v>
      </c>
      <c r="AH912" s="132"/>
      <c r="AI912" s="137"/>
      <c r="AJ912" s="138"/>
      <c r="AK912" s="138"/>
      <c r="AL912" s="138"/>
      <c r="AM912" s="138"/>
      <c r="AN912" s="138"/>
      <c r="AO912" s="138"/>
      <c r="AP912" s="138"/>
      <c r="AQ912" s="144" t="s">
        <v>2283</v>
      </c>
    </row>
    <row r="913" spans="1:43" ht="84" x14ac:dyDescent="0.3">
      <c r="A913" s="128" t="s">
        <v>897</v>
      </c>
      <c r="B913" s="129">
        <v>911</v>
      </c>
      <c r="C913" s="198" t="s">
        <v>2284</v>
      </c>
      <c r="D913" s="237">
        <v>333040</v>
      </c>
      <c r="E913" s="245" t="s">
        <v>1659</v>
      </c>
      <c r="F913" s="280" t="s">
        <v>2529</v>
      </c>
      <c r="G913" s="175" t="s">
        <v>1132</v>
      </c>
      <c r="H913" s="187">
        <v>2017</v>
      </c>
      <c r="I913" s="130">
        <v>42458</v>
      </c>
      <c r="J913" s="281">
        <v>2016</v>
      </c>
      <c r="K913" s="130" t="s">
        <v>1094</v>
      </c>
      <c r="L913" s="130" t="s">
        <v>1100</v>
      </c>
      <c r="M913" s="131">
        <v>420</v>
      </c>
      <c r="N913" s="136">
        <v>42826</v>
      </c>
      <c r="O913" s="136">
        <v>42826</v>
      </c>
      <c r="P913" s="136">
        <v>42844</v>
      </c>
      <c r="Q913" s="145">
        <f>+(P913-N913)/365</f>
        <v>4.9315068493150684E-2</v>
      </c>
      <c r="R913" s="145" t="s">
        <v>2510</v>
      </c>
      <c r="S913" s="145">
        <f>+(P913-O913)/365</f>
        <v>4.9315068493150684E-2</v>
      </c>
      <c r="T913" s="145" t="s">
        <v>2510</v>
      </c>
      <c r="U913" s="145" t="s">
        <v>2539</v>
      </c>
      <c r="V913" s="145" t="s">
        <v>689</v>
      </c>
      <c r="W913" s="145" t="s">
        <v>689</v>
      </c>
      <c r="X913" s="187" t="s">
        <v>689</v>
      </c>
      <c r="Y913" s="133">
        <v>7853740</v>
      </c>
      <c r="Z913" s="140">
        <v>0</v>
      </c>
      <c r="AA913" s="133">
        <v>175948</v>
      </c>
      <c r="AB913" s="133">
        <v>310948</v>
      </c>
      <c r="AC913" s="134">
        <v>58379.199999999997</v>
      </c>
      <c r="AD913" s="137">
        <f t="shared" si="137"/>
        <v>7795360.7999999998</v>
      </c>
      <c r="AE913" s="135">
        <f t="shared" si="138"/>
        <v>7.4332992943489341E-3</v>
      </c>
      <c r="AF913" s="135">
        <f t="shared" si="139"/>
        <v>7.4332992943489341E-3</v>
      </c>
      <c r="AG913" s="135" t="s">
        <v>2543</v>
      </c>
      <c r="AH913" s="132"/>
      <c r="AI913" s="137"/>
      <c r="AJ913" s="138"/>
      <c r="AK913" s="138"/>
      <c r="AL913" s="138"/>
      <c r="AM913" s="138"/>
      <c r="AN913" s="138"/>
      <c r="AO913" s="138"/>
      <c r="AP913" s="138"/>
      <c r="AQ913" s="144" t="s">
        <v>2285</v>
      </c>
    </row>
    <row r="914" spans="1:43" ht="72" x14ac:dyDescent="0.3">
      <c r="A914" s="128" t="s">
        <v>897</v>
      </c>
      <c r="B914" s="129">
        <v>912</v>
      </c>
      <c r="C914" s="198" t="s">
        <v>2286</v>
      </c>
      <c r="D914" s="237">
        <v>304429</v>
      </c>
      <c r="E914" s="246" t="s">
        <v>906</v>
      </c>
      <c r="F914" s="279" t="s">
        <v>2532</v>
      </c>
      <c r="G914" s="175" t="s">
        <v>1132</v>
      </c>
      <c r="H914" s="187">
        <v>2017</v>
      </c>
      <c r="I914" s="130">
        <v>42072</v>
      </c>
      <c r="J914" s="282">
        <v>2015</v>
      </c>
      <c r="K914" s="130" t="s">
        <v>1694</v>
      </c>
      <c r="L914" s="130" t="s">
        <v>1110</v>
      </c>
      <c r="M914" s="131">
        <v>240</v>
      </c>
      <c r="N914" s="136" t="s">
        <v>698</v>
      </c>
      <c r="O914" s="136" t="s">
        <v>698</v>
      </c>
      <c r="P914" s="136">
        <v>42844</v>
      </c>
      <c r="Q914" s="128" t="s">
        <v>698</v>
      </c>
      <c r="R914" s="128" t="s">
        <v>698</v>
      </c>
      <c r="S914" s="128" t="s">
        <v>698</v>
      </c>
      <c r="T914" s="128" t="s">
        <v>698</v>
      </c>
      <c r="U914" s="128" t="s">
        <v>698</v>
      </c>
      <c r="V914" s="145" t="s">
        <v>689</v>
      </c>
      <c r="W914" s="145" t="s">
        <v>689</v>
      </c>
      <c r="X914" s="187" t="s">
        <v>689</v>
      </c>
      <c r="Y914" s="133">
        <v>4906503</v>
      </c>
      <c r="Z914" s="140">
        <v>0</v>
      </c>
      <c r="AA914" s="133">
        <v>100792</v>
      </c>
      <c r="AB914" s="133">
        <v>169292</v>
      </c>
      <c r="AC914" s="134">
        <v>0</v>
      </c>
      <c r="AD914" s="137">
        <f t="shared" si="137"/>
        <v>4906503</v>
      </c>
      <c r="AE914" s="135">
        <f t="shared" si="138"/>
        <v>0</v>
      </c>
      <c r="AF914" s="135">
        <f t="shared" si="139"/>
        <v>0</v>
      </c>
      <c r="AG914" s="135" t="s">
        <v>2543</v>
      </c>
      <c r="AH914" s="132"/>
      <c r="AI914" s="137"/>
      <c r="AJ914" s="138"/>
      <c r="AK914" s="138"/>
      <c r="AL914" s="138"/>
      <c r="AM914" s="138"/>
      <c r="AN914" s="138"/>
      <c r="AO914" s="138"/>
      <c r="AP914" s="138"/>
      <c r="AQ914" s="144" t="s">
        <v>2287</v>
      </c>
    </row>
    <row r="915" spans="1:43" ht="72" x14ac:dyDescent="0.3">
      <c r="A915" s="128" t="s">
        <v>897</v>
      </c>
      <c r="B915" s="129">
        <v>913</v>
      </c>
      <c r="C915" s="198" t="s">
        <v>2288</v>
      </c>
      <c r="D915" s="237">
        <v>325642</v>
      </c>
      <c r="E915" s="246" t="s">
        <v>2200</v>
      </c>
      <c r="F915" s="279" t="s">
        <v>2531</v>
      </c>
      <c r="G915" s="175" t="s">
        <v>1132</v>
      </c>
      <c r="H915" s="187">
        <v>2017</v>
      </c>
      <c r="I915" s="130">
        <v>42398</v>
      </c>
      <c r="J915" s="281">
        <v>2016</v>
      </c>
      <c r="K915" s="130" t="s">
        <v>1593</v>
      </c>
      <c r="L915" s="130" t="s">
        <v>1110</v>
      </c>
      <c r="M915" s="131">
        <v>540</v>
      </c>
      <c r="N915" s="136" t="s">
        <v>698</v>
      </c>
      <c r="O915" s="136" t="s">
        <v>698</v>
      </c>
      <c r="P915" s="136">
        <v>42844</v>
      </c>
      <c r="Q915" s="128" t="s">
        <v>698</v>
      </c>
      <c r="R915" s="128" t="s">
        <v>698</v>
      </c>
      <c r="S915" s="128" t="s">
        <v>698</v>
      </c>
      <c r="T915" s="128" t="s">
        <v>698</v>
      </c>
      <c r="U915" s="128" t="s">
        <v>698</v>
      </c>
      <c r="V915" s="145" t="s">
        <v>689</v>
      </c>
      <c r="W915" s="145" t="s">
        <v>689</v>
      </c>
      <c r="X915" s="187" t="s">
        <v>689</v>
      </c>
      <c r="Y915" s="133">
        <v>6022510</v>
      </c>
      <c r="Z915" s="140">
        <v>0</v>
      </c>
      <c r="AA915" s="133">
        <v>6022510</v>
      </c>
      <c r="AB915" s="133">
        <v>6022510</v>
      </c>
      <c r="AC915" s="134">
        <v>0</v>
      </c>
      <c r="AD915" s="137">
        <f t="shared" si="137"/>
        <v>6022510</v>
      </c>
      <c r="AE915" s="135">
        <f t="shared" si="138"/>
        <v>0</v>
      </c>
      <c r="AF915" s="135">
        <f t="shared" si="139"/>
        <v>0</v>
      </c>
      <c r="AG915" s="135" t="s">
        <v>2543</v>
      </c>
      <c r="AH915" s="132"/>
      <c r="AI915" s="137"/>
      <c r="AJ915" s="138"/>
      <c r="AK915" s="138"/>
      <c r="AL915" s="138"/>
      <c r="AM915" s="138"/>
      <c r="AN915" s="138"/>
      <c r="AO915" s="138"/>
      <c r="AP915" s="138"/>
      <c r="AQ915" s="144" t="s">
        <v>2275</v>
      </c>
    </row>
    <row r="916" spans="1:43" ht="48" x14ac:dyDescent="0.3">
      <c r="A916" s="128" t="s">
        <v>897</v>
      </c>
      <c r="B916" s="129">
        <v>914</v>
      </c>
      <c r="C916" s="198" t="s">
        <v>2289</v>
      </c>
      <c r="D916" s="237">
        <v>331132</v>
      </c>
      <c r="E916" s="245" t="s">
        <v>1659</v>
      </c>
      <c r="F916" s="280" t="s">
        <v>2529</v>
      </c>
      <c r="G916" s="175" t="s">
        <v>1132</v>
      </c>
      <c r="H916" s="187">
        <v>2017</v>
      </c>
      <c r="I916" s="130">
        <v>42601</v>
      </c>
      <c r="J916" s="281">
        <v>2016</v>
      </c>
      <c r="K916" s="130" t="s">
        <v>1094</v>
      </c>
      <c r="L916" s="130" t="s">
        <v>1104</v>
      </c>
      <c r="M916" s="131">
        <v>540</v>
      </c>
      <c r="N916" s="136">
        <v>42826</v>
      </c>
      <c r="O916" s="136">
        <v>42826</v>
      </c>
      <c r="P916" s="136">
        <v>42844</v>
      </c>
      <c r="Q916" s="145">
        <f>+(P916-N916)/365</f>
        <v>4.9315068493150684E-2</v>
      </c>
      <c r="R916" s="145" t="s">
        <v>2510</v>
      </c>
      <c r="S916" s="145">
        <f>+(P916-O916)/365</f>
        <v>4.9315068493150684E-2</v>
      </c>
      <c r="T916" s="145" t="s">
        <v>2510</v>
      </c>
      <c r="U916" s="145" t="s">
        <v>2539</v>
      </c>
      <c r="V916" s="145" t="s">
        <v>689</v>
      </c>
      <c r="W916" s="145" t="s">
        <v>689</v>
      </c>
      <c r="X916" s="187" t="s">
        <v>689</v>
      </c>
      <c r="Y916" s="133">
        <v>7983293</v>
      </c>
      <c r="Z916" s="140">
        <v>0</v>
      </c>
      <c r="AA916" s="133">
        <v>258606</v>
      </c>
      <c r="AB916" s="133">
        <v>326106</v>
      </c>
      <c r="AC916" s="134">
        <v>91442.4</v>
      </c>
      <c r="AD916" s="137">
        <f t="shared" si="137"/>
        <v>7891850.5999999996</v>
      </c>
      <c r="AE916" s="135">
        <f t="shared" si="138"/>
        <v>1.1454220708171427E-2</v>
      </c>
      <c r="AF916" s="135">
        <f t="shared" si="139"/>
        <v>1.1454220708171427E-2</v>
      </c>
      <c r="AG916" s="135" t="s">
        <v>2543</v>
      </c>
      <c r="AH916" s="132"/>
      <c r="AI916" s="137"/>
      <c r="AJ916" s="138"/>
      <c r="AK916" s="138"/>
      <c r="AL916" s="138"/>
      <c r="AM916" s="138"/>
      <c r="AN916" s="138"/>
      <c r="AO916" s="138"/>
      <c r="AP916" s="138"/>
      <c r="AQ916" s="144" t="s">
        <v>2279</v>
      </c>
    </row>
    <row r="917" spans="1:43" ht="48" x14ac:dyDescent="0.3">
      <c r="A917" s="128" t="s">
        <v>897</v>
      </c>
      <c r="B917" s="129">
        <v>915</v>
      </c>
      <c r="C917" s="198" t="s">
        <v>2290</v>
      </c>
      <c r="D917" s="237">
        <v>332517</v>
      </c>
      <c r="E917" s="246" t="s">
        <v>2200</v>
      </c>
      <c r="F917" s="279" t="s">
        <v>2531</v>
      </c>
      <c r="G917" s="175" t="s">
        <v>1132</v>
      </c>
      <c r="H917" s="187">
        <v>2017</v>
      </c>
      <c r="I917" s="130">
        <v>42452</v>
      </c>
      <c r="J917" s="281">
        <v>2016</v>
      </c>
      <c r="K917" s="130" t="s">
        <v>2291</v>
      </c>
      <c r="L917" s="130" t="s">
        <v>1110</v>
      </c>
      <c r="M917" s="131">
        <v>540</v>
      </c>
      <c r="N917" s="136" t="s">
        <v>698</v>
      </c>
      <c r="O917" s="136" t="s">
        <v>698</v>
      </c>
      <c r="P917" s="136">
        <v>42844</v>
      </c>
      <c r="Q917" s="128" t="s">
        <v>698</v>
      </c>
      <c r="R917" s="128" t="s">
        <v>698</v>
      </c>
      <c r="S917" s="128" t="s">
        <v>698</v>
      </c>
      <c r="T917" s="128" t="s">
        <v>698</v>
      </c>
      <c r="U917" s="128" t="s">
        <v>698</v>
      </c>
      <c r="V917" s="145" t="s">
        <v>689</v>
      </c>
      <c r="W917" s="145" t="s">
        <v>689</v>
      </c>
      <c r="X917" s="187" t="s">
        <v>689</v>
      </c>
      <c r="Y917" s="133">
        <v>2348494</v>
      </c>
      <c r="Z917" s="140">
        <v>0</v>
      </c>
      <c r="AA917" s="133">
        <v>2348994</v>
      </c>
      <c r="AB917" s="133">
        <v>2348994</v>
      </c>
      <c r="AC917" s="134">
        <v>0</v>
      </c>
      <c r="AD917" s="137">
        <f t="shared" si="137"/>
        <v>2348494</v>
      </c>
      <c r="AE917" s="135">
        <f t="shared" si="138"/>
        <v>0</v>
      </c>
      <c r="AF917" s="135">
        <f t="shared" si="139"/>
        <v>0</v>
      </c>
      <c r="AG917" s="135" t="s">
        <v>2543</v>
      </c>
      <c r="AH917" s="132"/>
      <c r="AI917" s="137"/>
      <c r="AJ917" s="138"/>
      <c r="AK917" s="138"/>
      <c r="AL917" s="138"/>
      <c r="AM917" s="138"/>
      <c r="AN917" s="138"/>
      <c r="AO917" s="138"/>
      <c r="AP917" s="138"/>
      <c r="AQ917" s="144" t="s">
        <v>2292</v>
      </c>
    </row>
    <row r="918" spans="1:43" ht="48" x14ac:dyDescent="0.3">
      <c r="A918" s="128" t="s">
        <v>897</v>
      </c>
      <c r="B918" s="129">
        <v>916</v>
      </c>
      <c r="C918" s="198" t="s">
        <v>2293</v>
      </c>
      <c r="D918" s="237">
        <v>335987</v>
      </c>
      <c r="E918" s="246" t="s">
        <v>906</v>
      </c>
      <c r="F918" s="279" t="s">
        <v>2532</v>
      </c>
      <c r="G918" s="175" t="s">
        <v>1132</v>
      </c>
      <c r="H918" s="187">
        <v>2017</v>
      </c>
      <c r="I918" s="130">
        <v>42459</v>
      </c>
      <c r="J918" s="281">
        <v>2016</v>
      </c>
      <c r="K918" s="130" t="s">
        <v>1094</v>
      </c>
      <c r="L918" s="130" t="s">
        <v>1102</v>
      </c>
      <c r="M918" s="131">
        <v>720</v>
      </c>
      <c r="N918" s="136" t="s">
        <v>698</v>
      </c>
      <c r="O918" s="136" t="s">
        <v>698</v>
      </c>
      <c r="P918" s="136">
        <v>42844</v>
      </c>
      <c r="Q918" s="128" t="s">
        <v>698</v>
      </c>
      <c r="R918" s="128" t="s">
        <v>698</v>
      </c>
      <c r="S918" s="128" t="s">
        <v>698</v>
      </c>
      <c r="T918" s="128" t="s">
        <v>698</v>
      </c>
      <c r="U918" s="128" t="s">
        <v>698</v>
      </c>
      <c r="V918" s="145" t="s">
        <v>689</v>
      </c>
      <c r="W918" s="145" t="s">
        <v>689</v>
      </c>
      <c r="X918" s="187" t="s">
        <v>689</v>
      </c>
      <c r="Y918" s="133">
        <v>19534864</v>
      </c>
      <c r="Z918" s="140">
        <v>0</v>
      </c>
      <c r="AA918" s="133">
        <v>610000</v>
      </c>
      <c r="AB918" s="133">
        <v>854000</v>
      </c>
      <c r="AC918" s="134">
        <v>0</v>
      </c>
      <c r="AD918" s="137">
        <f t="shared" si="137"/>
        <v>19534864</v>
      </c>
      <c r="AE918" s="135">
        <f t="shared" si="138"/>
        <v>0</v>
      </c>
      <c r="AF918" s="135">
        <f t="shared" si="139"/>
        <v>0</v>
      </c>
      <c r="AG918" s="135" t="s">
        <v>2543</v>
      </c>
      <c r="AH918" s="132"/>
      <c r="AI918" s="137"/>
      <c r="AJ918" s="138"/>
      <c r="AK918" s="138"/>
      <c r="AL918" s="138"/>
      <c r="AM918" s="138"/>
      <c r="AN918" s="138"/>
      <c r="AO918" s="138"/>
      <c r="AP918" s="138"/>
      <c r="AQ918" s="144" t="s">
        <v>2292</v>
      </c>
    </row>
    <row r="919" spans="1:43" ht="48" x14ac:dyDescent="0.3">
      <c r="A919" s="128" t="s">
        <v>897</v>
      </c>
      <c r="B919" s="129">
        <v>917</v>
      </c>
      <c r="C919" s="198" t="s">
        <v>2294</v>
      </c>
      <c r="D919" s="237">
        <v>341546</v>
      </c>
      <c r="E919" s="246" t="s">
        <v>2200</v>
      </c>
      <c r="F919" s="279" t="s">
        <v>2531</v>
      </c>
      <c r="G919" s="175" t="s">
        <v>1132</v>
      </c>
      <c r="H919" s="187">
        <v>2017</v>
      </c>
      <c r="I919" s="130">
        <v>42424</v>
      </c>
      <c r="J919" s="281">
        <v>2016</v>
      </c>
      <c r="K919" s="130" t="s">
        <v>2291</v>
      </c>
      <c r="L919" s="130" t="s">
        <v>1109</v>
      </c>
      <c r="M919" s="131">
        <v>120</v>
      </c>
      <c r="N919" s="136">
        <v>42644</v>
      </c>
      <c r="O919" s="136">
        <v>42826</v>
      </c>
      <c r="P919" s="136">
        <v>42844</v>
      </c>
      <c r="Q919" s="145">
        <f>+(P919-N919)/365</f>
        <v>0.54794520547945202</v>
      </c>
      <c r="R919" s="145" t="s">
        <v>2509</v>
      </c>
      <c r="S919" s="145">
        <f>+(P919-O919)/365</f>
        <v>4.9315068493150684E-2</v>
      </c>
      <c r="T919" s="145" t="s">
        <v>2510</v>
      </c>
      <c r="U919" s="145" t="s">
        <v>2539</v>
      </c>
      <c r="V919" s="145" t="s">
        <v>691</v>
      </c>
      <c r="W919" s="145" t="s">
        <v>689</v>
      </c>
      <c r="X919" s="187" t="s">
        <v>689</v>
      </c>
      <c r="Y919" s="133">
        <v>264293</v>
      </c>
      <c r="Z919" s="140">
        <v>0</v>
      </c>
      <c r="AA919" s="133">
        <v>177672</v>
      </c>
      <c r="AB919" s="133">
        <v>440965</v>
      </c>
      <c r="AC919" s="134">
        <v>166013.92000000001</v>
      </c>
      <c r="AD919" s="137">
        <f t="shared" si="137"/>
        <v>98279.079999999987</v>
      </c>
      <c r="AE919" s="135">
        <f t="shared" si="138"/>
        <v>0.62814346199104787</v>
      </c>
      <c r="AF919" s="135">
        <f t="shared" si="139"/>
        <v>0.62814346199104787</v>
      </c>
      <c r="AG919" s="135" t="s">
        <v>2542</v>
      </c>
      <c r="AH919" s="132"/>
      <c r="AI919" s="137"/>
      <c r="AJ919" s="138"/>
      <c r="AK919" s="138"/>
      <c r="AL919" s="138"/>
      <c r="AM919" s="138"/>
      <c r="AN919" s="138"/>
      <c r="AO919" s="138"/>
      <c r="AP919" s="138"/>
      <c r="AQ919" s="144" t="s">
        <v>2295</v>
      </c>
    </row>
    <row r="920" spans="1:43" ht="48" x14ac:dyDescent="0.3">
      <c r="A920" s="128" t="s">
        <v>897</v>
      </c>
      <c r="B920" s="129">
        <v>918</v>
      </c>
      <c r="C920" s="198" t="s">
        <v>2296</v>
      </c>
      <c r="D920" s="237">
        <v>341592</v>
      </c>
      <c r="E920" s="246" t="s">
        <v>2200</v>
      </c>
      <c r="F920" s="279" t="s">
        <v>2531</v>
      </c>
      <c r="G920" s="175" t="s">
        <v>1132</v>
      </c>
      <c r="H920" s="187">
        <v>2017</v>
      </c>
      <c r="I920" s="130">
        <v>42424</v>
      </c>
      <c r="J920" s="281">
        <v>2016</v>
      </c>
      <c r="K920" s="130" t="s">
        <v>1162</v>
      </c>
      <c r="L920" s="130" t="s">
        <v>1109</v>
      </c>
      <c r="M920" s="131">
        <v>120</v>
      </c>
      <c r="N920" s="136">
        <v>42644</v>
      </c>
      <c r="O920" s="136">
        <v>42795</v>
      </c>
      <c r="P920" s="136">
        <v>42844</v>
      </c>
      <c r="Q920" s="145">
        <f>+(P920-N920)/365</f>
        <v>0.54794520547945202</v>
      </c>
      <c r="R920" s="145" t="s">
        <v>2509</v>
      </c>
      <c r="S920" s="145">
        <f>+(P920-O920)/365</f>
        <v>0.13424657534246576</v>
      </c>
      <c r="T920" s="145" t="s">
        <v>2510</v>
      </c>
      <c r="U920" s="145" t="s">
        <v>2539</v>
      </c>
      <c r="V920" s="145" t="s">
        <v>691</v>
      </c>
      <c r="W920" s="145" t="s">
        <v>689</v>
      </c>
      <c r="X920" s="187" t="s">
        <v>689</v>
      </c>
      <c r="Y920" s="133">
        <v>241252</v>
      </c>
      <c r="Z920" s="140">
        <v>0</v>
      </c>
      <c r="AA920" s="133">
        <v>117357</v>
      </c>
      <c r="AB920" s="133">
        <v>357609</v>
      </c>
      <c r="AC920" s="134">
        <v>164787.34</v>
      </c>
      <c r="AD920" s="137">
        <f t="shared" si="137"/>
        <v>76464.66</v>
      </c>
      <c r="AE920" s="135">
        <f t="shared" si="138"/>
        <v>0.68305066900999778</v>
      </c>
      <c r="AF920" s="135">
        <f t="shared" si="139"/>
        <v>0.68305066900999778</v>
      </c>
      <c r="AG920" s="135" t="s">
        <v>2542</v>
      </c>
      <c r="AH920" s="132"/>
      <c r="AI920" s="137"/>
      <c r="AJ920" s="138"/>
      <c r="AK920" s="138"/>
      <c r="AL920" s="138"/>
      <c r="AM920" s="138"/>
      <c r="AN920" s="138"/>
      <c r="AO920" s="138"/>
      <c r="AP920" s="138"/>
      <c r="AQ920" s="144" t="s">
        <v>2297</v>
      </c>
    </row>
    <row r="921" spans="1:43" ht="36" x14ac:dyDescent="0.3">
      <c r="A921" s="128" t="s">
        <v>897</v>
      </c>
      <c r="B921" s="129">
        <v>919</v>
      </c>
      <c r="C921" s="198" t="s">
        <v>2298</v>
      </c>
      <c r="D921" s="237">
        <v>342598</v>
      </c>
      <c r="E921" s="246" t="s">
        <v>2200</v>
      </c>
      <c r="F921" s="279" t="s">
        <v>2531</v>
      </c>
      <c r="G921" s="175" t="s">
        <v>1132</v>
      </c>
      <c r="H921" s="187">
        <v>2017</v>
      </c>
      <c r="I921" s="130">
        <v>42424</v>
      </c>
      <c r="J921" s="281">
        <v>2016</v>
      </c>
      <c r="K921" s="130" t="s">
        <v>1187</v>
      </c>
      <c r="L921" s="130" t="s">
        <v>1109</v>
      </c>
      <c r="M921" s="131">
        <v>120</v>
      </c>
      <c r="N921" s="136">
        <v>42644</v>
      </c>
      <c r="O921" s="136">
        <v>42795</v>
      </c>
      <c r="P921" s="136">
        <v>42844</v>
      </c>
      <c r="Q921" s="145">
        <f>+(P921-N921)/365</f>
        <v>0.54794520547945202</v>
      </c>
      <c r="R921" s="145" t="s">
        <v>2509</v>
      </c>
      <c r="S921" s="145">
        <f>+(P921-O921)/365</f>
        <v>0.13424657534246576</v>
      </c>
      <c r="T921" s="145" t="s">
        <v>2510</v>
      </c>
      <c r="U921" s="145" t="s">
        <v>2539</v>
      </c>
      <c r="V921" s="145" t="s">
        <v>691</v>
      </c>
      <c r="W921" s="145" t="s">
        <v>689</v>
      </c>
      <c r="X921" s="187" t="s">
        <v>689</v>
      </c>
      <c r="Y921" s="133">
        <v>243930</v>
      </c>
      <c r="Z921" s="140">
        <v>0</v>
      </c>
      <c r="AA921" s="133">
        <v>173519</v>
      </c>
      <c r="AB921" s="133">
        <v>416449</v>
      </c>
      <c r="AC921" s="134">
        <v>228568.6</v>
      </c>
      <c r="AD921" s="137">
        <f t="shared" si="137"/>
        <v>15361.399999999994</v>
      </c>
      <c r="AE921" s="135">
        <f t="shared" si="138"/>
        <v>0.93702537613249703</v>
      </c>
      <c r="AF921" s="135">
        <f t="shared" si="139"/>
        <v>0.93702537613249703</v>
      </c>
      <c r="AG921" s="135" t="s">
        <v>2544</v>
      </c>
      <c r="AH921" s="132"/>
      <c r="AI921" s="137"/>
      <c r="AJ921" s="138"/>
      <c r="AK921" s="138"/>
      <c r="AL921" s="138"/>
      <c r="AM921" s="138"/>
      <c r="AN921" s="138"/>
      <c r="AO921" s="138"/>
      <c r="AP921" s="138"/>
      <c r="AQ921" s="144" t="s">
        <v>2297</v>
      </c>
    </row>
    <row r="922" spans="1:43" ht="48" x14ac:dyDescent="0.3">
      <c r="A922" s="128" t="s">
        <v>901</v>
      </c>
      <c r="B922" s="129">
        <v>920</v>
      </c>
      <c r="C922" s="198" t="s">
        <v>2403</v>
      </c>
      <c r="D922" s="237">
        <v>341601</v>
      </c>
      <c r="E922" s="246" t="s">
        <v>2200</v>
      </c>
      <c r="F922" s="279" t="s">
        <v>2531</v>
      </c>
      <c r="G922" s="175" t="s">
        <v>1132</v>
      </c>
      <c r="H922" s="187">
        <v>2017</v>
      </c>
      <c r="I922" s="130">
        <v>42424</v>
      </c>
      <c r="J922" s="281">
        <v>2016</v>
      </c>
      <c r="K922" s="130" t="s">
        <v>916</v>
      </c>
      <c r="L922" s="130" t="s">
        <v>1109</v>
      </c>
      <c r="M922" s="131">
        <v>120</v>
      </c>
      <c r="N922" s="136">
        <v>42644</v>
      </c>
      <c r="O922" s="136">
        <v>42795</v>
      </c>
      <c r="P922" s="136">
        <v>42844</v>
      </c>
      <c r="Q922" s="145">
        <f>+(P922-N922)/365</f>
        <v>0.54794520547945202</v>
      </c>
      <c r="R922" s="145" t="s">
        <v>2509</v>
      </c>
      <c r="S922" s="145">
        <f>+(P922-O922)/365</f>
        <v>0.13424657534246576</v>
      </c>
      <c r="T922" s="145" t="s">
        <v>2510</v>
      </c>
      <c r="U922" s="145" t="s">
        <v>2539</v>
      </c>
      <c r="V922" s="145" t="s">
        <v>691</v>
      </c>
      <c r="W922" s="145" t="s">
        <v>689</v>
      </c>
      <c r="X922" s="187" t="s">
        <v>689</v>
      </c>
      <c r="Y922" s="133">
        <v>305309</v>
      </c>
      <c r="Z922" s="140">
        <v>0</v>
      </c>
      <c r="AA922" s="133">
        <v>244021</v>
      </c>
      <c r="AB922" s="133">
        <v>548330</v>
      </c>
      <c r="AC922" s="134">
        <v>209995.5</v>
      </c>
      <c r="AD922" s="137">
        <f t="shared" si="137"/>
        <v>95313.5</v>
      </c>
      <c r="AE922" s="135">
        <f t="shared" si="138"/>
        <v>0.68781300256461486</v>
      </c>
      <c r="AF922" s="135">
        <f t="shared" si="139"/>
        <v>0.68781300256461486</v>
      </c>
      <c r="AG922" s="135" t="s">
        <v>2542</v>
      </c>
      <c r="AH922" s="132"/>
      <c r="AI922" s="137"/>
      <c r="AJ922" s="138"/>
      <c r="AK922" s="138"/>
      <c r="AL922" s="138"/>
      <c r="AM922" s="138"/>
      <c r="AN922" s="138"/>
      <c r="AO922" s="138"/>
      <c r="AP922" s="138"/>
      <c r="AQ922" s="144"/>
    </row>
    <row r="923" spans="1:43" ht="60" x14ac:dyDescent="0.3">
      <c r="A923" s="128" t="s">
        <v>901</v>
      </c>
      <c r="B923" s="129">
        <v>921</v>
      </c>
      <c r="C923" s="198" t="s">
        <v>2459</v>
      </c>
      <c r="D923" s="237">
        <v>340153</v>
      </c>
      <c r="E923" s="245" t="s">
        <v>1166</v>
      </c>
      <c r="F923" s="280" t="s">
        <v>2530</v>
      </c>
      <c r="G923" s="175" t="s">
        <v>2188</v>
      </c>
      <c r="H923" s="187">
        <v>2017</v>
      </c>
      <c r="I923" s="130">
        <v>42320</v>
      </c>
      <c r="J923" s="282">
        <v>2015</v>
      </c>
      <c r="K923" s="130" t="s">
        <v>1512</v>
      </c>
      <c r="L923" s="130" t="s">
        <v>1110</v>
      </c>
      <c r="M923" s="131">
        <v>210</v>
      </c>
      <c r="N923" s="136" t="s">
        <v>698</v>
      </c>
      <c r="O923" s="136" t="s">
        <v>698</v>
      </c>
      <c r="P923" s="136">
        <v>42844</v>
      </c>
      <c r="Q923" s="128" t="s">
        <v>698</v>
      </c>
      <c r="R923" s="128" t="s">
        <v>698</v>
      </c>
      <c r="S923" s="128" t="s">
        <v>698</v>
      </c>
      <c r="T923" s="128" t="s">
        <v>698</v>
      </c>
      <c r="U923" s="128" t="s">
        <v>698</v>
      </c>
      <c r="V923" s="145" t="s">
        <v>689</v>
      </c>
      <c r="W923" s="145" t="s">
        <v>689</v>
      </c>
      <c r="X923" s="187" t="s">
        <v>689</v>
      </c>
      <c r="Y923" s="133">
        <v>2572958</v>
      </c>
      <c r="Z923" s="140">
        <v>0</v>
      </c>
      <c r="AA923" s="133">
        <v>48546</v>
      </c>
      <c r="AB923" s="133">
        <v>48546</v>
      </c>
      <c r="AC923" s="134">
        <v>0</v>
      </c>
      <c r="AD923" s="137">
        <f t="shared" si="137"/>
        <v>2572958</v>
      </c>
      <c r="AE923" s="135">
        <f t="shared" si="138"/>
        <v>0</v>
      </c>
      <c r="AF923" s="135">
        <f t="shared" si="139"/>
        <v>0</v>
      </c>
      <c r="AG923" s="135" t="s">
        <v>2543</v>
      </c>
      <c r="AH923" s="132"/>
      <c r="AI923" s="137"/>
      <c r="AJ923" s="138"/>
      <c r="AK923" s="138"/>
      <c r="AL923" s="138"/>
      <c r="AM923" s="138"/>
      <c r="AN923" s="138"/>
      <c r="AO923" s="138"/>
      <c r="AP923" s="138"/>
      <c r="AQ923" s="144"/>
    </row>
    <row r="924" spans="1:43" ht="48" x14ac:dyDescent="0.3">
      <c r="A924" s="128" t="s">
        <v>901</v>
      </c>
      <c r="B924" s="129">
        <v>922</v>
      </c>
      <c r="C924" s="198" t="s">
        <v>2460</v>
      </c>
      <c r="D924" s="237">
        <v>343397</v>
      </c>
      <c r="E924" s="246" t="s">
        <v>2200</v>
      </c>
      <c r="F924" s="279" t="s">
        <v>2531</v>
      </c>
      <c r="G924" s="175" t="s">
        <v>1132</v>
      </c>
      <c r="H924" s="187">
        <v>2017</v>
      </c>
      <c r="I924" s="130">
        <v>42424</v>
      </c>
      <c r="J924" s="281">
        <v>2016</v>
      </c>
      <c r="K924" s="130" t="s">
        <v>1155</v>
      </c>
      <c r="L924" s="130" t="s">
        <v>1109</v>
      </c>
      <c r="M924" s="131">
        <v>180</v>
      </c>
      <c r="N924" s="136">
        <v>42644</v>
      </c>
      <c r="O924" s="136">
        <v>42795</v>
      </c>
      <c r="P924" s="136">
        <v>42844</v>
      </c>
      <c r="Q924" s="145">
        <f>+(P924-N924)/365</f>
        <v>0.54794520547945202</v>
      </c>
      <c r="R924" s="145" t="s">
        <v>2509</v>
      </c>
      <c r="S924" s="145">
        <f>+(P924-O924)/365</f>
        <v>0.13424657534246576</v>
      </c>
      <c r="T924" s="145" t="s">
        <v>2510</v>
      </c>
      <c r="U924" s="145" t="s">
        <v>2539</v>
      </c>
      <c r="V924" s="145" t="s">
        <v>689</v>
      </c>
      <c r="W924" s="136" t="s">
        <v>691</v>
      </c>
      <c r="X924" s="187" t="s">
        <v>689</v>
      </c>
      <c r="Y924" s="133">
        <v>196823</v>
      </c>
      <c r="Z924" s="140">
        <v>0</v>
      </c>
      <c r="AA924" s="133">
        <v>123681</v>
      </c>
      <c r="AB924" s="133">
        <v>314503</v>
      </c>
      <c r="AC924" s="134">
        <v>98633.62</v>
      </c>
      <c r="AD924" s="137">
        <f t="shared" si="137"/>
        <v>98189.38</v>
      </c>
      <c r="AE924" s="135">
        <f t="shared" si="138"/>
        <v>0.50112852664576801</v>
      </c>
      <c r="AF924" s="135">
        <f t="shared" si="139"/>
        <v>0.50112852664576801</v>
      </c>
      <c r="AG924" s="135" t="s">
        <v>2542</v>
      </c>
      <c r="AH924" s="132" t="s">
        <v>925</v>
      </c>
      <c r="AI924" s="137"/>
      <c r="AJ924" s="138"/>
      <c r="AK924" s="138"/>
      <c r="AL924" s="138"/>
      <c r="AM924" s="138"/>
      <c r="AN924" s="138"/>
      <c r="AO924" s="138"/>
      <c r="AP924" s="138"/>
      <c r="AQ924" s="144"/>
    </row>
    <row r="925" spans="1:43" ht="48" x14ac:dyDescent="0.3">
      <c r="A925" s="128" t="s">
        <v>901</v>
      </c>
      <c r="B925" s="129">
        <v>923</v>
      </c>
      <c r="C925" s="198" t="s">
        <v>2461</v>
      </c>
      <c r="D925" s="237">
        <v>343398</v>
      </c>
      <c r="E925" s="246" t="s">
        <v>2200</v>
      </c>
      <c r="F925" s="279" t="s">
        <v>2531</v>
      </c>
      <c r="G925" s="175" t="s">
        <v>1132</v>
      </c>
      <c r="H925" s="187">
        <v>2017</v>
      </c>
      <c r="I925" s="130">
        <v>42424</v>
      </c>
      <c r="J925" s="281">
        <v>2016</v>
      </c>
      <c r="K925" s="130" t="s">
        <v>2233</v>
      </c>
      <c r="L925" s="130" t="s">
        <v>1109</v>
      </c>
      <c r="M925" s="131">
        <v>180</v>
      </c>
      <c r="N925" s="136">
        <v>42644</v>
      </c>
      <c r="O925" s="136">
        <v>42795</v>
      </c>
      <c r="P925" s="136">
        <v>42844</v>
      </c>
      <c r="Q925" s="145">
        <f>+(P925-N925)/365</f>
        <v>0.54794520547945202</v>
      </c>
      <c r="R925" s="145" t="s">
        <v>2509</v>
      </c>
      <c r="S925" s="145">
        <f>+(P925-O925)/365</f>
        <v>0.13424657534246576</v>
      </c>
      <c r="T925" s="145" t="s">
        <v>2510</v>
      </c>
      <c r="U925" s="145" t="s">
        <v>2539</v>
      </c>
      <c r="V925" s="145" t="s">
        <v>689</v>
      </c>
      <c r="W925" s="136" t="s">
        <v>691</v>
      </c>
      <c r="X925" s="187" t="s">
        <v>689</v>
      </c>
      <c r="Y925" s="133">
        <v>302589</v>
      </c>
      <c r="Z925" s="140">
        <v>0</v>
      </c>
      <c r="AA925" s="133">
        <v>241726</v>
      </c>
      <c r="AB925" s="133">
        <v>543315</v>
      </c>
      <c r="AC925" s="134">
        <v>209570.42</v>
      </c>
      <c r="AD925" s="137">
        <f t="shared" si="137"/>
        <v>93018.579999999987</v>
      </c>
      <c r="AE925" s="135">
        <f t="shared" si="138"/>
        <v>0.69259100628244918</v>
      </c>
      <c r="AF925" s="135">
        <f t="shared" si="139"/>
        <v>0.69259100628244918</v>
      </c>
      <c r="AG925" s="135" t="s">
        <v>2542</v>
      </c>
      <c r="AH925" s="132" t="s">
        <v>925</v>
      </c>
      <c r="AI925" s="137"/>
      <c r="AJ925" s="138"/>
      <c r="AK925" s="138"/>
      <c r="AL925" s="138"/>
      <c r="AM925" s="138"/>
      <c r="AN925" s="138"/>
      <c r="AO925" s="138"/>
      <c r="AP925" s="138"/>
      <c r="AQ925" s="144"/>
    </row>
    <row r="926" spans="1:43" ht="48" x14ac:dyDescent="0.3">
      <c r="A926" s="128" t="s">
        <v>901</v>
      </c>
      <c r="B926" s="129">
        <v>924</v>
      </c>
      <c r="C926" s="198" t="s">
        <v>2462</v>
      </c>
      <c r="D926" s="237">
        <v>343401</v>
      </c>
      <c r="E926" s="246" t="s">
        <v>2200</v>
      </c>
      <c r="F926" s="279" t="s">
        <v>2531</v>
      </c>
      <c r="G926" s="175" t="s">
        <v>1132</v>
      </c>
      <c r="H926" s="187">
        <v>2017</v>
      </c>
      <c r="I926" s="130">
        <v>42424</v>
      </c>
      <c r="J926" s="281">
        <v>2016</v>
      </c>
      <c r="K926" s="130" t="s">
        <v>1659</v>
      </c>
      <c r="L926" s="130" t="s">
        <v>1109</v>
      </c>
      <c r="M926" s="131">
        <v>180</v>
      </c>
      <c r="N926" s="136">
        <v>42644</v>
      </c>
      <c r="O926" s="136">
        <v>42795</v>
      </c>
      <c r="P926" s="136">
        <v>42844</v>
      </c>
      <c r="Q926" s="145">
        <f>+(P926-N926)/365</f>
        <v>0.54794520547945202</v>
      </c>
      <c r="R926" s="145" t="s">
        <v>2509</v>
      </c>
      <c r="S926" s="145">
        <f>+(P926-O926)/365</f>
        <v>0.13424657534246576</v>
      </c>
      <c r="T926" s="145" t="s">
        <v>2510</v>
      </c>
      <c r="U926" s="145" t="s">
        <v>2539</v>
      </c>
      <c r="V926" s="145" t="s">
        <v>689</v>
      </c>
      <c r="W926" s="136" t="s">
        <v>691</v>
      </c>
      <c r="X926" s="187" t="s">
        <v>689</v>
      </c>
      <c r="Y926" s="133">
        <v>303712</v>
      </c>
      <c r="Z926" s="140">
        <v>0</v>
      </c>
      <c r="AA926" s="133">
        <v>236159</v>
      </c>
      <c r="AB926" s="133">
        <v>538873</v>
      </c>
      <c r="AC926" s="134">
        <v>216263.12</v>
      </c>
      <c r="AD926" s="137">
        <f t="shared" si="137"/>
        <v>87448.88</v>
      </c>
      <c r="AE926" s="135">
        <f t="shared" si="138"/>
        <v>0.71206643135602143</v>
      </c>
      <c r="AF926" s="135">
        <f t="shared" si="139"/>
        <v>0.71206643135602143</v>
      </c>
      <c r="AG926" s="135" t="s">
        <v>2542</v>
      </c>
      <c r="AH926" s="132" t="s">
        <v>925</v>
      </c>
      <c r="AI926" s="137"/>
      <c r="AJ926" s="138"/>
      <c r="AK926" s="138"/>
      <c r="AL926" s="138"/>
      <c r="AM926" s="138"/>
      <c r="AN926" s="138"/>
      <c r="AO926" s="138"/>
      <c r="AP926" s="138"/>
      <c r="AQ926" s="144"/>
    </row>
    <row r="927" spans="1:43" ht="24" x14ac:dyDescent="0.3">
      <c r="A927" s="128" t="s">
        <v>901</v>
      </c>
      <c r="B927" s="129">
        <v>925</v>
      </c>
      <c r="C927" s="198" t="s">
        <v>2463</v>
      </c>
      <c r="D927" s="237">
        <v>299924</v>
      </c>
      <c r="E927" s="246" t="s">
        <v>2200</v>
      </c>
      <c r="F927" s="279" t="s">
        <v>2531</v>
      </c>
      <c r="G927" s="175" t="s">
        <v>1132</v>
      </c>
      <c r="H927" s="187">
        <v>2017</v>
      </c>
      <c r="I927" s="130">
        <v>42351</v>
      </c>
      <c r="J927" s="282">
        <v>2015</v>
      </c>
      <c r="K927" s="130" t="s">
        <v>1150</v>
      </c>
      <c r="L927" s="130" t="s">
        <v>1102</v>
      </c>
      <c r="M927" s="131">
        <f>24*30</f>
        <v>720</v>
      </c>
      <c r="N927" s="136" t="s">
        <v>698</v>
      </c>
      <c r="O927" s="136" t="s">
        <v>698</v>
      </c>
      <c r="P927" s="136">
        <v>42844</v>
      </c>
      <c r="Q927" s="128" t="s">
        <v>698</v>
      </c>
      <c r="R927" s="128" t="s">
        <v>698</v>
      </c>
      <c r="S927" s="128" t="s">
        <v>698</v>
      </c>
      <c r="T927" s="128" t="s">
        <v>698</v>
      </c>
      <c r="U927" s="128" t="s">
        <v>698</v>
      </c>
      <c r="V927" s="145" t="s">
        <v>689</v>
      </c>
      <c r="W927" s="145" t="s">
        <v>689</v>
      </c>
      <c r="X927" s="187" t="s">
        <v>689</v>
      </c>
      <c r="Y927" s="133">
        <v>28516623</v>
      </c>
      <c r="Z927" s="140">
        <v>0</v>
      </c>
      <c r="AA927" s="133">
        <v>882000</v>
      </c>
      <c r="AB927" s="133">
        <v>882000</v>
      </c>
      <c r="AC927" s="134">
        <v>0</v>
      </c>
      <c r="AD927" s="137">
        <f t="shared" si="137"/>
        <v>28516623</v>
      </c>
      <c r="AE927" s="135">
        <f t="shared" si="138"/>
        <v>0</v>
      </c>
      <c r="AF927" s="135">
        <f t="shared" si="139"/>
        <v>0</v>
      </c>
      <c r="AG927" s="135" t="s">
        <v>2543</v>
      </c>
      <c r="AH927" s="132"/>
      <c r="AI927" s="137"/>
      <c r="AJ927" s="138"/>
      <c r="AK927" s="138"/>
      <c r="AL927" s="138"/>
      <c r="AM927" s="138"/>
      <c r="AN927" s="138"/>
      <c r="AO927" s="138"/>
      <c r="AP927" s="138"/>
      <c r="AQ927" s="144"/>
    </row>
    <row r="928" spans="1:43" ht="60" x14ac:dyDescent="0.3">
      <c r="A928" s="128" t="s">
        <v>901</v>
      </c>
      <c r="B928" s="129">
        <v>926</v>
      </c>
      <c r="C928" s="198" t="s">
        <v>2464</v>
      </c>
      <c r="D928" s="237">
        <v>344063</v>
      </c>
      <c r="E928" s="245" t="s">
        <v>2219</v>
      </c>
      <c r="F928" s="280" t="s">
        <v>2528</v>
      </c>
      <c r="G928" s="175" t="s">
        <v>1132</v>
      </c>
      <c r="H928" s="187">
        <v>2017</v>
      </c>
      <c r="I928" s="130">
        <v>42465</v>
      </c>
      <c r="J928" s="281">
        <v>2016</v>
      </c>
      <c r="K928" s="130" t="s">
        <v>1759</v>
      </c>
      <c r="L928" s="130" t="s">
        <v>1100</v>
      </c>
      <c r="M928" s="131">
        <f>7*2*30</f>
        <v>420</v>
      </c>
      <c r="N928" s="136">
        <v>42644</v>
      </c>
      <c r="O928" s="136">
        <v>42705</v>
      </c>
      <c r="P928" s="136">
        <v>42844</v>
      </c>
      <c r="Q928" s="145">
        <f>+(P928-N928)/365</f>
        <v>0.54794520547945202</v>
      </c>
      <c r="R928" s="145" t="s">
        <v>2509</v>
      </c>
      <c r="S928" s="145">
        <f>+(P928-O928)/365</f>
        <v>0.38082191780821917</v>
      </c>
      <c r="T928" s="145" t="s">
        <v>2510</v>
      </c>
      <c r="U928" s="145" t="s">
        <v>2539</v>
      </c>
      <c r="V928" s="145" t="s">
        <v>689</v>
      </c>
      <c r="W928" s="136" t="s">
        <v>691</v>
      </c>
      <c r="X928" s="187" t="s">
        <v>689</v>
      </c>
      <c r="Y928" s="133">
        <v>3850569.3</v>
      </c>
      <c r="Z928" s="140">
        <v>0</v>
      </c>
      <c r="AA928" s="133">
        <v>37736</v>
      </c>
      <c r="AB928" s="133">
        <v>132075</v>
      </c>
      <c r="AC928" s="134">
        <v>56603.4</v>
      </c>
      <c r="AD928" s="137">
        <f t="shared" si="137"/>
        <v>3793965.9</v>
      </c>
      <c r="AE928" s="135">
        <f t="shared" si="138"/>
        <v>1.4700008126071125E-2</v>
      </c>
      <c r="AF928" s="135">
        <f t="shared" si="139"/>
        <v>1.4700008126071125E-2</v>
      </c>
      <c r="AG928" s="135" t="s">
        <v>2543</v>
      </c>
      <c r="AH928" s="132" t="s">
        <v>925</v>
      </c>
      <c r="AI928" s="137"/>
      <c r="AJ928" s="138"/>
      <c r="AK928" s="138"/>
      <c r="AL928" s="138"/>
      <c r="AM928" s="138"/>
      <c r="AN928" s="138"/>
      <c r="AO928" s="138"/>
      <c r="AP928" s="138"/>
      <c r="AQ928" s="144"/>
    </row>
    <row r="929" spans="1:43" ht="24" x14ac:dyDescent="0.3">
      <c r="A929" s="128" t="s">
        <v>901</v>
      </c>
      <c r="B929" s="129">
        <v>927</v>
      </c>
      <c r="C929" s="198" t="s">
        <v>2465</v>
      </c>
      <c r="D929" s="237">
        <v>304022</v>
      </c>
      <c r="E929" s="246" t="s">
        <v>2200</v>
      </c>
      <c r="F929" s="279" t="s">
        <v>2531</v>
      </c>
      <c r="G929" s="175" t="s">
        <v>1132</v>
      </c>
      <c r="H929" s="187">
        <v>2017</v>
      </c>
      <c r="I929" s="130">
        <v>42390</v>
      </c>
      <c r="J929" s="281">
        <v>2016</v>
      </c>
      <c r="K929" s="130" t="s">
        <v>2234</v>
      </c>
      <c r="L929" s="130" t="s">
        <v>1102</v>
      </c>
      <c r="M929" s="131">
        <f>3*6*30</f>
        <v>540</v>
      </c>
      <c r="N929" s="136" t="s">
        <v>698</v>
      </c>
      <c r="O929" s="136" t="s">
        <v>698</v>
      </c>
      <c r="P929" s="136">
        <v>42844</v>
      </c>
      <c r="Q929" s="128" t="s">
        <v>698</v>
      </c>
      <c r="R929" s="128" t="s">
        <v>698</v>
      </c>
      <c r="S929" s="128" t="s">
        <v>698</v>
      </c>
      <c r="T929" s="128" t="s">
        <v>698</v>
      </c>
      <c r="U929" s="128" t="s">
        <v>698</v>
      </c>
      <c r="V929" s="145" t="s">
        <v>689</v>
      </c>
      <c r="W929" s="145" t="s">
        <v>689</v>
      </c>
      <c r="X929" s="187" t="s">
        <v>689</v>
      </c>
      <c r="Y929" s="133">
        <v>17584340</v>
      </c>
      <c r="Z929" s="140">
        <v>0</v>
      </c>
      <c r="AA929" s="133">
        <v>545000</v>
      </c>
      <c r="AB929" s="133">
        <v>545000</v>
      </c>
      <c r="AC929" s="134">
        <v>0</v>
      </c>
      <c r="AD929" s="137">
        <f t="shared" si="137"/>
        <v>17584340</v>
      </c>
      <c r="AE929" s="135">
        <f t="shared" si="138"/>
        <v>0</v>
      </c>
      <c r="AF929" s="135">
        <f t="shared" si="139"/>
        <v>0</v>
      </c>
      <c r="AG929" s="135" t="s">
        <v>2543</v>
      </c>
      <c r="AH929" s="132"/>
      <c r="AI929" s="137"/>
      <c r="AJ929" s="138"/>
      <c r="AK929" s="138"/>
      <c r="AL929" s="138"/>
      <c r="AM929" s="138"/>
      <c r="AN929" s="138"/>
      <c r="AO929" s="138"/>
      <c r="AP929" s="138"/>
      <c r="AQ929" s="144"/>
    </row>
    <row r="930" spans="1:43" ht="48" x14ac:dyDescent="0.3">
      <c r="A930" s="128" t="s">
        <v>901</v>
      </c>
      <c r="B930" s="129">
        <v>928</v>
      </c>
      <c r="C930" s="198" t="s">
        <v>2466</v>
      </c>
      <c r="D930" s="237">
        <v>276596</v>
      </c>
      <c r="E930" s="246" t="s">
        <v>2200</v>
      </c>
      <c r="F930" s="279" t="s">
        <v>2531</v>
      </c>
      <c r="G930" s="175" t="s">
        <v>1132</v>
      </c>
      <c r="H930" s="187">
        <v>2017</v>
      </c>
      <c r="I930" s="130">
        <v>42721</v>
      </c>
      <c r="J930" s="281">
        <v>2016</v>
      </c>
      <c r="K930" s="130" t="s">
        <v>916</v>
      </c>
      <c r="L930" s="130" t="s">
        <v>1110</v>
      </c>
      <c r="M930" s="131">
        <v>240</v>
      </c>
      <c r="N930" s="136" t="s">
        <v>698</v>
      </c>
      <c r="O930" s="136" t="s">
        <v>698</v>
      </c>
      <c r="P930" s="136">
        <v>42844</v>
      </c>
      <c r="Q930" s="128" t="s">
        <v>698</v>
      </c>
      <c r="R930" s="128" t="s">
        <v>698</v>
      </c>
      <c r="S930" s="128" t="s">
        <v>698</v>
      </c>
      <c r="T930" s="128" t="s">
        <v>698</v>
      </c>
      <c r="U930" s="128" t="s">
        <v>698</v>
      </c>
      <c r="V930" s="145" t="s">
        <v>689</v>
      </c>
      <c r="W930" s="145" t="s">
        <v>689</v>
      </c>
      <c r="X930" s="187" t="s">
        <v>689</v>
      </c>
      <c r="Y930" s="133">
        <v>1903037</v>
      </c>
      <c r="Z930" s="140">
        <v>0</v>
      </c>
      <c r="AA930" s="133">
        <v>1903037</v>
      </c>
      <c r="AB930" s="133">
        <v>1903037</v>
      </c>
      <c r="AC930" s="134">
        <v>0</v>
      </c>
      <c r="AD930" s="137">
        <f t="shared" si="137"/>
        <v>1903037</v>
      </c>
      <c r="AE930" s="135">
        <f t="shared" si="138"/>
        <v>0</v>
      </c>
      <c r="AF930" s="135">
        <f t="shared" si="139"/>
        <v>0</v>
      </c>
      <c r="AG930" s="135" t="s">
        <v>2543</v>
      </c>
      <c r="AH930" s="132"/>
      <c r="AI930" s="137"/>
      <c r="AJ930" s="138"/>
      <c r="AK930" s="138"/>
      <c r="AL930" s="138"/>
      <c r="AM930" s="138"/>
      <c r="AN930" s="138"/>
      <c r="AO930" s="138"/>
      <c r="AP930" s="138"/>
      <c r="AQ930" s="144"/>
    </row>
    <row r="931" spans="1:43" ht="48" x14ac:dyDescent="0.3">
      <c r="A931" s="128" t="s">
        <v>901</v>
      </c>
      <c r="B931" s="129">
        <v>929</v>
      </c>
      <c r="C931" s="198" t="s">
        <v>2507</v>
      </c>
      <c r="D931" s="237">
        <v>339698</v>
      </c>
      <c r="E931" s="245" t="s">
        <v>2393</v>
      </c>
      <c r="F931" s="279" t="s">
        <v>2531</v>
      </c>
      <c r="G931" s="175" t="s">
        <v>2183</v>
      </c>
      <c r="H931" s="187">
        <v>2017</v>
      </c>
      <c r="I931" s="130">
        <v>42318</v>
      </c>
      <c r="J931" s="282">
        <v>2015</v>
      </c>
      <c r="K931" s="130" t="s">
        <v>1751</v>
      </c>
      <c r="L931" s="130" t="s">
        <v>1102</v>
      </c>
      <c r="M931" s="131">
        <v>180</v>
      </c>
      <c r="N931" s="136">
        <v>42461</v>
      </c>
      <c r="O931" s="136">
        <v>42491</v>
      </c>
      <c r="P931" s="136">
        <v>42844</v>
      </c>
      <c r="Q931" s="145">
        <f>+(P931-N931)/365</f>
        <v>1.0493150684931507</v>
      </c>
      <c r="R931" s="145" t="s">
        <v>2398</v>
      </c>
      <c r="S931" s="145">
        <f>+(P931-O931)/365</f>
        <v>0.9671232876712329</v>
      </c>
      <c r="T931" s="145" t="s">
        <v>2524</v>
      </c>
      <c r="U931" s="145" t="s">
        <v>2540</v>
      </c>
      <c r="V931" s="145" t="s">
        <v>689</v>
      </c>
      <c r="W931" s="136" t="s">
        <v>691</v>
      </c>
      <c r="X931" s="187" t="s">
        <v>689</v>
      </c>
      <c r="Y931" s="133">
        <v>1812248.37</v>
      </c>
      <c r="Z931" s="140">
        <v>0</v>
      </c>
      <c r="AA931" s="133">
        <v>1801249</v>
      </c>
      <c r="AB931" s="133">
        <v>1812248.37</v>
      </c>
      <c r="AC931" s="134">
        <v>11000</v>
      </c>
      <c r="AD931" s="137">
        <f t="shared" si="137"/>
        <v>1801248.37</v>
      </c>
      <c r="AE931" s="135">
        <f t="shared" si="138"/>
        <v>6.0698081908055462E-3</v>
      </c>
      <c r="AF931" s="135">
        <f t="shared" si="139"/>
        <v>6.0698081908055462E-3</v>
      </c>
      <c r="AG931" s="135" t="s">
        <v>2543</v>
      </c>
      <c r="AH931" s="132" t="s">
        <v>925</v>
      </c>
      <c r="AI931" s="137"/>
      <c r="AJ931" s="138"/>
      <c r="AK931" s="138"/>
      <c r="AL931" s="138"/>
      <c r="AM931" s="138"/>
      <c r="AN931" s="138"/>
      <c r="AO931" s="138"/>
      <c r="AP931" s="138"/>
      <c r="AQ931" s="144"/>
    </row>
    <row r="932" spans="1:43" ht="72" x14ac:dyDescent="0.3">
      <c r="A932" s="128" t="s">
        <v>901</v>
      </c>
      <c r="B932" s="129">
        <v>930</v>
      </c>
      <c r="C932" s="198" t="s">
        <v>2467</v>
      </c>
      <c r="D932" s="237">
        <v>352331</v>
      </c>
      <c r="E932" s="246" t="s">
        <v>2200</v>
      </c>
      <c r="F932" s="279" t="s">
        <v>2531</v>
      </c>
      <c r="G932" s="175" t="s">
        <v>1132</v>
      </c>
      <c r="H932" s="187">
        <v>2017</v>
      </c>
      <c r="I932" s="130">
        <v>42583</v>
      </c>
      <c r="J932" s="281">
        <v>2016</v>
      </c>
      <c r="K932" s="130" t="s">
        <v>916</v>
      </c>
      <c r="L932" s="130" t="s">
        <v>1106</v>
      </c>
      <c r="M932" s="131">
        <v>180</v>
      </c>
      <c r="N932" s="136" t="s">
        <v>698</v>
      </c>
      <c r="O932" s="136" t="s">
        <v>698</v>
      </c>
      <c r="P932" s="136">
        <v>42844</v>
      </c>
      <c r="Q932" s="128" t="s">
        <v>698</v>
      </c>
      <c r="R932" s="128" t="s">
        <v>698</v>
      </c>
      <c r="S932" s="128" t="s">
        <v>698</v>
      </c>
      <c r="T932" s="128" t="s">
        <v>698</v>
      </c>
      <c r="U932" s="128" t="s">
        <v>698</v>
      </c>
      <c r="V932" s="145" t="s">
        <v>689</v>
      </c>
      <c r="W932" s="145" t="s">
        <v>689</v>
      </c>
      <c r="X932" s="187" t="s">
        <v>689</v>
      </c>
      <c r="Y932" s="133">
        <v>1152446.1499999999</v>
      </c>
      <c r="Z932" s="140">
        <v>0</v>
      </c>
      <c r="AA932" s="133">
        <v>37909</v>
      </c>
      <c r="AB932" s="133">
        <v>37709</v>
      </c>
      <c r="AC932" s="134">
        <v>0</v>
      </c>
      <c r="AD932" s="137">
        <f t="shared" si="137"/>
        <v>1152446.1499999999</v>
      </c>
      <c r="AE932" s="135">
        <f t="shared" si="138"/>
        <v>0</v>
      </c>
      <c r="AF932" s="135">
        <f t="shared" si="139"/>
        <v>0</v>
      </c>
      <c r="AG932" s="135" t="s">
        <v>2543</v>
      </c>
      <c r="AH932" s="132"/>
      <c r="AI932" s="137"/>
      <c r="AJ932" s="138"/>
      <c r="AK932" s="138"/>
      <c r="AL932" s="138"/>
      <c r="AM932" s="138"/>
      <c r="AN932" s="138"/>
      <c r="AO932" s="138"/>
      <c r="AP932" s="138"/>
      <c r="AQ932" s="144"/>
    </row>
    <row r="933" spans="1:43" ht="48" x14ac:dyDescent="0.3">
      <c r="A933" s="128" t="s">
        <v>901</v>
      </c>
      <c r="B933" s="129">
        <v>931</v>
      </c>
      <c r="C933" s="198" t="s">
        <v>2468</v>
      </c>
      <c r="D933" s="237">
        <v>352467</v>
      </c>
      <c r="E933" s="246" t="s">
        <v>906</v>
      </c>
      <c r="F933" s="279" t="s">
        <v>2532</v>
      </c>
      <c r="G933" s="175" t="s">
        <v>1132</v>
      </c>
      <c r="H933" s="187">
        <v>2017</v>
      </c>
      <c r="I933" s="130">
        <v>42606</v>
      </c>
      <c r="J933" s="281">
        <v>2016</v>
      </c>
      <c r="K933" s="130" t="s">
        <v>1759</v>
      </c>
      <c r="L933" s="130" t="s">
        <v>1102</v>
      </c>
      <c r="M933" s="131">
        <f>3*6*30</f>
        <v>540</v>
      </c>
      <c r="N933" s="136" t="s">
        <v>698</v>
      </c>
      <c r="O933" s="136" t="s">
        <v>698</v>
      </c>
      <c r="P933" s="136">
        <v>42844</v>
      </c>
      <c r="Q933" s="128" t="s">
        <v>698</v>
      </c>
      <c r="R933" s="128" t="s">
        <v>698</v>
      </c>
      <c r="S933" s="128" t="s">
        <v>698</v>
      </c>
      <c r="T933" s="128" t="s">
        <v>698</v>
      </c>
      <c r="U933" s="128" t="s">
        <v>698</v>
      </c>
      <c r="V933" s="145" t="s">
        <v>689</v>
      </c>
      <c r="W933" s="145" t="s">
        <v>689</v>
      </c>
      <c r="X933" s="187" t="s">
        <v>689</v>
      </c>
      <c r="Y933" s="133">
        <v>6563167</v>
      </c>
      <c r="Z933" s="140">
        <v>0</v>
      </c>
      <c r="AA933" s="133">
        <v>270000</v>
      </c>
      <c r="AB933" s="133">
        <v>370000</v>
      </c>
      <c r="AC933" s="134">
        <v>0</v>
      </c>
      <c r="AD933" s="137">
        <f t="shared" si="137"/>
        <v>6563167</v>
      </c>
      <c r="AE933" s="135">
        <f t="shared" si="138"/>
        <v>0</v>
      </c>
      <c r="AF933" s="135">
        <f t="shared" si="139"/>
        <v>0</v>
      </c>
      <c r="AG933" s="135" t="s">
        <v>2543</v>
      </c>
      <c r="AH933" s="132"/>
      <c r="AI933" s="137"/>
      <c r="AJ933" s="138"/>
      <c r="AK933" s="138"/>
      <c r="AL933" s="138"/>
      <c r="AM933" s="138"/>
      <c r="AN933" s="138"/>
      <c r="AO933" s="138"/>
      <c r="AP933" s="138"/>
      <c r="AQ933" s="144"/>
    </row>
    <row r="934" spans="1:43" ht="48" x14ac:dyDescent="0.3">
      <c r="A934" s="128" t="s">
        <v>901</v>
      </c>
      <c r="B934" s="129">
        <v>932</v>
      </c>
      <c r="C934" s="198" t="s">
        <v>2469</v>
      </c>
      <c r="D934" s="237">
        <v>359474</v>
      </c>
      <c r="E934" s="245" t="s">
        <v>2219</v>
      </c>
      <c r="F934" s="280" t="s">
        <v>2528</v>
      </c>
      <c r="G934" s="175" t="s">
        <v>1132</v>
      </c>
      <c r="H934" s="187">
        <v>2017</v>
      </c>
      <c r="I934" s="130">
        <v>42633</v>
      </c>
      <c r="J934" s="281">
        <v>2016</v>
      </c>
      <c r="K934" s="130" t="s">
        <v>1094</v>
      </c>
      <c r="L934" s="130" t="s">
        <v>1100</v>
      </c>
      <c r="M934" s="131">
        <f>6*6*30</f>
        <v>1080</v>
      </c>
      <c r="N934" s="136" t="s">
        <v>698</v>
      </c>
      <c r="O934" s="136" t="s">
        <v>698</v>
      </c>
      <c r="P934" s="136">
        <v>42844</v>
      </c>
      <c r="Q934" s="128" t="s">
        <v>698</v>
      </c>
      <c r="R934" s="128" t="s">
        <v>698</v>
      </c>
      <c r="S934" s="128" t="s">
        <v>698</v>
      </c>
      <c r="T934" s="128" t="s">
        <v>698</v>
      </c>
      <c r="U934" s="128" t="s">
        <v>698</v>
      </c>
      <c r="V934" s="145" t="s">
        <v>689</v>
      </c>
      <c r="W934" s="145" t="s">
        <v>689</v>
      </c>
      <c r="X934" s="187" t="s">
        <v>689</v>
      </c>
      <c r="Y934" s="133">
        <v>6543843</v>
      </c>
      <c r="Z934" s="140">
        <v>0</v>
      </c>
      <c r="AA934" s="133">
        <v>215888</v>
      </c>
      <c r="AB934" s="133">
        <v>215888</v>
      </c>
      <c r="AC934" s="134">
        <v>0</v>
      </c>
      <c r="AD934" s="137">
        <f t="shared" si="137"/>
        <v>6543843</v>
      </c>
      <c r="AE934" s="135">
        <f t="shared" si="138"/>
        <v>0</v>
      </c>
      <c r="AF934" s="135">
        <f t="shared" si="139"/>
        <v>0</v>
      </c>
      <c r="AG934" s="135" t="s">
        <v>2543</v>
      </c>
      <c r="AH934" s="132"/>
      <c r="AI934" s="137"/>
      <c r="AJ934" s="138"/>
      <c r="AK934" s="138"/>
      <c r="AL934" s="138"/>
      <c r="AM934" s="138"/>
      <c r="AN934" s="138"/>
      <c r="AO934" s="138"/>
      <c r="AP934" s="138"/>
      <c r="AQ934" s="144"/>
    </row>
    <row r="935" spans="1:43" ht="36" x14ac:dyDescent="0.3">
      <c r="A935" s="128" t="s">
        <v>901</v>
      </c>
      <c r="B935" s="129">
        <v>933</v>
      </c>
      <c r="C935" s="198" t="s">
        <v>2402</v>
      </c>
      <c r="D935" s="237">
        <v>359575</v>
      </c>
      <c r="E935" s="245" t="s">
        <v>1166</v>
      </c>
      <c r="F935" s="280" t="s">
        <v>2530</v>
      </c>
      <c r="G935" s="175" t="s">
        <v>2235</v>
      </c>
      <c r="H935" s="187">
        <v>2017</v>
      </c>
      <c r="I935" s="130">
        <v>42527</v>
      </c>
      <c r="J935" s="281">
        <v>2016</v>
      </c>
      <c r="K935" s="130" t="s">
        <v>2236</v>
      </c>
      <c r="L935" s="130" t="s">
        <v>1110</v>
      </c>
      <c r="M935" s="131">
        <f>3*2*30</f>
        <v>180</v>
      </c>
      <c r="N935" s="136">
        <v>42826</v>
      </c>
      <c r="O935" s="136">
        <v>42826</v>
      </c>
      <c r="P935" s="136">
        <v>42844</v>
      </c>
      <c r="Q935" s="145">
        <f>+(P935-N935)/365</f>
        <v>4.9315068493150684E-2</v>
      </c>
      <c r="R935" s="145" t="s">
        <v>2510</v>
      </c>
      <c r="S935" s="145">
        <f>+(P935-O935)/365</f>
        <v>4.9315068493150684E-2</v>
      </c>
      <c r="T935" s="145" t="s">
        <v>2510</v>
      </c>
      <c r="U935" s="145" t="s">
        <v>2539</v>
      </c>
      <c r="V935" s="145" t="s">
        <v>691</v>
      </c>
      <c r="W935" s="145" t="s">
        <v>689</v>
      </c>
      <c r="X935" s="187" t="s">
        <v>689</v>
      </c>
      <c r="Y935" s="133">
        <v>1869790.87</v>
      </c>
      <c r="Z935" s="140">
        <v>0</v>
      </c>
      <c r="AA935" s="133">
        <v>1869791</v>
      </c>
      <c r="AB935" s="133">
        <v>1869791</v>
      </c>
      <c r="AC935" s="134">
        <v>558.4</v>
      </c>
      <c r="AD935" s="137">
        <f t="shared" si="137"/>
        <v>1869232.4700000002</v>
      </c>
      <c r="AE935" s="135">
        <f t="shared" si="138"/>
        <v>2.9864302417949014E-4</v>
      </c>
      <c r="AF935" s="135">
        <f t="shared" si="139"/>
        <v>2.9864302417949014E-4</v>
      </c>
      <c r="AG935" s="135" t="s">
        <v>2543</v>
      </c>
      <c r="AH935" s="132"/>
      <c r="AI935" s="137"/>
      <c r="AJ935" s="138"/>
      <c r="AK935" s="138"/>
      <c r="AL935" s="138"/>
      <c r="AM935" s="138"/>
      <c r="AN935" s="138"/>
      <c r="AO935" s="138"/>
      <c r="AP935" s="138"/>
      <c r="AQ935" s="144"/>
    </row>
    <row r="936" spans="1:43" ht="60" x14ac:dyDescent="0.3">
      <c r="A936" s="128" t="s">
        <v>901</v>
      </c>
      <c r="B936" s="129">
        <v>934</v>
      </c>
      <c r="C936" s="198" t="s">
        <v>2470</v>
      </c>
      <c r="D936" s="237">
        <v>364139</v>
      </c>
      <c r="E936" s="245" t="s">
        <v>1166</v>
      </c>
      <c r="F936" s="280" t="s">
        <v>2530</v>
      </c>
      <c r="G936" s="175" t="s">
        <v>2188</v>
      </c>
      <c r="H936" s="187">
        <v>2017</v>
      </c>
      <c r="I936" s="130">
        <v>42594</v>
      </c>
      <c r="J936" s="281">
        <v>2016</v>
      </c>
      <c r="K936" s="130" t="s">
        <v>1512</v>
      </c>
      <c r="L936" s="130" t="s">
        <v>1110</v>
      </c>
      <c r="M936" s="131">
        <v>330</v>
      </c>
      <c r="N936" s="136">
        <v>42705</v>
      </c>
      <c r="O936" s="136">
        <v>42705</v>
      </c>
      <c r="P936" s="136">
        <v>42844</v>
      </c>
      <c r="Q936" s="145">
        <f>+(P936-N936)/365</f>
        <v>0.38082191780821917</v>
      </c>
      <c r="R936" s="145" t="s">
        <v>2510</v>
      </c>
      <c r="S936" s="145">
        <f>+(P936-O936)/365</f>
        <v>0.38082191780821917</v>
      </c>
      <c r="T936" s="145" t="s">
        <v>2510</v>
      </c>
      <c r="U936" s="145" t="s">
        <v>2539</v>
      </c>
      <c r="V936" s="145" t="s">
        <v>689</v>
      </c>
      <c r="W936" s="145" t="s">
        <v>689</v>
      </c>
      <c r="X936" s="187" t="s">
        <v>689</v>
      </c>
      <c r="Y936" s="133">
        <v>5417064</v>
      </c>
      <c r="Z936" s="140">
        <v>0</v>
      </c>
      <c r="AA936" s="133">
        <v>80147</v>
      </c>
      <c r="AB936" s="133">
        <v>203449</v>
      </c>
      <c r="AC936" s="134">
        <v>43155.7</v>
      </c>
      <c r="AD936" s="137">
        <f t="shared" si="137"/>
        <v>5373908.2999999998</v>
      </c>
      <c r="AE936" s="135">
        <f t="shared" si="138"/>
        <v>7.9666217714983601E-3</v>
      </c>
      <c r="AF936" s="135">
        <f t="shared" si="139"/>
        <v>7.9666217714983601E-3</v>
      </c>
      <c r="AG936" s="135" t="s">
        <v>2543</v>
      </c>
      <c r="AH936" s="132"/>
      <c r="AI936" s="137"/>
      <c r="AJ936" s="138"/>
      <c r="AK936" s="138"/>
      <c r="AL936" s="138"/>
      <c r="AM936" s="138"/>
      <c r="AN936" s="138"/>
      <c r="AO936" s="138"/>
      <c r="AP936" s="138"/>
      <c r="AQ936" s="144"/>
    </row>
    <row r="937" spans="1:43" ht="72" x14ac:dyDescent="0.3">
      <c r="A937" s="128" t="s">
        <v>901</v>
      </c>
      <c r="B937" s="129">
        <v>935</v>
      </c>
      <c r="C937" s="198" t="s">
        <v>2471</v>
      </c>
      <c r="D937" s="237">
        <v>364162</v>
      </c>
      <c r="E937" s="245" t="s">
        <v>1166</v>
      </c>
      <c r="F937" s="280" t="s">
        <v>2530</v>
      </c>
      <c r="G937" s="175" t="s">
        <v>2188</v>
      </c>
      <c r="H937" s="187">
        <v>2017</v>
      </c>
      <c r="I937" s="130">
        <v>42594</v>
      </c>
      <c r="J937" s="281">
        <v>2016</v>
      </c>
      <c r="K937" s="130" t="s">
        <v>1512</v>
      </c>
      <c r="L937" s="130" t="s">
        <v>1110</v>
      </c>
      <c r="M937" s="131">
        <v>330</v>
      </c>
      <c r="N937" s="136" t="s">
        <v>698</v>
      </c>
      <c r="O937" s="136" t="s">
        <v>698</v>
      </c>
      <c r="P937" s="136">
        <v>42844</v>
      </c>
      <c r="Q937" s="128" t="s">
        <v>698</v>
      </c>
      <c r="R937" s="128" t="s">
        <v>698</v>
      </c>
      <c r="S937" s="128" t="s">
        <v>698</v>
      </c>
      <c r="T937" s="128" t="s">
        <v>698</v>
      </c>
      <c r="U937" s="128" t="s">
        <v>698</v>
      </c>
      <c r="V937" s="145" t="s">
        <v>689</v>
      </c>
      <c r="W937" s="145" t="s">
        <v>689</v>
      </c>
      <c r="X937" s="187" t="s">
        <v>689</v>
      </c>
      <c r="Y937" s="133">
        <v>7743592</v>
      </c>
      <c r="Z937" s="140">
        <v>0</v>
      </c>
      <c r="AA937" s="133">
        <v>176882</v>
      </c>
      <c r="AB937" s="133">
        <v>353764</v>
      </c>
      <c r="AC937" s="134">
        <v>0</v>
      </c>
      <c r="AD937" s="137">
        <f t="shared" si="137"/>
        <v>7743592</v>
      </c>
      <c r="AE937" s="135">
        <f t="shared" si="138"/>
        <v>0</v>
      </c>
      <c r="AF937" s="135">
        <f t="shared" si="139"/>
        <v>0</v>
      </c>
      <c r="AG937" s="135" t="s">
        <v>2543</v>
      </c>
      <c r="AH937" s="132"/>
      <c r="AI937" s="137"/>
      <c r="AJ937" s="138"/>
      <c r="AK937" s="138"/>
      <c r="AL937" s="138"/>
      <c r="AM937" s="138"/>
      <c r="AN937" s="138"/>
      <c r="AO937" s="138"/>
      <c r="AP937" s="138"/>
      <c r="AQ937" s="144"/>
    </row>
    <row r="938" spans="1:43" ht="48" x14ac:dyDescent="0.3">
      <c r="A938" s="128" t="s">
        <v>901</v>
      </c>
      <c r="B938" s="129">
        <v>936</v>
      </c>
      <c r="C938" s="198" t="s">
        <v>2472</v>
      </c>
      <c r="D938" s="237">
        <v>309307</v>
      </c>
      <c r="E938" s="246" t="s">
        <v>2200</v>
      </c>
      <c r="F938" s="279" t="s">
        <v>2531</v>
      </c>
      <c r="G938" s="175" t="s">
        <v>1132</v>
      </c>
      <c r="H938" s="187">
        <v>2017</v>
      </c>
      <c r="I938" s="130">
        <v>42046</v>
      </c>
      <c r="J938" s="282">
        <v>2015</v>
      </c>
      <c r="K938" s="130" t="s">
        <v>917</v>
      </c>
      <c r="L938" s="130" t="s">
        <v>1110</v>
      </c>
      <c r="M938" s="131">
        <f>4*3*30</f>
        <v>360</v>
      </c>
      <c r="N938" s="136" t="s">
        <v>698</v>
      </c>
      <c r="O938" s="136" t="s">
        <v>698</v>
      </c>
      <c r="P938" s="136">
        <v>42844</v>
      </c>
      <c r="Q938" s="128" t="s">
        <v>698</v>
      </c>
      <c r="R938" s="128" t="s">
        <v>698</v>
      </c>
      <c r="S938" s="128" t="s">
        <v>698</v>
      </c>
      <c r="T938" s="128" t="s">
        <v>698</v>
      </c>
      <c r="U938" s="128" t="s">
        <v>698</v>
      </c>
      <c r="V938" s="145" t="s">
        <v>689</v>
      </c>
      <c r="W938" s="145" t="s">
        <v>689</v>
      </c>
      <c r="X938" s="187" t="s">
        <v>689</v>
      </c>
      <c r="Y938" s="133">
        <v>970051.06</v>
      </c>
      <c r="Z938" s="140">
        <v>0</v>
      </c>
      <c r="AA938" s="133">
        <v>39000</v>
      </c>
      <c r="AB938" s="133">
        <v>67000</v>
      </c>
      <c r="AC938" s="134">
        <v>0</v>
      </c>
      <c r="AD938" s="137">
        <f t="shared" si="137"/>
        <v>970051.06</v>
      </c>
      <c r="AE938" s="135">
        <f t="shared" si="138"/>
        <v>0</v>
      </c>
      <c r="AF938" s="135">
        <f t="shared" si="139"/>
        <v>0</v>
      </c>
      <c r="AG938" s="135" t="s">
        <v>2543</v>
      </c>
      <c r="AH938" s="132"/>
      <c r="AI938" s="137"/>
      <c r="AJ938" s="138"/>
      <c r="AK938" s="138"/>
      <c r="AL938" s="138"/>
      <c r="AM938" s="138"/>
      <c r="AN938" s="138"/>
      <c r="AO938" s="138"/>
      <c r="AP938" s="138"/>
      <c r="AQ938" s="144"/>
    </row>
    <row r="939" spans="1:43" ht="72" x14ac:dyDescent="0.3">
      <c r="A939" s="128" t="s">
        <v>901</v>
      </c>
      <c r="B939" s="129">
        <v>937</v>
      </c>
      <c r="C939" s="198" t="s">
        <v>2473</v>
      </c>
      <c r="D939" s="237">
        <v>289915</v>
      </c>
      <c r="E939" s="245" t="s">
        <v>1166</v>
      </c>
      <c r="F939" s="280" t="s">
        <v>2530</v>
      </c>
      <c r="G939" s="175" t="s">
        <v>1132</v>
      </c>
      <c r="H939" s="187">
        <v>2017</v>
      </c>
      <c r="I939" s="130">
        <v>42704</v>
      </c>
      <c r="J939" s="281">
        <v>2016</v>
      </c>
      <c r="K939" s="130" t="s">
        <v>1663</v>
      </c>
      <c r="L939" s="130" t="s">
        <v>1110</v>
      </c>
      <c r="M939" s="131">
        <f>6*3*30</f>
        <v>540</v>
      </c>
      <c r="N939" s="136" t="s">
        <v>698</v>
      </c>
      <c r="O939" s="136" t="s">
        <v>698</v>
      </c>
      <c r="P939" s="136">
        <v>42844</v>
      </c>
      <c r="Q939" s="128" t="s">
        <v>698</v>
      </c>
      <c r="R939" s="128" t="s">
        <v>698</v>
      </c>
      <c r="S939" s="128" t="s">
        <v>698</v>
      </c>
      <c r="T939" s="128" t="s">
        <v>698</v>
      </c>
      <c r="U939" s="128" t="s">
        <v>698</v>
      </c>
      <c r="V939" s="145" t="s">
        <v>689</v>
      </c>
      <c r="W939" s="145" t="s">
        <v>689</v>
      </c>
      <c r="X939" s="187" t="s">
        <v>689</v>
      </c>
      <c r="Y939" s="133">
        <v>6342717</v>
      </c>
      <c r="Z939" s="140">
        <v>0</v>
      </c>
      <c r="AA939" s="133">
        <v>265581</v>
      </c>
      <c r="AB939" s="133">
        <v>265581</v>
      </c>
      <c r="AC939" s="134">
        <v>0</v>
      </c>
      <c r="AD939" s="137">
        <f t="shared" si="137"/>
        <v>6342717</v>
      </c>
      <c r="AE939" s="135">
        <f t="shared" si="138"/>
        <v>0</v>
      </c>
      <c r="AF939" s="135">
        <f t="shared" si="139"/>
        <v>0</v>
      </c>
      <c r="AG939" s="135" t="s">
        <v>2543</v>
      </c>
      <c r="AH939" s="132"/>
      <c r="AI939" s="137"/>
      <c r="AJ939" s="138"/>
      <c r="AK939" s="138"/>
      <c r="AL939" s="138"/>
      <c r="AM939" s="138"/>
      <c r="AN939" s="138"/>
      <c r="AO939" s="138"/>
      <c r="AP939" s="138"/>
      <c r="AQ939" s="144"/>
    </row>
    <row r="940" spans="1:43" x14ac:dyDescent="0.3">
      <c r="A940" s="128"/>
      <c r="B940" s="129"/>
      <c r="C940" s="198"/>
      <c r="D940" s="237"/>
      <c r="E940" s="245"/>
      <c r="F940" s="280"/>
      <c r="G940" s="175"/>
      <c r="H940" s="187"/>
      <c r="I940" s="130"/>
      <c r="J940" s="281"/>
      <c r="K940" s="130"/>
      <c r="L940" s="130"/>
      <c r="M940" s="131"/>
      <c r="N940" s="136"/>
      <c r="O940" s="136"/>
      <c r="P940" s="136"/>
      <c r="Q940" s="128"/>
      <c r="R940" s="128"/>
      <c r="S940" s="128"/>
      <c r="T940" s="128"/>
      <c r="U940" s="128"/>
      <c r="V940" s="145"/>
      <c r="W940" s="145"/>
      <c r="X940" s="187"/>
      <c r="Y940" s="133"/>
      <c r="Z940" s="140"/>
      <c r="AA940" s="133"/>
      <c r="AB940" s="133"/>
      <c r="AC940" s="134"/>
      <c r="AD940" s="137"/>
      <c r="AE940" s="135"/>
      <c r="AF940" s="135"/>
      <c r="AG940" s="135"/>
      <c r="AH940" s="132"/>
      <c r="AI940" s="137"/>
      <c r="AJ940" s="138"/>
      <c r="AK940" s="138"/>
      <c r="AL940" s="138"/>
      <c r="AM940" s="138"/>
      <c r="AN940" s="138"/>
      <c r="AO940" s="138"/>
      <c r="AP940" s="138"/>
      <c r="AQ940" s="144"/>
    </row>
    <row r="941" spans="1:43" x14ac:dyDescent="0.3">
      <c r="A941" s="294"/>
      <c r="B941" s="298"/>
      <c r="C941" s="287" t="s">
        <v>2556</v>
      </c>
      <c r="D941" s="299">
        <v>78579</v>
      </c>
      <c r="E941" s="294"/>
      <c r="F941" s="289" t="s">
        <v>3231</v>
      </c>
      <c r="G941" s="289" t="s">
        <v>1132</v>
      </c>
      <c r="H941" s="296"/>
      <c r="I941" s="290">
        <v>41618</v>
      </c>
      <c r="J941" s="294"/>
      <c r="K941" s="294"/>
      <c r="L941" s="295" t="s">
        <v>3216</v>
      </c>
      <c r="M941" s="294"/>
      <c r="N941" s="294"/>
      <c r="O941" s="294"/>
      <c r="P941" s="294"/>
      <c r="Q941" s="294"/>
      <c r="R941" s="294"/>
      <c r="S941" s="294"/>
      <c r="T941" s="294"/>
      <c r="U941" s="294"/>
      <c r="V941" s="294" t="s">
        <v>689</v>
      </c>
      <c r="W941" s="294" t="s">
        <v>689</v>
      </c>
      <c r="X941" s="294"/>
      <c r="Y941" s="297">
        <v>36443661</v>
      </c>
      <c r="Z941" s="297">
        <v>0</v>
      </c>
      <c r="AA941" s="297">
        <v>0</v>
      </c>
      <c r="AB941" s="297">
        <v>0</v>
      </c>
      <c r="AC941" s="297">
        <v>1919241.25</v>
      </c>
      <c r="AD941" s="294"/>
      <c r="AE941" s="294"/>
      <c r="AF941" s="294"/>
      <c r="AG941" s="294"/>
      <c r="AH941" s="294"/>
      <c r="AI941" s="294"/>
      <c r="AJ941" s="294"/>
      <c r="AK941" s="294"/>
      <c r="AL941" s="294"/>
      <c r="AM941" s="294"/>
      <c r="AN941" s="294"/>
      <c r="AO941" s="294"/>
      <c r="AP941" s="294"/>
      <c r="AQ941" s="294"/>
    </row>
    <row r="942" spans="1:43" ht="48" x14ac:dyDescent="0.3">
      <c r="A942" s="294"/>
      <c r="B942" s="294"/>
      <c r="C942" s="287" t="s">
        <v>2557</v>
      </c>
      <c r="D942" s="288">
        <v>2268185</v>
      </c>
      <c r="E942" s="294"/>
      <c r="F942" s="295" t="s">
        <v>3228</v>
      </c>
      <c r="G942" s="295" t="s">
        <v>1132</v>
      </c>
      <c r="H942" s="296"/>
      <c r="I942" s="290">
        <v>42576</v>
      </c>
      <c r="J942" s="294"/>
      <c r="K942" s="294"/>
      <c r="L942" s="295" t="s">
        <v>3210</v>
      </c>
      <c r="M942" s="294"/>
      <c r="N942" s="294"/>
      <c r="O942" s="294"/>
      <c r="P942" s="294"/>
      <c r="Q942" s="294"/>
      <c r="R942" s="294"/>
      <c r="S942" s="294"/>
      <c r="T942" s="294"/>
      <c r="U942" s="294"/>
      <c r="V942" s="294" t="s">
        <v>689</v>
      </c>
      <c r="W942" s="294" t="s">
        <v>689</v>
      </c>
      <c r="X942" s="294"/>
      <c r="Y942" s="297">
        <v>30756757</v>
      </c>
      <c r="Z942" s="297">
        <v>0</v>
      </c>
      <c r="AA942" s="297">
        <v>0</v>
      </c>
      <c r="AB942" s="297">
        <v>0</v>
      </c>
      <c r="AC942" s="297">
        <v>0</v>
      </c>
      <c r="AD942" s="294"/>
      <c r="AE942" s="294"/>
      <c r="AF942" s="294"/>
      <c r="AG942" s="294"/>
      <c r="AH942" s="294"/>
      <c r="AI942" s="294"/>
      <c r="AJ942" s="294"/>
      <c r="AK942" s="294"/>
      <c r="AL942" s="294"/>
      <c r="AM942" s="294"/>
      <c r="AN942" s="294"/>
      <c r="AO942" s="294"/>
      <c r="AP942" s="294"/>
      <c r="AQ942" s="294"/>
    </row>
    <row r="943" spans="1:43" ht="24" x14ac:dyDescent="0.3">
      <c r="A943" s="294"/>
      <c r="B943" s="294"/>
      <c r="C943" s="287" t="s">
        <v>2558</v>
      </c>
      <c r="D943" s="288">
        <v>302490</v>
      </c>
      <c r="E943" s="294"/>
      <c r="F943" s="295" t="s">
        <v>3232</v>
      </c>
      <c r="G943" s="295" t="s">
        <v>1132</v>
      </c>
      <c r="H943" s="296"/>
      <c r="I943" s="290">
        <v>42543</v>
      </c>
      <c r="J943" s="294"/>
      <c r="K943" s="294"/>
      <c r="L943" s="295" t="s">
        <v>3217</v>
      </c>
      <c r="M943" s="294"/>
      <c r="N943" s="294"/>
      <c r="O943" s="294"/>
      <c r="P943" s="294"/>
      <c r="Q943" s="294"/>
      <c r="R943" s="294"/>
      <c r="S943" s="294"/>
      <c r="T943" s="294"/>
      <c r="U943" s="294"/>
      <c r="V943" s="294" t="s">
        <v>689</v>
      </c>
      <c r="W943" s="294" t="s">
        <v>689</v>
      </c>
      <c r="X943" s="294"/>
      <c r="Y943" s="297">
        <v>21530347</v>
      </c>
      <c r="Z943" s="297">
        <v>0</v>
      </c>
      <c r="AA943" s="297">
        <v>0</v>
      </c>
      <c r="AB943" s="297">
        <v>0</v>
      </c>
      <c r="AC943" s="297">
        <v>0</v>
      </c>
      <c r="AD943" s="294"/>
      <c r="AE943" s="294"/>
      <c r="AF943" s="294"/>
      <c r="AG943" s="294"/>
      <c r="AH943" s="294"/>
      <c r="AI943" s="294"/>
      <c r="AJ943" s="294"/>
      <c r="AK943" s="294"/>
      <c r="AL943" s="294"/>
      <c r="AM943" s="294"/>
      <c r="AN943" s="294"/>
      <c r="AO943" s="294"/>
      <c r="AP943" s="294"/>
      <c r="AQ943" s="294"/>
    </row>
    <row r="944" spans="1:43" ht="36" x14ac:dyDescent="0.3">
      <c r="A944" s="294"/>
      <c r="B944" s="294"/>
      <c r="C944" s="287" t="s">
        <v>2559</v>
      </c>
      <c r="D944" s="288">
        <v>2329000</v>
      </c>
      <c r="E944" s="294"/>
      <c r="F944" s="295" t="s">
        <v>3231</v>
      </c>
      <c r="G944" s="295" t="s">
        <v>3287</v>
      </c>
      <c r="H944" s="296"/>
      <c r="I944" s="290">
        <v>42816</v>
      </c>
      <c r="J944" s="294"/>
      <c r="K944" s="294"/>
      <c r="L944" s="295" t="s">
        <v>3215</v>
      </c>
      <c r="M944" s="294"/>
      <c r="N944" s="294"/>
      <c r="O944" s="294"/>
      <c r="P944" s="294"/>
      <c r="Q944" s="294"/>
      <c r="R944" s="294"/>
      <c r="S944" s="294"/>
      <c r="T944" s="294"/>
      <c r="U944" s="294"/>
      <c r="V944" s="294" t="s">
        <v>689</v>
      </c>
      <c r="W944" s="294" t="s">
        <v>689</v>
      </c>
      <c r="X944" s="294"/>
      <c r="Y944" s="297">
        <v>19939632</v>
      </c>
      <c r="Z944" s="297">
        <v>0</v>
      </c>
      <c r="AA944" s="297">
        <v>0</v>
      </c>
      <c r="AB944" s="297">
        <v>0</v>
      </c>
      <c r="AC944" s="297">
        <v>0</v>
      </c>
      <c r="AD944" s="294"/>
      <c r="AE944" s="294"/>
      <c r="AF944" s="294"/>
      <c r="AG944" s="294"/>
      <c r="AH944" s="294"/>
      <c r="AI944" s="294"/>
      <c r="AJ944" s="294"/>
      <c r="AK944" s="294"/>
      <c r="AL944" s="294"/>
      <c r="AM944" s="294"/>
      <c r="AN944" s="294"/>
      <c r="AO944" s="294"/>
      <c r="AP944" s="294"/>
      <c r="AQ944" s="294"/>
    </row>
    <row r="945" spans="1:43" ht="24" x14ac:dyDescent="0.3">
      <c r="A945" s="294"/>
      <c r="B945" s="294"/>
      <c r="C945" s="287" t="s">
        <v>2293</v>
      </c>
      <c r="D945" s="288">
        <v>2300330</v>
      </c>
      <c r="E945" s="294"/>
      <c r="F945" s="295" t="s">
        <v>3234</v>
      </c>
      <c r="G945" s="295" t="s">
        <v>1132</v>
      </c>
      <c r="H945" s="296"/>
      <c r="I945" s="290">
        <v>42459</v>
      </c>
      <c r="J945" s="294"/>
      <c r="K945" s="294"/>
      <c r="L945" s="295" t="s">
        <v>3217</v>
      </c>
      <c r="M945" s="294"/>
      <c r="N945" s="294"/>
      <c r="O945" s="294"/>
      <c r="P945" s="294"/>
      <c r="Q945" s="294"/>
      <c r="R945" s="294"/>
      <c r="S945" s="294"/>
      <c r="T945" s="294"/>
      <c r="U945" s="294"/>
      <c r="V945" s="294" t="s">
        <v>689</v>
      </c>
      <c r="W945" s="294" t="s">
        <v>689</v>
      </c>
      <c r="X945" s="294"/>
      <c r="Y945" s="297">
        <v>19534864</v>
      </c>
      <c r="Z945" s="297">
        <v>0</v>
      </c>
      <c r="AA945" s="297">
        <v>610000</v>
      </c>
      <c r="AB945" s="297">
        <v>0</v>
      </c>
      <c r="AC945" s="297">
        <v>0</v>
      </c>
      <c r="AD945" s="294"/>
      <c r="AE945" s="294"/>
      <c r="AF945" s="294"/>
      <c r="AG945" s="294"/>
      <c r="AH945" s="294"/>
      <c r="AI945" s="294"/>
      <c r="AJ945" s="294"/>
      <c r="AK945" s="294"/>
      <c r="AL945" s="294"/>
      <c r="AM945" s="294"/>
      <c r="AN945" s="294"/>
      <c r="AO945" s="294"/>
      <c r="AP945" s="294"/>
      <c r="AQ945" s="294"/>
    </row>
    <row r="946" spans="1:43" ht="24" x14ac:dyDescent="0.3">
      <c r="A946" s="294"/>
      <c r="B946" s="294"/>
      <c r="C946" s="287" t="s">
        <v>2560</v>
      </c>
      <c r="D946" s="288">
        <v>298227</v>
      </c>
      <c r="E946" s="294"/>
      <c r="F946" s="295" t="s">
        <v>3232</v>
      </c>
      <c r="G946" s="295" t="s">
        <v>1132</v>
      </c>
      <c r="H946" s="296"/>
      <c r="I946" s="290">
        <v>42313</v>
      </c>
      <c r="J946" s="294"/>
      <c r="K946" s="294"/>
      <c r="L946" s="295" t="s">
        <v>3217</v>
      </c>
      <c r="M946" s="294"/>
      <c r="N946" s="294"/>
      <c r="O946" s="294"/>
      <c r="P946" s="294"/>
      <c r="Q946" s="294"/>
      <c r="R946" s="294"/>
      <c r="S946" s="294"/>
      <c r="T946" s="294"/>
      <c r="U946" s="294"/>
      <c r="V946" s="294" t="s">
        <v>689</v>
      </c>
      <c r="W946" s="294" t="s">
        <v>689</v>
      </c>
      <c r="X946" s="294"/>
      <c r="Y946" s="297">
        <v>19231912</v>
      </c>
      <c r="Z946" s="297">
        <v>0</v>
      </c>
      <c r="AA946" s="297">
        <v>0</v>
      </c>
      <c r="AB946" s="297">
        <v>0</v>
      </c>
      <c r="AC946" s="297">
        <v>0</v>
      </c>
      <c r="AD946" s="294"/>
      <c r="AE946" s="294"/>
      <c r="AF946" s="294"/>
      <c r="AG946" s="294"/>
      <c r="AH946" s="294"/>
      <c r="AI946" s="294"/>
      <c r="AJ946" s="294"/>
      <c r="AK946" s="294"/>
      <c r="AL946" s="294"/>
      <c r="AM946" s="294"/>
      <c r="AN946" s="294"/>
      <c r="AO946" s="294"/>
      <c r="AP946" s="294"/>
      <c r="AQ946" s="294"/>
    </row>
    <row r="947" spans="1:43" ht="84" x14ac:dyDescent="0.3">
      <c r="A947" s="294"/>
      <c r="B947" s="294"/>
      <c r="C947" s="287" t="s">
        <v>2561</v>
      </c>
      <c r="D947" s="288">
        <v>2317432</v>
      </c>
      <c r="E947" s="294"/>
      <c r="F947" s="295" t="s">
        <v>3231</v>
      </c>
      <c r="G947" s="295" t="s">
        <v>1132</v>
      </c>
      <c r="H947" s="296"/>
      <c r="I947" s="290">
        <v>42669</v>
      </c>
      <c r="J947" s="294"/>
      <c r="K947" s="294"/>
      <c r="L947" s="295" t="s">
        <v>3215</v>
      </c>
      <c r="M947" s="294"/>
      <c r="N947" s="294"/>
      <c r="O947" s="294"/>
      <c r="P947" s="294"/>
      <c r="Q947" s="294"/>
      <c r="R947" s="294"/>
      <c r="S947" s="294"/>
      <c r="T947" s="294"/>
      <c r="U947" s="294"/>
      <c r="V947" s="294" t="s">
        <v>691</v>
      </c>
      <c r="W947" s="294" t="s">
        <v>689</v>
      </c>
      <c r="X947" s="294"/>
      <c r="Y947" s="297">
        <v>19697454.329999998</v>
      </c>
      <c r="Z947" s="297">
        <v>0</v>
      </c>
      <c r="AA947" s="297">
        <v>0</v>
      </c>
      <c r="AB947" s="297">
        <v>0</v>
      </c>
      <c r="AC947" s="297">
        <v>0</v>
      </c>
      <c r="AD947" s="294"/>
      <c r="AE947" s="294"/>
      <c r="AF947" s="294"/>
      <c r="AG947" s="294"/>
      <c r="AH947" s="294"/>
      <c r="AI947" s="294"/>
      <c r="AJ947" s="294"/>
      <c r="AK947" s="294"/>
      <c r="AL947" s="294"/>
      <c r="AM947" s="294"/>
      <c r="AN947" s="294"/>
      <c r="AO947" s="294"/>
      <c r="AP947" s="294"/>
      <c r="AQ947" s="294"/>
    </row>
    <row r="948" spans="1:43" ht="24" x14ac:dyDescent="0.3">
      <c r="A948" s="294"/>
      <c r="B948" s="294"/>
      <c r="C948" s="287" t="s">
        <v>2562</v>
      </c>
      <c r="D948" s="288">
        <v>273083</v>
      </c>
      <c r="E948" s="294"/>
      <c r="F948" s="295" t="s">
        <v>3232</v>
      </c>
      <c r="G948" s="295" t="s">
        <v>1132</v>
      </c>
      <c r="H948" s="296"/>
      <c r="I948" s="290">
        <v>41810</v>
      </c>
      <c r="J948" s="294"/>
      <c r="K948" s="294"/>
      <c r="L948" s="295" t="s">
        <v>3217</v>
      </c>
      <c r="M948" s="294"/>
      <c r="N948" s="294"/>
      <c r="O948" s="294"/>
      <c r="P948" s="294"/>
      <c r="Q948" s="294"/>
      <c r="R948" s="294"/>
      <c r="S948" s="294"/>
      <c r="T948" s="294"/>
      <c r="U948" s="294"/>
      <c r="V948" s="294" t="s">
        <v>689</v>
      </c>
      <c r="W948" s="294" t="s">
        <v>689</v>
      </c>
      <c r="X948" s="294"/>
      <c r="Y948" s="297">
        <v>13949014</v>
      </c>
      <c r="Z948" s="297">
        <v>6974507</v>
      </c>
      <c r="AA948" s="297">
        <v>6974507</v>
      </c>
      <c r="AB948" s="297">
        <v>0</v>
      </c>
      <c r="AC948" s="297">
        <v>0</v>
      </c>
      <c r="AD948" s="294"/>
      <c r="AE948" s="294"/>
      <c r="AF948" s="294"/>
      <c r="AG948" s="294"/>
      <c r="AH948" s="294"/>
      <c r="AI948" s="294"/>
      <c r="AJ948" s="294"/>
      <c r="AK948" s="294"/>
      <c r="AL948" s="294"/>
      <c r="AM948" s="294"/>
      <c r="AN948" s="294"/>
      <c r="AO948" s="294"/>
      <c r="AP948" s="294"/>
      <c r="AQ948" s="294"/>
    </row>
    <row r="949" spans="1:43" ht="60" x14ac:dyDescent="0.3">
      <c r="A949" s="294"/>
      <c r="B949" s="294"/>
      <c r="C949" s="287" t="s">
        <v>2563</v>
      </c>
      <c r="D949" s="288">
        <v>2287741</v>
      </c>
      <c r="E949" s="294"/>
      <c r="F949" s="295" t="s">
        <v>3231</v>
      </c>
      <c r="G949" s="295" t="s">
        <v>1132</v>
      </c>
      <c r="H949" s="296"/>
      <c r="I949" s="290">
        <v>42605</v>
      </c>
      <c r="J949" s="294"/>
      <c r="K949" s="294"/>
      <c r="L949" s="295" t="s">
        <v>3215</v>
      </c>
      <c r="M949" s="294"/>
      <c r="N949" s="294"/>
      <c r="O949" s="294"/>
      <c r="P949" s="294"/>
      <c r="Q949" s="294"/>
      <c r="R949" s="294"/>
      <c r="S949" s="294"/>
      <c r="T949" s="294"/>
      <c r="U949" s="294"/>
      <c r="V949" s="294" t="s">
        <v>689</v>
      </c>
      <c r="W949" s="294" t="s">
        <v>689</v>
      </c>
      <c r="X949" s="294"/>
      <c r="Y949" s="297">
        <v>13234051</v>
      </c>
      <c r="Z949" s="297">
        <v>0</v>
      </c>
      <c r="AA949" s="297">
        <v>280342</v>
      </c>
      <c r="AB949" s="297">
        <v>0</v>
      </c>
      <c r="AC949" s="297">
        <v>0</v>
      </c>
      <c r="AD949" s="294"/>
      <c r="AE949" s="294"/>
      <c r="AF949" s="294"/>
      <c r="AG949" s="294"/>
      <c r="AH949" s="294"/>
      <c r="AI949" s="294"/>
      <c r="AJ949" s="294"/>
      <c r="AK949" s="294"/>
      <c r="AL949" s="294"/>
      <c r="AM949" s="294"/>
      <c r="AN949" s="294"/>
      <c r="AO949" s="294"/>
      <c r="AP949" s="294"/>
      <c r="AQ949" s="294"/>
    </row>
    <row r="950" spans="1:43" ht="60" x14ac:dyDescent="0.3">
      <c r="A950" s="294"/>
      <c r="B950" s="294"/>
      <c r="C950" s="287" t="s">
        <v>2564</v>
      </c>
      <c r="D950" s="288">
        <v>224213</v>
      </c>
      <c r="E950" s="294"/>
      <c r="F950" s="295" t="s">
        <v>3228</v>
      </c>
      <c r="G950" s="295" t="s">
        <v>1132</v>
      </c>
      <c r="H950" s="296"/>
      <c r="I950" s="290">
        <v>42340</v>
      </c>
      <c r="J950" s="294"/>
      <c r="K950" s="294"/>
      <c r="L950" s="295" t="s">
        <v>3219</v>
      </c>
      <c r="M950" s="294"/>
      <c r="N950" s="294"/>
      <c r="O950" s="294"/>
      <c r="P950" s="294"/>
      <c r="Q950" s="294"/>
      <c r="R950" s="294"/>
      <c r="S950" s="294"/>
      <c r="T950" s="294"/>
      <c r="U950" s="294"/>
      <c r="V950" s="294" t="s">
        <v>689</v>
      </c>
      <c r="W950" s="294" t="s">
        <v>689</v>
      </c>
      <c r="X950" s="294"/>
      <c r="Y950" s="297">
        <v>12132430</v>
      </c>
      <c r="Z950" s="297">
        <v>0</v>
      </c>
      <c r="AA950" s="297">
        <v>0</v>
      </c>
      <c r="AB950" s="297">
        <v>0</v>
      </c>
      <c r="AC950" s="297">
        <v>0</v>
      </c>
      <c r="AD950" s="294"/>
      <c r="AE950" s="294"/>
      <c r="AF950" s="294"/>
      <c r="AG950" s="294"/>
      <c r="AH950" s="294"/>
      <c r="AI950" s="294"/>
      <c r="AJ950" s="294"/>
      <c r="AK950" s="294"/>
      <c r="AL950" s="294"/>
      <c r="AM950" s="294"/>
      <c r="AN950" s="294"/>
      <c r="AO950" s="294"/>
      <c r="AP950" s="294"/>
      <c r="AQ950" s="294"/>
    </row>
    <row r="951" spans="1:43" ht="48" x14ac:dyDescent="0.3">
      <c r="A951" s="294"/>
      <c r="B951" s="294"/>
      <c r="C951" s="287" t="s">
        <v>2565</v>
      </c>
      <c r="D951" s="288">
        <v>310392</v>
      </c>
      <c r="E951" s="294"/>
      <c r="F951" s="295" t="s">
        <v>3228</v>
      </c>
      <c r="G951" s="295" t="s">
        <v>1132</v>
      </c>
      <c r="H951" s="296"/>
      <c r="I951" s="290">
        <v>42667</v>
      </c>
      <c r="J951" s="294"/>
      <c r="K951" s="294"/>
      <c r="L951" s="295" t="s">
        <v>3219</v>
      </c>
      <c r="M951" s="294"/>
      <c r="N951" s="294"/>
      <c r="O951" s="294"/>
      <c r="P951" s="294"/>
      <c r="Q951" s="294"/>
      <c r="R951" s="294"/>
      <c r="S951" s="294"/>
      <c r="T951" s="294"/>
      <c r="U951" s="294"/>
      <c r="V951" s="294" t="s">
        <v>689</v>
      </c>
      <c r="W951" s="294" t="s">
        <v>689</v>
      </c>
      <c r="X951" s="294"/>
      <c r="Y951" s="297">
        <v>11462530</v>
      </c>
      <c r="Z951" s="297">
        <v>0</v>
      </c>
      <c r="AA951" s="297">
        <v>158187</v>
      </c>
      <c r="AB951" s="297">
        <v>0</v>
      </c>
      <c r="AC951" s="297">
        <v>0</v>
      </c>
      <c r="AD951" s="294"/>
      <c r="AE951" s="294"/>
      <c r="AF951" s="294"/>
      <c r="AG951" s="294"/>
      <c r="AH951" s="294"/>
      <c r="AI951" s="294"/>
      <c r="AJ951" s="294"/>
      <c r="AK951" s="294"/>
      <c r="AL951" s="294"/>
      <c r="AM951" s="294"/>
      <c r="AN951" s="294"/>
      <c r="AO951" s="294"/>
      <c r="AP951" s="294"/>
      <c r="AQ951" s="294"/>
    </row>
    <row r="952" spans="1:43" x14ac:dyDescent="0.3">
      <c r="A952" s="294"/>
      <c r="B952" s="294"/>
      <c r="C952" s="287" t="s">
        <v>2566</v>
      </c>
      <c r="D952" s="288">
        <v>5451</v>
      </c>
      <c r="E952" s="294"/>
      <c r="F952" s="295" t="s">
        <v>3233</v>
      </c>
      <c r="G952" s="295" t="s">
        <v>3286</v>
      </c>
      <c r="H952" s="296"/>
      <c r="I952" s="290">
        <v>40287</v>
      </c>
      <c r="J952" s="294"/>
      <c r="K952" s="294"/>
      <c r="L952" s="295" t="s">
        <v>3218</v>
      </c>
      <c r="M952" s="294"/>
      <c r="N952" s="294"/>
      <c r="O952" s="294"/>
      <c r="P952" s="294"/>
      <c r="Q952" s="294"/>
      <c r="R952" s="294"/>
      <c r="S952" s="294"/>
      <c r="T952" s="294"/>
      <c r="U952" s="294"/>
      <c r="V952" s="294" t="s">
        <v>691</v>
      </c>
      <c r="W952" s="294" t="s">
        <v>689</v>
      </c>
      <c r="X952" s="294"/>
      <c r="Y952" s="297">
        <v>14944519.93</v>
      </c>
      <c r="Z952" s="297">
        <v>0</v>
      </c>
      <c r="AA952" s="297">
        <v>0</v>
      </c>
      <c r="AB952" s="297">
        <v>0</v>
      </c>
      <c r="AC952" s="297">
        <v>14463039.49</v>
      </c>
      <c r="AD952" s="294"/>
      <c r="AE952" s="294"/>
      <c r="AF952" s="294"/>
      <c r="AG952" s="294"/>
      <c r="AH952" s="294"/>
      <c r="AI952" s="294"/>
      <c r="AJ952" s="294"/>
      <c r="AK952" s="294"/>
      <c r="AL952" s="294"/>
      <c r="AM952" s="294"/>
      <c r="AN952" s="294"/>
      <c r="AO952" s="294"/>
      <c r="AP952" s="294"/>
      <c r="AQ952" s="294"/>
    </row>
    <row r="953" spans="1:43" ht="60" x14ac:dyDescent="0.3">
      <c r="A953" s="294"/>
      <c r="B953" s="294"/>
      <c r="C953" s="287" t="s">
        <v>2567</v>
      </c>
      <c r="D953" s="288">
        <v>260597</v>
      </c>
      <c r="E953" s="294"/>
      <c r="F953" s="295" t="s">
        <v>3228</v>
      </c>
      <c r="G953" s="295" t="s">
        <v>1132</v>
      </c>
      <c r="H953" s="296"/>
      <c r="I953" s="290">
        <v>41435</v>
      </c>
      <c r="J953" s="294"/>
      <c r="K953" s="294"/>
      <c r="L953" s="295" t="s">
        <v>3222</v>
      </c>
      <c r="M953" s="294"/>
      <c r="N953" s="294"/>
      <c r="O953" s="294"/>
      <c r="P953" s="294"/>
      <c r="Q953" s="294"/>
      <c r="R953" s="294"/>
      <c r="S953" s="294"/>
      <c r="T953" s="294"/>
      <c r="U953" s="294"/>
      <c r="V953" s="294" t="s">
        <v>691</v>
      </c>
      <c r="W953" s="294" t="s">
        <v>689</v>
      </c>
      <c r="X953" s="294"/>
      <c r="Y953" s="297">
        <v>10429991.74</v>
      </c>
      <c r="Z953" s="297">
        <v>0</v>
      </c>
      <c r="AA953" s="297">
        <v>0</v>
      </c>
      <c r="AB953" s="297">
        <v>0</v>
      </c>
      <c r="AC953" s="297">
        <v>0</v>
      </c>
      <c r="AD953" s="294"/>
      <c r="AE953" s="294"/>
      <c r="AF953" s="294"/>
      <c r="AG953" s="294"/>
      <c r="AH953" s="294"/>
      <c r="AI953" s="294"/>
      <c r="AJ953" s="294"/>
      <c r="AK953" s="294"/>
      <c r="AL953" s="294"/>
      <c r="AM953" s="294"/>
      <c r="AN953" s="294"/>
      <c r="AO953" s="294"/>
      <c r="AP953" s="294"/>
      <c r="AQ953" s="294"/>
    </row>
    <row r="954" spans="1:43" ht="36" x14ac:dyDescent="0.3">
      <c r="A954" s="294"/>
      <c r="B954" s="294"/>
      <c r="C954" s="287" t="s">
        <v>2568</v>
      </c>
      <c r="D954" s="288">
        <v>291361</v>
      </c>
      <c r="E954" s="294"/>
      <c r="F954" s="295" t="s">
        <v>3228</v>
      </c>
      <c r="G954" s="295" t="s">
        <v>1132</v>
      </c>
      <c r="H954" s="296"/>
      <c r="I954" s="290">
        <v>42501</v>
      </c>
      <c r="J954" s="294"/>
      <c r="K954" s="294"/>
      <c r="L954" s="295" t="s">
        <v>3214</v>
      </c>
      <c r="M954" s="294"/>
      <c r="N954" s="294"/>
      <c r="O954" s="294"/>
      <c r="P954" s="294"/>
      <c r="Q954" s="294"/>
      <c r="R954" s="294"/>
      <c r="S954" s="294"/>
      <c r="T954" s="294"/>
      <c r="U954" s="294"/>
      <c r="V954" s="294" t="s">
        <v>689</v>
      </c>
      <c r="W954" s="294" t="s">
        <v>689</v>
      </c>
      <c r="X954" s="294"/>
      <c r="Y954" s="297">
        <v>9887930</v>
      </c>
      <c r="Z954" s="297">
        <v>0</v>
      </c>
      <c r="AA954" s="297">
        <v>0</v>
      </c>
      <c r="AB954" s="297">
        <v>0</v>
      </c>
      <c r="AC954" s="297">
        <v>0</v>
      </c>
      <c r="AD954" s="294"/>
      <c r="AE954" s="294"/>
      <c r="AF954" s="294"/>
      <c r="AG954" s="294"/>
      <c r="AH954" s="294"/>
      <c r="AI954" s="294"/>
      <c r="AJ954" s="294"/>
      <c r="AK954" s="294"/>
      <c r="AL954" s="294"/>
      <c r="AM954" s="294"/>
      <c r="AN954" s="294"/>
      <c r="AO954" s="294"/>
      <c r="AP954" s="294"/>
      <c r="AQ954" s="294"/>
    </row>
    <row r="955" spans="1:43" ht="48" x14ac:dyDescent="0.3">
      <c r="A955" s="294"/>
      <c r="B955" s="294"/>
      <c r="C955" s="287" t="s">
        <v>2569</v>
      </c>
      <c r="D955" s="288">
        <v>230855</v>
      </c>
      <c r="E955" s="294"/>
      <c r="F955" s="295" t="s">
        <v>3228</v>
      </c>
      <c r="G955" s="295" t="s">
        <v>1132</v>
      </c>
      <c r="H955" s="296"/>
      <c r="I955" s="290">
        <v>41738</v>
      </c>
      <c r="J955" s="294"/>
      <c r="K955" s="294"/>
      <c r="L955" s="295" t="s">
        <v>3213</v>
      </c>
      <c r="M955" s="294"/>
      <c r="N955" s="294"/>
      <c r="O955" s="294"/>
      <c r="P955" s="294"/>
      <c r="Q955" s="294"/>
      <c r="R955" s="294"/>
      <c r="S955" s="294"/>
      <c r="T955" s="294"/>
      <c r="U955" s="294"/>
      <c r="V955" s="294" t="s">
        <v>689</v>
      </c>
      <c r="W955" s="294" t="s">
        <v>689</v>
      </c>
      <c r="X955" s="294"/>
      <c r="Y955" s="297">
        <v>9744949</v>
      </c>
      <c r="Z955" s="297">
        <v>0</v>
      </c>
      <c r="AA955" s="297">
        <v>0</v>
      </c>
      <c r="AB955" s="297">
        <v>0</v>
      </c>
      <c r="AC955" s="297">
        <v>0</v>
      </c>
      <c r="AD955" s="294"/>
      <c r="AE955" s="294"/>
      <c r="AF955" s="294"/>
      <c r="AG955" s="294"/>
      <c r="AH955" s="294"/>
      <c r="AI955" s="294"/>
      <c r="AJ955" s="294"/>
      <c r="AK955" s="294"/>
      <c r="AL955" s="294"/>
      <c r="AM955" s="294"/>
      <c r="AN955" s="294"/>
      <c r="AO955" s="294"/>
      <c r="AP955" s="294"/>
      <c r="AQ955" s="294"/>
    </row>
    <row r="956" spans="1:43" ht="60" x14ac:dyDescent="0.3">
      <c r="A956" s="294"/>
      <c r="B956" s="294"/>
      <c r="C956" s="287" t="s">
        <v>2570</v>
      </c>
      <c r="D956" s="288">
        <v>260606</v>
      </c>
      <c r="E956" s="294"/>
      <c r="F956" s="295" t="s">
        <v>3228</v>
      </c>
      <c r="G956" s="295" t="s">
        <v>1132</v>
      </c>
      <c r="H956" s="296"/>
      <c r="I956" s="290">
        <v>41435</v>
      </c>
      <c r="J956" s="294"/>
      <c r="K956" s="294"/>
      <c r="L956" s="295" t="s">
        <v>3222</v>
      </c>
      <c r="M956" s="294"/>
      <c r="N956" s="294"/>
      <c r="O956" s="294"/>
      <c r="P956" s="294"/>
      <c r="Q956" s="294"/>
      <c r="R956" s="294"/>
      <c r="S956" s="294"/>
      <c r="T956" s="294"/>
      <c r="U956" s="294"/>
      <c r="V956" s="294" t="s">
        <v>691</v>
      </c>
      <c r="W956" s="294" t="s">
        <v>689</v>
      </c>
      <c r="X956" s="294"/>
      <c r="Y956" s="297">
        <v>10156807.720000001</v>
      </c>
      <c r="Z956" s="297">
        <v>0</v>
      </c>
      <c r="AA956" s="297">
        <v>0</v>
      </c>
      <c r="AB956" s="297">
        <v>0</v>
      </c>
      <c r="AC956" s="297">
        <v>0</v>
      </c>
      <c r="AD956" s="294"/>
      <c r="AE956" s="294"/>
      <c r="AF956" s="294"/>
      <c r="AG956" s="294"/>
      <c r="AH956" s="294"/>
      <c r="AI956" s="294"/>
      <c r="AJ956" s="294"/>
      <c r="AK956" s="294"/>
      <c r="AL956" s="294"/>
      <c r="AM956" s="294"/>
      <c r="AN956" s="294"/>
      <c r="AO956" s="294"/>
      <c r="AP956" s="294"/>
      <c r="AQ956" s="294"/>
    </row>
    <row r="957" spans="1:43" ht="60" x14ac:dyDescent="0.3">
      <c r="A957" s="294"/>
      <c r="B957" s="294"/>
      <c r="C957" s="287" t="s">
        <v>2571</v>
      </c>
      <c r="D957" s="288">
        <v>245560</v>
      </c>
      <c r="E957" s="294"/>
      <c r="F957" s="295" t="s">
        <v>3228</v>
      </c>
      <c r="G957" s="295" t="s">
        <v>1132</v>
      </c>
      <c r="H957" s="296"/>
      <c r="I957" s="290">
        <v>41407</v>
      </c>
      <c r="J957" s="294"/>
      <c r="K957" s="294"/>
      <c r="L957" s="295" t="s">
        <v>3221</v>
      </c>
      <c r="M957" s="294"/>
      <c r="N957" s="294"/>
      <c r="O957" s="294"/>
      <c r="P957" s="294"/>
      <c r="Q957" s="294"/>
      <c r="R957" s="294"/>
      <c r="S957" s="294"/>
      <c r="T957" s="294"/>
      <c r="U957" s="294"/>
      <c r="V957" s="294" t="s">
        <v>689</v>
      </c>
      <c r="W957" s="294" t="s">
        <v>689</v>
      </c>
      <c r="X957" s="294"/>
      <c r="Y957" s="297">
        <v>9560419</v>
      </c>
      <c r="Z957" s="297">
        <v>0</v>
      </c>
      <c r="AA957" s="297">
        <v>0</v>
      </c>
      <c r="AB957" s="297">
        <v>0</v>
      </c>
      <c r="AC957" s="297">
        <v>0</v>
      </c>
      <c r="AD957" s="294"/>
      <c r="AE957" s="294"/>
      <c r="AF957" s="294"/>
      <c r="AG957" s="294"/>
      <c r="AH957" s="294"/>
      <c r="AI957" s="294"/>
      <c r="AJ957" s="294"/>
      <c r="AK957" s="294"/>
      <c r="AL957" s="294"/>
      <c r="AM957" s="294"/>
      <c r="AN957" s="294"/>
      <c r="AO957" s="294"/>
      <c r="AP957" s="294"/>
      <c r="AQ957" s="294"/>
    </row>
    <row r="958" spans="1:43" ht="60" x14ac:dyDescent="0.3">
      <c r="A958" s="294"/>
      <c r="B958" s="294"/>
      <c r="C958" s="287" t="s">
        <v>2572</v>
      </c>
      <c r="D958" s="288">
        <v>260424</v>
      </c>
      <c r="E958" s="294"/>
      <c r="F958" s="295" t="s">
        <v>3228</v>
      </c>
      <c r="G958" s="295" t="s">
        <v>1132</v>
      </c>
      <c r="H958" s="296"/>
      <c r="I958" s="290">
        <v>41435</v>
      </c>
      <c r="J958" s="294"/>
      <c r="K958" s="294"/>
      <c r="L958" s="295" t="s">
        <v>3222</v>
      </c>
      <c r="M958" s="294"/>
      <c r="N958" s="294"/>
      <c r="O958" s="294"/>
      <c r="P958" s="294"/>
      <c r="Q958" s="294"/>
      <c r="R958" s="294"/>
      <c r="S958" s="294"/>
      <c r="T958" s="294"/>
      <c r="U958" s="294"/>
      <c r="V958" s="294" t="s">
        <v>691</v>
      </c>
      <c r="W958" s="294" t="s">
        <v>689</v>
      </c>
      <c r="X958" s="294"/>
      <c r="Y958" s="297">
        <v>9931070.0399999991</v>
      </c>
      <c r="Z958" s="297">
        <v>0</v>
      </c>
      <c r="AA958" s="297">
        <v>0</v>
      </c>
      <c r="AB958" s="297">
        <v>0</v>
      </c>
      <c r="AC958" s="297">
        <v>0</v>
      </c>
      <c r="AD958" s="294"/>
      <c r="AE958" s="294"/>
      <c r="AF958" s="294"/>
      <c r="AG958" s="294"/>
      <c r="AH958" s="294"/>
      <c r="AI958" s="294"/>
      <c r="AJ958" s="294"/>
      <c r="AK958" s="294"/>
      <c r="AL958" s="294"/>
      <c r="AM958" s="294"/>
      <c r="AN958" s="294"/>
      <c r="AO958" s="294"/>
      <c r="AP958" s="294"/>
      <c r="AQ958" s="294"/>
    </row>
    <row r="959" spans="1:43" ht="72" x14ac:dyDescent="0.3">
      <c r="A959" s="294"/>
      <c r="B959" s="294"/>
      <c r="C959" s="287" t="s">
        <v>2573</v>
      </c>
      <c r="D959" s="288">
        <v>188863</v>
      </c>
      <c r="E959" s="294"/>
      <c r="F959" s="295" t="s">
        <v>3235</v>
      </c>
      <c r="G959" s="295" t="s">
        <v>1132</v>
      </c>
      <c r="H959" s="296"/>
      <c r="I959" s="290">
        <v>40990</v>
      </c>
      <c r="J959" s="294"/>
      <c r="K959" s="294"/>
      <c r="L959" s="295" t="s">
        <v>3223</v>
      </c>
      <c r="M959" s="294"/>
      <c r="N959" s="294"/>
      <c r="O959" s="294"/>
      <c r="P959" s="294"/>
      <c r="Q959" s="294"/>
      <c r="R959" s="294"/>
      <c r="S959" s="294"/>
      <c r="T959" s="294"/>
      <c r="U959" s="294"/>
      <c r="V959" s="294" t="s">
        <v>691</v>
      </c>
      <c r="W959" s="294" t="s">
        <v>689</v>
      </c>
      <c r="X959" s="294"/>
      <c r="Y959" s="297">
        <v>9966610</v>
      </c>
      <c r="Z959" s="297">
        <v>0</v>
      </c>
      <c r="AA959" s="297">
        <v>513711</v>
      </c>
      <c r="AB959" s="297">
        <v>0</v>
      </c>
      <c r="AC959" s="297">
        <v>7172352.0899999999</v>
      </c>
      <c r="AD959" s="294"/>
      <c r="AE959" s="294"/>
      <c r="AF959" s="294"/>
      <c r="AG959" s="294"/>
      <c r="AH959" s="294"/>
      <c r="AI959" s="294"/>
      <c r="AJ959" s="294"/>
      <c r="AK959" s="294"/>
      <c r="AL959" s="294"/>
      <c r="AM959" s="294"/>
      <c r="AN959" s="294"/>
      <c r="AO959" s="294"/>
      <c r="AP959" s="294"/>
      <c r="AQ959" s="294"/>
    </row>
    <row r="960" spans="1:43" ht="72" x14ac:dyDescent="0.3">
      <c r="A960" s="294"/>
      <c r="B960" s="294"/>
      <c r="C960" s="287" t="s">
        <v>2574</v>
      </c>
      <c r="D960" s="288">
        <v>268426</v>
      </c>
      <c r="E960" s="294"/>
      <c r="F960" s="295" t="s">
        <v>3228</v>
      </c>
      <c r="G960" s="295" t="s">
        <v>1132</v>
      </c>
      <c r="H960" s="296"/>
      <c r="I960" s="290">
        <v>41487</v>
      </c>
      <c r="J960" s="294"/>
      <c r="K960" s="294"/>
      <c r="L960" s="295" t="s">
        <v>3222</v>
      </c>
      <c r="M960" s="294"/>
      <c r="N960" s="294"/>
      <c r="O960" s="294"/>
      <c r="P960" s="294"/>
      <c r="Q960" s="294"/>
      <c r="R960" s="294"/>
      <c r="S960" s="294"/>
      <c r="T960" s="294"/>
      <c r="U960" s="294"/>
      <c r="V960" s="294" t="s">
        <v>691</v>
      </c>
      <c r="W960" s="294" t="s">
        <v>689</v>
      </c>
      <c r="X960" s="294"/>
      <c r="Y960" s="297">
        <v>9891796.1799999997</v>
      </c>
      <c r="Z960" s="297">
        <v>0</v>
      </c>
      <c r="AA960" s="297">
        <v>0</v>
      </c>
      <c r="AB960" s="297">
        <v>0</v>
      </c>
      <c r="AC960" s="297">
        <v>0</v>
      </c>
      <c r="AD960" s="294"/>
      <c r="AE960" s="294"/>
      <c r="AF960" s="294"/>
      <c r="AG960" s="294"/>
      <c r="AH960" s="294"/>
      <c r="AI960" s="294"/>
      <c r="AJ960" s="294"/>
      <c r="AK960" s="294"/>
      <c r="AL960" s="294"/>
      <c r="AM960" s="294"/>
      <c r="AN960" s="294"/>
      <c r="AO960" s="294"/>
      <c r="AP960" s="294"/>
      <c r="AQ960" s="294"/>
    </row>
    <row r="961" spans="1:43" ht="48" x14ac:dyDescent="0.3">
      <c r="A961" s="294"/>
      <c r="B961" s="294"/>
      <c r="C961" s="287" t="s">
        <v>2575</v>
      </c>
      <c r="D961" s="288">
        <v>249940</v>
      </c>
      <c r="E961" s="294"/>
      <c r="F961" s="295" t="s">
        <v>3236</v>
      </c>
      <c r="G961" s="295" t="s">
        <v>1132</v>
      </c>
      <c r="H961" s="296"/>
      <c r="I961" s="290">
        <v>41548</v>
      </c>
      <c r="J961" s="294"/>
      <c r="K961" s="294"/>
      <c r="L961" s="295" t="s">
        <v>3212</v>
      </c>
      <c r="M961" s="294"/>
      <c r="N961" s="294"/>
      <c r="O961" s="294"/>
      <c r="P961" s="294"/>
      <c r="Q961" s="294"/>
      <c r="R961" s="294"/>
      <c r="S961" s="294"/>
      <c r="T961" s="294"/>
      <c r="U961" s="294"/>
      <c r="V961" s="294" t="s">
        <v>691</v>
      </c>
      <c r="W961" s="294" t="s">
        <v>689</v>
      </c>
      <c r="X961" s="294"/>
      <c r="Y961" s="297">
        <v>9948788.8200000003</v>
      </c>
      <c r="Z961" s="297">
        <v>0</v>
      </c>
      <c r="AA961" s="297">
        <v>0</v>
      </c>
      <c r="AB961" s="297">
        <v>0</v>
      </c>
      <c r="AC961" s="297">
        <v>0</v>
      </c>
      <c r="AD961" s="294"/>
      <c r="AE961" s="294"/>
      <c r="AF961" s="294"/>
      <c r="AG961" s="294"/>
      <c r="AH961" s="294"/>
      <c r="AI961" s="294"/>
      <c r="AJ961" s="294"/>
      <c r="AK961" s="294"/>
      <c r="AL961" s="294"/>
      <c r="AM961" s="294"/>
      <c r="AN961" s="294"/>
      <c r="AO961" s="294"/>
      <c r="AP961" s="294"/>
      <c r="AQ961" s="294"/>
    </row>
    <row r="962" spans="1:43" ht="60" x14ac:dyDescent="0.3">
      <c r="A962" s="294"/>
      <c r="B962" s="294"/>
      <c r="C962" s="287" t="s">
        <v>2576</v>
      </c>
      <c r="D962" s="288">
        <v>290456</v>
      </c>
      <c r="E962" s="294"/>
      <c r="F962" s="295" t="s">
        <v>3228</v>
      </c>
      <c r="G962" s="295" t="s">
        <v>1132</v>
      </c>
      <c r="H962" s="296"/>
      <c r="I962" s="290">
        <v>42011</v>
      </c>
      <c r="J962" s="294"/>
      <c r="K962" s="294"/>
      <c r="L962" s="295" t="s">
        <v>3222</v>
      </c>
      <c r="M962" s="294"/>
      <c r="N962" s="294"/>
      <c r="O962" s="294"/>
      <c r="P962" s="294"/>
      <c r="Q962" s="294"/>
      <c r="R962" s="294"/>
      <c r="S962" s="294"/>
      <c r="T962" s="294"/>
      <c r="U962" s="294"/>
      <c r="V962" s="294" t="s">
        <v>689</v>
      </c>
      <c r="W962" s="294" t="s">
        <v>689</v>
      </c>
      <c r="X962" s="294"/>
      <c r="Y962" s="297">
        <v>9218503</v>
      </c>
      <c r="Z962" s="297">
        <v>0</v>
      </c>
      <c r="AA962" s="297">
        <v>0</v>
      </c>
      <c r="AB962" s="297">
        <v>0</v>
      </c>
      <c r="AC962" s="297">
        <v>0</v>
      </c>
      <c r="AD962" s="294"/>
      <c r="AE962" s="294"/>
      <c r="AF962" s="294"/>
      <c r="AG962" s="294"/>
      <c r="AH962" s="294"/>
      <c r="AI962" s="294"/>
      <c r="AJ962" s="294"/>
      <c r="AK962" s="294"/>
      <c r="AL962" s="294"/>
      <c r="AM962" s="294"/>
      <c r="AN962" s="294"/>
      <c r="AO962" s="294"/>
      <c r="AP962" s="294"/>
      <c r="AQ962" s="294"/>
    </row>
    <row r="963" spans="1:43" ht="36" x14ac:dyDescent="0.3">
      <c r="A963" s="294"/>
      <c r="B963" s="294"/>
      <c r="C963" s="287" t="s">
        <v>2577</v>
      </c>
      <c r="D963" s="288">
        <v>189576</v>
      </c>
      <c r="E963" s="294"/>
      <c r="F963" s="295" t="s">
        <v>3228</v>
      </c>
      <c r="G963" s="295" t="s">
        <v>1132</v>
      </c>
      <c r="H963" s="296"/>
      <c r="I963" s="290">
        <v>41285</v>
      </c>
      <c r="J963" s="294"/>
      <c r="K963" s="294"/>
      <c r="L963" s="295" t="s">
        <v>3213</v>
      </c>
      <c r="M963" s="294"/>
      <c r="N963" s="294"/>
      <c r="O963" s="294"/>
      <c r="P963" s="294"/>
      <c r="Q963" s="294"/>
      <c r="R963" s="294"/>
      <c r="S963" s="294"/>
      <c r="T963" s="294"/>
      <c r="U963" s="294"/>
      <c r="V963" s="294" t="s">
        <v>689</v>
      </c>
      <c r="W963" s="294" t="s">
        <v>689</v>
      </c>
      <c r="X963" s="294"/>
      <c r="Y963" s="297">
        <v>9193124</v>
      </c>
      <c r="Z963" s="297">
        <v>0</v>
      </c>
      <c r="AA963" s="297">
        <v>0</v>
      </c>
      <c r="AB963" s="297">
        <v>0</v>
      </c>
      <c r="AC963" s="297">
        <v>0</v>
      </c>
      <c r="AD963" s="294"/>
      <c r="AE963" s="294"/>
      <c r="AF963" s="294"/>
      <c r="AG963" s="294"/>
      <c r="AH963" s="294"/>
      <c r="AI963" s="294"/>
      <c r="AJ963" s="294"/>
      <c r="AK963" s="294"/>
      <c r="AL963" s="294"/>
      <c r="AM963" s="294"/>
      <c r="AN963" s="294"/>
      <c r="AO963" s="294"/>
      <c r="AP963" s="294"/>
      <c r="AQ963" s="294"/>
    </row>
    <row r="964" spans="1:43" ht="36" x14ac:dyDescent="0.3">
      <c r="A964" s="294"/>
      <c r="B964" s="294"/>
      <c r="C964" s="287" t="s">
        <v>2578</v>
      </c>
      <c r="D964" s="288">
        <v>264130</v>
      </c>
      <c r="E964" s="294"/>
      <c r="F964" s="295" t="s">
        <v>3237</v>
      </c>
      <c r="G964" s="295" t="s">
        <v>1132</v>
      </c>
      <c r="H964" s="296"/>
      <c r="I964" s="290">
        <v>41934</v>
      </c>
      <c r="J964" s="294"/>
      <c r="K964" s="294"/>
      <c r="L964" s="295" t="s">
        <v>3212</v>
      </c>
      <c r="M964" s="294"/>
      <c r="N964" s="294"/>
      <c r="O964" s="294"/>
      <c r="P964" s="294"/>
      <c r="Q964" s="294"/>
      <c r="R964" s="294"/>
      <c r="S964" s="294"/>
      <c r="T964" s="294"/>
      <c r="U964" s="294"/>
      <c r="V964" s="294" t="s">
        <v>689</v>
      </c>
      <c r="W964" s="294" t="s">
        <v>689</v>
      </c>
      <c r="X964" s="294"/>
      <c r="Y964" s="297">
        <v>9096263</v>
      </c>
      <c r="Z964" s="297">
        <v>0</v>
      </c>
      <c r="AA964" s="297">
        <v>0</v>
      </c>
      <c r="AB964" s="297">
        <v>0</v>
      </c>
      <c r="AC964" s="297">
        <v>0</v>
      </c>
      <c r="AD964" s="294"/>
      <c r="AE964" s="294"/>
      <c r="AF964" s="294"/>
      <c r="AG964" s="294"/>
      <c r="AH964" s="294"/>
      <c r="AI964" s="294"/>
      <c r="AJ964" s="294"/>
      <c r="AK964" s="294"/>
      <c r="AL964" s="294"/>
      <c r="AM964" s="294"/>
      <c r="AN964" s="294"/>
      <c r="AO964" s="294"/>
      <c r="AP964" s="294"/>
      <c r="AQ964" s="294"/>
    </row>
    <row r="965" spans="1:43" ht="60" x14ac:dyDescent="0.3">
      <c r="A965" s="294"/>
      <c r="B965" s="294"/>
      <c r="C965" s="287" t="s">
        <v>2579</v>
      </c>
      <c r="D965" s="288">
        <v>261393</v>
      </c>
      <c r="E965" s="294"/>
      <c r="F965" s="295" t="s">
        <v>3228</v>
      </c>
      <c r="G965" s="295" t="s">
        <v>1132</v>
      </c>
      <c r="H965" s="296"/>
      <c r="I965" s="290">
        <v>41436</v>
      </c>
      <c r="J965" s="294"/>
      <c r="K965" s="294"/>
      <c r="L965" s="295" t="s">
        <v>3222</v>
      </c>
      <c r="M965" s="294"/>
      <c r="N965" s="294"/>
      <c r="O965" s="294"/>
      <c r="P965" s="294"/>
      <c r="Q965" s="294"/>
      <c r="R965" s="294"/>
      <c r="S965" s="294"/>
      <c r="T965" s="294"/>
      <c r="U965" s="294"/>
      <c r="V965" s="294" t="s">
        <v>691</v>
      </c>
      <c r="W965" s="294" t="s">
        <v>689</v>
      </c>
      <c r="X965" s="294"/>
      <c r="Y965" s="297">
        <v>8431019.8200000003</v>
      </c>
      <c r="Z965" s="297">
        <v>0</v>
      </c>
      <c r="AA965" s="297">
        <v>0</v>
      </c>
      <c r="AB965" s="297">
        <v>0</v>
      </c>
      <c r="AC965" s="297">
        <v>0</v>
      </c>
      <c r="AD965" s="294"/>
      <c r="AE965" s="294"/>
      <c r="AF965" s="294"/>
      <c r="AG965" s="294"/>
      <c r="AH965" s="294"/>
      <c r="AI965" s="294"/>
      <c r="AJ965" s="294"/>
      <c r="AK965" s="294"/>
      <c r="AL965" s="294"/>
      <c r="AM965" s="294"/>
      <c r="AN965" s="294"/>
      <c r="AO965" s="294"/>
      <c r="AP965" s="294"/>
      <c r="AQ965" s="294"/>
    </row>
    <row r="966" spans="1:43" ht="48" x14ac:dyDescent="0.3">
      <c r="A966" s="294"/>
      <c r="B966" s="294"/>
      <c r="C966" s="287" t="s">
        <v>2289</v>
      </c>
      <c r="D966" s="288">
        <v>2300184</v>
      </c>
      <c r="E966" s="294"/>
      <c r="F966" s="295" t="s">
        <v>3231</v>
      </c>
      <c r="G966" s="295" t="s">
        <v>1132</v>
      </c>
      <c r="H966" s="296"/>
      <c r="I966" s="290">
        <v>42601</v>
      </c>
      <c r="J966" s="294"/>
      <c r="K966" s="294"/>
      <c r="L966" s="295" t="s">
        <v>3210</v>
      </c>
      <c r="M966" s="294"/>
      <c r="N966" s="294"/>
      <c r="O966" s="294"/>
      <c r="P966" s="294"/>
      <c r="Q966" s="294"/>
      <c r="R966" s="294"/>
      <c r="S966" s="294"/>
      <c r="T966" s="294"/>
      <c r="U966" s="294"/>
      <c r="V966" s="294" t="s">
        <v>689</v>
      </c>
      <c r="W966" s="294" t="s">
        <v>689</v>
      </c>
      <c r="X966" s="294"/>
      <c r="Y966" s="297">
        <v>7983293</v>
      </c>
      <c r="Z966" s="297">
        <v>0</v>
      </c>
      <c r="AA966" s="297">
        <v>258606</v>
      </c>
      <c r="AB966" s="297">
        <v>0</v>
      </c>
      <c r="AC966" s="297">
        <v>0</v>
      </c>
      <c r="AD966" s="294"/>
      <c r="AE966" s="294"/>
      <c r="AF966" s="294"/>
      <c r="AG966" s="294"/>
      <c r="AH966" s="294"/>
      <c r="AI966" s="294"/>
      <c r="AJ966" s="294"/>
      <c r="AK966" s="294"/>
      <c r="AL966" s="294"/>
      <c r="AM966" s="294"/>
      <c r="AN966" s="294"/>
      <c r="AO966" s="294"/>
      <c r="AP966" s="294"/>
      <c r="AQ966" s="294"/>
    </row>
    <row r="967" spans="1:43" ht="84" x14ac:dyDescent="0.3">
      <c r="A967" s="294"/>
      <c r="B967" s="294"/>
      <c r="C967" s="287" t="s">
        <v>2580</v>
      </c>
      <c r="D967" s="288">
        <v>2291598</v>
      </c>
      <c r="E967" s="294"/>
      <c r="F967" s="295" t="s">
        <v>3228</v>
      </c>
      <c r="G967" s="295" t="s">
        <v>1132</v>
      </c>
      <c r="H967" s="296"/>
      <c r="I967" s="290">
        <v>42458</v>
      </c>
      <c r="J967" s="294"/>
      <c r="K967" s="294"/>
      <c r="L967" s="295" t="s">
        <v>3213</v>
      </c>
      <c r="M967" s="294"/>
      <c r="N967" s="294"/>
      <c r="O967" s="294"/>
      <c r="P967" s="294"/>
      <c r="Q967" s="294"/>
      <c r="R967" s="294"/>
      <c r="S967" s="294"/>
      <c r="T967" s="294"/>
      <c r="U967" s="294"/>
      <c r="V967" s="294" t="s">
        <v>689</v>
      </c>
      <c r="W967" s="294" t="s">
        <v>689</v>
      </c>
      <c r="X967" s="294"/>
      <c r="Y967" s="297">
        <v>7853740</v>
      </c>
      <c r="Z967" s="297">
        <v>0</v>
      </c>
      <c r="AA967" s="297">
        <v>175948</v>
      </c>
      <c r="AB967" s="297">
        <v>0</v>
      </c>
      <c r="AC967" s="297">
        <v>0</v>
      </c>
      <c r="AD967" s="294"/>
      <c r="AE967" s="294"/>
      <c r="AF967" s="294"/>
      <c r="AG967" s="294"/>
      <c r="AH967" s="294"/>
      <c r="AI967" s="294"/>
      <c r="AJ967" s="294"/>
      <c r="AK967" s="294"/>
      <c r="AL967" s="294"/>
      <c r="AM967" s="294"/>
      <c r="AN967" s="294"/>
      <c r="AO967" s="294"/>
      <c r="AP967" s="294"/>
      <c r="AQ967" s="294"/>
    </row>
    <row r="968" spans="1:43" ht="36" x14ac:dyDescent="0.3">
      <c r="A968" s="294"/>
      <c r="B968" s="294"/>
      <c r="C968" s="287" t="s">
        <v>2581</v>
      </c>
      <c r="D968" s="288">
        <v>259629</v>
      </c>
      <c r="E968" s="294"/>
      <c r="F968" s="295" t="s">
        <v>3228</v>
      </c>
      <c r="G968" s="295" t="s">
        <v>1132</v>
      </c>
      <c r="H968" s="296"/>
      <c r="I968" s="290">
        <v>41687</v>
      </c>
      <c r="J968" s="294"/>
      <c r="K968" s="294"/>
      <c r="L968" s="295" t="s">
        <v>3221</v>
      </c>
      <c r="M968" s="294"/>
      <c r="N968" s="294"/>
      <c r="O968" s="294"/>
      <c r="P968" s="294"/>
      <c r="Q968" s="294"/>
      <c r="R968" s="294"/>
      <c r="S968" s="294"/>
      <c r="T968" s="294"/>
      <c r="U968" s="294"/>
      <c r="V968" s="294" t="s">
        <v>689</v>
      </c>
      <c r="W968" s="294" t="s">
        <v>689</v>
      </c>
      <c r="X968" s="294"/>
      <c r="Y968" s="297">
        <v>7559181</v>
      </c>
      <c r="Z968" s="297">
        <v>0</v>
      </c>
      <c r="AA968" s="297">
        <v>0</v>
      </c>
      <c r="AB968" s="297">
        <v>0</v>
      </c>
      <c r="AC968" s="297">
        <v>0</v>
      </c>
      <c r="AD968" s="294"/>
      <c r="AE968" s="294"/>
      <c r="AF968" s="294"/>
      <c r="AG968" s="294"/>
      <c r="AH968" s="294"/>
      <c r="AI968" s="294"/>
      <c r="AJ968" s="294"/>
      <c r="AK968" s="294"/>
      <c r="AL968" s="294"/>
      <c r="AM968" s="294"/>
      <c r="AN968" s="294"/>
      <c r="AO968" s="294"/>
      <c r="AP968" s="294"/>
      <c r="AQ968" s="294"/>
    </row>
    <row r="969" spans="1:43" ht="48" x14ac:dyDescent="0.3">
      <c r="A969" s="294"/>
      <c r="B969" s="294"/>
      <c r="C969" s="287" t="s">
        <v>2582</v>
      </c>
      <c r="D969" s="288">
        <v>305799</v>
      </c>
      <c r="E969" s="294"/>
      <c r="F969" s="295" t="s">
        <v>3228</v>
      </c>
      <c r="G969" s="295" t="s">
        <v>1132</v>
      </c>
      <c r="H969" s="296"/>
      <c r="I969" s="290">
        <v>42013</v>
      </c>
      <c r="J969" s="294"/>
      <c r="K969" s="294"/>
      <c r="L969" s="295" t="s">
        <v>3222</v>
      </c>
      <c r="M969" s="294"/>
      <c r="N969" s="294"/>
      <c r="O969" s="294"/>
      <c r="P969" s="294"/>
      <c r="Q969" s="294"/>
      <c r="R969" s="294"/>
      <c r="S969" s="294"/>
      <c r="T969" s="294"/>
      <c r="U969" s="294"/>
      <c r="V969" s="294" t="s">
        <v>689</v>
      </c>
      <c r="W969" s="294" t="s">
        <v>689</v>
      </c>
      <c r="X969" s="294"/>
      <c r="Y969" s="297">
        <v>6673345</v>
      </c>
      <c r="Z969" s="297">
        <v>0</v>
      </c>
      <c r="AA969" s="297">
        <v>0</v>
      </c>
      <c r="AB969" s="297">
        <v>0</v>
      </c>
      <c r="AC969" s="297">
        <v>0</v>
      </c>
      <c r="AD969" s="294"/>
      <c r="AE969" s="294"/>
      <c r="AF969" s="294"/>
      <c r="AG969" s="294"/>
      <c r="AH969" s="294"/>
      <c r="AI969" s="294"/>
      <c r="AJ969" s="294"/>
      <c r="AK969" s="294"/>
      <c r="AL969" s="294"/>
      <c r="AM969" s="294"/>
      <c r="AN969" s="294"/>
      <c r="AO969" s="294"/>
      <c r="AP969" s="294"/>
      <c r="AQ969" s="294"/>
    </row>
    <row r="970" spans="1:43" ht="48" x14ac:dyDescent="0.3">
      <c r="A970" s="294"/>
      <c r="B970" s="294"/>
      <c r="C970" s="287" t="s">
        <v>2583</v>
      </c>
      <c r="D970" s="288">
        <v>2314911</v>
      </c>
      <c r="E970" s="294"/>
      <c r="F970" s="295" t="s">
        <v>3234</v>
      </c>
      <c r="G970" s="295" t="s">
        <v>1132</v>
      </c>
      <c r="H970" s="296"/>
      <c r="I970" s="290">
        <v>42606</v>
      </c>
      <c r="J970" s="294"/>
      <c r="K970" s="294"/>
      <c r="L970" s="295" t="s">
        <v>3217</v>
      </c>
      <c r="M970" s="294"/>
      <c r="N970" s="294"/>
      <c r="O970" s="294"/>
      <c r="P970" s="294"/>
      <c r="Q970" s="294"/>
      <c r="R970" s="294"/>
      <c r="S970" s="294"/>
      <c r="T970" s="294"/>
      <c r="U970" s="294"/>
      <c r="V970" s="294" t="s">
        <v>689</v>
      </c>
      <c r="W970" s="294" t="s">
        <v>689</v>
      </c>
      <c r="X970" s="294"/>
      <c r="Y970" s="297">
        <v>6563167</v>
      </c>
      <c r="Z970" s="297">
        <v>0</v>
      </c>
      <c r="AA970" s="297">
        <v>270000</v>
      </c>
      <c r="AB970" s="297">
        <v>0</v>
      </c>
      <c r="AC970" s="297">
        <v>0</v>
      </c>
      <c r="AD970" s="294"/>
      <c r="AE970" s="294"/>
      <c r="AF970" s="294"/>
      <c r="AG970" s="294"/>
      <c r="AH970" s="294"/>
      <c r="AI970" s="294"/>
      <c r="AJ970" s="294"/>
      <c r="AK970" s="294"/>
      <c r="AL970" s="294"/>
      <c r="AM970" s="294"/>
      <c r="AN970" s="294"/>
      <c r="AO970" s="294"/>
      <c r="AP970" s="294"/>
      <c r="AQ970" s="294"/>
    </row>
    <row r="971" spans="1:43" ht="48" x14ac:dyDescent="0.3">
      <c r="A971" s="294"/>
      <c r="B971" s="294"/>
      <c r="C971" s="287" t="s">
        <v>2584</v>
      </c>
      <c r="D971" s="288">
        <v>2322550</v>
      </c>
      <c r="E971" s="294"/>
      <c r="F971" s="295" t="s">
        <v>3229</v>
      </c>
      <c r="G971" s="295" t="s">
        <v>1132</v>
      </c>
      <c r="H971" s="296"/>
      <c r="I971" s="290">
        <v>42633</v>
      </c>
      <c r="J971" s="294"/>
      <c r="K971" s="294"/>
      <c r="L971" s="295" t="s">
        <v>3214</v>
      </c>
      <c r="M971" s="294"/>
      <c r="N971" s="294"/>
      <c r="O971" s="294"/>
      <c r="P971" s="294"/>
      <c r="Q971" s="294"/>
      <c r="R971" s="294"/>
      <c r="S971" s="294"/>
      <c r="T971" s="294"/>
      <c r="U971" s="294"/>
      <c r="V971" s="294" t="s">
        <v>689</v>
      </c>
      <c r="W971" s="294" t="s">
        <v>689</v>
      </c>
      <c r="X971" s="294"/>
      <c r="Y971" s="297">
        <v>6543843</v>
      </c>
      <c r="Z971" s="297">
        <v>0</v>
      </c>
      <c r="AA971" s="297">
        <v>215888</v>
      </c>
      <c r="AB971" s="297">
        <v>0</v>
      </c>
      <c r="AC971" s="297">
        <v>0</v>
      </c>
      <c r="AD971" s="294"/>
      <c r="AE971" s="294"/>
      <c r="AF971" s="294"/>
      <c r="AG971" s="294"/>
      <c r="AH971" s="294"/>
      <c r="AI971" s="294"/>
      <c r="AJ971" s="294"/>
      <c r="AK971" s="294"/>
      <c r="AL971" s="294"/>
      <c r="AM971" s="294"/>
      <c r="AN971" s="294"/>
      <c r="AO971" s="294"/>
      <c r="AP971" s="294"/>
      <c r="AQ971" s="294"/>
    </row>
    <row r="972" spans="1:43" ht="36" x14ac:dyDescent="0.3">
      <c r="A972" s="294"/>
      <c r="B972" s="294"/>
      <c r="C972" s="287" t="s">
        <v>2585</v>
      </c>
      <c r="D972" s="288">
        <v>260348</v>
      </c>
      <c r="E972" s="294"/>
      <c r="F972" s="295" t="s">
        <v>3228</v>
      </c>
      <c r="G972" s="295" t="s">
        <v>1132</v>
      </c>
      <c r="H972" s="296"/>
      <c r="I972" s="290">
        <v>42187</v>
      </c>
      <c r="J972" s="294"/>
      <c r="K972" s="294"/>
      <c r="L972" s="295" t="s">
        <v>3210</v>
      </c>
      <c r="M972" s="294"/>
      <c r="N972" s="294"/>
      <c r="O972" s="294"/>
      <c r="P972" s="294"/>
      <c r="Q972" s="294"/>
      <c r="R972" s="294"/>
      <c r="S972" s="294"/>
      <c r="T972" s="294"/>
      <c r="U972" s="294"/>
      <c r="V972" s="294" t="s">
        <v>689</v>
      </c>
      <c r="W972" s="294" t="s">
        <v>689</v>
      </c>
      <c r="X972" s="294"/>
      <c r="Y972" s="297">
        <v>6299531</v>
      </c>
      <c r="Z972" s="297">
        <v>0</v>
      </c>
      <c r="AA972" s="297">
        <v>0</v>
      </c>
      <c r="AB972" s="297">
        <v>0</v>
      </c>
      <c r="AC972" s="297">
        <v>0</v>
      </c>
      <c r="AD972" s="294"/>
      <c r="AE972" s="294"/>
      <c r="AF972" s="294"/>
      <c r="AG972" s="294"/>
      <c r="AH972" s="294"/>
      <c r="AI972" s="294"/>
      <c r="AJ972" s="294"/>
      <c r="AK972" s="294"/>
      <c r="AL972" s="294"/>
      <c r="AM972" s="294"/>
      <c r="AN972" s="294"/>
      <c r="AO972" s="294"/>
      <c r="AP972" s="294"/>
      <c r="AQ972" s="294"/>
    </row>
    <row r="973" spans="1:43" ht="48" x14ac:dyDescent="0.3">
      <c r="A973" s="294"/>
      <c r="B973" s="294"/>
      <c r="C973" s="287" t="s">
        <v>2586</v>
      </c>
      <c r="D973" s="288">
        <v>230642</v>
      </c>
      <c r="E973" s="294"/>
      <c r="F973" s="295" t="s">
        <v>3228</v>
      </c>
      <c r="G973" s="295" t="s">
        <v>1132</v>
      </c>
      <c r="H973" s="296"/>
      <c r="I973" s="290">
        <v>41645</v>
      </c>
      <c r="J973" s="294"/>
      <c r="K973" s="294"/>
      <c r="L973" s="295" t="s">
        <v>3213</v>
      </c>
      <c r="M973" s="294"/>
      <c r="N973" s="294"/>
      <c r="O973" s="294"/>
      <c r="P973" s="294"/>
      <c r="Q973" s="294"/>
      <c r="R973" s="294"/>
      <c r="S973" s="294"/>
      <c r="T973" s="294"/>
      <c r="U973" s="294"/>
      <c r="V973" s="294" t="s">
        <v>689</v>
      </c>
      <c r="W973" s="294" t="s">
        <v>689</v>
      </c>
      <c r="X973" s="294"/>
      <c r="Y973" s="297">
        <v>6183026</v>
      </c>
      <c r="Z973" s="297">
        <v>0</v>
      </c>
      <c r="AA973" s="297">
        <v>0</v>
      </c>
      <c r="AB973" s="297">
        <v>0</v>
      </c>
      <c r="AC973" s="297">
        <v>0</v>
      </c>
      <c r="AD973" s="294"/>
      <c r="AE973" s="294"/>
      <c r="AF973" s="294"/>
      <c r="AG973" s="294"/>
      <c r="AH973" s="294"/>
      <c r="AI973" s="294"/>
      <c r="AJ973" s="294"/>
      <c r="AK973" s="294"/>
      <c r="AL973" s="294"/>
      <c r="AM973" s="294"/>
      <c r="AN973" s="294"/>
      <c r="AO973" s="294"/>
      <c r="AP973" s="294"/>
      <c r="AQ973" s="294"/>
    </row>
    <row r="974" spans="1:43" ht="60" x14ac:dyDescent="0.3">
      <c r="A974" s="294"/>
      <c r="B974" s="294"/>
      <c r="C974" s="287" t="s">
        <v>2587</v>
      </c>
      <c r="D974" s="288">
        <v>251258</v>
      </c>
      <c r="E974" s="294"/>
      <c r="F974" s="295" t="s">
        <v>3228</v>
      </c>
      <c r="G974" s="295" t="s">
        <v>1132</v>
      </c>
      <c r="H974" s="296"/>
      <c r="I974" s="290">
        <v>41857</v>
      </c>
      <c r="J974" s="294"/>
      <c r="K974" s="294"/>
      <c r="L974" s="295" t="s">
        <v>3213</v>
      </c>
      <c r="M974" s="294"/>
      <c r="N974" s="294"/>
      <c r="O974" s="294"/>
      <c r="P974" s="294"/>
      <c r="Q974" s="294"/>
      <c r="R974" s="294"/>
      <c r="S974" s="294"/>
      <c r="T974" s="294"/>
      <c r="U974" s="294"/>
      <c r="V974" s="294" t="s">
        <v>689</v>
      </c>
      <c r="W974" s="294" t="s">
        <v>689</v>
      </c>
      <c r="X974" s="294"/>
      <c r="Y974" s="297">
        <v>6132831</v>
      </c>
      <c r="Z974" s="297">
        <v>0</v>
      </c>
      <c r="AA974" s="297">
        <v>0</v>
      </c>
      <c r="AB974" s="297">
        <v>0</v>
      </c>
      <c r="AC974" s="297">
        <v>0</v>
      </c>
      <c r="AD974" s="294"/>
      <c r="AE974" s="294"/>
      <c r="AF974" s="294"/>
      <c r="AG974" s="294"/>
      <c r="AH974" s="294"/>
      <c r="AI974" s="294"/>
      <c r="AJ974" s="294"/>
      <c r="AK974" s="294"/>
      <c r="AL974" s="294"/>
      <c r="AM974" s="294"/>
      <c r="AN974" s="294"/>
      <c r="AO974" s="294"/>
      <c r="AP974" s="294"/>
      <c r="AQ974" s="294"/>
    </row>
    <row r="975" spans="1:43" ht="36" x14ac:dyDescent="0.3">
      <c r="A975" s="294"/>
      <c r="B975" s="294"/>
      <c r="C975" s="287" t="s">
        <v>2588</v>
      </c>
      <c r="D975" s="288">
        <v>248009</v>
      </c>
      <c r="E975" s="294"/>
      <c r="F975" s="295" t="s">
        <v>3228</v>
      </c>
      <c r="G975" s="295" t="s">
        <v>1132</v>
      </c>
      <c r="H975" s="296"/>
      <c r="I975" s="290">
        <v>41446</v>
      </c>
      <c r="J975" s="294"/>
      <c r="K975" s="294"/>
      <c r="L975" s="295" t="s">
        <v>3221</v>
      </c>
      <c r="M975" s="294"/>
      <c r="N975" s="294"/>
      <c r="O975" s="294"/>
      <c r="P975" s="294"/>
      <c r="Q975" s="294"/>
      <c r="R975" s="294"/>
      <c r="S975" s="294"/>
      <c r="T975" s="294"/>
      <c r="U975" s="294"/>
      <c r="V975" s="294" t="s">
        <v>689</v>
      </c>
      <c r="W975" s="294" t="s">
        <v>689</v>
      </c>
      <c r="X975" s="294"/>
      <c r="Y975" s="297">
        <v>6118684</v>
      </c>
      <c r="Z975" s="297">
        <v>0</v>
      </c>
      <c r="AA975" s="297">
        <v>0</v>
      </c>
      <c r="AB975" s="297">
        <v>0</v>
      </c>
      <c r="AC975" s="297">
        <v>0</v>
      </c>
      <c r="AD975" s="294"/>
      <c r="AE975" s="294"/>
      <c r="AF975" s="294"/>
      <c r="AG975" s="294"/>
      <c r="AH975" s="294"/>
      <c r="AI975" s="294"/>
      <c r="AJ975" s="294"/>
      <c r="AK975" s="294"/>
      <c r="AL975" s="294"/>
      <c r="AM975" s="294"/>
      <c r="AN975" s="294"/>
      <c r="AO975" s="294"/>
      <c r="AP975" s="294"/>
      <c r="AQ975" s="294"/>
    </row>
    <row r="976" spans="1:43" ht="72" x14ac:dyDescent="0.3">
      <c r="A976" s="294"/>
      <c r="B976" s="294"/>
      <c r="C976" s="287" t="s">
        <v>2589</v>
      </c>
      <c r="D976" s="288">
        <v>237699</v>
      </c>
      <c r="E976" s="294"/>
      <c r="F976" s="295" t="s">
        <v>3228</v>
      </c>
      <c r="G976" s="295" t="s">
        <v>1132</v>
      </c>
      <c r="H976" s="296"/>
      <c r="I976" s="290">
        <v>41415</v>
      </c>
      <c r="J976" s="294"/>
      <c r="K976" s="294"/>
      <c r="L976" s="295" t="s">
        <v>3222</v>
      </c>
      <c r="M976" s="294"/>
      <c r="N976" s="294"/>
      <c r="O976" s="294"/>
      <c r="P976" s="294"/>
      <c r="Q976" s="294"/>
      <c r="R976" s="294"/>
      <c r="S976" s="294"/>
      <c r="T976" s="294"/>
      <c r="U976" s="294"/>
      <c r="V976" s="294" t="s">
        <v>689</v>
      </c>
      <c r="W976" s="294" t="s">
        <v>689</v>
      </c>
      <c r="X976" s="294"/>
      <c r="Y976" s="297">
        <v>6035440</v>
      </c>
      <c r="Z976" s="297">
        <v>0</v>
      </c>
      <c r="AA976" s="297">
        <v>0</v>
      </c>
      <c r="AB976" s="297">
        <v>0</v>
      </c>
      <c r="AC976" s="297">
        <v>0</v>
      </c>
      <c r="AD976" s="294"/>
      <c r="AE976" s="294"/>
      <c r="AF976" s="294"/>
      <c r="AG976" s="294"/>
      <c r="AH976" s="294"/>
      <c r="AI976" s="294"/>
      <c r="AJ976" s="294"/>
      <c r="AK976" s="294"/>
      <c r="AL976" s="294"/>
      <c r="AM976" s="294"/>
      <c r="AN976" s="294"/>
      <c r="AO976" s="294"/>
      <c r="AP976" s="294"/>
      <c r="AQ976" s="294"/>
    </row>
    <row r="977" spans="1:43" ht="72" x14ac:dyDescent="0.3">
      <c r="A977" s="294"/>
      <c r="B977" s="294"/>
      <c r="C977" s="287" t="s">
        <v>2590</v>
      </c>
      <c r="D977" s="288">
        <v>2300106</v>
      </c>
      <c r="E977" s="294"/>
      <c r="F977" s="295" t="s">
        <v>3228</v>
      </c>
      <c r="G977" s="295" t="s">
        <v>1132</v>
      </c>
      <c r="H977" s="296"/>
      <c r="I977" s="290">
        <v>42398</v>
      </c>
      <c r="J977" s="294"/>
      <c r="K977" s="294"/>
      <c r="L977" s="295" t="s">
        <v>3222</v>
      </c>
      <c r="M977" s="294"/>
      <c r="N977" s="294"/>
      <c r="O977" s="294"/>
      <c r="P977" s="294"/>
      <c r="Q977" s="294"/>
      <c r="R977" s="294"/>
      <c r="S977" s="294"/>
      <c r="T977" s="294"/>
      <c r="U977" s="294"/>
      <c r="V977" s="294" t="s">
        <v>689</v>
      </c>
      <c r="W977" s="294" t="s">
        <v>689</v>
      </c>
      <c r="X977" s="294"/>
      <c r="Y977" s="297">
        <v>6022510</v>
      </c>
      <c r="Z977" s="297">
        <v>0</v>
      </c>
      <c r="AA977" s="297">
        <v>6022510</v>
      </c>
      <c r="AB977" s="297">
        <v>0</v>
      </c>
      <c r="AC977" s="297">
        <v>0</v>
      </c>
      <c r="AD977" s="294"/>
      <c r="AE977" s="294"/>
      <c r="AF977" s="294"/>
      <c r="AG977" s="294"/>
      <c r="AH977" s="294"/>
      <c r="AI977" s="294"/>
      <c r="AJ977" s="294"/>
      <c r="AK977" s="294"/>
      <c r="AL977" s="294"/>
      <c r="AM977" s="294"/>
      <c r="AN977" s="294"/>
      <c r="AO977" s="294"/>
      <c r="AP977" s="294"/>
      <c r="AQ977" s="294"/>
    </row>
    <row r="978" spans="1:43" ht="60" x14ac:dyDescent="0.3">
      <c r="A978" s="294"/>
      <c r="B978" s="294"/>
      <c r="C978" s="287" t="s">
        <v>2591</v>
      </c>
      <c r="D978" s="288">
        <v>260412</v>
      </c>
      <c r="E978" s="294"/>
      <c r="F978" s="295" t="s">
        <v>3228</v>
      </c>
      <c r="G978" s="295" t="s">
        <v>1132</v>
      </c>
      <c r="H978" s="296"/>
      <c r="I978" s="290">
        <v>41435</v>
      </c>
      <c r="J978" s="294"/>
      <c r="K978" s="294"/>
      <c r="L978" s="295" t="s">
        <v>3222</v>
      </c>
      <c r="M978" s="294"/>
      <c r="N978" s="294"/>
      <c r="O978" s="294"/>
      <c r="P978" s="294"/>
      <c r="Q978" s="294"/>
      <c r="R978" s="294"/>
      <c r="S978" s="294"/>
      <c r="T978" s="294"/>
      <c r="U978" s="294"/>
      <c r="V978" s="294" t="s">
        <v>691</v>
      </c>
      <c r="W978" s="294" t="s">
        <v>689</v>
      </c>
      <c r="X978" s="294"/>
      <c r="Y978" s="297">
        <v>6236731.9100000001</v>
      </c>
      <c r="Z978" s="297">
        <v>0</v>
      </c>
      <c r="AA978" s="297">
        <v>0</v>
      </c>
      <c r="AB978" s="297">
        <v>0</v>
      </c>
      <c r="AC978" s="297">
        <v>0</v>
      </c>
      <c r="AD978" s="294"/>
      <c r="AE978" s="294"/>
      <c r="AF978" s="294"/>
      <c r="AG978" s="294"/>
      <c r="AH978" s="294"/>
      <c r="AI978" s="294"/>
      <c r="AJ978" s="294"/>
      <c r="AK978" s="294"/>
      <c r="AL978" s="294"/>
      <c r="AM978" s="294"/>
      <c r="AN978" s="294"/>
      <c r="AO978" s="294"/>
      <c r="AP978" s="294"/>
      <c r="AQ978" s="294"/>
    </row>
    <row r="979" spans="1:43" ht="60" x14ac:dyDescent="0.3">
      <c r="A979" s="294"/>
      <c r="B979" s="294"/>
      <c r="C979" s="287" t="s">
        <v>2592</v>
      </c>
      <c r="D979" s="288">
        <v>260433</v>
      </c>
      <c r="E979" s="294"/>
      <c r="F979" s="295" t="s">
        <v>3228</v>
      </c>
      <c r="G979" s="295" t="s">
        <v>1132</v>
      </c>
      <c r="H979" s="296"/>
      <c r="I979" s="290">
        <v>41436</v>
      </c>
      <c r="J979" s="294"/>
      <c r="K979" s="294"/>
      <c r="L979" s="295" t="s">
        <v>3222</v>
      </c>
      <c r="M979" s="294"/>
      <c r="N979" s="294"/>
      <c r="O979" s="294"/>
      <c r="P979" s="294"/>
      <c r="Q979" s="294"/>
      <c r="R979" s="294"/>
      <c r="S979" s="294"/>
      <c r="T979" s="294"/>
      <c r="U979" s="294"/>
      <c r="V979" s="294" t="s">
        <v>691</v>
      </c>
      <c r="W979" s="294" t="s">
        <v>689</v>
      </c>
      <c r="X979" s="294"/>
      <c r="Y979" s="297">
        <v>6247691.6500000004</v>
      </c>
      <c r="Z979" s="297">
        <v>0</v>
      </c>
      <c r="AA979" s="297">
        <v>0</v>
      </c>
      <c r="AB979" s="297">
        <v>0</v>
      </c>
      <c r="AC979" s="297">
        <v>0</v>
      </c>
      <c r="AD979" s="294"/>
      <c r="AE979" s="294"/>
      <c r="AF979" s="294"/>
      <c r="AG979" s="294"/>
      <c r="AH979" s="294"/>
      <c r="AI979" s="294"/>
      <c r="AJ979" s="294"/>
      <c r="AK979" s="294"/>
      <c r="AL979" s="294"/>
      <c r="AM979" s="294"/>
      <c r="AN979" s="294"/>
      <c r="AO979" s="294"/>
      <c r="AP979" s="294"/>
      <c r="AQ979" s="294"/>
    </row>
    <row r="980" spans="1:43" ht="36" x14ac:dyDescent="0.3">
      <c r="A980" s="294"/>
      <c r="B980" s="294"/>
      <c r="C980" s="287" t="s">
        <v>2593</v>
      </c>
      <c r="D980" s="288">
        <v>131606</v>
      </c>
      <c r="E980" s="294"/>
      <c r="F980" s="295" t="s">
        <v>3240</v>
      </c>
      <c r="G980" s="295" t="s">
        <v>1132</v>
      </c>
      <c r="H980" s="296"/>
      <c r="I980" s="290">
        <v>41096</v>
      </c>
      <c r="J980" s="294"/>
      <c r="K980" s="294"/>
      <c r="L980" s="295" t="s">
        <v>3210</v>
      </c>
      <c r="M980" s="294"/>
      <c r="N980" s="294"/>
      <c r="O980" s="294"/>
      <c r="P980" s="294"/>
      <c r="Q980" s="294"/>
      <c r="R980" s="294"/>
      <c r="S980" s="294"/>
      <c r="T980" s="294"/>
      <c r="U980" s="294"/>
      <c r="V980" s="294" t="s">
        <v>689</v>
      </c>
      <c r="W980" s="294" t="s">
        <v>689</v>
      </c>
      <c r="X980" s="294"/>
      <c r="Y980" s="297">
        <v>5678036</v>
      </c>
      <c r="Z980" s="297">
        <v>316279</v>
      </c>
      <c r="AA980" s="297">
        <v>316279</v>
      </c>
      <c r="AB980" s="297">
        <v>0</v>
      </c>
      <c r="AC980" s="297">
        <v>1337015.47</v>
      </c>
      <c r="AD980" s="294"/>
      <c r="AE980" s="294"/>
      <c r="AF980" s="294"/>
      <c r="AG980" s="294"/>
      <c r="AH980" s="294"/>
      <c r="AI980" s="294"/>
      <c r="AJ980" s="294"/>
      <c r="AK980" s="294"/>
      <c r="AL980" s="294"/>
      <c r="AM980" s="294"/>
      <c r="AN980" s="294"/>
      <c r="AO980" s="294"/>
      <c r="AP980" s="294"/>
      <c r="AQ980" s="294"/>
    </row>
    <row r="981" spans="1:43" ht="60" x14ac:dyDescent="0.3">
      <c r="A981" s="294"/>
      <c r="B981" s="294"/>
      <c r="C981" s="287" t="s">
        <v>2594</v>
      </c>
      <c r="D981" s="288">
        <v>233412</v>
      </c>
      <c r="E981" s="294"/>
      <c r="F981" s="295" t="s">
        <v>3228</v>
      </c>
      <c r="G981" s="295" t="s">
        <v>1132</v>
      </c>
      <c r="H981" s="296"/>
      <c r="I981" s="290">
        <v>41360</v>
      </c>
      <c r="J981" s="294"/>
      <c r="K981" s="294"/>
      <c r="L981" s="295" t="s">
        <v>3222</v>
      </c>
      <c r="M981" s="294"/>
      <c r="N981" s="294"/>
      <c r="O981" s="294"/>
      <c r="P981" s="294"/>
      <c r="Q981" s="294"/>
      <c r="R981" s="294"/>
      <c r="S981" s="294"/>
      <c r="T981" s="294"/>
      <c r="U981" s="294"/>
      <c r="V981" s="294" t="s">
        <v>689</v>
      </c>
      <c r="W981" s="294" t="s">
        <v>689</v>
      </c>
      <c r="X981" s="294"/>
      <c r="Y981" s="297">
        <v>5320512</v>
      </c>
      <c r="Z981" s="297">
        <v>0</v>
      </c>
      <c r="AA981" s="297">
        <v>0</v>
      </c>
      <c r="AB981" s="297">
        <v>0</v>
      </c>
      <c r="AC981" s="297">
        <v>0</v>
      </c>
      <c r="AD981" s="294"/>
      <c r="AE981" s="294"/>
      <c r="AF981" s="294"/>
      <c r="AG981" s="294"/>
      <c r="AH981" s="294"/>
      <c r="AI981" s="294"/>
      <c r="AJ981" s="294"/>
      <c r="AK981" s="294"/>
      <c r="AL981" s="294"/>
      <c r="AM981" s="294"/>
      <c r="AN981" s="294"/>
      <c r="AO981" s="294"/>
      <c r="AP981" s="294"/>
      <c r="AQ981" s="294"/>
    </row>
    <row r="982" spans="1:43" ht="60" x14ac:dyDescent="0.3">
      <c r="A982" s="294"/>
      <c r="B982" s="294"/>
      <c r="C982" s="287" t="s">
        <v>2595</v>
      </c>
      <c r="D982" s="288">
        <v>264583</v>
      </c>
      <c r="E982" s="294"/>
      <c r="F982" s="295" t="s">
        <v>3228</v>
      </c>
      <c r="G982" s="295" t="s">
        <v>1132</v>
      </c>
      <c r="H982" s="296"/>
      <c r="I982" s="290">
        <v>41450</v>
      </c>
      <c r="J982" s="294"/>
      <c r="K982" s="294"/>
      <c r="L982" s="295" t="s">
        <v>3222</v>
      </c>
      <c r="M982" s="294"/>
      <c r="N982" s="294"/>
      <c r="O982" s="294"/>
      <c r="P982" s="294"/>
      <c r="Q982" s="294"/>
      <c r="R982" s="294"/>
      <c r="S982" s="294"/>
      <c r="T982" s="294"/>
      <c r="U982" s="294"/>
      <c r="V982" s="294" t="s">
        <v>691</v>
      </c>
      <c r="W982" s="294" t="s">
        <v>689</v>
      </c>
      <c r="X982" s="294"/>
      <c r="Y982" s="297">
        <v>5512251.1900000004</v>
      </c>
      <c r="Z982" s="297">
        <v>0</v>
      </c>
      <c r="AA982" s="297">
        <v>0</v>
      </c>
      <c r="AB982" s="297">
        <v>0</v>
      </c>
      <c r="AC982" s="297">
        <v>0</v>
      </c>
      <c r="AD982" s="294"/>
      <c r="AE982" s="294"/>
      <c r="AF982" s="294"/>
      <c r="AG982" s="294"/>
      <c r="AH982" s="294"/>
      <c r="AI982" s="294"/>
      <c r="AJ982" s="294"/>
      <c r="AK982" s="294"/>
      <c r="AL982" s="294"/>
      <c r="AM982" s="294"/>
      <c r="AN982" s="294"/>
      <c r="AO982" s="294"/>
      <c r="AP982" s="294"/>
      <c r="AQ982" s="294"/>
    </row>
    <row r="983" spans="1:43" ht="48" x14ac:dyDescent="0.3">
      <c r="A983" s="294"/>
      <c r="B983" s="294"/>
      <c r="C983" s="287" t="s">
        <v>2596</v>
      </c>
      <c r="D983" s="288">
        <v>295070</v>
      </c>
      <c r="E983" s="294"/>
      <c r="F983" s="295" t="s">
        <v>3228</v>
      </c>
      <c r="G983" s="295" t="s">
        <v>1132</v>
      </c>
      <c r="H983" s="296"/>
      <c r="I983" s="290">
        <v>42583</v>
      </c>
      <c r="J983" s="294"/>
      <c r="K983" s="294"/>
      <c r="L983" s="295" t="s">
        <v>3222</v>
      </c>
      <c r="M983" s="294"/>
      <c r="N983" s="294"/>
      <c r="O983" s="294"/>
      <c r="P983" s="294"/>
      <c r="Q983" s="294"/>
      <c r="R983" s="294"/>
      <c r="S983" s="294"/>
      <c r="T983" s="294"/>
      <c r="U983" s="294"/>
      <c r="V983" s="294" t="s">
        <v>689</v>
      </c>
      <c r="W983" s="294" t="s">
        <v>689</v>
      </c>
      <c r="X983" s="294"/>
      <c r="Y983" s="297">
        <v>5242024</v>
      </c>
      <c r="Z983" s="297">
        <v>0</v>
      </c>
      <c r="AA983" s="297">
        <v>0</v>
      </c>
      <c r="AB983" s="297">
        <v>0</v>
      </c>
      <c r="AC983" s="297">
        <v>0</v>
      </c>
      <c r="AD983" s="294"/>
      <c r="AE983" s="294"/>
      <c r="AF983" s="294"/>
      <c r="AG983" s="294"/>
      <c r="AH983" s="294"/>
      <c r="AI983" s="294"/>
      <c r="AJ983" s="294"/>
      <c r="AK983" s="294"/>
      <c r="AL983" s="294"/>
      <c r="AM983" s="294"/>
      <c r="AN983" s="294"/>
      <c r="AO983" s="294"/>
      <c r="AP983" s="294"/>
      <c r="AQ983" s="294"/>
    </row>
    <row r="984" spans="1:43" ht="48" x14ac:dyDescent="0.3">
      <c r="A984" s="294"/>
      <c r="B984" s="294"/>
      <c r="C984" s="287" t="s">
        <v>2597</v>
      </c>
      <c r="D984" s="288">
        <v>292823</v>
      </c>
      <c r="E984" s="294"/>
      <c r="F984" s="295" t="s">
        <v>3228</v>
      </c>
      <c r="G984" s="295" t="s">
        <v>1132</v>
      </c>
      <c r="H984" s="296"/>
      <c r="I984" s="290">
        <v>41989</v>
      </c>
      <c r="J984" s="294"/>
      <c r="K984" s="294"/>
      <c r="L984" s="295" t="s">
        <v>3222</v>
      </c>
      <c r="M984" s="294"/>
      <c r="N984" s="294"/>
      <c r="O984" s="294"/>
      <c r="P984" s="294"/>
      <c r="Q984" s="294"/>
      <c r="R984" s="294"/>
      <c r="S984" s="294"/>
      <c r="T984" s="294"/>
      <c r="U984" s="294"/>
      <c r="V984" s="294" t="s">
        <v>689</v>
      </c>
      <c r="W984" s="294" t="s">
        <v>689</v>
      </c>
      <c r="X984" s="294"/>
      <c r="Y984" s="297">
        <v>5201617</v>
      </c>
      <c r="Z984" s="297">
        <v>0</v>
      </c>
      <c r="AA984" s="297">
        <v>0</v>
      </c>
      <c r="AB984" s="297">
        <v>0</v>
      </c>
      <c r="AC984" s="297">
        <v>0</v>
      </c>
      <c r="AD984" s="294"/>
      <c r="AE984" s="294"/>
      <c r="AF984" s="294"/>
      <c r="AG984" s="294"/>
      <c r="AH984" s="294"/>
      <c r="AI984" s="294"/>
      <c r="AJ984" s="294"/>
      <c r="AK984" s="294"/>
      <c r="AL984" s="294"/>
      <c r="AM984" s="294"/>
      <c r="AN984" s="294"/>
      <c r="AO984" s="294"/>
      <c r="AP984" s="294"/>
      <c r="AQ984" s="294"/>
    </row>
    <row r="985" spans="1:43" ht="72" x14ac:dyDescent="0.3">
      <c r="A985" s="294"/>
      <c r="B985" s="294"/>
      <c r="C985" s="287" t="s">
        <v>2598</v>
      </c>
      <c r="D985" s="288">
        <v>89212</v>
      </c>
      <c r="E985" s="294"/>
      <c r="F985" s="295" t="s">
        <v>3228</v>
      </c>
      <c r="G985" s="295" t="s">
        <v>1132</v>
      </c>
      <c r="H985" s="296"/>
      <c r="I985" s="290">
        <v>39727</v>
      </c>
      <c r="J985" s="294"/>
      <c r="K985" s="294"/>
      <c r="L985" s="295" t="s">
        <v>3220</v>
      </c>
      <c r="M985" s="294"/>
      <c r="N985" s="294"/>
      <c r="O985" s="294"/>
      <c r="P985" s="294"/>
      <c r="Q985" s="294"/>
      <c r="R985" s="294"/>
      <c r="S985" s="294"/>
      <c r="T985" s="294"/>
      <c r="U985" s="294"/>
      <c r="V985" s="294" t="s">
        <v>691</v>
      </c>
      <c r="W985" s="294" t="s">
        <v>689</v>
      </c>
      <c r="X985" s="294"/>
      <c r="Y985" s="297">
        <v>5326403</v>
      </c>
      <c r="Z985" s="297">
        <v>0</v>
      </c>
      <c r="AA985" s="297">
        <v>0</v>
      </c>
      <c r="AB985" s="297">
        <v>0</v>
      </c>
      <c r="AC985" s="297">
        <v>5319974.83</v>
      </c>
      <c r="AD985" s="294"/>
      <c r="AE985" s="294"/>
      <c r="AF985" s="294"/>
      <c r="AG985" s="294"/>
      <c r="AH985" s="294"/>
      <c r="AI985" s="294"/>
      <c r="AJ985" s="294"/>
      <c r="AK985" s="294"/>
      <c r="AL985" s="294"/>
      <c r="AM985" s="294"/>
      <c r="AN985" s="294"/>
      <c r="AO985" s="294"/>
      <c r="AP985" s="294"/>
      <c r="AQ985" s="294"/>
    </row>
    <row r="986" spans="1:43" ht="60" x14ac:dyDescent="0.3">
      <c r="A986" s="294"/>
      <c r="B986" s="294"/>
      <c r="C986" s="287" t="s">
        <v>2599</v>
      </c>
      <c r="D986" s="288">
        <v>299473</v>
      </c>
      <c r="E986" s="294"/>
      <c r="F986" s="295" t="s">
        <v>3228</v>
      </c>
      <c r="G986" s="295" t="s">
        <v>1132</v>
      </c>
      <c r="H986" s="296"/>
      <c r="I986" s="290">
        <v>41988</v>
      </c>
      <c r="J986" s="294"/>
      <c r="K986" s="294"/>
      <c r="L986" s="295" t="s">
        <v>3222</v>
      </c>
      <c r="M986" s="294"/>
      <c r="N986" s="294"/>
      <c r="O986" s="294"/>
      <c r="P986" s="294"/>
      <c r="Q986" s="294"/>
      <c r="R986" s="294"/>
      <c r="S986" s="294"/>
      <c r="T986" s="294"/>
      <c r="U986" s="294"/>
      <c r="V986" s="294" t="s">
        <v>689</v>
      </c>
      <c r="W986" s="294" t="s">
        <v>689</v>
      </c>
      <c r="X986" s="294"/>
      <c r="Y986" s="297">
        <v>5139286</v>
      </c>
      <c r="Z986" s="297">
        <v>0</v>
      </c>
      <c r="AA986" s="297">
        <v>0</v>
      </c>
      <c r="AB986" s="297">
        <v>0</v>
      </c>
      <c r="AC986" s="297">
        <v>0</v>
      </c>
      <c r="AD986" s="294"/>
      <c r="AE986" s="294"/>
      <c r="AF986" s="294"/>
      <c r="AG986" s="294"/>
      <c r="AH986" s="294"/>
      <c r="AI986" s="294"/>
      <c r="AJ986" s="294"/>
      <c r="AK986" s="294"/>
      <c r="AL986" s="294"/>
      <c r="AM986" s="294"/>
      <c r="AN986" s="294"/>
      <c r="AO986" s="294"/>
      <c r="AP986" s="294"/>
      <c r="AQ986" s="294"/>
    </row>
    <row r="987" spans="1:43" ht="36" x14ac:dyDescent="0.3">
      <c r="A987" s="294"/>
      <c r="B987" s="294"/>
      <c r="C987" s="287" t="s">
        <v>2600</v>
      </c>
      <c r="D987" s="288">
        <v>168646</v>
      </c>
      <c r="E987" s="294"/>
      <c r="F987" s="295" t="s">
        <v>3241</v>
      </c>
      <c r="G987" s="295" t="s">
        <v>1132</v>
      </c>
      <c r="H987" s="296"/>
      <c r="I987" s="290">
        <v>41205</v>
      </c>
      <c r="J987" s="294"/>
      <c r="K987" s="294"/>
      <c r="L987" s="295" t="s">
        <v>3212</v>
      </c>
      <c r="M987" s="294"/>
      <c r="N987" s="294"/>
      <c r="O987" s="294"/>
      <c r="P987" s="294"/>
      <c r="Q987" s="294"/>
      <c r="R987" s="294"/>
      <c r="S987" s="294"/>
      <c r="T987" s="294"/>
      <c r="U987" s="294"/>
      <c r="V987" s="294" t="s">
        <v>691</v>
      </c>
      <c r="W987" s="294" t="s">
        <v>689</v>
      </c>
      <c r="X987" s="294"/>
      <c r="Y987" s="297">
        <v>5257024.6100000003</v>
      </c>
      <c r="Z987" s="297">
        <v>0</v>
      </c>
      <c r="AA987" s="297">
        <v>0</v>
      </c>
      <c r="AB987" s="297">
        <v>0</v>
      </c>
      <c r="AC987" s="297">
        <v>4982159.93</v>
      </c>
      <c r="AD987" s="294"/>
      <c r="AE987" s="294"/>
      <c r="AF987" s="294"/>
      <c r="AG987" s="294"/>
      <c r="AH987" s="294"/>
      <c r="AI987" s="294"/>
      <c r="AJ987" s="294"/>
      <c r="AK987" s="294"/>
      <c r="AL987" s="294"/>
      <c r="AM987" s="294"/>
      <c r="AN987" s="294"/>
      <c r="AO987" s="294"/>
      <c r="AP987" s="294"/>
      <c r="AQ987" s="294"/>
    </row>
    <row r="988" spans="1:43" ht="60" x14ac:dyDescent="0.3">
      <c r="A988" s="294"/>
      <c r="B988" s="294"/>
      <c r="C988" s="287" t="s">
        <v>2601</v>
      </c>
      <c r="D988" s="288">
        <v>299737</v>
      </c>
      <c r="E988" s="294"/>
      <c r="F988" s="295" t="s">
        <v>3228</v>
      </c>
      <c r="G988" s="295" t="s">
        <v>1132</v>
      </c>
      <c r="H988" s="296"/>
      <c r="I988" s="290">
        <v>42144</v>
      </c>
      <c r="J988" s="294"/>
      <c r="K988" s="294"/>
      <c r="L988" s="295" t="s">
        <v>3222</v>
      </c>
      <c r="M988" s="294"/>
      <c r="N988" s="294"/>
      <c r="O988" s="294"/>
      <c r="P988" s="294"/>
      <c r="Q988" s="294"/>
      <c r="R988" s="294"/>
      <c r="S988" s="294"/>
      <c r="T988" s="294"/>
      <c r="U988" s="294"/>
      <c r="V988" s="294" t="s">
        <v>689</v>
      </c>
      <c r="W988" s="294" t="s">
        <v>689</v>
      </c>
      <c r="X988" s="294"/>
      <c r="Y988" s="297">
        <v>5017947</v>
      </c>
      <c r="Z988" s="297">
        <v>0</v>
      </c>
      <c r="AA988" s="297">
        <v>0</v>
      </c>
      <c r="AB988" s="297">
        <v>0</v>
      </c>
      <c r="AC988" s="297">
        <v>0</v>
      </c>
      <c r="AD988" s="294"/>
      <c r="AE988" s="294"/>
      <c r="AF988" s="294"/>
      <c r="AG988" s="294"/>
      <c r="AH988" s="294"/>
      <c r="AI988" s="294"/>
      <c r="AJ988" s="294"/>
      <c r="AK988" s="294"/>
      <c r="AL988" s="294"/>
      <c r="AM988" s="294"/>
      <c r="AN988" s="294"/>
      <c r="AO988" s="294"/>
      <c r="AP988" s="294"/>
      <c r="AQ988" s="294"/>
    </row>
    <row r="989" spans="1:43" ht="48" x14ac:dyDescent="0.3">
      <c r="A989" s="294"/>
      <c r="B989" s="294"/>
      <c r="C989" s="287" t="s">
        <v>2602</v>
      </c>
      <c r="D989" s="288">
        <v>252651</v>
      </c>
      <c r="E989" s="294"/>
      <c r="F989" s="295" t="s">
        <v>3228</v>
      </c>
      <c r="G989" s="295" t="s">
        <v>1132</v>
      </c>
      <c r="H989" s="296"/>
      <c r="I989" s="290">
        <v>41402</v>
      </c>
      <c r="J989" s="294"/>
      <c r="K989" s="294"/>
      <c r="L989" s="295" t="s">
        <v>3210</v>
      </c>
      <c r="M989" s="294"/>
      <c r="N989" s="294"/>
      <c r="O989" s="294"/>
      <c r="P989" s="294"/>
      <c r="Q989" s="294"/>
      <c r="R989" s="294"/>
      <c r="S989" s="294"/>
      <c r="T989" s="294"/>
      <c r="U989" s="294"/>
      <c r="V989" s="294" t="s">
        <v>689</v>
      </c>
      <c r="W989" s="294" t="s">
        <v>689</v>
      </c>
      <c r="X989" s="294"/>
      <c r="Y989" s="297">
        <v>4983127</v>
      </c>
      <c r="Z989" s="297">
        <v>0</v>
      </c>
      <c r="AA989" s="297">
        <v>0</v>
      </c>
      <c r="AB989" s="297">
        <v>0</v>
      </c>
      <c r="AC989" s="297">
        <v>0</v>
      </c>
      <c r="AD989" s="294"/>
      <c r="AE989" s="294"/>
      <c r="AF989" s="294"/>
      <c r="AG989" s="294"/>
      <c r="AH989" s="294"/>
      <c r="AI989" s="294"/>
      <c r="AJ989" s="294"/>
      <c r="AK989" s="294"/>
      <c r="AL989" s="294"/>
      <c r="AM989" s="294"/>
      <c r="AN989" s="294"/>
      <c r="AO989" s="294"/>
      <c r="AP989" s="294"/>
      <c r="AQ989" s="294"/>
    </row>
    <row r="990" spans="1:43" x14ac:dyDescent="0.3">
      <c r="A990" s="294"/>
      <c r="B990" s="294"/>
      <c r="C990" s="287" t="s">
        <v>2603</v>
      </c>
      <c r="D990" s="288">
        <v>80157</v>
      </c>
      <c r="E990" s="294"/>
      <c r="F990" s="295" t="s">
        <v>3242</v>
      </c>
      <c r="G990" s="295" t="s">
        <v>1132</v>
      </c>
      <c r="H990" s="296"/>
      <c r="I990" s="290">
        <v>39738</v>
      </c>
      <c r="J990" s="294"/>
      <c r="K990" s="294"/>
      <c r="L990" s="295" t="s">
        <v>3218</v>
      </c>
      <c r="M990" s="294"/>
      <c r="N990" s="294"/>
      <c r="O990" s="294"/>
      <c r="P990" s="294"/>
      <c r="Q990" s="294"/>
      <c r="R990" s="294"/>
      <c r="S990" s="294"/>
      <c r="T990" s="294"/>
      <c r="U990" s="294"/>
      <c r="V990" s="294" t="s">
        <v>691</v>
      </c>
      <c r="W990" s="294" t="s">
        <v>689</v>
      </c>
      <c r="X990" s="294"/>
      <c r="Y990" s="297">
        <v>5457174.5</v>
      </c>
      <c r="Z990" s="297">
        <v>0</v>
      </c>
      <c r="AA990" s="297">
        <v>0</v>
      </c>
      <c r="AB990" s="297">
        <v>0</v>
      </c>
      <c r="AC990" s="297">
        <v>6064106.9199999999</v>
      </c>
      <c r="AD990" s="294"/>
      <c r="AE990" s="294"/>
      <c r="AF990" s="294"/>
      <c r="AG990" s="294"/>
      <c r="AH990" s="294"/>
      <c r="AI990" s="294"/>
      <c r="AJ990" s="294"/>
      <c r="AK990" s="294"/>
      <c r="AL990" s="294"/>
      <c r="AM990" s="294"/>
      <c r="AN990" s="294"/>
      <c r="AO990" s="294"/>
      <c r="AP990" s="294"/>
      <c r="AQ990" s="294"/>
    </row>
    <row r="991" spans="1:43" ht="84" x14ac:dyDescent="0.3">
      <c r="A991" s="294"/>
      <c r="B991" s="294"/>
      <c r="C991" s="287" t="s">
        <v>2604</v>
      </c>
      <c r="D991" s="288">
        <v>2306662</v>
      </c>
      <c r="E991" s="294"/>
      <c r="F991" s="295" t="s">
        <v>3228</v>
      </c>
      <c r="G991" s="295" t="s">
        <v>1132</v>
      </c>
      <c r="H991" s="296"/>
      <c r="I991" s="290">
        <v>42727</v>
      </c>
      <c r="J991" s="294"/>
      <c r="K991" s="294"/>
      <c r="L991" s="295" t="s">
        <v>3222</v>
      </c>
      <c r="M991" s="294"/>
      <c r="N991" s="294"/>
      <c r="O991" s="294"/>
      <c r="P991" s="294"/>
      <c r="Q991" s="294"/>
      <c r="R991" s="294"/>
      <c r="S991" s="294"/>
      <c r="T991" s="294"/>
      <c r="U991" s="294"/>
      <c r="V991" s="294" t="s">
        <v>689</v>
      </c>
      <c r="W991" s="294" t="s">
        <v>689</v>
      </c>
      <c r="X991" s="294"/>
      <c r="Y991" s="297">
        <v>4913264</v>
      </c>
      <c r="Z991" s="297">
        <v>0</v>
      </c>
      <c r="AA991" s="297">
        <v>0</v>
      </c>
      <c r="AB991" s="297">
        <v>0</v>
      </c>
      <c r="AC991" s="297">
        <v>0</v>
      </c>
      <c r="AD991" s="294"/>
      <c r="AE991" s="294"/>
      <c r="AF991" s="294"/>
      <c r="AG991" s="294"/>
      <c r="AH991" s="294"/>
      <c r="AI991" s="294"/>
      <c r="AJ991" s="294"/>
      <c r="AK991" s="294"/>
      <c r="AL991" s="294"/>
      <c r="AM991" s="294"/>
      <c r="AN991" s="294"/>
      <c r="AO991" s="294"/>
      <c r="AP991" s="294"/>
      <c r="AQ991" s="294"/>
    </row>
    <row r="992" spans="1:43" ht="60" x14ac:dyDescent="0.3">
      <c r="A992" s="294"/>
      <c r="B992" s="294"/>
      <c r="C992" s="287" t="s">
        <v>2605</v>
      </c>
      <c r="D992" s="288">
        <v>201510</v>
      </c>
      <c r="E992" s="294"/>
      <c r="F992" s="295" t="s">
        <v>3228</v>
      </c>
      <c r="G992" s="295" t="s">
        <v>1132</v>
      </c>
      <c r="H992" s="296"/>
      <c r="I992" s="290">
        <v>41200</v>
      </c>
      <c r="J992" s="294"/>
      <c r="K992" s="294"/>
      <c r="L992" s="295" t="s">
        <v>3210</v>
      </c>
      <c r="M992" s="294"/>
      <c r="N992" s="294"/>
      <c r="O992" s="294"/>
      <c r="P992" s="294"/>
      <c r="Q992" s="294"/>
      <c r="R992" s="294"/>
      <c r="S992" s="294"/>
      <c r="T992" s="294"/>
      <c r="U992" s="294"/>
      <c r="V992" s="294" t="s">
        <v>689</v>
      </c>
      <c r="W992" s="294" t="s">
        <v>689</v>
      </c>
      <c r="X992" s="294"/>
      <c r="Y992" s="297">
        <v>4896197</v>
      </c>
      <c r="Z992" s="297">
        <v>0</v>
      </c>
      <c r="AA992" s="297">
        <v>0</v>
      </c>
      <c r="AB992" s="297">
        <v>0</v>
      </c>
      <c r="AC992" s="297">
        <v>0</v>
      </c>
      <c r="AD992" s="294"/>
      <c r="AE992" s="294"/>
      <c r="AF992" s="294"/>
      <c r="AG992" s="294"/>
      <c r="AH992" s="294"/>
      <c r="AI992" s="294"/>
      <c r="AJ992" s="294"/>
      <c r="AK992" s="294"/>
      <c r="AL992" s="294"/>
      <c r="AM992" s="294"/>
      <c r="AN992" s="294"/>
      <c r="AO992" s="294"/>
      <c r="AP992" s="294"/>
      <c r="AQ992" s="294"/>
    </row>
    <row r="993" spans="1:43" ht="48" x14ac:dyDescent="0.3">
      <c r="A993" s="294"/>
      <c r="B993" s="294"/>
      <c r="C993" s="287" t="s">
        <v>2606</v>
      </c>
      <c r="D993" s="288">
        <v>305797</v>
      </c>
      <c r="E993" s="294"/>
      <c r="F993" s="295" t="s">
        <v>3228</v>
      </c>
      <c r="G993" s="295" t="s">
        <v>1132</v>
      </c>
      <c r="H993" s="296"/>
      <c r="I993" s="290">
        <v>41990</v>
      </c>
      <c r="J993" s="294"/>
      <c r="K993" s="294"/>
      <c r="L993" s="295" t="s">
        <v>3222</v>
      </c>
      <c r="M993" s="294"/>
      <c r="N993" s="294"/>
      <c r="O993" s="294"/>
      <c r="P993" s="294"/>
      <c r="Q993" s="294"/>
      <c r="R993" s="294"/>
      <c r="S993" s="294"/>
      <c r="T993" s="294"/>
      <c r="U993" s="294"/>
      <c r="V993" s="294" t="s">
        <v>689</v>
      </c>
      <c r="W993" s="294" t="s">
        <v>689</v>
      </c>
      <c r="X993" s="294"/>
      <c r="Y993" s="297">
        <v>4834304</v>
      </c>
      <c r="Z993" s="297">
        <v>0</v>
      </c>
      <c r="AA993" s="297">
        <v>0</v>
      </c>
      <c r="AB993" s="297">
        <v>0</v>
      </c>
      <c r="AC993" s="297">
        <v>0</v>
      </c>
      <c r="AD993" s="294"/>
      <c r="AE993" s="294"/>
      <c r="AF993" s="294"/>
      <c r="AG993" s="294"/>
      <c r="AH993" s="294"/>
      <c r="AI993" s="294"/>
      <c r="AJ993" s="294"/>
      <c r="AK993" s="294"/>
      <c r="AL993" s="294"/>
      <c r="AM993" s="294"/>
      <c r="AN993" s="294"/>
      <c r="AO993" s="294"/>
      <c r="AP993" s="294"/>
      <c r="AQ993" s="294"/>
    </row>
    <row r="994" spans="1:43" ht="48" x14ac:dyDescent="0.3">
      <c r="A994" s="294"/>
      <c r="B994" s="294"/>
      <c r="C994" s="287" t="s">
        <v>2264</v>
      </c>
      <c r="D994" s="288">
        <v>2273859</v>
      </c>
      <c r="E994" s="294"/>
      <c r="F994" s="295" t="s">
        <v>3231</v>
      </c>
      <c r="G994" s="295" t="s">
        <v>1132</v>
      </c>
      <c r="H994" s="296"/>
      <c r="I994" s="290">
        <v>42369</v>
      </c>
      <c r="J994" s="294"/>
      <c r="K994" s="294"/>
      <c r="L994" s="295" t="s">
        <v>3210</v>
      </c>
      <c r="M994" s="294"/>
      <c r="N994" s="294"/>
      <c r="O994" s="294"/>
      <c r="P994" s="294"/>
      <c r="Q994" s="294"/>
      <c r="R994" s="294"/>
      <c r="S994" s="294"/>
      <c r="T994" s="294"/>
      <c r="U994" s="294"/>
      <c r="V994" s="294" t="s">
        <v>689</v>
      </c>
      <c r="W994" s="294" t="s">
        <v>689</v>
      </c>
      <c r="X994" s="294"/>
      <c r="Y994" s="297">
        <v>4775175</v>
      </c>
      <c r="Z994" s="297">
        <v>0</v>
      </c>
      <c r="AA994" s="297">
        <v>172125</v>
      </c>
      <c r="AB994" s="297">
        <v>42637.5</v>
      </c>
      <c r="AC994" s="297">
        <v>42637.5</v>
      </c>
      <c r="AD994" s="294"/>
      <c r="AE994" s="294"/>
      <c r="AF994" s="294"/>
      <c r="AG994" s="294"/>
      <c r="AH994" s="294"/>
      <c r="AI994" s="294"/>
      <c r="AJ994" s="294"/>
      <c r="AK994" s="294"/>
      <c r="AL994" s="294"/>
      <c r="AM994" s="294"/>
      <c r="AN994" s="294"/>
      <c r="AO994" s="294"/>
      <c r="AP994" s="294"/>
      <c r="AQ994" s="294"/>
    </row>
    <row r="995" spans="1:43" ht="48" x14ac:dyDescent="0.3">
      <c r="A995" s="294"/>
      <c r="B995" s="294"/>
      <c r="C995" s="287" t="s">
        <v>2607</v>
      </c>
      <c r="D995" s="288">
        <v>253073</v>
      </c>
      <c r="E995" s="294"/>
      <c r="F995" s="295" t="s">
        <v>3228</v>
      </c>
      <c r="G995" s="295" t="s">
        <v>1132</v>
      </c>
      <c r="H995" s="296"/>
      <c r="I995" s="290">
        <v>41718</v>
      </c>
      <c r="J995" s="294"/>
      <c r="K995" s="294"/>
      <c r="L995" s="295" t="s">
        <v>3213</v>
      </c>
      <c r="M995" s="294"/>
      <c r="N995" s="294"/>
      <c r="O995" s="294"/>
      <c r="P995" s="294"/>
      <c r="Q995" s="294"/>
      <c r="R995" s="294"/>
      <c r="S995" s="294"/>
      <c r="T995" s="294"/>
      <c r="U995" s="294"/>
      <c r="V995" s="294" t="s">
        <v>689</v>
      </c>
      <c r="W995" s="294" t="s">
        <v>689</v>
      </c>
      <c r="X995" s="294"/>
      <c r="Y995" s="297">
        <v>4730984</v>
      </c>
      <c r="Z995" s="297">
        <v>0</v>
      </c>
      <c r="AA995" s="297">
        <v>0</v>
      </c>
      <c r="AB995" s="297">
        <v>0</v>
      </c>
      <c r="AC995" s="297">
        <v>0</v>
      </c>
      <c r="AD995" s="294"/>
      <c r="AE995" s="294"/>
      <c r="AF995" s="294"/>
      <c r="AG995" s="294"/>
      <c r="AH995" s="294"/>
      <c r="AI995" s="294"/>
      <c r="AJ995" s="294"/>
      <c r="AK995" s="294"/>
      <c r="AL995" s="294"/>
      <c r="AM995" s="294"/>
      <c r="AN995" s="294"/>
      <c r="AO995" s="294"/>
      <c r="AP995" s="294"/>
      <c r="AQ995" s="294"/>
    </row>
    <row r="996" spans="1:43" ht="72" x14ac:dyDescent="0.3">
      <c r="A996" s="294"/>
      <c r="B996" s="294"/>
      <c r="C996" s="287" t="s">
        <v>2608</v>
      </c>
      <c r="D996" s="288">
        <v>2287571</v>
      </c>
      <c r="E996" s="294"/>
      <c r="F996" s="295" t="s">
        <v>3231</v>
      </c>
      <c r="G996" s="295" t="s">
        <v>1132</v>
      </c>
      <c r="H996" s="296"/>
      <c r="I996" s="290">
        <v>42475</v>
      </c>
      <c r="J996" s="294"/>
      <c r="K996" s="294"/>
      <c r="L996" s="295" t="s">
        <v>3215</v>
      </c>
      <c r="M996" s="294"/>
      <c r="N996" s="294"/>
      <c r="O996" s="294"/>
      <c r="P996" s="294"/>
      <c r="Q996" s="294"/>
      <c r="R996" s="294"/>
      <c r="S996" s="294"/>
      <c r="T996" s="294"/>
      <c r="U996" s="294"/>
      <c r="V996" s="294" t="s">
        <v>689</v>
      </c>
      <c r="W996" s="294" t="s">
        <v>689</v>
      </c>
      <c r="X996" s="294"/>
      <c r="Y996" s="297">
        <v>4670138</v>
      </c>
      <c r="Z996" s="297">
        <v>0</v>
      </c>
      <c r="AA996" s="297">
        <v>108000</v>
      </c>
      <c r="AB996" s="297">
        <v>0</v>
      </c>
      <c r="AC996" s="297">
        <v>0</v>
      </c>
      <c r="AD996" s="294"/>
      <c r="AE996" s="294"/>
      <c r="AF996" s="294"/>
      <c r="AG996" s="294"/>
      <c r="AH996" s="294"/>
      <c r="AI996" s="294"/>
      <c r="AJ996" s="294"/>
      <c r="AK996" s="294"/>
      <c r="AL996" s="294"/>
      <c r="AM996" s="294"/>
      <c r="AN996" s="294"/>
      <c r="AO996" s="294"/>
      <c r="AP996" s="294"/>
      <c r="AQ996" s="294"/>
    </row>
    <row r="997" spans="1:43" ht="60" x14ac:dyDescent="0.3">
      <c r="A997" s="294"/>
      <c r="B997" s="294"/>
      <c r="C997" s="287" t="s">
        <v>2609</v>
      </c>
      <c r="D997" s="288">
        <v>2284574</v>
      </c>
      <c r="E997" s="294"/>
      <c r="F997" s="295" t="s">
        <v>3228</v>
      </c>
      <c r="G997" s="295" t="s">
        <v>1132</v>
      </c>
      <c r="H997" s="296"/>
      <c r="I997" s="290">
        <v>42191</v>
      </c>
      <c r="J997" s="294"/>
      <c r="K997" s="294"/>
      <c r="L997" s="295" t="s">
        <v>3222</v>
      </c>
      <c r="M997" s="294"/>
      <c r="N997" s="294"/>
      <c r="O997" s="294"/>
      <c r="P997" s="294"/>
      <c r="Q997" s="294"/>
      <c r="R997" s="294"/>
      <c r="S997" s="294"/>
      <c r="T997" s="294"/>
      <c r="U997" s="294"/>
      <c r="V997" s="294" t="s">
        <v>689</v>
      </c>
      <c r="W997" s="294" t="s">
        <v>689</v>
      </c>
      <c r="X997" s="294"/>
      <c r="Y997" s="297">
        <v>4536744</v>
      </c>
      <c r="Z997" s="297">
        <v>0</v>
      </c>
      <c r="AA997" s="297">
        <v>0</v>
      </c>
      <c r="AB997" s="297">
        <v>0</v>
      </c>
      <c r="AC997" s="297">
        <v>0</v>
      </c>
      <c r="AD997" s="294"/>
      <c r="AE997" s="294"/>
      <c r="AF997" s="294"/>
      <c r="AG997" s="294"/>
      <c r="AH997" s="294"/>
      <c r="AI997" s="294"/>
      <c r="AJ997" s="294"/>
      <c r="AK997" s="294"/>
      <c r="AL997" s="294"/>
      <c r="AM997" s="294"/>
      <c r="AN997" s="294"/>
      <c r="AO997" s="294"/>
      <c r="AP997" s="294"/>
      <c r="AQ997" s="294"/>
    </row>
    <row r="998" spans="1:43" ht="24" x14ac:dyDescent="0.3">
      <c r="A998" s="294"/>
      <c r="B998" s="294"/>
      <c r="C998" s="287" t="s">
        <v>2610</v>
      </c>
      <c r="D998" s="288">
        <v>58993</v>
      </c>
      <c r="E998" s="294"/>
      <c r="F998" s="295" t="s">
        <v>3234</v>
      </c>
      <c r="G998" s="295" t="s">
        <v>1132</v>
      </c>
      <c r="H998" s="296"/>
      <c r="I998" s="290">
        <v>42765</v>
      </c>
      <c r="J998" s="294"/>
      <c r="K998" s="294"/>
      <c r="L998" s="295" t="s">
        <v>3220</v>
      </c>
      <c r="M998" s="294"/>
      <c r="N998" s="294"/>
      <c r="O998" s="294"/>
      <c r="P998" s="294"/>
      <c r="Q998" s="294"/>
      <c r="R998" s="294"/>
      <c r="S998" s="294"/>
      <c r="T998" s="294"/>
      <c r="U998" s="294"/>
      <c r="V998" s="294" t="s">
        <v>689</v>
      </c>
      <c r="W998" s="294" t="s">
        <v>689</v>
      </c>
      <c r="X998" s="294"/>
      <c r="Y998" s="297">
        <v>4533262</v>
      </c>
      <c r="Z998" s="297">
        <v>0</v>
      </c>
      <c r="AA998" s="297">
        <v>0</v>
      </c>
      <c r="AB998" s="297">
        <v>0</v>
      </c>
      <c r="AC998" s="297">
        <v>0</v>
      </c>
      <c r="AD998" s="294"/>
      <c r="AE998" s="294"/>
      <c r="AF998" s="294"/>
      <c r="AG998" s="294"/>
      <c r="AH998" s="294"/>
      <c r="AI998" s="294"/>
      <c r="AJ998" s="294"/>
      <c r="AK998" s="294"/>
      <c r="AL998" s="294"/>
      <c r="AM998" s="294"/>
      <c r="AN998" s="294"/>
      <c r="AO998" s="294"/>
      <c r="AP998" s="294"/>
      <c r="AQ998" s="294"/>
    </row>
    <row r="999" spans="1:43" ht="72" x14ac:dyDescent="0.3">
      <c r="A999" s="294"/>
      <c r="B999" s="294"/>
      <c r="C999" s="287" t="s">
        <v>2611</v>
      </c>
      <c r="D999" s="288">
        <v>2284540</v>
      </c>
      <c r="E999" s="294"/>
      <c r="F999" s="295" t="s">
        <v>3228</v>
      </c>
      <c r="G999" s="295" t="s">
        <v>1132</v>
      </c>
      <c r="H999" s="296"/>
      <c r="I999" s="290">
        <v>42191</v>
      </c>
      <c r="J999" s="294"/>
      <c r="K999" s="294"/>
      <c r="L999" s="295" t="s">
        <v>3222</v>
      </c>
      <c r="M999" s="294"/>
      <c r="N999" s="294"/>
      <c r="O999" s="294"/>
      <c r="P999" s="294"/>
      <c r="Q999" s="294"/>
      <c r="R999" s="294"/>
      <c r="S999" s="294"/>
      <c r="T999" s="294"/>
      <c r="U999" s="294"/>
      <c r="V999" s="294" t="s">
        <v>689</v>
      </c>
      <c r="W999" s="294" t="s">
        <v>689</v>
      </c>
      <c r="X999" s="294"/>
      <c r="Y999" s="297">
        <v>4498144</v>
      </c>
      <c r="Z999" s="297">
        <v>0</v>
      </c>
      <c r="AA999" s="297">
        <v>0</v>
      </c>
      <c r="AB999" s="297">
        <v>0</v>
      </c>
      <c r="AC999" s="297">
        <v>0</v>
      </c>
      <c r="AD999" s="294"/>
      <c r="AE999" s="294"/>
      <c r="AF999" s="294"/>
      <c r="AG999" s="294"/>
      <c r="AH999" s="294"/>
      <c r="AI999" s="294"/>
      <c r="AJ999" s="294"/>
      <c r="AK999" s="294"/>
      <c r="AL999" s="294"/>
      <c r="AM999" s="294"/>
      <c r="AN999" s="294"/>
      <c r="AO999" s="294"/>
      <c r="AP999" s="294"/>
      <c r="AQ999" s="294"/>
    </row>
    <row r="1000" spans="1:43" ht="60" x14ac:dyDescent="0.3">
      <c r="A1000" s="294"/>
      <c r="B1000" s="294"/>
      <c r="C1000" s="287" t="s">
        <v>2612</v>
      </c>
      <c r="D1000" s="288">
        <v>2289336</v>
      </c>
      <c r="E1000" s="294"/>
      <c r="F1000" s="295" t="s">
        <v>3231</v>
      </c>
      <c r="G1000" s="295" t="s">
        <v>1132</v>
      </c>
      <c r="H1000" s="296"/>
      <c r="I1000" s="290">
        <v>42496</v>
      </c>
      <c r="J1000" s="294"/>
      <c r="K1000" s="294"/>
      <c r="L1000" s="295" t="s">
        <v>3222</v>
      </c>
      <c r="M1000" s="294"/>
      <c r="N1000" s="294"/>
      <c r="O1000" s="294"/>
      <c r="P1000" s="294"/>
      <c r="Q1000" s="294"/>
      <c r="R1000" s="294"/>
      <c r="S1000" s="294"/>
      <c r="T1000" s="294"/>
      <c r="U1000" s="294"/>
      <c r="V1000" s="294" t="s">
        <v>689</v>
      </c>
      <c r="W1000" s="294" t="s">
        <v>689</v>
      </c>
      <c r="X1000" s="294"/>
      <c r="Y1000" s="297">
        <v>4479799</v>
      </c>
      <c r="Z1000" s="297">
        <v>0</v>
      </c>
      <c r="AA1000" s="297">
        <v>72400</v>
      </c>
      <c r="AB1000" s="297">
        <v>0</v>
      </c>
      <c r="AC1000" s="297">
        <v>0</v>
      </c>
      <c r="AD1000" s="294"/>
      <c r="AE1000" s="294"/>
      <c r="AF1000" s="294"/>
      <c r="AG1000" s="294"/>
      <c r="AH1000" s="294"/>
      <c r="AI1000" s="294"/>
      <c r="AJ1000" s="294"/>
      <c r="AK1000" s="294"/>
      <c r="AL1000" s="294"/>
      <c r="AM1000" s="294"/>
      <c r="AN1000" s="294"/>
      <c r="AO1000" s="294"/>
      <c r="AP1000" s="294"/>
      <c r="AQ1000" s="294"/>
    </row>
    <row r="1001" spans="1:43" ht="72" x14ac:dyDescent="0.3">
      <c r="A1001" s="294"/>
      <c r="B1001" s="294"/>
      <c r="C1001" s="287" t="s">
        <v>2613</v>
      </c>
      <c r="D1001" s="288">
        <v>254376</v>
      </c>
      <c r="E1001" s="294"/>
      <c r="F1001" s="295" t="s">
        <v>3228</v>
      </c>
      <c r="G1001" s="295" t="s">
        <v>1132</v>
      </c>
      <c r="H1001" s="296"/>
      <c r="I1001" s="290">
        <v>41591</v>
      </c>
      <c r="J1001" s="294"/>
      <c r="K1001" s="294"/>
      <c r="L1001" s="295" t="s">
        <v>3213</v>
      </c>
      <c r="M1001" s="294"/>
      <c r="N1001" s="294"/>
      <c r="O1001" s="294"/>
      <c r="P1001" s="294"/>
      <c r="Q1001" s="294"/>
      <c r="R1001" s="294"/>
      <c r="S1001" s="294"/>
      <c r="T1001" s="294"/>
      <c r="U1001" s="294"/>
      <c r="V1001" s="294" t="s">
        <v>689</v>
      </c>
      <c r="W1001" s="294" t="s">
        <v>689</v>
      </c>
      <c r="X1001" s="294"/>
      <c r="Y1001" s="297">
        <v>4459310</v>
      </c>
      <c r="Z1001" s="297">
        <v>0</v>
      </c>
      <c r="AA1001" s="297">
        <v>0</v>
      </c>
      <c r="AB1001" s="297">
        <v>0</v>
      </c>
      <c r="AC1001" s="297">
        <v>0</v>
      </c>
      <c r="AD1001" s="294"/>
      <c r="AE1001" s="294"/>
      <c r="AF1001" s="294"/>
      <c r="AG1001" s="294"/>
      <c r="AH1001" s="294"/>
      <c r="AI1001" s="294"/>
      <c r="AJ1001" s="294"/>
      <c r="AK1001" s="294"/>
      <c r="AL1001" s="294"/>
      <c r="AM1001" s="294"/>
      <c r="AN1001" s="294"/>
      <c r="AO1001" s="294"/>
      <c r="AP1001" s="294"/>
      <c r="AQ1001" s="294"/>
    </row>
    <row r="1002" spans="1:43" ht="48" x14ac:dyDescent="0.3">
      <c r="A1002" s="294"/>
      <c r="B1002" s="294"/>
      <c r="C1002" s="287" t="s">
        <v>2614</v>
      </c>
      <c r="D1002" s="288">
        <v>208950</v>
      </c>
      <c r="E1002" s="294"/>
      <c r="F1002" s="295" t="s">
        <v>3228</v>
      </c>
      <c r="G1002" s="295" t="s">
        <v>1132</v>
      </c>
      <c r="H1002" s="296"/>
      <c r="I1002" s="290">
        <v>41106</v>
      </c>
      <c r="J1002" s="294"/>
      <c r="K1002" s="294"/>
      <c r="L1002" s="295" t="s">
        <v>3212</v>
      </c>
      <c r="M1002" s="294"/>
      <c r="N1002" s="294"/>
      <c r="O1002" s="294"/>
      <c r="P1002" s="294"/>
      <c r="Q1002" s="294"/>
      <c r="R1002" s="294"/>
      <c r="S1002" s="294"/>
      <c r="T1002" s="294"/>
      <c r="U1002" s="294"/>
      <c r="V1002" s="294" t="s">
        <v>689</v>
      </c>
      <c r="W1002" s="294" t="s">
        <v>689</v>
      </c>
      <c r="X1002" s="294"/>
      <c r="Y1002" s="297">
        <v>4403716</v>
      </c>
      <c r="Z1002" s="297">
        <v>0</v>
      </c>
      <c r="AA1002" s="297">
        <v>0</v>
      </c>
      <c r="AB1002" s="297">
        <v>0</v>
      </c>
      <c r="AC1002" s="297">
        <v>0</v>
      </c>
      <c r="AD1002" s="294"/>
      <c r="AE1002" s="294"/>
      <c r="AF1002" s="294"/>
      <c r="AG1002" s="294"/>
      <c r="AH1002" s="294"/>
      <c r="AI1002" s="294"/>
      <c r="AJ1002" s="294"/>
      <c r="AK1002" s="294"/>
      <c r="AL1002" s="294"/>
      <c r="AM1002" s="294"/>
      <c r="AN1002" s="294"/>
      <c r="AO1002" s="294"/>
      <c r="AP1002" s="294"/>
      <c r="AQ1002" s="294"/>
    </row>
    <row r="1003" spans="1:43" ht="24" x14ac:dyDescent="0.3">
      <c r="A1003" s="294"/>
      <c r="B1003" s="294"/>
      <c r="C1003" s="287" t="s">
        <v>2615</v>
      </c>
      <c r="D1003" s="288">
        <v>88337</v>
      </c>
      <c r="E1003" s="294"/>
      <c r="F1003" s="295" t="s">
        <v>3228</v>
      </c>
      <c r="G1003" s="295" t="s">
        <v>1132</v>
      </c>
      <c r="H1003" s="296"/>
      <c r="I1003" s="290">
        <v>39623</v>
      </c>
      <c r="J1003" s="294"/>
      <c r="K1003" s="294"/>
      <c r="L1003" s="295" t="s">
        <v>3210</v>
      </c>
      <c r="M1003" s="294"/>
      <c r="N1003" s="294"/>
      <c r="O1003" s="294"/>
      <c r="P1003" s="294"/>
      <c r="Q1003" s="294"/>
      <c r="R1003" s="294"/>
      <c r="S1003" s="294"/>
      <c r="T1003" s="294"/>
      <c r="U1003" s="294"/>
      <c r="V1003" s="294" t="s">
        <v>689</v>
      </c>
      <c r="W1003" s="294" t="s">
        <v>689</v>
      </c>
      <c r="X1003" s="294"/>
      <c r="Y1003" s="297">
        <v>4385172</v>
      </c>
      <c r="Z1003" s="297">
        <v>0</v>
      </c>
      <c r="AA1003" s="297">
        <v>0</v>
      </c>
      <c r="AB1003" s="297">
        <v>0</v>
      </c>
      <c r="AC1003" s="297">
        <v>0</v>
      </c>
      <c r="AD1003" s="294"/>
      <c r="AE1003" s="294"/>
      <c r="AF1003" s="294"/>
      <c r="AG1003" s="294"/>
      <c r="AH1003" s="294"/>
      <c r="AI1003" s="294"/>
      <c r="AJ1003" s="294"/>
      <c r="AK1003" s="294"/>
      <c r="AL1003" s="294"/>
      <c r="AM1003" s="294"/>
      <c r="AN1003" s="294"/>
      <c r="AO1003" s="294"/>
      <c r="AP1003" s="294"/>
      <c r="AQ1003" s="294"/>
    </row>
    <row r="1004" spans="1:43" x14ac:dyDescent="0.3">
      <c r="A1004" s="294"/>
      <c r="B1004" s="294"/>
      <c r="C1004" s="287" t="s">
        <v>2616</v>
      </c>
      <c r="D1004" s="288">
        <v>44656</v>
      </c>
      <c r="E1004" s="294"/>
      <c r="F1004" s="295" t="s">
        <v>3228</v>
      </c>
      <c r="G1004" s="295" t="s">
        <v>1132</v>
      </c>
      <c r="H1004" s="296"/>
      <c r="I1004" s="290">
        <v>39164</v>
      </c>
      <c r="J1004" s="294"/>
      <c r="K1004" s="294"/>
      <c r="L1004" s="295" t="s">
        <v>3218</v>
      </c>
      <c r="M1004" s="294"/>
      <c r="N1004" s="294"/>
      <c r="O1004" s="294"/>
      <c r="P1004" s="294"/>
      <c r="Q1004" s="294"/>
      <c r="R1004" s="294"/>
      <c r="S1004" s="294"/>
      <c r="T1004" s="294"/>
      <c r="U1004" s="294"/>
      <c r="V1004" s="294" t="s">
        <v>689</v>
      </c>
      <c r="W1004" s="294" t="s">
        <v>689</v>
      </c>
      <c r="X1004" s="294"/>
      <c r="Y1004" s="297">
        <v>4382591</v>
      </c>
      <c r="Z1004" s="297">
        <v>0</v>
      </c>
      <c r="AA1004" s="297">
        <v>0</v>
      </c>
      <c r="AB1004" s="297">
        <v>0</v>
      </c>
      <c r="AC1004" s="297">
        <v>0</v>
      </c>
      <c r="AD1004" s="294"/>
      <c r="AE1004" s="294"/>
      <c r="AF1004" s="294"/>
      <c r="AG1004" s="294"/>
      <c r="AH1004" s="294"/>
      <c r="AI1004" s="294"/>
      <c r="AJ1004" s="294"/>
      <c r="AK1004" s="294"/>
      <c r="AL1004" s="294"/>
      <c r="AM1004" s="294"/>
      <c r="AN1004" s="294"/>
      <c r="AO1004" s="294"/>
      <c r="AP1004" s="294"/>
      <c r="AQ1004" s="294"/>
    </row>
    <row r="1005" spans="1:43" ht="24" x14ac:dyDescent="0.3">
      <c r="A1005" s="294"/>
      <c r="B1005" s="294"/>
      <c r="C1005" s="287" t="s">
        <v>2617</v>
      </c>
      <c r="D1005" s="288">
        <v>248834</v>
      </c>
      <c r="E1005" s="294"/>
      <c r="F1005" s="295" t="s">
        <v>3228</v>
      </c>
      <c r="G1005" s="295" t="s">
        <v>1132</v>
      </c>
      <c r="H1005" s="296"/>
      <c r="I1005" s="290">
        <v>41585</v>
      </c>
      <c r="J1005" s="294"/>
      <c r="K1005" s="294"/>
      <c r="L1005" s="295" t="s">
        <v>3212</v>
      </c>
      <c r="M1005" s="294"/>
      <c r="N1005" s="294"/>
      <c r="O1005" s="294"/>
      <c r="P1005" s="294"/>
      <c r="Q1005" s="294"/>
      <c r="R1005" s="294"/>
      <c r="S1005" s="294"/>
      <c r="T1005" s="294"/>
      <c r="U1005" s="294"/>
      <c r="V1005" s="294" t="s">
        <v>689</v>
      </c>
      <c r="W1005" s="294" t="s">
        <v>689</v>
      </c>
      <c r="X1005" s="294"/>
      <c r="Y1005" s="297">
        <v>4369269</v>
      </c>
      <c r="Z1005" s="297">
        <v>0</v>
      </c>
      <c r="AA1005" s="297">
        <v>0</v>
      </c>
      <c r="AB1005" s="297">
        <v>0</v>
      </c>
      <c r="AC1005" s="297">
        <v>0</v>
      </c>
      <c r="AD1005" s="294"/>
      <c r="AE1005" s="294"/>
      <c r="AF1005" s="294"/>
      <c r="AG1005" s="294"/>
      <c r="AH1005" s="294"/>
      <c r="AI1005" s="294"/>
      <c r="AJ1005" s="294"/>
      <c r="AK1005" s="294"/>
      <c r="AL1005" s="294"/>
      <c r="AM1005" s="294"/>
      <c r="AN1005" s="294"/>
      <c r="AO1005" s="294"/>
      <c r="AP1005" s="294"/>
      <c r="AQ1005" s="294"/>
    </row>
    <row r="1006" spans="1:43" ht="36" x14ac:dyDescent="0.3">
      <c r="A1006" s="294"/>
      <c r="B1006" s="294"/>
      <c r="C1006" s="287" t="s">
        <v>2319</v>
      </c>
      <c r="D1006" s="288">
        <v>2267299</v>
      </c>
      <c r="E1006" s="294"/>
      <c r="F1006" s="295" t="s">
        <v>3228</v>
      </c>
      <c r="G1006" s="295" t="s">
        <v>1132</v>
      </c>
      <c r="H1006" s="296"/>
      <c r="I1006" s="290">
        <v>42199</v>
      </c>
      <c r="J1006" s="294"/>
      <c r="K1006" s="294"/>
      <c r="L1006" s="295" t="s">
        <v>3213</v>
      </c>
      <c r="M1006" s="294"/>
      <c r="N1006" s="294"/>
      <c r="O1006" s="294"/>
      <c r="P1006" s="294"/>
      <c r="Q1006" s="294"/>
      <c r="R1006" s="294"/>
      <c r="S1006" s="294"/>
      <c r="T1006" s="294"/>
      <c r="U1006" s="294"/>
      <c r="V1006" s="294" t="s">
        <v>689</v>
      </c>
      <c r="W1006" s="294" t="s">
        <v>689</v>
      </c>
      <c r="X1006" s="294"/>
      <c r="Y1006" s="297">
        <v>4352029</v>
      </c>
      <c r="Z1006" s="297">
        <v>0</v>
      </c>
      <c r="AA1006" s="297">
        <v>0</v>
      </c>
      <c r="AB1006" s="297">
        <v>0</v>
      </c>
      <c r="AC1006" s="297">
        <v>0</v>
      </c>
      <c r="AD1006" s="294"/>
      <c r="AE1006" s="294"/>
      <c r="AF1006" s="294"/>
      <c r="AG1006" s="294"/>
      <c r="AH1006" s="294"/>
      <c r="AI1006" s="294"/>
      <c r="AJ1006" s="294"/>
      <c r="AK1006" s="294"/>
      <c r="AL1006" s="294"/>
      <c r="AM1006" s="294"/>
      <c r="AN1006" s="294"/>
      <c r="AO1006" s="294"/>
      <c r="AP1006" s="294"/>
      <c r="AQ1006" s="294"/>
    </row>
    <row r="1007" spans="1:43" ht="72" x14ac:dyDescent="0.3">
      <c r="A1007" s="294"/>
      <c r="B1007" s="294"/>
      <c r="C1007" s="287" t="s">
        <v>2618</v>
      </c>
      <c r="D1007" s="288">
        <v>2300363</v>
      </c>
      <c r="E1007" s="294"/>
      <c r="F1007" s="295" t="s">
        <v>3231</v>
      </c>
      <c r="G1007" s="295" t="s">
        <v>3287</v>
      </c>
      <c r="H1007" s="296"/>
      <c r="I1007" s="290">
        <v>42817</v>
      </c>
      <c r="J1007" s="294"/>
      <c r="K1007" s="294"/>
      <c r="L1007" s="295" t="s">
        <v>3222</v>
      </c>
      <c r="M1007" s="294"/>
      <c r="N1007" s="294"/>
      <c r="O1007" s="294"/>
      <c r="P1007" s="294"/>
      <c r="Q1007" s="294"/>
      <c r="R1007" s="294"/>
      <c r="S1007" s="294"/>
      <c r="T1007" s="294"/>
      <c r="U1007" s="294"/>
      <c r="V1007" s="294" t="s">
        <v>689</v>
      </c>
      <c r="W1007" s="294" t="s">
        <v>689</v>
      </c>
      <c r="X1007" s="294"/>
      <c r="Y1007" s="297">
        <v>4278478</v>
      </c>
      <c r="Z1007" s="297">
        <v>0</v>
      </c>
      <c r="AA1007" s="297">
        <v>0</v>
      </c>
      <c r="AB1007" s="297">
        <v>0</v>
      </c>
      <c r="AC1007" s="297">
        <v>0</v>
      </c>
      <c r="AD1007" s="294"/>
      <c r="AE1007" s="294"/>
      <c r="AF1007" s="294"/>
      <c r="AG1007" s="294"/>
      <c r="AH1007" s="294"/>
      <c r="AI1007" s="294"/>
      <c r="AJ1007" s="294"/>
      <c r="AK1007" s="294"/>
      <c r="AL1007" s="294"/>
      <c r="AM1007" s="294"/>
      <c r="AN1007" s="294"/>
      <c r="AO1007" s="294"/>
      <c r="AP1007" s="294"/>
      <c r="AQ1007" s="294"/>
    </row>
    <row r="1008" spans="1:43" ht="24" x14ac:dyDescent="0.3">
      <c r="A1008" s="294"/>
      <c r="B1008" s="294"/>
      <c r="C1008" s="287" t="s">
        <v>2619</v>
      </c>
      <c r="D1008" s="288">
        <v>260475</v>
      </c>
      <c r="E1008" s="294"/>
      <c r="F1008" s="295" t="s">
        <v>3243</v>
      </c>
      <c r="G1008" s="295" t="s">
        <v>1132</v>
      </c>
      <c r="H1008" s="296"/>
      <c r="I1008" s="290">
        <v>41604</v>
      </c>
      <c r="J1008" s="294"/>
      <c r="K1008" s="294"/>
      <c r="L1008" s="295" t="s">
        <v>3219</v>
      </c>
      <c r="M1008" s="294"/>
      <c r="N1008" s="294"/>
      <c r="O1008" s="294"/>
      <c r="P1008" s="294"/>
      <c r="Q1008" s="294"/>
      <c r="R1008" s="294"/>
      <c r="S1008" s="294"/>
      <c r="T1008" s="294"/>
      <c r="U1008" s="294"/>
      <c r="V1008" s="294" t="s">
        <v>689</v>
      </c>
      <c r="W1008" s="294" t="s">
        <v>689</v>
      </c>
      <c r="X1008" s="294"/>
      <c r="Y1008" s="297">
        <v>4228455</v>
      </c>
      <c r="Z1008" s="297">
        <v>0</v>
      </c>
      <c r="AA1008" s="297">
        <v>0</v>
      </c>
      <c r="AB1008" s="297">
        <v>0</v>
      </c>
      <c r="AC1008" s="297">
        <v>0</v>
      </c>
      <c r="AD1008" s="294"/>
      <c r="AE1008" s="294"/>
      <c r="AF1008" s="294"/>
      <c r="AG1008" s="294"/>
      <c r="AH1008" s="294"/>
      <c r="AI1008" s="294"/>
      <c r="AJ1008" s="294"/>
      <c r="AK1008" s="294"/>
      <c r="AL1008" s="294"/>
      <c r="AM1008" s="294"/>
      <c r="AN1008" s="294"/>
      <c r="AO1008" s="294"/>
      <c r="AP1008" s="294"/>
      <c r="AQ1008" s="294"/>
    </row>
    <row r="1009" spans="1:43" ht="60" x14ac:dyDescent="0.3">
      <c r="A1009" s="294"/>
      <c r="B1009" s="294"/>
      <c r="C1009" s="287" t="s">
        <v>2620</v>
      </c>
      <c r="D1009" s="288">
        <v>2306235</v>
      </c>
      <c r="E1009" s="294"/>
      <c r="F1009" s="295" t="s">
        <v>3228</v>
      </c>
      <c r="G1009" s="295" t="s">
        <v>1132</v>
      </c>
      <c r="H1009" s="296"/>
      <c r="I1009" s="290">
        <v>42685</v>
      </c>
      <c r="J1009" s="294"/>
      <c r="K1009" s="294"/>
      <c r="L1009" s="295" t="s">
        <v>3222</v>
      </c>
      <c r="M1009" s="294"/>
      <c r="N1009" s="294"/>
      <c r="O1009" s="294"/>
      <c r="P1009" s="294"/>
      <c r="Q1009" s="294"/>
      <c r="R1009" s="294"/>
      <c r="S1009" s="294"/>
      <c r="T1009" s="294"/>
      <c r="U1009" s="294"/>
      <c r="V1009" s="294" t="s">
        <v>689</v>
      </c>
      <c r="W1009" s="294" t="s">
        <v>689</v>
      </c>
      <c r="X1009" s="294"/>
      <c r="Y1009" s="297">
        <v>4199893</v>
      </c>
      <c r="Z1009" s="297">
        <v>0</v>
      </c>
      <c r="AA1009" s="297">
        <v>0</v>
      </c>
      <c r="AB1009" s="297">
        <v>0</v>
      </c>
      <c r="AC1009" s="297">
        <v>0</v>
      </c>
      <c r="AD1009" s="294"/>
      <c r="AE1009" s="294"/>
      <c r="AF1009" s="294"/>
      <c r="AG1009" s="294"/>
      <c r="AH1009" s="294"/>
      <c r="AI1009" s="294"/>
      <c r="AJ1009" s="294"/>
      <c r="AK1009" s="294"/>
      <c r="AL1009" s="294"/>
      <c r="AM1009" s="294"/>
      <c r="AN1009" s="294"/>
      <c r="AO1009" s="294"/>
      <c r="AP1009" s="294"/>
      <c r="AQ1009" s="294"/>
    </row>
    <row r="1010" spans="1:43" ht="60" x14ac:dyDescent="0.3">
      <c r="A1010" s="294"/>
      <c r="B1010" s="294"/>
      <c r="C1010" s="287" t="s">
        <v>2621</v>
      </c>
      <c r="D1010" s="288">
        <v>260154</v>
      </c>
      <c r="E1010" s="294"/>
      <c r="F1010" s="295" t="s">
        <v>3228</v>
      </c>
      <c r="G1010" s="295" t="s">
        <v>1132</v>
      </c>
      <c r="H1010" s="296"/>
      <c r="I1010" s="290">
        <v>41435</v>
      </c>
      <c r="J1010" s="294"/>
      <c r="K1010" s="294"/>
      <c r="L1010" s="295" t="s">
        <v>3222</v>
      </c>
      <c r="M1010" s="294"/>
      <c r="N1010" s="294"/>
      <c r="O1010" s="294"/>
      <c r="P1010" s="294"/>
      <c r="Q1010" s="294"/>
      <c r="R1010" s="294"/>
      <c r="S1010" s="294"/>
      <c r="T1010" s="294"/>
      <c r="U1010" s="294"/>
      <c r="V1010" s="294" t="s">
        <v>691</v>
      </c>
      <c r="W1010" s="294" t="s">
        <v>689</v>
      </c>
      <c r="X1010" s="294"/>
      <c r="Y1010" s="297">
        <v>4326160.01</v>
      </c>
      <c r="Z1010" s="297">
        <v>0</v>
      </c>
      <c r="AA1010" s="297">
        <v>0</v>
      </c>
      <c r="AB1010" s="297">
        <v>0</v>
      </c>
      <c r="AC1010" s="297">
        <v>0</v>
      </c>
      <c r="AD1010" s="294"/>
      <c r="AE1010" s="294"/>
      <c r="AF1010" s="294"/>
      <c r="AG1010" s="294"/>
      <c r="AH1010" s="294"/>
      <c r="AI1010" s="294"/>
      <c r="AJ1010" s="294"/>
      <c r="AK1010" s="294"/>
      <c r="AL1010" s="294"/>
      <c r="AM1010" s="294"/>
      <c r="AN1010" s="294"/>
      <c r="AO1010" s="294"/>
      <c r="AP1010" s="294"/>
      <c r="AQ1010" s="294"/>
    </row>
    <row r="1011" spans="1:43" ht="72" x14ac:dyDescent="0.3">
      <c r="A1011" s="294"/>
      <c r="B1011" s="294"/>
      <c r="C1011" s="287" t="s">
        <v>2622</v>
      </c>
      <c r="D1011" s="288">
        <v>2284851</v>
      </c>
      <c r="E1011" s="294"/>
      <c r="F1011" s="295" t="s">
        <v>3228</v>
      </c>
      <c r="G1011" s="295" t="s">
        <v>1132</v>
      </c>
      <c r="H1011" s="296"/>
      <c r="I1011" s="290">
        <v>42192</v>
      </c>
      <c r="J1011" s="294"/>
      <c r="K1011" s="294"/>
      <c r="L1011" s="295" t="s">
        <v>3222</v>
      </c>
      <c r="M1011" s="294"/>
      <c r="N1011" s="294"/>
      <c r="O1011" s="294"/>
      <c r="P1011" s="294"/>
      <c r="Q1011" s="294"/>
      <c r="R1011" s="294"/>
      <c r="S1011" s="294"/>
      <c r="T1011" s="294"/>
      <c r="U1011" s="294"/>
      <c r="V1011" s="294" t="s">
        <v>689</v>
      </c>
      <c r="W1011" s="294" t="s">
        <v>689</v>
      </c>
      <c r="X1011" s="294"/>
      <c r="Y1011" s="297">
        <v>4086859</v>
      </c>
      <c r="Z1011" s="297">
        <v>0</v>
      </c>
      <c r="AA1011" s="297">
        <v>0</v>
      </c>
      <c r="AB1011" s="297">
        <v>0</v>
      </c>
      <c r="AC1011" s="297">
        <v>0</v>
      </c>
      <c r="AD1011" s="294"/>
      <c r="AE1011" s="294"/>
      <c r="AF1011" s="294"/>
      <c r="AG1011" s="294"/>
      <c r="AH1011" s="294"/>
      <c r="AI1011" s="294"/>
      <c r="AJ1011" s="294"/>
      <c r="AK1011" s="294"/>
      <c r="AL1011" s="294"/>
      <c r="AM1011" s="294"/>
      <c r="AN1011" s="294"/>
      <c r="AO1011" s="294"/>
      <c r="AP1011" s="294"/>
      <c r="AQ1011" s="294"/>
    </row>
    <row r="1012" spans="1:43" ht="48" x14ac:dyDescent="0.3">
      <c r="A1012" s="294"/>
      <c r="B1012" s="294"/>
      <c r="C1012" s="287" t="s">
        <v>2623</v>
      </c>
      <c r="D1012" s="288">
        <v>138754</v>
      </c>
      <c r="E1012" s="294"/>
      <c r="F1012" s="295" t="s">
        <v>3228</v>
      </c>
      <c r="G1012" s="295" t="s">
        <v>1132</v>
      </c>
      <c r="H1012" s="296"/>
      <c r="I1012" s="290">
        <v>40248</v>
      </c>
      <c r="J1012" s="294"/>
      <c r="K1012" s="294"/>
      <c r="L1012" s="295" t="s">
        <v>3210</v>
      </c>
      <c r="M1012" s="294"/>
      <c r="N1012" s="294"/>
      <c r="O1012" s="294"/>
      <c r="P1012" s="294"/>
      <c r="Q1012" s="294"/>
      <c r="R1012" s="294"/>
      <c r="S1012" s="294"/>
      <c r="T1012" s="294"/>
      <c r="U1012" s="294"/>
      <c r="V1012" s="294" t="s">
        <v>689</v>
      </c>
      <c r="W1012" s="294" t="s">
        <v>689</v>
      </c>
      <c r="X1012" s="294"/>
      <c r="Y1012" s="297">
        <v>4017658</v>
      </c>
      <c r="Z1012" s="297">
        <v>0</v>
      </c>
      <c r="AA1012" s="297">
        <v>0</v>
      </c>
      <c r="AB1012" s="297">
        <v>0</v>
      </c>
      <c r="AC1012" s="297">
        <v>0</v>
      </c>
      <c r="AD1012" s="294"/>
      <c r="AE1012" s="294"/>
      <c r="AF1012" s="294"/>
      <c r="AG1012" s="294"/>
      <c r="AH1012" s="294"/>
      <c r="AI1012" s="294"/>
      <c r="AJ1012" s="294"/>
      <c r="AK1012" s="294"/>
      <c r="AL1012" s="294"/>
      <c r="AM1012" s="294"/>
      <c r="AN1012" s="294"/>
      <c r="AO1012" s="294"/>
      <c r="AP1012" s="294"/>
      <c r="AQ1012" s="294"/>
    </row>
    <row r="1013" spans="1:43" ht="72" x14ac:dyDescent="0.3">
      <c r="A1013" s="294"/>
      <c r="B1013" s="294"/>
      <c r="C1013" s="287" t="s">
        <v>2624</v>
      </c>
      <c r="D1013" s="288">
        <v>2284565</v>
      </c>
      <c r="E1013" s="294"/>
      <c r="F1013" s="295" t="s">
        <v>3228</v>
      </c>
      <c r="G1013" s="295" t="s">
        <v>1132</v>
      </c>
      <c r="H1013" s="296"/>
      <c r="I1013" s="290">
        <v>42191</v>
      </c>
      <c r="J1013" s="294"/>
      <c r="K1013" s="294"/>
      <c r="L1013" s="295" t="s">
        <v>3222</v>
      </c>
      <c r="M1013" s="294"/>
      <c r="N1013" s="294"/>
      <c r="O1013" s="294"/>
      <c r="P1013" s="294"/>
      <c r="Q1013" s="294"/>
      <c r="R1013" s="294"/>
      <c r="S1013" s="294"/>
      <c r="T1013" s="294"/>
      <c r="U1013" s="294"/>
      <c r="V1013" s="294" t="s">
        <v>689</v>
      </c>
      <c r="W1013" s="294" t="s">
        <v>689</v>
      </c>
      <c r="X1013" s="294"/>
      <c r="Y1013" s="297">
        <v>3971850</v>
      </c>
      <c r="Z1013" s="297">
        <v>0</v>
      </c>
      <c r="AA1013" s="297">
        <v>0</v>
      </c>
      <c r="AB1013" s="297">
        <v>0</v>
      </c>
      <c r="AC1013" s="297">
        <v>0</v>
      </c>
      <c r="AD1013" s="294"/>
      <c r="AE1013" s="294"/>
      <c r="AF1013" s="294"/>
      <c r="AG1013" s="294"/>
      <c r="AH1013" s="294"/>
      <c r="AI1013" s="294"/>
      <c r="AJ1013" s="294"/>
      <c r="AK1013" s="294"/>
      <c r="AL1013" s="294"/>
      <c r="AM1013" s="294"/>
      <c r="AN1013" s="294"/>
      <c r="AO1013" s="294"/>
      <c r="AP1013" s="294"/>
      <c r="AQ1013" s="294"/>
    </row>
    <row r="1014" spans="1:43" ht="48" x14ac:dyDescent="0.3">
      <c r="A1014" s="294"/>
      <c r="B1014" s="294"/>
      <c r="C1014" s="287" t="s">
        <v>2625</v>
      </c>
      <c r="D1014" s="288">
        <v>204101</v>
      </c>
      <c r="E1014" s="294"/>
      <c r="F1014" s="295" t="s">
        <v>3228</v>
      </c>
      <c r="G1014" s="295" t="s">
        <v>1132</v>
      </c>
      <c r="H1014" s="296"/>
      <c r="I1014" s="290">
        <v>41562</v>
      </c>
      <c r="J1014" s="294"/>
      <c r="K1014" s="294"/>
      <c r="L1014" s="295" t="s">
        <v>3213</v>
      </c>
      <c r="M1014" s="294"/>
      <c r="N1014" s="294"/>
      <c r="O1014" s="294"/>
      <c r="P1014" s="294"/>
      <c r="Q1014" s="294"/>
      <c r="R1014" s="294"/>
      <c r="S1014" s="294"/>
      <c r="T1014" s="294"/>
      <c r="U1014" s="294"/>
      <c r="V1014" s="294" t="s">
        <v>689</v>
      </c>
      <c r="W1014" s="294" t="s">
        <v>689</v>
      </c>
      <c r="X1014" s="294"/>
      <c r="Y1014" s="297">
        <v>3876924</v>
      </c>
      <c r="Z1014" s="297">
        <v>0</v>
      </c>
      <c r="AA1014" s="297">
        <v>0</v>
      </c>
      <c r="AB1014" s="297">
        <v>0</v>
      </c>
      <c r="AC1014" s="297">
        <v>0</v>
      </c>
      <c r="AD1014" s="294"/>
      <c r="AE1014" s="294"/>
      <c r="AF1014" s="294"/>
      <c r="AG1014" s="294"/>
      <c r="AH1014" s="294"/>
      <c r="AI1014" s="294"/>
      <c r="AJ1014" s="294"/>
      <c r="AK1014" s="294"/>
      <c r="AL1014" s="294"/>
      <c r="AM1014" s="294"/>
      <c r="AN1014" s="294"/>
      <c r="AO1014" s="294"/>
      <c r="AP1014" s="294"/>
      <c r="AQ1014" s="294"/>
    </row>
    <row r="1015" spans="1:43" ht="48" x14ac:dyDescent="0.3">
      <c r="A1015" s="294"/>
      <c r="B1015" s="294"/>
      <c r="C1015" s="287" t="s">
        <v>2626</v>
      </c>
      <c r="D1015" s="288">
        <v>209025</v>
      </c>
      <c r="E1015" s="294"/>
      <c r="F1015" s="295" t="s">
        <v>3228</v>
      </c>
      <c r="G1015" s="295" t="s">
        <v>1132</v>
      </c>
      <c r="H1015" s="296"/>
      <c r="I1015" s="290">
        <v>41102</v>
      </c>
      <c r="J1015" s="294"/>
      <c r="K1015" s="294"/>
      <c r="L1015" s="295" t="s">
        <v>3212</v>
      </c>
      <c r="M1015" s="294"/>
      <c r="N1015" s="294"/>
      <c r="O1015" s="294"/>
      <c r="P1015" s="294"/>
      <c r="Q1015" s="294"/>
      <c r="R1015" s="294"/>
      <c r="S1015" s="294"/>
      <c r="T1015" s="294"/>
      <c r="U1015" s="294"/>
      <c r="V1015" s="294" t="s">
        <v>689</v>
      </c>
      <c r="W1015" s="294" t="s">
        <v>689</v>
      </c>
      <c r="X1015" s="294"/>
      <c r="Y1015" s="297">
        <v>3861586</v>
      </c>
      <c r="Z1015" s="297">
        <v>0</v>
      </c>
      <c r="AA1015" s="297">
        <v>0</v>
      </c>
      <c r="AB1015" s="297">
        <v>0</v>
      </c>
      <c r="AC1015" s="297">
        <v>0</v>
      </c>
      <c r="AD1015" s="294"/>
      <c r="AE1015" s="294"/>
      <c r="AF1015" s="294"/>
      <c r="AG1015" s="294"/>
      <c r="AH1015" s="294"/>
      <c r="AI1015" s="294"/>
      <c r="AJ1015" s="294"/>
      <c r="AK1015" s="294"/>
      <c r="AL1015" s="294"/>
      <c r="AM1015" s="294"/>
      <c r="AN1015" s="294"/>
      <c r="AO1015" s="294"/>
      <c r="AP1015" s="294"/>
      <c r="AQ1015" s="294"/>
    </row>
    <row r="1016" spans="1:43" ht="72" x14ac:dyDescent="0.3">
      <c r="A1016" s="294"/>
      <c r="B1016" s="294"/>
      <c r="C1016" s="287" t="s">
        <v>2627</v>
      </c>
      <c r="D1016" s="288">
        <v>2282450</v>
      </c>
      <c r="E1016" s="294"/>
      <c r="F1016" s="295" t="s">
        <v>3228</v>
      </c>
      <c r="G1016" s="295" t="s">
        <v>1132</v>
      </c>
      <c r="H1016" s="296"/>
      <c r="I1016" s="290">
        <v>42195</v>
      </c>
      <c r="J1016" s="294"/>
      <c r="K1016" s="294"/>
      <c r="L1016" s="295" t="s">
        <v>3222</v>
      </c>
      <c r="M1016" s="294"/>
      <c r="N1016" s="294"/>
      <c r="O1016" s="294"/>
      <c r="P1016" s="294"/>
      <c r="Q1016" s="294"/>
      <c r="R1016" s="294"/>
      <c r="S1016" s="294"/>
      <c r="T1016" s="294"/>
      <c r="U1016" s="294"/>
      <c r="V1016" s="294" t="s">
        <v>689</v>
      </c>
      <c r="W1016" s="294" t="s">
        <v>689</v>
      </c>
      <c r="X1016" s="294"/>
      <c r="Y1016" s="297">
        <v>3823205</v>
      </c>
      <c r="Z1016" s="297">
        <v>0</v>
      </c>
      <c r="AA1016" s="297">
        <v>0</v>
      </c>
      <c r="AB1016" s="297">
        <v>0</v>
      </c>
      <c r="AC1016" s="297">
        <v>0</v>
      </c>
      <c r="AD1016" s="294"/>
      <c r="AE1016" s="294"/>
      <c r="AF1016" s="294"/>
      <c r="AG1016" s="294"/>
      <c r="AH1016" s="294"/>
      <c r="AI1016" s="294"/>
      <c r="AJ1016" s="294"/>
      <c r="AK1016" s="294"/>
      <c r="AL1016" s="294"/>
      <c r="AM1016" s="294"/>
      <c r="AN1016" s="294"/>
      <c r="AO1016" s="294"/>
      <c r="AP1016" s="294"/>
      <c r="AQ1016" s="294"/>
    </row>
    <row r="1017" spans="1:43" ht="72" x14ac:dyDescent="0.3">
      <c r="A1017" s="294"/>
      <c r="B1017" s="294"/>
      <c r="C1017" s="287" t="s">
        <v>2628</v>
      </c>
      <c r="D1017" s="288">
        <v>300288</v>
      </c>
      <c r="E1017" s="294"/>
      <c r="F1017" s="295" t="s">
        <v>3228</v>
      </c>
      <c r="G1017" s="295" t="s">
        <v>1132</v>
      </c>
      <c r="H1017" s="296"/>
      <c r="I1017" s="290">
        <v>41988</v>
      </c>
      <c r="J1017" s="294"/>
      <c r="K1017" s="294"/>
      <c r="L1017" s="295" t="s">
        <v>3222</v>
      </c>
      <c r="M1017" s="294"/>
      <c r="N1017" s="294"/>
      <c r="O1017" s="294"/>
      <c r="P1017" s="294"/>
      <c r="Q1017" s="294"/>
      <c r="R1017" s="294"/>
      <c r="S1017" s="294"/>
      <c r="T1017" s="294"/>
      <c r="U1017" s="294"/>
      <c r="V1017" s="294" t="s">
        <v>689</v>
      </c>
      <c r="W1017" s="294" t="s">
        <v>689</v>
      </c>
      <c r="X1017" s="294"/>
      <c r="Y1017" s="297">
        <v>3778060</v>
      </c>
      <c r="Z1017" s="297">
        <v>0</v>
      </c>
      <c r="AA1017" s="297">
        <v>0</v>
      </c>
      <c r="AB1017" s="297">
        <v>0</v>
      </c>
      <c r="AC1017" s="297">
        <v>0</v>
      </c>
      <c r="AD1017" s="294"/>
      <c r="AE1017" s="294"/>
      <c r="AF1017" s="294"/>
      <c r="AG1017" s="294"/>
      <c r="AH1017" s="294"/>
      <c r="AI1017" s="294"/>
      <c r="AJ1017" s="294"/>
      <c r="AK1017" s="294"/>
      <c r="AL1017" s="294"/>
      <c r="AM1017" s="294"/>
      <c r="AN1017" s="294"/>
      <c r="AO1017" s="294"/>
      <c r="AP1017" s="294"/>
      <c r="AQ1017" s="294"/>
    </row>
    <row r="1018" spans="1:43" ht="36" x14ac:dyDescent="0.3">
      <c r="A1018" s="294"/>
      <c r="B1018" s="294"/>
      <c r="C1018" s="287" t="s">
        <v>2629</v>
      </c>
      <c r="D1018" s="288">
        <v>247092</v>
      </c>
      <c r="E1018" s="294"/>
      <c r="F1018" s="295" t="s">
        <v>3228</v>
      </c>
      <c r="G1018" s="295" t="s">
        <v>1132</v>
      </c>
      <c r="H1018" s="296"/>
      <c r="I1018" s="290">
        <v>41466</v>
      </c>
      <c r="J1018" s="294"/>
      <c r="K1018" s="294"/>
      <c r="L1018" s="295" t="s">
        <v>3217</v>
      </c>
      <c r="M1018" s="294"/>
      <c r="N1018" s="294"/>
      <c r="O1018" s="294"/>
      <c r="P1018" s="294"/>
      <c r="Q1018" s="294"/>
      <c r="R1018" s="294"/>
      <c r="S1018" s="294"/>
      <c r="T1018" s="294"/>
      <c r="U1018" s="294"/>
      <c r="V1018" s="294" t="s">
        <v>689</v>
      </c>
      <c r="W1018" s="294" t="s">
        <v>689</v>
      </c>
      <c r="X1018" s="294"/>
      <c r="Y1018" s="297">
        <v>3759285</v>
      </c>
      <c r="Z1018" s="297">
        <v>0</v>
      </c>
      <c r="AA1018" s="297">
        <v>0</v>
      </c>
      <c r="AB1018" s="297">
        <v>0</v>
      </c>
      <c r="AC1018" s="297">
        <v>0</v>
      </c>
      <c r="AD1018" s="294"/>
      <c r="AE1018" s="294"/>
      <c r="AF1018" s="294"/>
      <c r="AG1018" s="294"/>
      <c r="AH1018" s="294"/>
      <c r="AI1018" s="294"/>
      <c r="AJ1018" s="294"/>
      <c r="AK1018" s="294"/>
      <c r="AL1018" s="294"/>
      <c r="AM1018" s="294"/>
      <c r="AN1018" s="294"/>
      <c r="AO1018" s="294"/>
      <c r="AP1018" s="294"/>
      <c r="AQ1018" s="294"/>
    </row>
    <row r="1019" spans="1:43" ht="48" x14ac:dyDescent="0.3">
      <c r="A1019" s="294"/>
      <c r="B1019" s="294"/>
      <c r="C1019" s="287" t="s">
        <v>2630</v>
      </c>
      <c r="D1019" s="288">
        <v>208086</v>
      </c>
      <c r="E1019" s="294"/>
      <c r="F1019" s="295" t="s">
        <v>3228</v>
      </c>
      <c r="G1019" s="295" t="s">
        <v>1132</v>
      </c>
      <c r="H1019" s="296"/>
      <c r="I1019" s="290">
        <v>41680</v>
      </c>
      <c r="J1019" s="294"/>
      <c r="K1019" s="294"/>
      <c r="L1019" s="295" t="s">
        <v>3213</v>
      </c>
      <c r="M1019" s="294"/>
      <c r="N1019" s="294"/>
      <c r="O1019" s="294"/>
      <c r="P1019" s="294"/>
      <c r="Q1019" s="294"/>
      <c r="R1019" s="294"/>
      <c r="S1019" s="294"/>
      <c r="T1019" s="294"/>
      <c r="U1019" s="294"/>
      <c r="V1019" s="294" t="s">
        <v>689</v>
      </c>
      <c r="W1019" s="294" t="s">
        <v>689</v>
      </c>
      <c r="X1019" s="294"/>
      <c r="Y1019" s="297">
        <v>3758976</v>
      </c>
      <c r="Z1019" s="297">
        <v>0</v>
      </c>
      <c r="AA1019" s="297">
        <v>0</v>
      </c>
      <c r="AB1019" s="297">
        <v>0</v>
      </c>
      <c r="AC1019" s="297">
        <v>0</v>
      </c>
      <c r="AD1019" s="294"/>
      <c r="AE1019" s="294"/>
      <c r="AF1019" s="294"/>
      <c r="AG1019" s="294"/>
      <c r="AH1019" s="294"/>
      <c r="AI1019" s="294"/>
      <c r="AJ1019" s="294"/>
      <c r="AK1019" s="294"/>
      <c r="AL1019" s="294"/>
      <c r="AM1019" s="294"/>
      <c r="AN1019" s="294"/>
      <c r="AO1019" s="294"/>
      <c r="AP1019" s="294"/>
      <c r="AQ1019" s="294"/>
    </row>
    <row r="1020" spans="1:43" ht="60" x14ac:dyDescent="0.3">
      <c r="A1020" s="294"/>
      <c r="B1020" s="294"/>
      <c r="C1020" s="287" t="s">
        <v>2631</v>
      </c>
      <c r="D1020" s="288">
        <v>261398</v>
      </c>
      <c r="E1020" s="294"/>
      <c r="F1020" s="295" t="s">
        <v>3228</v>
      </c>
      <c r="G1020" s="295" t="s">
        <v>1132</v>
      </c>
      <c r="H1020" s="296"/>
      <c r="I1020" s="290">
        <v>41435</v>
      </c>
      <c r="J1020" s="294"/>
      <c r="K1020" s="294"/>
      <c r="L1020" s="295" t="s">
        <v>3222</v>
      </c>
      <c r="M1020" s="294"/>
      <c r="N1020" s="294"/>
      <c r="O1020" s="294"/>
      <c r="P1020" s="294"/>
      <c r="Q1020" s="294"/>
      <c r="R1020" s="294"/>
      <c r="S1020" s="294"/>
      <c r="T1020" s="294"/>
      <c r="U1020" s="294"/>
      <c r="V1020" s="294" t="s">
        <v>691</v>
      </c>
      <c r="W1020" s="294" t="s">
        <v>689</v>
      </c>
      <c r="X1020" s="294"/>
      <c r="Y1020" s="297">
        <v>3771737.51</v>
      </c>
      <c r="Z1020" s="297">
        <v>0</v>
      </c>
      <c r="AA1020" s="297">
        <v>0</v>
      </c>
      <c r="AB1020" s="297">
        <v>0</v>
      </c>
      <c r="AC1020" s="297">
        <v>0</v>
      </c>
      <c r="AD1020" s="294"/>
      <c r="AE1020" s="294"/>
      <c r="AF1020" s="294"/>
      <c r="AG1020" s="294"/>
      <c r="AH1020" s="294"/>
      <c r="AI1020" s="294"/>
      <c r="AJ1020" s="294"/>
      <c r="AK1020" s="294"/>
      <c r="AL1020" s="294"/>
      <c r="AM1020" s="294"/>
      <c r="AN1020" s="294"/>
      <c r="AO1020" s="294"/>
      <c r="AP1020" s="294"/>
      <c r="AQ1020" s="294"/>
    </row>
    <row r="1021" spans="1:43" ht="60" x14ac:dyDescent="0.3">
      <c r="A1021" s="294"/>
      <c r="B1021" s="294"/>
      <c r="C1021" s="287" t="s">
        <v>2632</v>
      </c>
      <c r="D1021" s="288">
        <v>256623</v>
      </c>
      <c r="E1021" s="294"/>
      <c r="F1021" s="295" t="s">
        <v>3228</v>
      </c>
      <c r="G1021" s="295" t="s">
        <v>1132</v>
      </c>
      <c r="H1021" s="296"/>
      <c r="I1021" s="290">
        <v>41547</v>
      </c>
      <c r="J1021" s="294"/>
      <c r="K1021" s="294"/>
      <c r="L1021" s="295" t="s">
        <v>3213</v>
      </c>
      <c r="M1021" s="294"/>
      <c r="N1021" s="294"/>
      <c r="O1021" s="294"/>
      <c r="P1021" s="294"/>
      <c r="Q1021" s="294"/>
      <c r="R1021" s="294"/>
      <c r="S1021" s="294"/>
      <c r="T1021" s="294"/>
      <c r="U1021" s="294"/>
      <c r="V1021" s="294" t="s">
        <v>689</v>
      </c>
      <c r="W1021" s="294" t="s">
        <v>689</v>
      </c>
      <c r="X1021" s="294"/>
      <c r="Y1021" s="297">
        <v>3605329</v>
      </c>
      <c r="Z1021" s="297">
        <v>0</v>
      </c>
      <c r="AA1021" s="297">
        <v>0</v>
      </c>
      <c r="AB1021" s="297">
        <v>0</v>
      </c>
      <c r="AC1021" s="297">
        <v>0</v>
      </c>
      <c r="AD1021" s="294"/>
      <c r="AE1021" s="294"/>
      <c r="AF1021" s="294"/>
      <c r="AG1021" s="294"/>
      <c r="AH1021" s="294"/>
      <c r="AI1021" s="294"/>
      <c r="AJ1021" s="294"/>
      <c r="AK1021" s="294"/>
      <c r="AL1021" s="294"/>
      <c r="AM1021" s="294"/>
      <c r="AN1021" s="294"/>
      <c r="AO1021" s="294"/>
      <c r="AP1021" s="294"/>
      <c r="AQ1021" s="294"/>
    </row>
    <row r="1022" spans="1:43" ht="72" x14ac:dyDescent="0.3">
      <c r="A1022" s="294"/>
      <c r="B1022" s="294"/>
      <c r="C1022" s="287" t="s">
        <v>2633</v>
      </c>
      <c r="D1022" s="288">
        <v>302341</v>
      </c>
      <c r="E1022" s="294"/>
      <c r="F1022" s="295" t="s">
        <v>3231</v>
      </c>
      <c r="G1022" s="295" t="s">
        <v>1132</v>
      </c>
      <c r="H1022" s="296"/>
      <c r="I1022" s="290">
        <v>42128</v>
      </c>
      <c r="J1022" s="294"/>
      <c r="K1022" s="294"/>
      <c r="L1022" s="295" t="s">
        <v>3222</v>
      </c>
      <c r="M1022" s="294"/>
      <c r="N1022" s="294"/>
      <c r="O1022" s="294"/>
      <c r="P1022" s="294"/>
      <c r="Q1022" s="294"/>
      <c r="R1022" s="294"/>
      <c r="S1022" s="294"/>
      <c r="T1022" s="294"/>
      <c r="U1022" s="294"/>
      <c r="V1022" s="294" t="s">
        <v>691</v>
      </c>
      <c r="W1022" s="294" t="s">
        <v>689</v>
      </c>
      <c r="X1022" s="294"/>
      <c r="Y1022" s="297">
        <v>4323858.0599999996</v>
      </c>
      <c r="Z1022" s="297">
        <v>0</v>
      </c>
      <c r="AA1022" s="297">
        <v>1977651</v>
      </c>
      <c r="AB1022" s="297">
        <v>1197034.8600000001</v>
      </c>
      <c r="AC1022" s="297">
        <v>3542021.05</v>
      </c>
      <c r="AD1022" s="294"/>
      <c r="AE1022" s="294"/>
      <c r="AF1022" s="294"/>
      <c r="AG1022" s="294"/>
      <c r="AH1022" s="294"/>
      <c r="AI1022" s="294"/>
      <c r="AJ1022" s="294"/>
      <c r="AK1022" s="294"/>
      <c r="AL1022" s="294"/>
      <c r="AM1022" s="294"/>
      <c r="AN1022" s="294"/>
      <c r="AO1022" s="294"/>
      <c r="AP1022" s="294"/>
      <c r="AQ1022" s="294"/>
    </row>
    <row r="1023" spans="1:43" ht="60" x14ac:dyDescent="0.3">
      <c r="A1023" s="294"/>
      <c r="B1023" s="294"/>
      <c r="C1023" s="287" t="s">
        <v>2634</v>
      </c>
      <c r="D1023" s="288">
        <v>2281585</v>
      </c>
      <c r="E1023" s="294"/>
      <c r="F1023" s="295" t="s">
        <v>3228</v>
      </c>
      <c r="G1023" s="295" t="s">
        <v>1132</v>
      </c>
      <c r="H1023" s="296"/>
      <c r="I1023" s="290">
        <v>42193</v>
      </c>
      <c r="J1023" s="294"/>
      <c r="K1023" s="294"/>
      <c r="L1023" s="295" t="s">
        <v>3222</v>
      </c>
      <c r="M1023" s="294"/>
      <c r="N1023" s="294"/>
      <c r="O1023" s="294"/>
      <c r="P1023" s="294"/>
      <c r="Q1023" s="294"/>
      <c r="R1023" s="294"/>
      <c r="S1023" s="294"/>
      <c r="T1023" s="294"/>
      <c r="U1023" s="294"/>
      <c r="V1023" s="294" t="s">
        <v>689</v>
      </c>
      <c r="W1023" s="294" t="s">
        <v>689</v>
      </c>
      <c r="X1023" s="294"/>
      <c r="Y1023" s="297">
        <v>3594467</v>
      </c>
      <c r="Z1023" s="297">
        <v>0</v>
      </c>
      <c r="AA1023" s="297">
        <v>122484</v>
      </c>
      <c r="AB1023" s="297">
        <v>0</v>
      </c>
      <c r="AC1023" s="297">
        <v>0</v>
      </c>
      <c r="AD1023" s="294"/>
      <c r="AE1023" s="294"/>
      <c r="AF1023" s="294"/>
      <c r="AG1023" s="294"/>
      <c r="AH1023" s="294"/>
      <c r="AI1023" s="294"/>
      <c r="AJ1023" s="294"/>
      <c r="AK1023" s="294"/>
      <c r="AL1023" s="294"/>
      <c r="AM1023" s="294"/>
      <c r="AN1023" s="294"/>
      <c r="AO1023" s="294"/>
      <c r="AP1023" s="294"/>
      <c r="AQ1023" s="294"/>
    </row>
    <row r="1024" spans="1:43" ht="48" x14ac:dyDescent="0.3">
      <c r="A1024" s="294"/>
      <c r="B1024" s="294"/>
      <c r="C1024" s="287" t="s">
        <v>2635</v>
      </c>
      <c r="D1024" s="288">
        <v>2424</v>
      </c>
      <c r="E1024" s="294"/>
      <c r="F1024" s="295" t="s">
        <v>3234</v>
      </c>
      <c r="G1024" s="295" t="s">
        <v>1132</v>
      </c>
      <c r="H1024" s="296"/>
      <c r="I1024" s="290">
        <v>41886</v>
      </c>
      <c r="J1024" s="294"/>
      <c r="K1024" s="294"/>
      <c r="L1024" s="295" t="s">
        <v>3220</v>
      </c>
      <c r="M1024" s="294"/>
      <c r="N1024" s="294"/>
      <c r="O1024" s="294"/>
      <c r="P1024" s="294"/>
      <c r="Q1024" s="294"/>
      <c r="R1024" s="294"/>
      <c r="S1024" s="294"/>
      <c r="T1024" s="294"/>
      <c r="U1024" s="294"/>
      <c r="V1024" s="294" t="s">
        <v>691</v>
      </c>
      <c r="W1024" s="294" t="s">
        <v>689</v>
      </c>
      <c r="X1024" s="294"/>
      <c r="Y1024" s="297">
        <v>4354407.6100000003</v>
      </c>
      <c r="Z1024" s="297">
        <v>0</v>
      </c>
      <c r="AA1024" s="297">
        <v>0</v>
      </c>
      <c r="AB1024" s="297">
        <v>0</v>
      </c>
      <c r="AC1024" s="297">
        <v>0</v>
      </c>
      <c r="AD1024" s="294"/>
      <c r="AE1024" s="294"/>
      <c r="AF1024" s="294"/>
      <c r="AG1024" s="294"/>
      <c r="AH1024" s="294"/>
      <c r="AI1024" s="294"/>
      <c r="AJ1024" s="294"/>
      <c r="AK1024" s="294"/>
      <c r="AL1024" s="294"/>
      <c r="AM1024" s="294"/>
      <c r="AN1024" s="294"/>
      <c r="AO1024" s="294"/>
      <c r="AP1024" s="294"/>
      <c r="AQ1024" s="294"/>
    </row>
    <row r="1025" spans="1:43" ht="60" x14ac:dyDescent="0.3">
      <c r="A1025" s="294"/>
      <c r="B1025" s="294"/>
      <c r="C1025" s="287" t="s">
        <v>2636</v>
      </c>
      <c r="D1025" s="288">
        <v>127266</v>
      </c>
      <c r="E1025" s="294"/>
      <c r="F1025" s="295" t="s">
        <v>3228</v>
      </c>
      <c r="G1025" s="295" t="s">
        <v>1132</v>
      </c>
      <c r="H1025" s="296"/>
      <c r="I1025" s="290">
        <v>41870</v>
      </c>
      <c r="J1025" s="294"/>
      <c r="K1025" s="294"/>
      <c r="L1025" s="295" t="s">
        <v>3222</v>
      </c>
      <c r="M1025" s="294"/>
      <c r="N1025" s="294"/>
      <c r="O1025" s="294"/>
      <c r="P1025" s="294"/>
      <c r="Q1025" s="294"/>
      <c r="R1025" s="294"/>
      <c r="S1025" s="294"/>
      <c r="T1025" s="294"/>
      <c r="U1025" s="294"/>
      <c r="V1025" s="294" t="s">
        <v>689</v>
      </c>
      <c r="W1025" s="294" t="s">
        <v>689</v>
      </c>
      <c r="X1025" s="294"/>
      <c r="Y1025" s="297">
        <v>3577984</v>
      </c>
      <c r="Z1025" s="297">
        <v>0</v>
      </c>
      <c r="AA1025" s="297">
        <v>0</v>
      </c>
      <c r="AB1025" s="297">
        <v>0</v>
      </c>
      <c r="AC1025" s="297">
        <v>0</v>
      </c>
      <c r="AD1025" s="294"/>
      <c r="AE1025" s="294"/>
      <c r="AF1025" s="294"/>
      <c r="AG1025" s="294"/>
      <c r="AH1025" s="294"/>
      <c r="AI1025" s="294"/>
      <c r="AJ1025" s="294"/>
      <c r="AK1025" s="294"/>
      <c r="AL1025" s="294"/>
      <c r="AM1025" s="294"/>
      <c r="AN1025" s="294"/>
      <c r="AO1025" s="294"/>
      <c r="AP1025" s="294"/>
      <c r="AQ1025" s="294"/>
    </row>
    <row r="1026" spans="1:43" ht="24" x14ac:dyDescent="0.3">
      <c r="A1026" s="294"/>
      <c r="B1026" s="294"/>
      <c r="C1026" s="287" t="s">
        <v>2637</v>
      </c>
      <c r="D1026" s="288">
        <v>252998</v>
      </c>
      <c r="E1026" s="294"/>
      <c r="F1026" s="295" t="s">
        <v>3244</v>
      </c>
      <c r="G1026" s="295" t="s">
        <v>1132</v>
      </c>
      <c r="H1026" s="296"/>
      <c r="I1026" s="290">
        <v>41591</v>
      </c>
      <c r="J1026" s="294"/>
      <c r="K1026" s="294"/>
      <c r="L1026" s="295" t="s">
        <v>3219</v>
      </c>
      <c r="M1026" s="294"/>
      <c r="N1026" s="294"/>
      <c r="O1026" s="294"/>
      <c r="P1026" s="294"/>
      <c r="Q1026" s="294"/>
      <c r="R1026" s="294"/>
      <c r="S1026" s="294"/>
      <c r="T1026" s="294"/>
      <c r="U1026" s="294"/>
      <c r="V1026" s="294" t="s">
        <v>689</v>
      </c>
      <c r="W1026" s="294" t="s">
        <v>689</v>
      </c>
      <c r="X1026" s="294"/>
      <c r="Y1026" s="297">
        <v>3502364</v>
      </c>
      <c r="Z1026" s="297">
        <v>0</v>
      </c>
      <c r="AA1026" s="297">
        <v>0</v>
      </c>
      <c r="AB1026" s="297">
        <v>0</v>
      </c>
      <c r="AC1026" s="297">
        <v>0</v>
      </c>
      <c r="AD1026" s="294"/>
      <c r="AE1026" s="294"/>
      <c r="AF1026" s="294"/>
      <c r="AG1026" s="294"/>
      <c r="AH1026" s="294"/>
      <c r="AI1026" s="294"/>
      <c r="AJ1026" s="294"/>
      <c r="AK1026" s="294"/>
      <c r="AL1026" s="294"/>
      <c r="AM1026" s="294"/>
      <c r="AN1026" s="294"/>
      <c r="AO1026" s="294"/>
      <c r="AP1026" s="294"/>
      <c r="AQ1026" s="294"/>
    </row>
    <row r="1027" spans="1:43" x14ac:dyDescent="0.3">
      <c r="A1027" s="294"/>
      <c r="B1027" s="294"/>
      <c r="C1027" s="287" t="s">
        <v>2638</v>
      </c>
      <c r="D1027" s="288">
        <v>51393</v>
      </c>
      <c r="E1027" s="294"/>
      <c r="F1027" s="295" t="s">
        <v>3228</v>
      </c>
      <c r="G1027" s="295" t="s">
        <v>1132</v>
      </c>
      <c r="H1027" s="296"/>
      <c r="I1027" s="290">
        <v>39225</v>
      </c>
      <c r="J1027" s="294"/>
      <c r="K1027" s="294"/>
      <c r="L1027" s="295" t="s">
        <v>3218</v>
      </c>
      <c r="M1027" s="294"/>
      <c r="N1027" s="294"/>
      <c r="O1027" s="294"/>
      <c r="P1027" s="294"/>
      <c r="Q1027" s="294"/>
      <c r="R1027" s="294"/>
      <c r="S1027" s="294"/>
      <c r="T1027" s="294"/>
      <c r="U1027" s="294"/>
      <c r="V1027" s="294" t="s">
        <v>689</v>
      </c>
      <c r="W1027" s="294" t="s">
        <v>689</v>
      </c>
      <c r="X1027" s="294"/>
      <c r="Y1027" s="297">
        <v>3497693</v>
      </c>
      <c r="Z1027" s="297">
        <v>0</v>
      </c>
      <c r="AA1027" s="297">
        <v>0</v>
      </c>
      <c r="AB1027" s="297">
        <v>0</v>
      </c>
      <c r="AC1027" s="297">
        <v>0</v>
      </c>
      <c r="AD1027" s="294"/>
      <c r="AE1027" s="294"/>
      <c r="AF1027" s="294"/>
      <c r="AG1027" s="294"/>
      <c r="AH1027" s="294"/>
      <c r="AI1027" s="294"/>
      <c r="AJ1027" s="294"/>
      <c r="AK1027" s="294"/>
      <c r="AL1027" s="294"/>
      <c r="AM1027" s="294"/>
      <c r="AN1027" s="294"/>
      <c r="AO1027" s="294"/>
      <c r="AP1027" s="294"/>
      <c r="AQ1027" s="294"/>
    </row>
    <row r="1028" spans="1:43" ht="48" x14ac:dyDescent="0.3">
      <c r="A1028" s="294"/>
      <c r="B1028" s="294"/>
      <c r="C1028" s="287" t="s">
        <v>2282</v>
      </c>
      <c r="D1028" s="288">
        <v>2289721</v>
      </c>
      <c r="E1028" s="294"/>
      <c r="F1028" s="295" t="s">
        <v>3228</v>
      </c>
      <c r="G1028" s="295" t="s">
        <v>1132</v>
      </c>
      <c r="H1028" s="296"/>
      <c r="I1028" s="290">
        <v>42682</v>
      </c>
      <c r="J1028" s="294"/>
      <c r="K1028" s="294"/>
      <c r="L1028" s="295" t="s">
        <v>3222</v>
      </c>
      <c r="M1028" s="294"/>
      <c r="N1028" s="294"/>
      <c r="O1028" s="294"/>
      <c r="P1028" s="294"/>
      <c r="Q1028" s="294"/>
      <c r="R1028" s="294"/>
      <c r="S1028" s="294"/>
      <c r="T1028" s="294"/>
      <c r="U1028" s="294"/>
      <c r="V1028" s="294" t="s">
        <v>689</v>
      </c>
      <c r="W1028" s="294" t="s">
        <v>689</v>
      </c>
      <c r="X1028" s="294"/>
      <c r="Y1028" s="297">
        <v>3427056</v>
      </c>
      <c r="Z1028" s="297">
        <v>0</v>
      </c>
      <c r="AA1028" s="297">
        <v>121020</v>
      </c>
      <c r="AB1028" s="297">
        <v>0</v>
      </c>
      <c r="AC1028" s="297">
        <v>0</v>
      </c>
      <c r="AD1028" s="294"/>
      <c r="AE1028" s="294"/>
      <c r="AF1028" s="294"/>
      <c r="AG1028" s="294"/>
      <c r="AH1028" s="294"/>
      <c r="AI1028" s="294"/>
      <c r="AJ1028" s="294"/>
      <c r="AK1028" s="294"/>
      <c r="AL1028" s="294"/>
      <c r="AM1028" s="294"/>
      <c r="AN1028" s="294"/>
      <c r="AO1028" s="294"/>
      <c r="AP1028" s="294"/>
      <c r="AQ1028" s="294"/>
    </row>
    <row r="1029" spans="1:43" ht="60" x14ac:dyDescent="0.3">
      <c r="A1029" s="294"/>
      <c r="B1029" s="294"/>
      <c r="C1029" s="287" t="s">
        <v>2639</v>
      </c>
      <c r="D1029" s="288">
        <v>275732</v>
      </c>
      <c r="E1029" s="294"/>
      <c r="F1029" s="295" t="s">
        <v>3228</v>
      </c>
      <c r="G1029" s="295" t="s">
        <v>1132</v>
      </c>
      <c r="H1029" s="296"/>
      <c r="I1029" s="290">
        <v>41635</v>
      </c>
      <c r="J1029" s="294"/>
      <c r="K1029" s="294"/>
      <c r="L1029" s="295" t="s">
        <v>3217</v>
      </c>
      <c r="M1029" s="294"/>
      <c r="N1029" s="294"/>
      <c r="O1029" s="294"/>
      <c r="P1029" s="294"/>
      <c r="Q1029" s="294"/>
      <c r="R1029" s="294"/>
      <c r="S1029" s="294"/>
      <c r="T1029" s="294"/>
      <c r="U1029" s="294"/>
      <c r="V1029" s="294" t="s">
        <v>689</v>
      </c>
      <c r="W1029" s="294" t="s">
        <v>689</v>
      </c>
      <c r="X1029" s="294"/>
      <c r="Y1029" s="297">
        <v>3352556</v>
      </c>
      <c r="Z1029" s="297">
        <v>0</v>
      </c>
      <c r="AA1029" s="297">
        <v>0</v>
      </c>
      <c r="AB1029" s="297">
        <v>0</v>
      </c>
      <c r="AC1029" s="297">
        <v>0</v>
      </c>
      <c r="AD1029" s="294"/>
      <c r="AE1029" s="294"/>
      <c r="AF1029" s="294"/>
      <c r="AG1029" s="294"/>
      <c r="AH1029" s="294"/>
      <c r="AI1029" s="294"/>
      <c r="AJ1029" s="294"/>
      <c r="AK1029" s="294"/>
      <c r="AL1029" s="294"/>
      <c r="AM1029" s="294"/>
      <c r="AN1029" s="294"/>
      <c r="AO1029" s="294"/>
      <c r="AP1029" s="294"/>
      <c r="AQ1029" s="294"/>
    </row>
    <row r="1030" spans="1:43" ht="36" x14ac:dyDescent="0.3">
      <c r="A1030" s="294"/>
      <c r="B1030" s="294"/>
      <c r="C1030" s="287" t="s">
        <v>2640</v>
      </c>
      <c r="D1030" s="288">
        <v>2260690</v>
      </c>
      <c r="E1030" s="294"/>
      <c r="F1030" s="295" t="s">
        <v>3228</v>
      </c>
      <c r="G1030" s="295" t="s">
        <v>1132</v>
      </c>
      <c r="H1030" s="296"/>
      <c r="I1030" s="290">
        <v>42529</v>
      </c>
      <c r="J1030" s="294"/>
      <c r="K1030" s="294"/>
      <c r="L1030" s="295" t="s">
        <v>3213</v>
      </c>
      <c r="M1030" s="294"/>
      <c r="N1030" s="294"/>
      <c r="O1030" s="294"/>
      <c r="P1030" s="294"/>
      <c r="Q1030" s="294"/>
      <c r="R1030" s="294"/>
      <c r="S1030" s="294"/>
      <c r="T1030" s="294"/>
      <c r="U1030" s="294"/>
      <c r="V1030" s="294" t="s">
        <v>689</v>
      </c>
      <c r="W1030" s="294" t="s">
        <v>689</v>
      </c>
      <c r="X1030" s="294"/>
      <c r="Y1030" s="297">
        <v>3321391</v>
      </c>
      <c r="Z1030" s="297">
        <v>0</v>
      </c>
      <c r="AA1030" s="297">
        <v>0</v>
      </c>
      <c r="AB1030" s="297">
        <v>0</v>
      </c>
      <c r="AC1030" s="297">
        <v>0</v>
      </c>
      <c r="AD1030" s="294"/>
      <c r="AE1030" s="294"/>
      <c r="AF1030" s="294"/>
      <c r="AG1030" s="294"/>
      <c r="AH1030" s="294"/>
      <c r="AI1030" s="294"/>
      <c r="AJ1030" s="294"/>
      <c r="AK1030" s="294"/>
      <c r="AL1030" s="294"/>
      <c r="AM1030" s="294"/>
      <c r="AN1030" s="294"/>
      <c r="AO1030" s="294"/>
      <c r="AP1030" s="294"/>
      <c r="AQ1030" s="294"/>
    </row>
    <row r="1031" spans="1:43" ht="60" x14ac:dyDescent="0.3">
      <c r="A1031" s="294"/>
      <c r="B1031" s="294"/>
      <c r="C1031" s="287" t="s">
        <v>2641</v>
      </c>
      <c r="D1031" s="288">
        <v>260419</v>
      </c>
      <c r="E1031" s="294"/>
      <c r="F1031" s="295" t="s">
        <v>3228</v>
      </c>
      <c r="G1031" s="295" t="s">
        <v>1132</v>
      </c>
      <c r="H1031" s="296"/>
      <c r="I1031" s="290">
        <v>41444</v>
      </c>
      <c r="J1031" s="294"/>
      <c r="K1031" s="294"/>
      <c r="L1031" s="295" t="s">
        <v>3222</v>
      </c>
      <c r="M1031" s="294"/>
      <c r="N1031" s="294"/>
      <c r="O1031" s="294"/>
      <c r="P1031" s="294"/>
      <c r="Q1031" s="294"/>
      <c r="R1031" s="294"/>
      <c r="S1031" s="294"/>
      <c r="T1031" s="294"/>
      <c r="U1031" s="294"/>
      <c r="V1031" s="294" t="s">
        <v>691</v>
      </c>
      <c r="W1031" s="294" t="s">
        <v>689</v>
      </c>
      <c r="X1031" s="294"/>
      <c r="Y1031" s="297">
        <v>3389110.28</v>
      </c>
      <c r="Z1031" s="297">
        <v>0</v>
      </c>
      <c r="AA1031" s="297">
        <v>0</v>
      </c>
      <c r="AB1031" s="297">
        <v>0</v>
      </c>
      <c r="AC1031" s="297">
        <v>0</v>
      </c>
      <c r="AD1031" s="294"/>
      <c r="AE1031" s="294"/>
      <c r="AF1031" s="294"/>
      <c r="AG1031" s="294"/>
      <c r="AH1031" s="294"/>
      <c r="AI1031" s="294"/>
      <c r="AJ1031" s="294"/>
      <c r="AK1031" s="294"/>
      <c r="AL1031" s="294"/>
      <c r="AM1031" s="294"/>
      <c r="AN1031" s="294"/>
      <c r="AO1031" s="294"/>
      <c r="AP1031" s="294"/>
      <c r="AQ1031" s="294"/>
    </row>
    <row r="1032" spans="1:43" ht="48" x14ac:dyDescent="0.3">
      <c r="A1032" s="294"/>
      <c r="B1032" s="294"/>
      <c r="C1032" s="287" t="s">
        <v>2642</v>
      </c>
      <c r="D1032" s="288">
        <v>60389</v>
      </c>
      <c r="E1032" s="294"/>
      <c r="F1032" s="295" t="s">
        <v>3245</v>
      </c>
      <c r="G1032" s="295" t="s">
        <v>1132</v>
      </c>
      <c r="H1032" s="296"/>
      <c r="I1032" s="290">
        <v>41130</v>
      </c>
      <c r="J1032" s="294"/>
      <c r="K1032" s="294"/>
      <c r="L1032" s="295" t="s">
        <v>3225</v>
      </c>
      <c r="M1032" s="294"/>
      <c r="N1032" s="294"/>
      <c r="O1032" s="294"/>
      <c r="P1032" s="294"/>
      <c r="Q1032" s="294"/>
      <c r="R1032" s="294"/>
      <c r="S1032" s="294"/>
      <c r="T1032" s="294"/>
      <c r="U1032" s="294"/>
      <c r="V1032" s="294" t="s">
        <v>689</v>
      </c>
      <c r="W1032" s="294" t="s">
        <v>689</v>
      </c>
      <c r="X1032" s="294"/>
      <c r="Y1032" s="297">
        <v>3208685</v>
      </c>
      <c r="Z1032" s="297">
        <v>0</v>
      </c>
      <c r="AA1032" s="297">
        <v>0</v>
      </c>
      <c r="AB1032" s="297">
        <v>0</v>
      </c>
      <c r="AC1032" s="297">
        <v>0</v>
      </c>
      <c r="AD1032" s="294"/>
      <c r="AE1032" s="294"/>
      <c r="AF1032" s="294"/>
      <c r="AG1032" s="294"/>
      <c r="AH1032" s="294"/>
      <c r="AI1032" s="294"/>
      <c r="AJ1032" s="294"/>
      <c r="AK1032" s="294"/>
      <c r="AL1032" s="294"/>
      <c r="AM1032" s="294"/>
      <c r="AN1032" s="294"/>
      <c r="AO1032" s="294"/>
      <c r="AP1032" s="294"/>
      <c r="AQ1032" s="294"/>
    </row>
    <row r="1033" spans="1:43" ht="36" x14ac:dyDescent="0.3">
      <c r="A1033" s="294"/>
      <c r="B1033" s="294"/>
      <c r="C1033" s="287" t="s">
        <v>2643</v>
      </c>
      <c r="D1033" s="288">
        <v>217464</v>
      </c>
      <c r="E1033" s="294"/>
      <c r="F1033" s="295" t="s">
        <v>3245</v>
      </c>
      <c r="G1033" s="295" t="s">
        <v>1132</v>
      </c>
      <c r="H1033" s="296"/>
      <c r="I1033" s="290">
        <v>41206</v>
      </c>
      <c r="J1033" s="294"/>
      <c r="K1033" s="294"/>
      <c r="L1033" s="295" t="s">
        <v>3223</v>
      </c>
      <c r="M1033" s="294"/>
      <c r="N1033" s="294"/>
      <c r="O1033" s="294"/>
      <c r="P1033" s="294"/>
      <c r="Q1033" s="294"/>
      <c r="R1033" s="294"/>
      <c r="S1033" s="294"/>
      <c r="T1033" s="294"/>
      <c r="U1033" s="294"/>
      <c r="V1033" s="294" t="s">
        <v>689</v>
      </c>
      <c r="W1033" s="294" t="s">
        <v>689</v>
      </c>
      <c r="X1033" s="294"/>
      <c r="Y1033" s="297">
        <v>3175992</v>
      </c>
      <c r="Z1033" s="297">
        <v>0</v>
      </c>
      <c r="AA1033" s="297">
        <v>0</v>
      </c>
      <c r="AB1033" s="297">
        <v>0</v>
      </c>
      <c r="AC1033" s="297">
        <v>0</v>
      </c>
      <c r="AD1033" s="294"/>
      <c r="AE1033" s="294"/>
      <c r="AF1033" s="294"/>
      <c r="AG1033" s="294"/>
      <c r="AH1033" s="294"/>
      <c r="AI1033" s="294"/>
      <c r="AJ1033" s="294"/>
      <c r="AK1033" s="294"/>
      <c r="AL1033" s="294"/>
      <c r="AM1033" s="294"/>
      <c r="AN1033" s="294"/>
      <c r="AO1033" s="294"/>
      <c r="AP1033" s="294"/>
      <c r="AQ1033" s="294"/>
    </row>
    <row r="1034" spans="1:43" ht="48" x14ac:dyDescent="0.3">
      <c r="A1034" s="294"/>
      <c r="B1034" s="294"/>
      <c r="C1034" s="287" t="s">
        <v>2274</v>
      </c>
      <c r="D1034" s="288">
        <v>2285830</v>
      </c>
      <c r="E1034" s="294"/>
      <c r="F1034" s="295" t="s">
        <v>3231</v>
      </c>
      <c r="G1034" s="295" t="s">
        <v>1132</v>
      </c>
      <c r="H1034" s="296"/>
      <c r="I1034" s="290">
        <v>42395</v>
      </c>
      <c r="J1034" s="294"/>
      <c r="K1034" s="294"/>
      <c r="L1034" s="295" t="s">
        <v>3222</v>
      </c>
      <c r="M1034" s="294"/>
      <c r="N1034" s="294"/>
      <c r="O1034" s="294"/>
      <c r="P1034" s="294"/>
      <c r="Q1034" s="294"/>
      <c r="R1034" s="294"/>
      <c r="S1034" s="294"/>
      <c r="T1034" s="294"/>
      <c r="U1034" s="294"/>
      <c r="V1034" s="294" t="s">
        <v>689</v>
      </c>
      <c r="W1034" s="294" t="s">
        <v>689</v>
      </c>
      <c r="X1034" s="294"/>
      <c r="Y1034" s="297">
        <v>3098621</v>
      </c>
      <c r="Z1034" s="297">
        <v>0</v>
      </c>
      <c r="AA1034" s="297">
        <v>67000</v>
      </c>
      <c r="AB1034" s="297">
        <v>0</v>
      </c>
      <c r="AC1034" s="297">
        <v>0</v>
      </c>
      <c r="AD1034" s="294"/>
      <c r="AE1034" s="294"/>
      <c r="AF1034" s="294"/>
      <c r="AG1034" s="294"/>
      <c r="AH1034" s="294"/>
      <c r="AI1034" s="294"/>
      <c r="AJ1034" s="294"/>
      <c r="AK1034" s="294"/>
      <c r="AL1034" s="294"/>
      <c r="AM1034" s="294"/>
      <c r="AN1034" s="294"/>
      <c r="AO1034" s="294"/>
      <c r="AP1034" s="294"/>
      <c r="AQ1034" s="294"/>
    </row>
    <row r="1035" spans="1:43" ht="72" x14ac:dyDescent="0.3">
      <c r="A1035" s="294"/>
      <c r="B1035" s="294"/>
      <c r="C1035" s="287" t="s">
        <v>2644</v>
      </c>
      <c r="D1035" s="288">
        <v>2281470</v>
      </c>
      <c r="E1035" s="294"/>
      <c r="F1035" s="295" t="s">
        <v>3228</v>
      </c>
      <c r="G1035" s="295" t="s">
        <v>1132</v>
      </c>
      <c r="H1035" s="296"/>
      <c r="I1035" s="290">
        <v>42222</v>
      </c>
      <c r="J1035" s="294"/>
      <c r="K1035" s="294"/>
      <c r="L1035" s="295" t="s">
        <v>3222</v>
      </c>
      <c r="M1035" s="294"/>
      <c r="N1035" s="294"/>
      <c r="O1035" s="294"/>
      <c r="P1035" s="294"/>
      <c r="Q1035" s="294"/>
      <c r="R1035" s="294"/>
      <c r="S1035" s="294"/>
      <c r="T1035" s="294"/>
      <c r="U1035" s="294"/>
      <c r="V1035" s="294" t="s">
        <v>689</v>
      </c>
      <c r="W1035" s="294" t="s">
        <v>689</v>
      </c>
      <c r="X1035" s="294"/>
      <c r="Y1035" s="297">
        <v>3081639</v>
      </c>
      <c r="Z1035" s="297">
        <v>0</v>
      </c>
      <c r="AA1035" s="297">
        <v>0</v>
      </c>
      <c r="AB1035" s="297">
        <v>0</v>
      </c>
      <c r="AC1035" s="297">
        <v>0</v>
      </c>
      <c r="AD1035" s="294"/>
      <c r="AE1035" s="294"/>
      <c r="AF1035" s="294"/>
      <c r="AG1035" s="294"/>
      <c r="AH1035" s="294"/>
      <c r="AI1035" s="294"/>
      <c r="AJ1035" s="294"/>
      <c r="AK1035" s="294"/>
      <c r="AL1035" s="294"/>
      <c r="AM1035" s="294"/>
      <c r="AN1035" s="294"/>
      <c r="AO1035" s="294"/>
      <c r="AP1035" s="294"/>
      <c r="AQ1035" s="294"/>
    </row>
    <row r="1036" spans="1:43" ht="48" x14ac:dyDescent="0.3">
      <c r="A1036" s="294"/>
      <c r="B1036" s="294"/>
      <c r="C1036" s="287" t="s">
        <v>2645</v>
      </c>
      <c r="D1036" s="288">
        <v>187258</v>
      </c>
      <c r="E1036" s="294"/>
      <c r="F1036" s="295" t="s">
        <v>3228</v>
      </c>
      <c r="G1036" s="295" t="s">
        <v>1132</v>
      </c>
      <c r="H1036" s="296"/>
      <c r="I1036" s="290">
        <v>41934</v>
      </c>
      <c r="J1036" s="294"/>
      <c r="K1036" s="294"/>
      <c r="L1036" s="295" t="s">
        <v>3213</v>
      </c>
      <c r="M1036" s="294"/>
      <c r="N1036" s="294"/>
      <c r="O1036" s="294"/>
      <c r="P1036" s="294"/>
      <c r="Q1036" s="294"/>
      <c r="R1036" s="294"/>
      <c r="S1036" s="294"/>
      <c r="T1036" s="294"/>
      <c r="U1036" s="294"/>
      <c r="V1036" s="294" t="s">
        <v>689</v>
      </c>
      <c r="W1036" s="294" t="s">
        <v>689</v>
      </c>
      <c r="X1036" s="294"/>
      <c r="Y1036" s="297">
        <v>3078100</v>
      </c>
      <c r="Z1036" s="297">
        <v>0</v>
      </c>
      <c r="AA1036" s="297">
        <v>0</v>
      </c>
      <c r="AB1036" s="297">
        <v>0</v>
      </c>
      <c r="AC1036" s="297">
        <v>0</v>
      </c>
      <c r="AD1036" s="294"/>
      <c r="AE1036" s="294"/>
      <c r="AF1036" s="294"/>
      <c r="AG1036" s="294"/>
      <c r="AH1036" s="294"/>
      <c r="AI1036" s="294"/>
      <c r="AJ1036" s="294"/>
      <c r="AK1036" s="294"/>
      <c r="AL1036" s="294"/>
      <c r="AM1036" s="294"/>
      <c r="AN1036" s="294"/>
      <c r="AO1036" s="294"/>
      <c r="AP1036" s="294"/>
      <c r="AQ1036" s="294"/>
    </row>
    <row r="1037" spans="1:43" ht="48" x14ac:dyDescent="0.3">
      <c r="A1037" s="294"/>
      <c r="B1037" s="294"/>
      <c r="C1037" s="287" t="s">
        <v>2646</v>
      </c>
      <c r="D1037" s="288">
        <v>2328230</v>
      </c>
      <c r="E1037" s="294"/>
      <c r="F1037" s="295" t="s">
        <v>3231</v>
      </c>
      <c r="G1037" s="295" t="s">
        <v>3287</v>
      </c>
      <c r="H1037" s="296"/>
      <c r="I1037" s="290">
        <v>42816</v>
      </c>
      <c r="J1037" s="294"/>
      <c r="K1037" s="294"/>
      <c r="L1037" s="295" t="s">
        <v>3222</v>
      </c>
      <c r="M1037" s="294"/>
      <c r="N1037" s="294"/>
      <c r="O1037" s="294"/>
      <c r="P1037" s="294"/>
      <c r="Q1037" s="294"/>
      <c r="R1037" s="294"/>
      <c r="S1037" s="294"/>
      <c r="T1037" s="294"/>
      <c r="U1037" s="294"/>
      <c r="V1037" s="294" t="s">
        <v>689</v>
      </c>
      <c r="W1037" s="294" t="s">
        <v>689</v>
      </c>
      <c r="X1037" s="294"/>
      <c r="Y1037" s="297">
        <v>3066528</v>
      </c>
      <c r="Z1037" s="297">
        <v>0</v>
      </c>
      <c r="AA1037" s="297">
        <v>0</v>
      </c>
      <c r="AB1037" s="297">
        <v>0</v>
      </c>
      <c r="AC1037" s="297">
        <v>0</v>
      </c>
      <c r="AD1037" s="294"/>
      <c r="AE1037" s="294"/>
      <c r="AF1037" s="294"/>
      <c r="AG1037" s="294"/>
      <c r="AH1037" s="294"/>
      <c r="AI1037" s="294"/>
      <c r="AJ1037" s="294"/>
      <c r="AK1037" s="294"/>
      <c r="AL1037" s="294"/>
      <c r="AM1037" s="294"/>
      <c r="AN1037" s="294"/>
      <c r="AO1037" s="294"/>
      <c r="AP1037" s="294"/>
      <c r="AQ1037" s="294"/>
    </row>
    <row r="1038" spans="1:43" ht="60" x14ac:dyDescent="0.3">
      <c r="A1038" s="294"/>
      <c r="B1038" s="294"/>
      <c r="C1038" s="287" t="s">
        <v>2647</v>
      </c>
      <c r="D1038" s="288">
        <v>261896</v>
      </c>
      <c r="E1038" s="294"/>
      <c r="F1038" s="295" t="s">
        <v>3228</v>
      </c>
      <c r="G1038" s="295" t="s">
        <v>1132</v>
      </c>
      <c r="H1038" s="296"/>
      <c r="I1038" s="290">
        <v>41435</v>
      </c>
      <c r="J1038" s="294"/>
      <c r="K1038" s="294"/>
      <c r="L1038" s="295" t="s">
        <v>3222</v>
      </c>
      <c r="M1038" s="294"/>
      <c r="N1038" s="294"/>
      <c r="O1038" s="294"/>
      <c r="P1038" s="294"/>
      <c r="Q1038" s="294"/>
      <c r="R1038" s="294"/>
      <c r="S1038" s="294"/>
      <c r="T1038" s="294"/>
      <c r="U1038" s="294"/>
      <c r="V1038" s="294" t="s">
        <v>691</v>
      </c>
      <c r="W1038" s="294" t="s">
        <v>689</v>
      </c>
      <c r="X1038" s="294"/>
      <c r="Y1038" s="297">
        <v>3147496.33</v>
      </c>
      <c r="Z1038" s="297">
        <v>0</v>
      </c>
      <c r="AA1038" s="297">
        <v>0</v>
      </c>
      <c r="AB1038" s="297">
        <v>0</v>
      </c>
      <c r="AC1038" s="297">
        <v>0</v>
      </c>
      <c r="AD1038" s="294"/>
      <c r="AE1038" s="294"/>
      <c r="AF1038" s="294"/>
      <c r="AG1038" s="294"/>
      <c r="AH1038" s="294"/>
      <c r="AI1038" s="294"/>
      <c r="AJ1038" s="294"/>
      <c r="AK1038" s="294"/>
      <c r="AL1038" s="294"/>
      <c r="AM1038" s="294"/>
      <c r="AN1038" s="294"/>
      <c r="AO1038" s="294"/>
      <c r="AP1038" s="294"/>
      <c r="AQ1038" s="294"/>
    </row>
    <row r="1039" spans="1:43" ht="72" x14ac:dyDescent="0.3">
      <c r="A1039" s="294"/>
      <c r="B1039" s="294"/>
      <c r="C1039" s="287" t="s">
        <v>2648</v>
      </c>
      <c r="D1039" s="288">
        <v>2284330</v>
      </c>
      <c r="E1039" s="294"/>
      <c r="F1039" s="295" t="s">
        <v>3228</v>
      </c>
      <c r="G1039" s="295" t="s">
        <v>1132</v>
      </c>
      <c r="H1039" s="296"/>
      <c r="I1039" s="290">
        <v>42188</v>
      </c>
      <c r="J1039" s="294"/>
      <c r="K1039" s="294"/>
      <c r="L1039" s="295" t="s">
        <v>3222</v>
      </c>
      <c r="M1039" s="294"/>
      <c r="N1039" s="294"/>
      <c r="O1039" s="294"/>
      <c r="P1039" s="294"/>
      <c r="Q1039" s="294"/>
      <c r="R1039" s="294"/>
      <c r="S1039" s="294"/>
      <c r="T1039" s="294"/>
      <c r="U1039" s="294"/>
      <c r="V1039" s="294" t="s">
        <v>689</v>
      </c>
      <c r="W1039" s="294" t="s">
        <v>689</v>
      </c>
      <c r="X1039" s="294"/>
      <c r="Y1039" s="297">
        <v>3046765</v>
      </c>
      <c r="Z1039" s="297">
        <v>0</v>
      </c>
      <c r="AA1039" s="297">
        <v>0</v>
      </c>
      <c r="AB1039" s="297">
        <v>0</v>
      </c>
      <c r="AC1039" s="297">
        <v>0</v>
      </c>
      <c r="AD1039" s="294"/>
      <c r="AE1039" s="294"/>
      <c r="AF1039" s="294"/>
      <c r="AG1039" s="294"/>
      <c r="AH1039" s="294"/>
      <c r="AI1039" s="294"/>
      <c r="AJ1039" s="294"/>
      <c r="AK1039" s="294"/>
      <c r="AL1039" s="294"/>
      <c r="AM1039" s="294"/>
      <c r="AN1039" s="294"/>
      <c r="AO1039" s="294"/>
      <c r="AP1039" s="294"/>
      <c r="AQ1039" s="294"/>
    </row>
    <row r="1040" spans="1:43" ht="60" x14ac:dyDescent="0.3">
      <c r="A1040" s="294"/>
      <c r="B1040" s="294"/>
      <c r="C1040" s="287" t="s">
        <v>2649</v>
      </c>
      <c r="D1040" s="288">
        <v>2325762</v>
      </c>
      <c r="E1040" s="294"/>
      <c r="F1040" s="295" t="s">
        <v>3231</v>
      </c>
      <c r="G1040" s="295" t="s">
        <v>1132</v>
      </c>
      <c r="H1040" s="296"/>
      <c r="I1040" s="290">
        <v>42688</v>
      </c>
      <c r="J1040" s="294"/>
      <c r="K1040" s="294"/>
      <c r="L1040" s="295" t="s">
        <v>3222</v>
      </c>
      <c r="M1040" s="294"/>
      <c r="N1040" s="294"/>
      <c r="O1040" s="294"/>
      <c r="P1040" s="294"/>
      <c r="Q1040" s="294"/>
      <c r="R1040" s="294"/>
      <c r="S1040" s="294"/>
      <c r="T1040" s="294"/>
      <c r="U1040" s="294"/>
      <c r="V1040" s="294" t="s">
        <v>689</v>
      </c>
      <c r="W1040" s="294" t="s">
        <v>689</v>
      </c>
      <c r="X1040" s="294"/>
      <c r="Y1040" s="297">
        <v>3043785</v>
      </c>
      <c r="Z1040" s="297">
        <v>0</v>
      </c>
      <c r="AA1040" s="297">
        <v>0</v>
      </c>
      <c r="AB1040" s="297">
        <v>0</v>
      </c>
      <c r="AC1040" s="297">
        <v>0</v>
      </c>
      <c r="AD1040" s="294"/>
      <c r="AE1040" s="294"/>
      <c r="AF1040" s="294"/>
      <c r="AG1040" s="294"/>
      <c r="AH1040" s="294"/>
      <c r="AI1040" s="294"/>
      <c r="AJ1040" s="294"/>
      <c r="AK1040" s="294"/>
      <c r="AL1040" s="294"/>
      <c r="AM1040" s="294"/>
      <c r="AN1040" s="294"/>
      <c r="AO1040" s="294"/>
      <c r="AP1040" s="294"/>
      <c r="AQ1040" s="294"/>
    </row>
    <row r="1041" spans="1:43" ht="60" x14ac:dyDescent="0.3">
      <c r="A1041" s="294"/>
      <c r="B1041" s="294"/>
      <c r="C1041" s="287" t="s">
        <v>2650</v>
      </c>
      <c r="D1041" s="288">
        <v>2284491</v>
      </c>
      <c r="E1041" s="294"/>
      <c r="F1041" s="295" t="s">
        <v>3228</v>
      </c>
      <c r="G1041" s="295" t="s">
        <v>1132</v>
      </c>
      <c r="H1041" s="296"/>
      <c r="I1041" s="290">
        <v>42191</v>
      </c>
      <c r="J1041" s="294"/>
      <c r="K1041" s="294"/>
      <c r="L1041" s="295" t="s">
        <v>3222</v>
      </c>
      <c r="M1041" s="294"/>
      <c r="N1041" s="294"/>
      <c r="O1041" s="294"/>
      <c r="P1041" s="294"/>
      <c r="Q1041" s="294"/>
      <c r="R1041" s="294"/>
      <c r="S1041" s="294"/>
      <c r="T1041" s="294"/>
      <c r="U1041" s="294"/>
      <c r="V1041" s="294" t="s">
        <v>689</v>
      </c>
      <c r="W1041" s="294" t="s">
        <v>689</v>
      </c>
      <c r="X1041" s="294"/>
      <c r="Y1041" s="297">
        <v>3026503</v>
      </c>
      <c r="Z1041" s="297">
        <v>0</v>
      </c>
      <c r="AA1041" s="297">
        <v>0</v>
      </c>
      <c r="AB1041" s="297">
        <v>0</v>
      </c>
      <c r="AC1041" s="297">
        <v>0</v>
      </c>
      <c r="AD1041" s="294"/>
      <c r="AE1041" s="294"/>
      <c r="AF1041" s="294"/>
      <c r="AG1041" s="294"/>
      <c r="AH1041" s="294"/>
      <c r="AI1041" s="294"/>
      <c r="AJ1041" s="294"/>
      <c r="AK1041" s="294"/>
      <c r="AL1041" s="294"/>
      <c r="AM1041" s="294"/>
      <c r="AN1041" s="294"/>
      <c r="AO1041" s="294"/>
      <c r="AP1041" s="294"/>
      <c r="AQ1041" s="294"/>
    </row>
    <row r="1042" spans="1:43" ht="48" x14ac:dyDescent="0.3">
      <c r="A1042" s="294"/>
      <c r="B1042" s="294"/>
      <c r="C1042" s="287" t="s">
        <v>2651</v>
      </c>
      <c r="D1042" s="288">
        <v>202988</v>
      </c>
      <c r="E1042" s="294"/>
      <c r="F1042" s="295" t="s">
        <v>3228</v>
      </c>
      <c r="G1042" s="295" t="s">
        <v>1132</v>
      </c>
      <c r="H1042" s="296"/>
      <c r="I1042" s="290">
        <v>41379</v>
      </c>
      <c r="J1042" s="294"/>
      <c r="K1042" s="294"/>
      <c r="L1042" s="295" t="s">
        <v>3213</v>
      </c>
      <c r="M1042" s="294"/>
      <c r="N1042" s="294"/>
      <c r="O1042" s="294"/>
      <c r="P1042" s="294"/>
      <c r="Q1042" s="294"/>
      <c r="R1042" s="294"/>
      <c r="S1042" s="294"/>
      <c r="T1042" s="294"/>
      <c r="U1042" s="294"/>
      <c r="V1042" s="294" t="s">
        <v>689</v>
      </c>
      <c r="W1042" s="294" t="s">
        <v>689</v>
      </c>
      <c r="X1042" s="294"/>
      <c r="Y1042" s="297">
        <v>3015929</v>
      </c>
      <c r="Z1042" s="297">
        <v>0</v>
      </c>
      <c r="AA1042" s="297">
        <v>0</v>
      </c>
      <c r="AB1042" s="297">
        <v>0</v>
      </c>
      <c r="AC1042" s="297">
        <v>0</v>
      </c>
      <c r="AD1042" s="294"/>
      <c r="AE1042" s="294"/>
      <c r="AF1042" s="294"/>
      <c r="AG1042" s="294"/>
      <c r="AH1042" s="294"/>
      <c r="AI1042" s="294"/>
      <c r="AJ1042" s="294"/>
      <c r="AK1042" s="294"/>
      <c r="AL1042" s="294"/>
      <c r="AM1042" s="294"/>
      <c r="AN1042" s="294"/>
      <c r="AO1042" s="294"/>
      <c r="AP1042" s="294"/>
      <c r="AQ1042" s="294"/>
    </row>
    <row r="1043" spans="1:43" ht="24" x14ac:dyDescent="0.3">
      <c r="A1043" s="294"/>
      <c r="B1043" s="294"/>
      <c r="C1043" s="287" t="s">
        <v>2652</v>
      </c>
      <c r="D1043" s="288">
        <v>62642</v>
      </c>
      <c r="E1043" s="294"/>
      <c r="F1043" s="295" t="s">
        <v>3228</v>
      </c>
      <c r="G1043" s="295" t="s">
        <v>1132</v>
      </c>
      <c r="H1043" s="296"/>
      <c r="I1043" s="290">
        <v>39414</v>
      </c>
      <c r="J1043" s="294"/>
      <c r="K1043" s="294"/>
      <c r="L1043" s="295" t="s">
        <v>3210</v>
      </c>
      <c r="M1043" s="294"/>
      <c r="N1043" s="294"/>
      <c r="O1043" s="294"/>
      <c r="P1043" s="294"/>
      <c r="Q1043" s="294"/>
      <c r="R1043" s="294"/>
      <c r="S1043" s="294"/>
      <c r="T1043" s="294"/>
      <c r="U1043" s="294"/>
      <c r="V1043" s="294" t="s">
        <v>689</v>
      </c>
      <c r="W1043" s="294" t="s">
        <v>689</v>
      </c>
      <c r="X1043" s="294"/>
      <c r="Y1043" s="297">
        <v>3010164</v>
      </c>
      <c r="Z1043" s="297">
        <v>0</v>
      </c>
      <c r="AA1043" s="297">
        <v>0</v>
      </c>
      <c r="AB1043" s="297">
        <v>0</v>
      </c>
      <c r="AC1043" s="297">
        <v>789500</v>
      </c>
      <c r="AD1043" s="294"/>
      <c r="AE1043" s="294"/>
      <c r="AF1043" s="294"/>
      <c r="AG1043" s="294"/>
      <c r="AH1043" s="294"/>
      <c r="AI1043" s="294"/>
      <c r="AJ1043" s="294"/>
      <c r="AK1043" s="294"/>
      <c r="AL1043" s="294"/>
      <c r="AM1043" s="294"/>
      <c r="AN1043" s="294"/>
      <c r="AO1043" s="294"/>
      <c r="AP1043" s="294"/>
      <c r="AQ1043" s="294"/>
    </row>
    <row r="1044" spans="1:43" x14ac:dyDescent="0.3">
      <c r="A1044" s="294"/>
      <c r="B1044" s="294"/>
      <c r="C1044" s="287" t="s">
        <v>2653</v>
      </c>
      <c r="D1044" s="288">
        <v>117195</v>
      </c>
      <c r="E1044" s="294"/>
      <c r="F1044" s="295" t="s">
        <v>3242</v>
      </c>
      <c r="G1044" s="295" t="s">
        <v>1132</v>
      </c>
      <c r="H1044" s="296"/>
      <c r="I1044" s="290">
        <v>39938</v>
      </c>
      <c r="J1044" s="294"/>
      <c r="K1044" s="294"/>
      <c r="L1044" s="295" t="s">
        <v>3217</v>
      </c>
      <c r="M1044" s="294"/>
      <c r="N1044" s="294"/>
      <c r="O1044" s="294"/>
      <c r="P1044" s="294"/>
      <c r="Q1044" s="294"/>
      <c r="R1044" s="294"/>
      <c r="S1044" s="294"/>
      <c r="T1044" s="294"/>
      <c r="U1044" s="294"/>
      <c r="V1044" s="294" t="s">
        <v>691</v>
      </c>
      <c r="W1044" s="294" t="s">
        <v>689</v>
      </c>
      <c r="X1044" s="294"/>
      <c r="Y1044" s="297">
        <v>3264043.05</v>
      </c>
      <c r="Z1044" s="297">
        <v>0</v>
      </c>
      <c r="AA1044" s="297">
        <v>0</v>
      </c>
      <c r="AB1044" s="297">
        <v>0</v>
      </c>
      <c r="AC1044" s="297">
        <v>3055024.67</v>
      </c>
      <c r="AD1044" s="294"/>
      <c r="AE1044" s="294"/>
      <c r="AF1044" s="294"/>
      <c r="AG1044" s="294"/>
      <c r="AH1044" s="294"/>
      <c r="AI1044" s="294"/>
      <c r="AJ1044" s="294"/>
      <c r="AK1044" s="294"/>
      <c r="AL1044" s="294"/>
      <c r="AM1044" s="294"/>
      <c r="AN1044" s="294"/>
      <c r="AO1044" s="294"/>
      <c r="AP1044" s="294"/>
      <c r="AQ1044" s="294"/>
    </row>
    <row r="1045" spans="1:43" ht="24" x14ac:dyDescent="0.3">
      <c r="A1045" s="294"/>
      <c r="B1045" s="294"/>
      <c r="C1045" s="287" t="s">
        <v>2654</v>
      </c>
      <c r="D1045" s="288">
        <v>5443</v>
      </c>
      <c r="E1045" s="294"/>
      <c r="F1045" s="295" t="s">
        <v>3233</v>
      </c>
      <c r="G1045" s="295" t="s">
        <v>3286</v>
      </c>
      <c r="H1045" s="296"/>
      <c r="I1045" s="290">
        <v>40284</v>
      </c>
      <c r="J1045" s="294"/>
      <c r="K1045" s="294"/>
      <c r="L1045" s="295" t="s">
        <v>3218</v>
      </c>
      <c r="M1045" s="294"/>
      <c r="N1045" s="294"/>
      <c r="O1045" s="294"/>
      <c r="P1045" s="294"/>
      <c r="Q1045" s="294"/>
      <c r="R1045" s="294"/>
      <c r="S1045" s="294"/>
      <c r="T1045" s="294"/>
      <c r="U1045" s="294"/>
      <c r="V1045" s="294" t="s">
        <v>691</v>
      </c>
      <c r="W1045" s="294" t="s">
        <v>689</v>
      </c>
      <c r="X1045" s="294"/>
      <c r="Y1045" s="297">
        <v>4437676.87</v>
      </c>
      <c r="Z1045" s="297">
        <v>0</v>
      </c>
      <c r="AA1045" s="297">
        <v>0</v>
      </c>
      <c r="AB1045" s="297">
        <v>0</v>
      </c>
      <c r="AC1045" s="297">
        <v>4437676.87</v>
      </c>
      <c r="AD1045" s="294"/>
      <c r="AE1045" s="294"/>
      <c r="AF1045" s="294"/>
      <c r="AG1045" s="294"/>
      <c r="AH1045" s="294"/>
      <c r="AI1045" s="294"/>
      <c r="AJ1045" s="294"/>
      <c r="AK1045" s="294"/>
      <c r="AL1045" s="294"/>
      <c r="AM1045" s="294"/>
      <c r="AN1045" s="294"/>
      <c r="AO1045" s="294"/>
      <c r="AP1045" s="294"/>
      <c r="AQ1045" s="294"/>
    </row>
    <row r="1046" spans="1:43" ht="36" x14ac:dyDescent="0.3">
      <c r="A1046" s="294"/>
      <c r="B1046" s="294"/>
      <c r="C1046" s="287" t="s">
        <v>2655</v>
      </c>
      <c r="D1046" s="288">
        <v>56947</v>
      </c>
      <c r="E1046" s="294"/>
      <c r="F1046" s="295" t="s">
        <v>3246</v>
      </c>
      <c r="G1046" s="295" t="s">
        <v>1132</v>
      </c>
      <c r="H1046" s="296"/>
      <c r="I1046" s="290">
        <v>39296</v>
      </c>
      <c r="J1046" s="294"/>
      <c r="K1046" s="294"/>
      <c r="L1046" s="295" t="s">
        <v>3211</v>
      </c>
      <c r="M1046" s="294"/>
      <c r="N1046" s="294"/>
      <c r="O1046" s="294"/>
      <c r="P1046" s="294"/>
      <c r="Q1046" s="294"/>
      <c r="R1046" s="294"/>
      <c r="S1046" s="294"/>
      <c r="T1046" s="294"/>
      <c r="U1046" s="294"/>
      <c r="V1046" s="294" t="s">
        <v>689</v>
      </c>
      <c r="W1046" s="294" t="s">
        <v>689</v>
      </c>
      <c r="X1046" s="294"/>
      <c r="Y1046" s="297">
        <v>2944743</v>
      </c>
      <c r="Z1046" s="297">
        <v>0</v>
      </c>
      <c r="AA1046" s="297">
        <v>0</v>
      </c>
      <c r="AB1046" s="297">
        <v>0</v>
      </c>
      <c r="AC1046" s="297">
        <v>2991731.68</v>
      </c>
      <c r="AD1046" s="294"/>
      <c r="AE1046" s="294"/>
      <c r="AF1046" s="294"/>
      <c r="AG1046" s="294"/>
      <c r="AH1046" s="294"/>
      <c r="AI1046" s="294"/>
      <c r="AJ1046" s="294"/>
      <c r="AK1046" s="294"/>
      <c r="AL1046" s="294"/>
      <c r="AM1046" s="294"/>
      <c r="AN1046" s="294"/>
      <c r="AO1046" s="294"/>
      <c r="AP1046" s="294"/>
      <c r="AQ1046" s="294"/>
    </row>
    <row r="1047" spans="1:43" ht="60" x14ac:dyDescent="0.3">
      <c r="A1047" s="294"/>
      <c r="B1047" s="294"/>
      <c r="C1047" s="287" t="s">
        <v>2656</v>
      </c>
      <c r="D1047" s="288">
        <v>2284816</v>
      </c>
      <c r="E1047" s="294"/>
      <c r="F1047" s="295" t="s">
        <v>3228</v>
      </c>
      <c r="G1047" s="295" t="s">
        <v>1132</v>
      </c>
      <c r="H1047" s="296"/>
      <c r="I1047" s="290">
        <v>42191</v>
      </c>
      <c r="J1047" s="294"/>
      <c r="K1047" s="294"/>
      <c r="L1047" s="295" t="s">
        <v>3222</v>
      </c>
      <c r="M1047" s="294"/>
      <c r="N1047" s="294"/>
      <c r="O1047" s="294"/>
      <c r="P1047" s="294"/>
      <c r="Q1047" s="294"/>
      <c r="R1047" s="294"/>
      <c r="S1047" s="294"/>
      <c r="T1047" s="294"/>
      <c r="U1047" s="294"/>
      <c r="V1047" s="294" t="s">
        <v>689</v>
      </c>
      <c r="W1047" s="294" t="s">
        <v>689</v>
      </c>
      <c r="X1047" s="294"/>
      <c r="Y1047" s="297">
        <v>2931571</v>
      </c>
      <c r="Z1047" s="297">
        <v>0</v>
      </c>
      <c r="AA1047" s="297">
        <v>150000</v>
      </c>
      <c r="AB1047" s="297">
        <v>0</v>
      </c>
      <c r="AC1047" s="297">
        <v>0</v>
      </c>
      <c r="AD1047" s="294"/>
      <c r="AE1047" s="294"/>
      <c r="AF1047" s="294"/>
      <c r="AG1047" s="294"/>
      <c r="AH1047" s="294"/>
      <c r="AI1047" s="294"/>
      <c r="AJ1047" s="294"/>
      <c r="AK1047" s="294"/>
      <c r="AL1047" s="294"/>
      <c r="AM1047" s="294"/>
      <c r="AN1047" s="294"/>
      <c r="AO1047" s="294"/>
      <c r="AP1047" s="294"/>
      <c r="AQ1047" s="294"/>
    </row>
    <row r="1048" spans="1:43" ht="60" x14ac:dyDescent="0.3">
      <c r="A1048" s="294"/>
      <c r="B1048" s="294"/>
      <c r="C1048" s="287" t="s">
        <v>2657</v>
      </c>
      <c r="D1048" s="288">
        <v>2305257</v>
      </c>
      <c r="E1048" s="294"/>
      <c r="F1048" s="295" t="s">
        <v>3229</v>
      </c>
      <c r="G1048" s="295" t="s">
        <v>1132</v>
      </c>
      <c r="H1048" s="296"/>
      <c r="I1048" s="290">
        <v>42465</v>
      </c>
      <c r="J1048" s="294"/>
      <c r="K1048" s="294"/>
      <c r="L1048" s="295" t="s">
        <v>3213</v>
      </c>
      <c r="M1048" s="294"/>
      <c r="N1048" s="294"/>
      <c r="O1048" s="294"/>
      <c r="P1048" s="294"/>
      <c r="Q1048" s="294"/>
      <c r="R1048" s="294"/>
      <c r="S1048" s="294"/>
      <c r="T1048" s="294"/>
      <c r="U1048" s="294"/>
      <c r="V1048" s="294" t="s">
        <v>689</v>
      </c>
      <c r="W1048" s="294" t="s">
        <v>689</v>
      </c>
      <c r="X1048" s="294"/>
      <c r="Y1048" s="297">
        <v>2913456</v>
      </c>
      <c r="Z1048" s="297">
        <v>0</v>
      </c>
      <c r="AA1048" s="297">
        <v>37736</v>
      </c>
      <c r="AB1048" s="297">
        <v>0</v>
      </c>
      <c r="AC1048" s="297">
        <v>56603.4</v>
      </c>
      <c r="AD1048" s="294"/>
      <c r="AE1048" s="294"/>
      <c r="AF1048" s="294"/>
      <c r="AG1048" s="294"/>
      <c r="AH1048" s="294"/>
      <c r="AI1048" s="294"/>
      <c r="AJ1048" s="294"/>
      <c r="AK1048" s="294"/>
      <c r="AL1048" s="294"/>
      <c r="AM1048" s="294"/>
      <c r="AN1048" s="294"/>
      <c r="AO1048" s="294"/>
      <c r="AP1048" s="294"/>
      <c r="AQ1048" s="294"/>
    </row>
    <row r="1049" spans="1:43" ht="24" x14ac:dyDescent="0.3">
      <c r="A1049" s="294"/>
      <c r="B1049" s="294"/>
      <c r="C1049" s="287" t="s">
        <v>2658</v>
      </c>
      <c r="D1049" s="288">
        <v>27833</v>
      </c>
      <c r="E1049" s="294"/>
      <c r="F1049" s="295" t="s">
        <v>3234</v>
      </c>
      <c r="G1049" s="295" t="s">
        <v>1132</v>
      </c>
      <c r="H1049" s="296"/>
      <c r="I1049" s="290">
        <v>39548</v>
      </c>
      <c r="J1049" s="294"/>
      <c r="K1049" s="294"/>
      <c r="L1049" s="295" t="s">
        <v>3210</v>
      </c>
      <c r="M1049" s="294"/>
      <c r="N1049" s="294"/>
      <c r="O1049" s="294"/>
      <c r="P1049" s="294"/>
      <c r="Q1049" s="294"/>
      <c r="R1049" s="294"/>
      <c r="S1049" s="294"/>
      <c r="T1049" s="294"/>
      <c r="U1049" s="294"/>
      <c r="V1049" s="294" t="s">
        <v>689</v>
      </c>
      <c r="W1049" s="294" t="s">
        <v>689</v>
      </c>
      <c r="X1049" s="294"/>
      <c r="Y1049" s="297">
        <v>2876431</v>
      </c>
      <c r="Z1049" s="297">
        <v>0</v>
      </c>
      <c r="AA1049" s="297">
        <v>0</v>
      </c>
      <c r="AB1049" s="297">
        <v>0</v>
      </c>
      <c r="AC1049" s="297">
        <v>0</v>
      </c>
      <c r="AD1049" s="294"/>
      <c r="AE1049" s="294"/>
      <c r="AF1049" s="294"/>
      <c r="AG1049" s="294"/>
      <c r="AH1049" s="294"/>
      <c r="AI1049" s="294"/>
      <c r="AJ1049" s="294"/>
      <c r="AK1049" s="294"/>
      <c r="AL1049" s="294"/>
      <c r="AM1049" s="294"/>
      <c r="AN1049" s="294"/>
      <c r="AO1049" s="294"/>
      <c r="AP1049" s="294"/>
      <c r="AQ1049" s="294"/>
    </row>
    <row r="1050" spans="1:43" ht="24" x14ac:dyDescent="0.3">
      <c r="A1050" s="294"/>
      <c r="B1050" s="294"/>
      <c r="C1050" s="287" t="s">
        <v>2659</v>
      </c>
      <c r="D1050" s="288">
        <v>96499</v>
      </c>
      <c r="E1050" s="294"/>
      <c r="F1050" s="295" t="s">
        <v>3238</v>
      </c>
      <c r="G1050" s="295" t="s">
        <v>1132</v>
      </c>
      <c r="H1050" s="296"/>
      <c r="I1050" s="290">
        <v>40030</v>
      </c>
      <c r="J1050" s="294"/>
      <c r="K1050" s="294"/>
      <c r="L1050" s="295" t="s">
        <v>3216</v>
      </c>
      <c r="M1050" s="294"/>
      <c r="N1050" s="294"/>
      <c r="O1050" s="294"/>
      <c r="P1050" s="294"/>
      <c r="Q1050" s="294"/>
      <c r="R1050" s="294"/>
      <c r="S1050" s="294"/>
      <c r="T1050" s="294"/>
      <c r="U1050" s="294"/>
      <c r="V1050" s="294" t="s">
        <v>689</v>
      </c>
      <c r="W1050" s="294" t="s">
        <v>689</v>
      </c>
      <c r="X1050" s="294"/>
      <c r="Y1050" s="297">
        <v>2827640</v>
      </c>
      <c r="Z1050" s="297">
        <v>0</v>
      </c>
      <c r="AA1050" s="297">
        <v>0</v>
      </c>
      <c r="AB1050" s="297">
        <v>0</v>
      </c>
      <c r="AC1050" s="297">
        <v>108000</v>
      </c>
      <c r="AD1050" s="294"/>
      <c r="AE1050" s="294"/>
      <c r="AF1050" s="294"/>
      <c r="AG1050" s="294"/>
      <c r="AH1050" s="294"/>
      <c r="AI1050" s="294"/>
      <c r="AJ1050" s="294"/>
      <c r="AK1050" s="294"/>
      <c r="AL1050" s="294"/>
      <c r="AM1050" s="294"/>
      <c r="AN1050" s="294"/>
      <c r="AO1050" s="294"/>
      <c r="AP1050" s="294"/>
      <c r="AQ1050" s="294"/>
    </row>
    <row r="1051" spans="1:43" ht="48" x14ac:dyDescent="0.3">
      <c r="A1051" s="294"/>
      <c r="B1051" s="294"/>
      <c r="C1051" s="287" t="s">
        <v>2660</v>
      </c>
      <c r="D1051" s="288">
        <v>299113</v>
      </c>
      <c r="E1051" s="294"/>
      <c r="F1051" s="295" t="s">
        <v>3228</v>
      </c>
      <c r="G1051" s="295" t="s">
        <v>1132</v>
      </c>
      <c r="H1051" s="296"/>
      <c r="I1051" s="290">
        <v>41934</v>
      </c>
      <c r="J1051" s="294"/>
      <c r="K1051" s="294"/>
      <c r="L1051" s="295" t="s">
        <v>3212</v>
      </c>
      <c r="M1051" s="294"/>
      <c r="N1051" s="294"/>
      <c r="O1051" s="294"/>
      <c r="P1051" s="294"/>
      <c r="Q1051" s="294"/>
      <c r="R1051" s="294"/>
      <c r="S1051" s="294"/>
      <c r="T1051" s="294"/>
      <c r="U1051" s="294"/>
      <c r="V1051" s="294" t="s">
        <v>689</v>
      </c>
      <c r="W1051" s="294" t="s">
        <v>689</v>
      </c>
      <c r="X1051" s="294"/>
      <c r="Y1051" s="297">
        <v>2778636</v>
      </c>
      <c r="Z1051" s="297">
        <v>0</v>
      </c>
      <c r="AA1051" s="297">
        <v>0</v>
      </c>
      <c r="AB1051" s="297">
        <v>0</v>
      </c>
      <c r="AC1051" s="297">
        <v>0</v>
      </c>
      <c r="AD1051" s="294"/>
      <c r="AE1051" s="294"/>
      <c r="AF1051" s="294"/>
      <c r="AG1051" s="294"/>
      <c r="AH1051" s="294"/>
      <c r="AI1051" s="294"/>
      <c r="AJ1051" s="294"/>
      <c r="AK1051" s="294"/>
      <c r="AL1051" s="294"/>
      <c r="AM1051" s="294"/>
      <c r="AN1051" s="294"/>
      <c r="AO1051" s="294"/>
      <c r="AP1051" s="294"/>
      <c r="AQ1051" s="294"/>
    </row>
    <row r="1052" spans="1:43" ht="36" x14ac:dyDescent="0.3">
      <c r="A1052" s="294"/>
      <c r="B1052" s="294"/>
      <c r="C1052" s="287" t="s">
        <v>2661</v>
      </c>
      <c r="D1052" s="288">
        <v>226545</v>
      </c>
      <c r="E1052" s="294"/>
      <c r="F1052" s="295" t="s">
        <v>3228</v>
      </c>
      <c r="G1052" s="295" t="s">
        <v>1132</v>
      </c>
      <c r="H1052" s="296"/>
      <c r="I1052" s="290">
        <v>41446</v>
      </c>
      <c r="J1052" s="294"/>
      <c r="K1052" s="294"/>
      <c r="L1052" s="295" t="s">
        <v>3217</v>
      </c>
      <c r="M1052" s="294"/>
      <c r="N1052" s="294"/>
      <c r="O1052" s="294"/>
      <c r="P1052" s="294"/>
      <c r="Q1052" s="294"/>
      <c r="R1052" s="294"/>
      <c r="S1052" s="294"/>
      <c r="T1052" s="294"/>
      <c r="U1052" s="294"/>
      <c r="V1052" s="294" t="s">
        <v>689</v>
      </c>
      <c r="W1052" s="294" t="s">
        <v>689</v>
      </c>
      <c r="X1052" s="294"/>
      <c r="Y1052" s="297">
        <v>2769754</v>
      </c>
      <c r="Z1052" s="297">
        <v>0</v>
      </c>
      <c r="AA1052" s="297">
        <v>0</v>
      </c>
      <c r="AB1052" s="297">
        <v>0</v>
      </c>
      <c r="AC1052" s="297">
        <v>0</v>
      </c>
      <c r="AD1052" s="294"/>
      <c r="AE1052" s="294"/>
      <c r="AF1052" s="294"/>
      <c r="AG1052" s="294"/>
      <c r="AH1052" s="294"/>
      <c r="AI1052" s="294"/>
      <c r="AJ1052" s="294"/>
      <c r="AK1052" s="294"/>
      <c r="AL1052" s="294"/>
      <c r="AM1052" s="294"/>
      <c r="AN1052" s="294"/>
      <c r="AO1052" s="294"/>
      <c r="AP1052" s="294"/>
      <c r="AQ1052" s="294"/>
    </row>
    <row r="1053" spans="1:43" ht="36" x14ac:dyDescent="0.3">
      <c r="A1053" s="294"/>
      <c r="B1053" s="294"/>
      <c r="C1053" s="287" t="s">
        <v>2662</v>
      </c>
      <c r="D1053" s="288">
        <v>104427</v>
      </c>
      <c r="E1053" s="294"/>
      <c r="F1053" s="295" t="s">
        <v>3247</v>
      </c>
      <c r="G1053" s="295" t="s">
        <v>1132</v>
      </c>
      <c r="H1053" s="296"/>
      <c r="I1053" s="290">
        <v>39766</v>
      </c>
      <c r="J1053" s="294"/>
      <c r="K1053" s="294"/>
      <c r="L1053" s="295" t="s">
        <v>3210</v>
      </c>
      <c r="M1053" s="294"/>
      <c r="N1053" s="294"/>
      <c r="O1053" s="294"/>
      <c r="P1053" s="294"/>
      <c r="Q1053" s="294"/>
      <c r="R1053" s="294"/>
      <c r="S1053" s="294"/>
      <c r="T1053" s="294"/>
      <c r="U1053" s="294"/>
      <c r="V1053" s="294" t="s">
        <v>689</v>
      </c>
      <c r="W1053" s="294" t="s">
        <v>689</v>
      </c>
      <c r="X1053" s="294"/>
      <c r="Y1053" s="297">
        <v>2769276</v>
      </c>
      <c r="Z1053" s="297">
        <v>0</v>
      </c>
      <c r="AA1053" s="297">
        <v>0</v>
      </c>
      <c r="AB1053" s="297">
        <v>0</v>
      </c>
      <c r="AC1053" s="297">
        <v>0</v>
      </c>
      <c r="AD1053" s="294"/>
      <c r="AE1053" s="294"/>
      <c r="AF1053" s="294"/>
      <c r="AG1053" s="294"/>
      <c r="AH1053" s="294"/>
      <c r="AI1053" s="294"/>
      <c r="AJ1053" s="294"/>
      <c r="AK1053" s="294"/>
      <c r="AL1053" s="294"/>
      <c r="AM1053" s="294"/>
      <c r="AN1053" s="294"/>
      <c r="AO1053" s="294"/>
      <c r="AP1053" s="294"/>
      <c r="AQ1053" s="294"/>
    </row>
    <row r="1054" spans="1:43" ht="36" x14ac:dyDescent="0.3">
      <c r="A1054" s="294"/>
      <c r="B1054" s="294"/>
      <c r="C1054" s="287" t="s">
        <v>2663</v>
      </c>
      <c r="D1054" s="288">
        <v>2257952</v>
      </c>
      <c r="E1054" s="294"/>
      <c r="F1054" s="295" t="s">
        <v>3228</v>
      </c>
      <c r="G1054" s="295" t="s">
        <v>1132</v>
      </c>
      <c r="H1054" s="296"/>
      <c r="I1054" s="290">
        <v>42369</v>
      </c>
      <c r="J1054" s="294"/>
      <c r="K1054" s="294"/>
      <c r="L1054" s="295" t="s">
        <v>3222</v>
      </c>
      <c r="M1054" s="294"/>
      <c r="N1054" s="294"/>
      <c r="O1054" s="294"/>
      <c r="P1054" s="294"/>
      <c r="Q1054" s="294"/>
      <c r="R1054" s="294"/>
      <c r="S1054" s="294"/>
      <c r="T1054" s="294"/>
      <c r="U1054" s="294"/>
      <c r="V1054" s="294" t="s">
        <v>689</v>
      </c>
      <c r="W1054" s="294" t="s">
        <v>689</v>
      </c>
      <c r="X1054" s="294"/>
      <c r="Y1054" s="297">
        <v>2768241</v>
      </c>
      <c r="Z1054" s="297">
        <v>0</v>
      </c>
      <c r="AA1054" s="297">
        <v>0</v>
      </c>
      <c r="AB1054" s="297">
        <v>0</v>
      </c>
      <c r="AC1054" s="297">
        <v>0</v>
      </c>
      <c r="AD1054" s="294"/>
      <c r="AE1054" s="294"/>
      <c r="AF1054" s="294"/>
      <c r="AG1054" s="294"/>
      <c r="AH1054" s="294"/>
      <c r="AI1054" s="294"/>
      <c r="AJ1054" s="294"/>
      <c r="AK1054" s="294"/>
      <c r="AL1054" s="294"/>
      <c r="AM1054" s="294"/>
      <c r="AN1054" s="294"/>
      <c r="AO1054" s="294"/>
      <c r="AP1054" s="294"/>
      <c r="AQ1054" s="294"/>
    </row>
    <row r="1055" spans="1:43" ht="60" x14ac:dyDescent="0.3">
      <c r="A1055" s="294"/>
      <c r="B1055" s="294"/>
      <c r="C1055" s="287" t="s">
        <v>2664</v>
      </c>
      <c r="D1055" s="288">
        <v>222665</v>
      </c>
      <c r="E1055" s="294"/>
      <c r="F1055" s="295" t="s">
        <v>3228</v>
      </c>
      <c r="G1055" s="295" t="s">
        <v>1132</v>
      </c>
      <c r="H1055" s="296"/>
      <c r="I1055" s="290">
        <v>41408</v>
      </c>
      <c r="J1055" s="294"/>
      <c r="K1055" s="294"/>
      <c r="L1055" s="295" t="s">
        <v>3213</v>
      </c>
      <c r="M1055" s="294"/>
      <c r="N1055" s="294"/>
      <c r="O1055" s="294"/>
      <c r="P1055" s="294"/>
      <c r="Q1055" s="294"/>
      <c r="R1055" s="294"/>
      <c r="S1055" s="294"/>
      <c r="T1055" s="294"/>
      <c r="U1055" s="294"/>
      <c r="V1055" s="294" t="s">
        <v>689</v>
      </c>
      <c r="W1055" s="294" t="s">
        <v>689</v>
      </c>
      <c r="X1055" s="294"/>
      <c r="Y1055" s="297">
        <v>2648320</v>
      </c>
      <c r="Z1055" s="297">
        <v>0</v>
      </c>
      <c r="AA1055" s="297">
        <v>0</v>
      </c>
      <c r="AB1055" s="297">
        <v>0</v>
      </c>
      <c r="AC1055" s="297">
        <v>0</v>
      </c>
      <c r="AD1055" s="294"/>
      <c r="AE1055" s="294"/>
      <c r="AF1055" s="294"/>
      <c r="AG1055" s="294"/>
      <c r="AH1055" s="294"/>
      <c r="AI1055" s="294"/>
      <c r="AJ1055" s="294"/>
      <c r="AK1055" s="294"/>
      <c r="AL1055" s="294"/>
      <c r="AM1055" s="294"/>
      <c r="AN1055" s="294"/>
      <c r="AO1055" s="294"/>
      <c r="AP1055" s="294"/>
      <c r="AQ1055" s="294"/>
    </row>
    <row r="1056" spans="1:43" ht="36" x14ac:dyDescent="0.3">
      <c r="A1056" s="294"/>
      <c r="B1056" s="294"/>
      <c r="C1056" s="287" t="s">
        <v>2665</v>
      </c>
      <c r="D1056" s="288">
        <v>104058</v>
      </c>
      <c r="E1056" s="294"/>
      <c r="F1056" s="295" t="s">
        <v>3242</v>
      </c>
      <c r="G1056" s="295" t="s">
        <v>1132</v>
      </c>
      <c r="H1056" s="296"/>
      <c r="I1056" s="290">
        <v>39763</v>
      </c>
      <c r="J1056" s="294"/>
      <c r="K1056" s="294"/>
      <c r="L1056" s="295" t="s">
        <v>3210</v>
      </c>
      <c r="M1056" s="294"/>
      <c r="N1056" s="294"/>
      <c r="O1056" s="294"/>
      <c r="P1056" s="294"/>
      <c r="Q1056" s="294"/>
      <c r="R1056" s="294"/>
      <c r="S1056" s="294"/>
      <c r="T1056" s="294"/>
      <c r="U1056" s="294"/>
      <c r="V1056" s="294" t="s">
        <v>689</v>
      </c>
      <c r="W1056" s="294" t="s">
        <v>689</v>
      </c>
      <c r="X1056" s="294"/>
      <c r="Y1056" s="297">
        <v>2452926</v>
      </c>
      <c r="Z1056" s="297">
        <v>0</v>
      </c>
      <c r="AA1056" s="297">
        <v>0</v>
      </c>
      <c r="AB1056" s="297">
        <v>0</v>
      </c>
      <c r="AC1056" s="297">
        <v>2405591.94</v>
      </c>
      <c r="AD1056" s="294"/>
      <c r="AE1056" s="294"/>
      <c r="AF1056" s="294"/>
      <c r="AG1056" s="294"/>
      <c r="AH1056" s="294"/>
      <c r="AI1056" s="294"/>
      <c r="AJ1056" s="294"/>
      <c r="AK1056" s="294"/>
      <c r="AL1056" s="294"/>
      <c r="AM1056" s="294"/>
      <c r="AN1056" s="294"/>
      <c r="AO1056" s="294"/>
      <c r="AP1056" s="294"/>
      <c r="AQ1056" s="294"/>
    </row>
    <row r="1057" spans="1:43" ht="36" x14ac:dyDescent="0.3">
      <c r="A1057" s="294"/>
      <c r="B1057" s="294"/>
      <c r="C1057" s="287" t="s">
        <v>2666</v>
      </c>
      <c r="D1057" s="288">
        <v>168154</v>
      </c>
      <c r="E1057" s="294"/>
      <c r="F1057" s="295" t="s">
        <v>3248</v>
      </c>
      <c r="G1057" s="295" t="s">
        <v>1132</v>
      </c>
      <c r="H1057" s="296"/>
      <c r="I1057" s="290">
        <v>40499</v>
      </c>
      <c r="J1057" s="294"/>
      <c r="K1057" s="294"/>
      <c r="L1057" s="295" t="s">
        <v>3210</v>
      </c>
      <c r="M1057" s="294"/>
      <c r="N1057" s="294"/>
      <c r="O1057" s="294"/>
      <c r="P1057" s="294"/>
      <c r="Q1057" s="294"/>
      <c r="R1057" s="294"/>
      <c r="S1057" s="294"/>
      <c r="T1057" s="294"/>
      <c r="U1057" s="294"/>
      <c r="V1057" s="294" t="s">
        <v>691</v>
      </c>
      <c r="W1057" s="294" t="s">
        <v>689</v>
      </c>
      <c r="X1057" s="294"/>
      <c r="Y1057" s="297">
        <v>3308739.25</v>
      </c>
      <c r="Z1057" s="297">
        <v>0</v>
      </c>
      <c r="AA1057" s="297">
        <v>0</v>
      </c>
      <c r="AB1057" s="297">
        <v>0</v>
      </c>
      <c r="AC1057" s="297">
        <v>3276545.81</v>
      </c>
      <c r="AD1057" s="294"/>
      <c r="AE1057" s="294"/>
      <c r="AF1057" s="294"/>
      <c r="AG1057" s="294"/>
      <c r="AH1057" s="294"/>
      <c r="AI1057" s="294"/>
      <c r="AJ1057" s="294"/>
      <c r="AK1057" s="294"/>
      <c r="AL1057" s="294"/>
      <c r="AM1057" s="294"/>
      <c r="AN1057" s="294"/>
      <c r="AO1057" s="294"/>
      <c r="AP1057" s="294"/>
      <c r="AQ1057" s="294"/>
    </row>
    <row r="1058" spans="1:43" ht="48" x14ac:dyDescent="0.3">
      <c r="A1058" s="294"/>
      <c r="B1058" s="294"/>
      <c r="C1058" s="287" t="s">
        <v>2667</v>
      </c>
      <c r="D1058" s="288">
        <v>2300214</v>
      </c>
      <c r="E1058" s="294"/>
      <c r="F1058" s="295" t="s">
        <v>3228</v>
      </c>
      <c r="G1058" s="295" t="s">
        <v>1132</v>
      </c>
      <c r="H1058" s="296"/>
      <c r="I1058" s="290">
        <v>42452</v>
      </c>
      <c r="J1058" s="294"/>
      <c r="K1058" s="294"/>
      <c r="L1058" s="295" t="s">
        <v>3222</v>
      </c>
      <c r="M1058" s="294"/>
      <c r="N1058" s="294"/>
      <c r="O1058" s="294"/>
      <c r="P1058" s="294"/>
      <c r="Q1058" s="294"/>
      <c r="R1058" s="294"/>
      <c r="S1058" s="294"/>
      <c r="T1058" s="294"/>
      <c r="U1058" s="294"/>
      <c r="V1058" s="294" t="s">
        <v>689</v>
      </c>
      <c r="W1058" s="294" t="s">
        <v>689</v>
      </c>
      <c r="X1058" s="294"/>
      <c r="Y1058" s="297">
        <v>2348994</v>
      </c>
      <c r="Z1058" s="297">
        <v>0</v>
      </c>
      <c r="AA1058" s="297">
        <v>0</v>
      </c>
      <c r="AB1058" s="297">
        <v>0</v>
      </c>
      <c r="AC1058" s="297">
        <v>0</v>
      </c>
      <c r="AD1058" s="294"/>
      <c r="AE1058" s="294"/>
      <c r="AF1058" s="294"/>
      <c r="AG1058" s="294"/>
      <c r="AH1058" s="294"/>
      <c r="AI1058" s="294"/>
      <c r="AJ1058" s="294"/>
      <c r="AK1058" s="294"/>
      <c r="AL1058" s="294"/>
      <c r="AM1058" s="294"/>
      <c r="AN1058" s="294"/>
      <c r="AO1058" s="294"/>
      <c r="AP1058" s="294"/>
      <c r="AQ1058" s="294"/>
    </row>
    <row r="1059" spans="1:43" ht="48" x14ac:dyDescent="0.3">
      <c r="A1059" s="294"/>
      <c r="B1059" s="294"/>
      <c r="C1059" s="287" t="s">
        <v>2668</v>
      </c>
      <c r="D1059" s="288">
        <v>5742</v>
      </c>
      <c r="E1059" s="294"/>
      <c r="F1059" s="295" t="s">
        <v>3249</v>
      </c>
      <c r="G1059" s="295" t="s">
        <v>2184</v>
      </c>
      <c r="H1059" s="296"/>
      <c r="I1059" s="290">
        <v>37799</v>
      </c>
      <c r="J1059" s="294"/>
      <c r="K1059" s="294"/>
      <c r="L1059" s="295" t="s">
        <v>3211</v>
      </c>
      <c r="M1059" s="294"/>
      <c r="N1059" s="294"/>
      <c r="O1059" s="294"/>
      <c r="P1059" s="294"/>
      <c r="Q1059" s="294"/>
      <c r="R1059" s="294"/>
      <c r="S1059" s="294"/>
      <c r="T1059" s="294"/>
      <c r="U1059" s="294"/>
      <c r="V1059" s="294" t="s">
        <v>689</v>
      </c>
      <c r="W1059" s="294" t="s">
        <v>689</v>
      </c>
      <c r="X1059" s="294"/>
      <c r="Y1059" s="297">
        <v>2152890</v>
      </c>
      <c r="Z1059" s="297">
        <v>0</v>
      </c>
      <c r="AA1059" s="297">
        <v>0</v>
      </c>
      <c r="AB1059" s="297">
        <v>0</v>
      </c>
      <c r="AC1059" s="297">
        <v>0</v>
      </c>
      <c r="AD1059" s="294"/>
      <c r="AE1059" s="294"/>
      <c r="AF1059" s="294"/>
      <c r="AG1059" s="294"/>
      <c r="AH1059" s="294"/>
      <c r="AI1059" s="294"/>
      <c r="AJ1059" s="294"/>
      <c r="AK1059" s="294"/>
      <c r="AL1059" s="294"/>
      <c r="AM1059" s="294"/>
      <c r="AN1059" s="294"/>
      <c r="AO1059" s="294"/>
      <c r="AP1059" s="294"/>
      <c r="AQ1059" s="294"/>
    </row>
    <row r="1060" spans="1:43" ht="24" x14ac:dyDescent="0.3">
      <c r="A1060" s="294"/>
      <c r="B1060" s="294"/>
      <c r="C1060" s="287" t="s">
        <v>2669</v>
      </c>
      <c r="D1060" s="288">
        <v>128465</v>
      </c>
      <c r="E1060" s="294"/>
      <c r="F1060" s="295" t="s">
        <v>3250</v>
      </c>
      <c r="G1060" s="295" t="s">
        <v>1132</v>
      </c>
      <c r="H1060" s="296"/>
      <c r="I1060" s="290">
        <v>40252</v>
      </c>
      <c r="J1060" s="294"/>
      <c r="K1060" s="294"/>
      <c r="L1060" s="295" t="s">
        <v>3213</v>
      </c>
      <c r="M1060" s="294"/>
      <c r="N1060" s="294"/>
      <c r="O1060" s="294"/>
      <c r="P1060" s="294"/>
      <c r="Q1060" s="294"/>
      <c r="R1060" s="294"/>
      <c r="S1060" s="294"/>
      <c r="T1060" s="294"/>
      <c r="U1060" s="294"/>
      <c r="V1060" s="294" t="s">
        <v>689</v>
      </c>
      <c r="W1060" s="294" t="s">
        <v>689</v>
      </c>
      <c r="X1060" s="294"/>
      <c r="Y1060" s="297">
        <v>2150138</v>
      </c>
      <c r="Z1060" s="297">
        <v>0</v>
      </c>
      <c r="AA1060" s="297">
        <v>0</v>
      </c>
      <c r="AB1060" s="297">
        <v>0</v>
      </c>
      <c r="AC1060" s="297">
        <v>0</v>
      </c>
      <c r="AD1060" s="294"/>
      <c r="AE1060" s="294"/>
      <c r="AF1060" s="294"/>
      <c r="AG1060" s="294"/>
      <c r="AH1060" s="294"/>
      <c r="AI1060" s="294"/>
      <c r="AJ1060" s="294"/>
      <c r="AK1060" s="294"/>
      <c r="AL1060" s="294"/>
      <c r="AM1060" s="294"/>
      <c r="AN1060" s="294"/>
      <c r="AO1060" s="294"/>
      <c r="AP1060" s="294"/>
      <c r="AQ1060" s="294"/>
    </row>
    <row r="1061" spans="1:43" ht="60" x14ac:dyDescent="0.3">
      <c r="A1061" s="294"/>
      <c r="B1061" s="294"/>
      <c r="C1061" s="287" t="s">
        <v>2670</v>
      </c>
      <c r="D1061" s="288">
        <v>2304895</v>
      </c>
      <c r="E1061" s="294"/>
      <c r="F1061" s="295" t="s">
        <v>3228</v>
      </c>
      <c r="G1061" s="295" t="s">
        <v>1132</v>
      </c>
      <c r="H1061" s="296"/>
      <c r="I1061" s="290">
        <v>42788</v>
      </c>
      <c r="J1061" s="294"/>
      <c r="K1061" s="294"/>
      <c r="L1061" s="295" t="s">
        <v>3217</v>
      </c>
      <c r="M1061" s="294"/>
      <c r="N1061" s="294"/>
      <c r="O1061" s="294"/>
      <c r="P1061" s="294"/>
      <c r="Q1061" s="294"/>
      <c r="R1061" s="294"/>
      <c r="S1061" s="294"/>
      <c r="T1061" s="294"/>
      <c r="U1061" s="294"/>
      <c r="V1061" s="294" t="s">
        <v>689</v>
      </c>
      <c r="W1061" s="294" t="s">
        <v>689</v>
      </c>
      <c r="X1061" s="294"/>
      <c r="Y1061" s="297">
        <v>2142210</v>
      </c>
      <c r="Z1061" s="297">
        <v>0</v>
      </c>
      <c r="AA1061" s="297">
        <v>0</v>
      </c>
      <c r="AB1061" s="297">
        <v>0</v>
      </c>
      <c r="AC1061" s="297">
        <v>0</v>
      </c>
      <c r="AD1061" s="294"/>
      <c r="AE1061" s="294"/>
      <c r="AF1061" s="294"/>
      <c r="AG1061" s="294"/>
      <c r="AH1061" s="294"/>
      <c r="AI1061" s="294"/>
      <c r="AJ1061" s="294"/>
      <c r="AK1061" s="294"/>
      <c r="AL1061" s="294"/>
      <c r="AM1061" s="294"/>
      <c r="AN1061" s="294"/>
      <c r="AO1061" s="294"/>
      <c r="AP1061" s="294"/>
      <c r="AQ1061" s="294"/>
    </row>
    <row r="1062" spans="1:43" x14ac:dyDescent="0.3">
      <c r="A1062" s="294"/>
      <c r="B1062" s="294"/>
      <c r="C1062" s="287" t="s">
        <v>2671</v>
      </c>
      <c r="D1062" s="288">
        <v>48417</v>
      </c>
      <c r="E1062" s="294"/>
      <c r="F1062" s="295" t="s">
        <v>3228</v>
      </c>
      <c r="G1062" s="295" t="s">
        <v>1132</v>
      </c>
      <c r="H1062" s="296"/>
      <c r="I1062" s="290">
        <v>39164</v>
      </c>
      <c r="J1062" s="294"/>
      <c r="K1062" s="294"/>
      <c r="L1062" s="295" t="s">
        <v>3218</v>
      </c>
      <c r="M1062" s="294"/>
      <c r="N1062" s="294"/>
      <c r="O1062" s="294"/>
      <c r="P1062" s="294"/>
      <c r="Q1062" s="294"/>
      <c r="R1062" s="294"/>
      <c r="S1062" s="294"/>
      <c r="T1062" s="294"/>
      <c r="U1062" s="294"/>
      <c r="V1062" s="294" t="s">
        <v>689</v>
      </c>
      <c r="W1062" s="294" t="s">
        <v>689</v>
      </c>
      <c r="X1062" s="294"/>
      <c r="Y1062" s="297">
        <v>2080266</v>
      </c>
      <c r="Z1062" s="297">
        <v>0</v>
      </c>
      <c r="AA1062" s="297">
        <v>0</v>
      </c>
      <c r="AB1062" s="297">
        <v>0</v>
      </c>
      <c r="AC1062" s="297">
        <v>0</v>
      </c>
      <c r="AD1062" s="294"/>
      <c r="AE1062" s="294"/>
      <c r="AF1062" s="294"/>
      <c r="AG1062" s="294"/>
      <c r="AH1062" s="294"/>
      <c r="AI1062" s="294"/>
      <c r="AJ1062" s="294"/>
      <c r="AK1062" s="294"/>
      <c r="AL1062" s="294"/>
      <c r="AM1062" s="294"/>
      <c r="AN1062" s="294"/>
      <c r="AO1062" s="294"/>
      <c r="AP1062" s="294"/>
      <c r="AQ1062" s="294"/>
    </row>
    <row r="1063" spans="1:43" ht="36" x14ac:dyDescent="0.3">
      <c r="A1063" s="294"/>
      <c r="B1063" s="294"/>
      <c r="C1063" s="287" t="s">
        <v>2672</v>
      </c>
      <c r="D1063" s="288">
        <v>105667</v>
      </c>
      <c r="E1063" s="294"/>
      <c r="F1063" s="295" t="s">
        <v>3228</v>
      </c>
      <c r="G1063" s="295" t="s">
        <v>1132</v>
      </c>
      <c r="H1063" s="296"/>
      <c r="I1063" s="290">
        <v>40396</v>
      </c>
      <c r="J1063" s="294"/>
      <c r="K1063" s="294"/>
      <c r="L1063" s="295" t="s">
        <v>3224</v>
      </c>
      <c r="M1063" s="294"/>
      <c r="N1063" s="294"/>
      <c r="O1063" s="294"/>
      <c r="P1063" s="294"/>
      <c r="Q1063" s="294"/>
      <c r="R1063" s="294"/>
      <c r="S1063" s="294"/>
      <c r="T1063" s="294"/>
      <c r="U1063" s="294"/>
      <c r="V1063" s="294" t="s">
        <v>691</v>
      </c>
      <c r="W1063" s="294" t="s">
        <v>691</v>
      </c>
      <c r="X1063" s="294"/>
      <c r="Y1063" s="297">
        <v>2763403</v>
      </c>
      <c r="Z1063" s="297">
        <v>0</v>
      </c>
      <c r="AA1063" s="297">
        <v>0</v>
      </c>
      <c r="AB1063" s="297">
        <v>0</v>
      </c>
      <c r="AC1063" s="297">
        <v>2651323.1</v>
      </c>
      <c r="AD1063" s="294"/>
      <c r="AE1063" s="294"/>
      <c r="AF1063" s="294"/>
      <c r="AG1063" s="294"/>
      <c r="AH1063" s="294"/>
      <c r="AI1063" s="294"/>
      <c r="AJ1063" s="294"/>
      <c r="AK1063" s="294"/>
      <c r="AL1063" s="294"/>
      <c r="AM1063" s="294"/>
      <c r="AN1063" s="294"/>
      <c r="AO1063" s="294"/>
      <c r="AP1063" s="294"/>
      <c r="AQ1063" s="294"/>
    </row>
    <row r="1064" spans="1:43" ht="24" x14ac:dyDescent="0.3">
      <c r="A1064" s="294"/>
      <c r="B1064" s="294"/>
      <c r="C1064" s="287" t="s">
        <v>2673</v>
      </c>
      <c r="D1064" s="288">
        <v>140955</v>
      </c>
      <c r="E1064" s="294"/>
      <c r="F1064" s="295" t="s">
        <v>3252</v>
      </c>
      <c r="G1064" s="295" t="s">
        <v>1132</v>
      </c>
      <c r="H1064" s="296"/>
      <c r="I1064" s="290">
        <v>40220</v>
      </c>
      <c r="J1064" s="294"/>
      <c r="K1064" s="294"/>
      <c r="L1064" s="295" t="s">
        <v>3210</v>
      </c>
      <c r="M1064" s="294"/>
      <c r="N1064" s="294"/>
      <c r="O1064" s="294"/>
      <c r="P1064" s="294"/>
      <c r="Q1064" s="294"/>
      <c r="R1064" s="294"/>
      <c r="S1064" s="294"/>
      <c r="T1064" s="294"/>
      <c r="U1064" s="294"/>
      <c r="V1064" s="294" t="s">
        <v>689</v>
      </c>
      <c r="W1064" s="294" t="s">
        <v>689</v>
      </c>
      <c r="X1064" s="294"/>
      <c r="Y1064" s="297">
        <v>1995748</v>
      </c>
      <c r="Z1064" s="297">
        <v>0</v>
      </c>
      <c r="AA1064" s="297">
        <v>0</v>
      </c>
      <c r="AB1064" s="297">
        <v>0</v>
      </c>
      <c r="AC1064" s="297">
        <v>0</v>
      </c>
      <c r="AD1064" s="294"/>
      <c r="AE1064" s="294"/>
      <c r="AF1064" s="294"/>
      <c r="AG1064" s="294"/>
      <c r="AH1064" s="294"/>
      <c r="AI1064" s="294"/>
      <c r="AJ1064" s="294"/>
      <c r="AK1064" s="294"/>
      <c r="AL1064" s="294"/>
      <c r="AM1064" s="294"/>
      <c r="AN1064" s="294"/>
      <c r="AO1064" s="294"/>
      <c r="AP1064" s="294"/>
      <c r="AQ1064" s="294"/>
    </row>
    <row r="1065" spans="1:43" ht="36" x14ac:dyDescent="0.3">
      <c r="A1065" s="294"/>
      <c r="B1065" s="294"/>
      <c r="C1065" s="287" t="s">
        <v>2674</v>
      </c>
      <c r="D1065" s="288">
        <v>40942</v>
      </c>
      <c r="E1065" s="294"/>
      <c r="F1065" s="295" t="s">
        <v>3228</v>
      </c>
      <c r="G1065" s="295" t="s">
        <v>1132</v>
      </c>
      <c r="H1065" s="296"/>
      <c r="I1065" s="290">
        <v>39004</v>
      </c>
      <c r="J1065" s="294"/>
      <c r="K1065" s="294"/>
      <c r="L1065" s="295" t="s">
        <v>3220</v>
      </c>
      <c r="M1065" s="294"/>
      <c r="N1065" s="294"/>
      <c r="O1065" s="294"/>
      <c r="P1065" s="294"/>
      <c r="Q1065" s="294"/>
      <c r="R1065" s="294"/>
      <c r="S1065" s="294"/>
      <c r="T1065" s="294"/>
      <c r="U1065" s="294"/>
      <c r="V1065" s="294" t="s">
        <v>689</v>
      </c>
      <c r="W1065" s="294" t="s">
        <v>689</v>
      </c>
      <c r="X1065" s="294"/>
      <c r="Y1065" s="297">
        <v>1983941</v>
      </c>
      <c r="Z1065" s="297">
        <v>0</v>
      </c>
      <c r="AA1065" s="297">
        <v>0</v>
      </c>
      <c r="AB1065" s="297">
        <v>0</v>
      </c>
      <c r="AC1065" s="297">
        <v>0</v>
      </c>
      <c r="AD1065" s="294"/>
      <c r="AE1065" s="294"/>
      <c r="AF1065" s="294"/>
      <c r="AG1065" s="294"/>
      <c r="AH1065" s="294"/>
      <c r="AI1065" s="294"/>
      <c r="AJ1065" s="294"/>
      <c r="AK1065" s="294"/>
      <c r="AL1065" s="294"/>
      <c r="AM1065" s="294"/>
      <c r="AN1065" s="294"/>
      <c r="AO1065" s="294"/>
      <c r="AP1065" s="294"/>
      <c r="AQ1065" s="294"/>
    </row>
    <row r="1066" spans="1:43" ht="72" x14ac:dyDescent="0.3">
      <c r="A1066" s="294"/>
      <c r="B1066" s="294"/>
      <c r="C1066" s="287" t="s">
        <v>2675</v>
      </c>
      <c r="D1066" s="288">
        <v>44303</v>
      </c>
      <c r="E1066" s="294"/>
      <c r="F1066" s="295" t="s">
        <v>3251</v>
      </c>
      <c r="G1066" s="295" t="s">
        <v>1132</v>
      </c>
      <c r="H1066" s="296"/>
      <c r="I1066" s="290">
        <v>39078</v>
      </c>
      <c r="J1066" s="294"/>
      <c r="K1066" s="294"/>
      <c r="L1066" s="295" t="s">
        <v>3211</v>
      </c>
      <c r="M1066" s="294"/>
      <c r="N1066" s="294"/>
      <c r="O1066" s="294"/>
      <c r="P1066" s="294"/>
      <c r="Q1066" s="294"/>
      <c r="R1066" s="294"/>
      <c r="S1066" s="294"/>
      <c r="T1066" s="294"/>
      <c r="U1066" s="294"/>
      <c r="V1066" s="294" t="s">
        <v>689</v>
      </c>
      <c r="W1066" s="294" t="s">
        <v>689</v>
      </c>
      <c r="X1066" s="294"/>
      <c r="Y1066" s="297">
        <v>1965382</v>
      </c>
      <c r="Z1066" s="297">
        <v>0</v>
      </c>
      <c r="AA1066" s="297">
        <v>0</v>
      </c>
      <c r="AB1066" s="297">
        <v>0</v>
      </c>
      <c r="AC1066" s="297">
        <v>0</v>
      </c>
      <c r="AD1066" s="294"/>
      <c r="AE1066" s="294"/>
      <c r="AF1066" s="294"/>
      <c r="AG1066" s="294"/>
      <c r="AH1066" s="294"/>
      <c r="AI1066" s="294"/>
      <c r="AJ1066" s="294"/>
      <c r="AK1066" s="294"/>
      <c r="AL1066" s="294"/>
      <c r="AM1066" s="294"/>
      <c r="AN1066" s="294"/>
      <c r="AO1066" s="294"/>
      <c r="AP1066" s="294"/>
      <c r="AQ1066" s="294"/>
    </row>
    <row r="1067" spans="1:43" ht="24" x14ac:dyDescent="0.3">
      <c r="A1067" s="294"/>
      <c r="B1067" s="294"/>
      <c r="C1067" s="287" t="s">
        <v>2676</v>
      </c>
      <c r="D1067" s="288">
        <v>127321</v>
      </c>
      <c r="E1067" s="294"/>
      <c r="F1067" s="295" t="s">
        <v>3228</v>
      </c>
      <c r="G1067" s="295" t="s">
        <v>1132</v>
      </c>
      <c r="H1067" s="296"/>
      <c r="I1067" s="290">
        <v>40051</v>
      </c>
      <c r="J1067" s="294"/>
      <c r="K1067" s="294"/>
      <c r="L1067" s="295" t="s">
        <v>3217</v>
      </c>
      <c r="M1067" s="294"/>
      <c r="N1067" s="294"/>
      <c r="O1067" s="294"/>
      <c r="P1067" s="294"/>
      <c r="Q1067" s="294"/>
      <c r="R1067" s="294"/>
      <c r="S1067" s="294"/>
      <c r="T1067" s="294"/>
      <c r="U1067" s="294"/>
      <c r="V1067" s="294" t="s">
        <v>689</v>
      </c>
      <c r="W1067" s="294" t="s">
        <v>689</v>
      </c>
      <c r="X1067" s="294"/>
      <c r="Y1067" s="297">
        <v>1873503</v>
      </c>
      <c r="Z1067" s="297">
        <v>0</v>
      </c>
      <c r="AA1067" s="297">
        <v>0</v>
      </c>
      <c r="AB1067" s="297">
        <v>0</v>
      </c>
      <c r="AC1067" s="297">
        <v>856226.11</v>
      </c>
      <c r="AD1067" s="294"/>
      <c r="AE1067" s="294"/>
      <c r="AF1067" s="294"/>
      <c r="AG1067" s="294"/>
      <c r="AH1067" s="294"/>
      <c r="AI1067" s="294"/>
      <c r="AJ1067" s="294"/>
      <c r="AK1067" s="294"/>
      <c r="AL1067" s="294"/>
      <c r="AM1067" s="294"/>
      <c r="AN1067" s="294"/>
      <c r="AO1067" s="294"/>
      <c r="AP1067" s="294"/>
      <c r="AQ1067" s="294"/>
    </row>
    <row r="1068" spans="1:43" ht="48" x14ac:dyDescent="0.3">
      <c r="A1068" s="294"/>
      <c r="B1068" s="294"/>
      <c r="C1068" s="287" t="s">
        <v>2677</v>
      </c>
      <c r="D1068" s="288">
        <v>2311458</v>
      </c>
      <c r="E1068" s="294"/>
      <c r="F1068" s="295" t="s">
        <v>3231</v>
      </c>
      <c r="G1068" s="295" t="s">
        <v>1132</v>
      </c>
      <c r="H1068" s="296"/>
      <c r="I1068" s="290">
        <v>42698</v>
      </c>
      <c r="J1068" s="294"/>
      <c r="K1068" s="294"/>
      <c r="L1068" s="295" t="s">
        <v>3222</v>
      </c>
      <c r="M1068" s="294"/>
      <c r="N1068" s="294"/>
      <c r="O1068" s="294"/>
      <c r="P1068" s="294"/>
      <c r="Q1068" s="294"/>
      <c r="R1068" s="294"/>
      <c r="S1068" s="294"/>
      <c r="T1068" s="294"/>
      <c r="U1068" s="294"/>
      <c r="V1068" s="294" t="s">
        <v>689</v>
      </c>
      <c r="W1068" s="294" t="s">
        <v>689</v>
      </c>
      <c r="X1068" s="294"/>
      <c r="Y1068" s="297">
        <v>1859227</v>
      </c>
      <c r="Z1068" s="297">
        <v>0</v>
      </c>
      <c r="AA1068" s="297">
        <v>0</v>
      </c>
      <c r="AB1068" s="297">
        <v>0</v>
      </c>
      <c r="AC1068" s="297">
        <v>0</v>
      </c>
      <c r="AD1068" s="294"/>
      <c r="AE1068" s="294"/>
      <c r="AF1068" s="294"/>
      <c r="AG1068" s="294"/>
      <c r="AH1068" s="294"/>
      <c r="AI1068" s="294"/>
      <c r="AJ1068" s="294"/>
      <c r="AK1068" s="294"/>
      <c r="AL1068" s="294"/>
      <c r="AM1068" s="294"/>
      <c r="AN1068" s="294"/>
      <c r="AO1068" s="294"/>
      <c r="AP1068" s="294"/>
      <c r="AQ1068" s="294"/>
    </row>
    <row r="1069" spans="1:43" x14ac:dyDescent="0.3">
      <c r="A1069" s="294"/>
      <c r="B1069" s="294"/>
      <c r="C1069" s="287" t="s">
        <v>2678</v>
      </c>
      <c r="D1069" s="288">
        <v>10384</v>
      </c>
      <c r="E1069" s="294"/>
      <c r="F1069" s="295" t="s">
        <v>3228</v>
      </c>
      <c r="G1069" s="295" t="s">
        <v>1132</v>
      </c>
      <c r="H1069" s="296"/>
      <c r="I1069" s="290">
        <v>38947</v>
      </c>
      <c r="J1069" s="294"/>
      <c r="K1069" s="294"/>
      <c r="L1069" s="295" t="s">
        <v>3216</v>
      </c>
      <c r="M1069" s="294"/>
      <c r="N1069" s="294"/>
      <c r="O1069" s="294"/>
      <c r="P1069" s="294"/>
      <c r="Q1069" s="294"/>
      <c r="R1069" s="294"/>
      <c r="S1069" s="294"/>
      <c r="T1069" s="294"/>
      <c r="U1069" s="294"/>
      <c r="V1069" s="294" t="s">
        <v>689</v>
      </c>
      <c r="W1069" s="294" t="s">
        <v>689</v>
      </c>
      <c r="X1069" s="294"/>
      <c r="Y1069" s="297">
        <v>1839345</v>
      </c>
      <c r="Z1069" s="297">
        <v>0</v>
      </c>
      <c r="AA1069" s="297">
        <v>0</v>
      </c>
      <c r="AB1069" s="297">
        <v>0</v>
      </c>
      <c r="AC1069" s="297">
        <v>0</v>
      </c>
      <c r="AD1069" s="294"/>
      <c r="AE1069" s="294"/>
      <c r="AF1069" s="294"/>
      <c r="AG1069" s="294"/>
      <c r="AH1069" s="294"/>
      <c r="AI1069" s="294"/>
      <c r="AJ1069" s="294"/>
      <c r="AK1069" s="294"/>
      <c r="AL1069" s="294"/>
      <c r="AM1069" s="294"/>
      <c r="AN1069" s="294"/>
      <c r="AO1069" s="294"/>
      <c r="AP1069" s="294"/>
      <c r="AQ1069" s="294"/>
    </row>
    <row r="1070" spans="1:43" ht="36" x14ac:dyDescent="0.3">
      <c r="A1070" s="294"/>
      <c r="B1070" s="294"/>
      <c r="C1070" s="287" t="s">
        <v>2679</v>
      </c>
      <c r="D1070" s="288">
        <v>48942</v>
      </c>
      <c r="E1070" s="294"/>
      <c r="F1070" s="295" t="s">
        <v>3254</v>
      </c>
      <c r="G1070" s="295" t="s">
        <v>1132</v>
      </c>
      <c r="H1070" s="296"/>
      <c r="I1070" s="290">
        <v>39358</v>
      </c>
      <c r="J1070" s="294"/>
      <c r="K1070" s="294"/>
      <c r="L1070" s="295" t="s">
        <v>3220</v>
      </c>
      <c r="M1070" s="294"/>
      <c r="N1070" s="294"/>
      <c r="O1070" s="294"/>
      <c r="P1070" s="294"/>
      <c r="Q1070" s="294"/>
      <c r="R1070" s="294"/>
      <c r="S1070" s="294"/>
      <c r="T1070" s="294"/>
      <c r="U1070" s="294"/>
      <c r="V1070" s="294" t="s">
        <v>689</v>
      </c>
      <c r="W1070" s="294" t="s">
        <v>689</v>
      </c>
      <c r="X1070" s="294"/>
      <c r="Y1070" s="297">
        <v>1838216</v>
      </c>
      <c r="Z1070" s="297">
        <v>0</v>
      </c>
      <c r="AA1070" s="297">
        <v>0</v>
      </c>
      <c r="AB1070" s="297">
        <v>0</v>
      </c>
      <c r="AC1070" s="297">
        <v>63645.599999999999</v>
      </c>
      <c r="AD1070" s="294"/>
      <c r="AE1070" s="294"/>
      <c r="AF1070" s="294"/>
      <c r="AG1070" s="294"/>
      <c r="AH1070" s="294"/>
      <c r="AI1070" s="294"/>
      <c r="AJ1070" s="294"/>
      <c r="AK1070" s="294"/>
      <c r="AL1070" s="294"/>
      <c r="AM1070" s="294"/>
      <c r="AN1070" s="294"/>
      <c r="AO1070" s="294"/>
      <c r="AP1070" s="294"/>
      <c r="AQ1070" s="294"/>
    </row>
    <row r="1071" spans="1:43" ht="24" x14ac:dyDescent="0.3">
      <c r="A1071" s="294"/>
      <c r="B1071" s="294"/>
      <c r="C1071" s="287" t="s">
        <v>2680</v>
      </c>
      <c r="D1071" s="288">
        <v>38509</v>
      </c>
      <c r="E1071" s="294"/>
      <c r="F1071" s="295" t="s">
        <v>3234</v>
      </c>
      <c r="G1071" s="295" t="s">
        <v>1132</v>
      </c>
      <c r="H1071" s="296"/>
      <c r="I1071" s="290">
        <v>39477</v>
      </c>
      <c r="J1071" s="294"/>
      <c r="K1071" s="294"/>
      <c r="L1071" s="295" t="s">
        <v>3220</v>
      </c>
      <c r="M1071" s="294"/>
      <c r="N1071" s="294"/>
      <c r="O1071" s="294"/>
      <c r="P1071" s="294"/>
      <c r="Q1071" s="294"/>
      <c r="R1071" s="294"/>
      <c r="S1071" s="294"/>
      <c r="T1071" s="294"/>
      <c r="U1071" s="294"/>
      <c r="V1071" s="294" t="s">
        <v>689</v>
      </c>
      <c r="W1071" s="294" t="s">
        <v>689</v>
      </c>
      <c r="X1071" s="294"/>
      <c r="Y1071" s="297">
        <v>1837671</v>
      </c>
      <c r="Z1071" s="297">
        <v>0</v>
      </c>
      <c r="AA1071" s="297">
        <v>0</v>
      </c>
      <c r="AB1071" s="297">
        <v>0</v>
      </c>
      <c r="AC1071" s="297">
        <v>2159988.7599999998</v>
      </c>
      <c r="AD1071" s="294"/>
      <c r="AE1071" s="294"/>
      <c r="AF1071" s="294"/>
      <c r="AG1071" s="294"/>
      <c r="AH1071" s="294"/>
      <c r="AI1071" s="294"/>
      <c r="AJ1071" s="294"/>
      <c r="AK1071" s="294"/>
      <c r="AL1071" s="294"/>
      <c r="AM1071" s="294"/>
      <c r="AN1071" s="294"/>
      <c r="AO1071" s="294"/>
      <c r="AP1071" s="294"/>
      <c r="AQ1071" s="294"/>
    </row>
    <row r="1072" spans="1:43" ht="48" x14ac:dyDescent="0.3">
      <c r="A1072" s="294"/>
      <c r="B1072" s="294"/>
      <c r="C1072" s="287" t="s">
        <v>2681</v>
      </c>
      <c r="D1072" s="288">
        <v>45448</v>
      </c>
      <c r="E1072" s="294"/>
      <c r="F1072" s="295" t="s">
        <v>3228</v>
      </c>
      <c r="G1072" s="295" t="s">
        <v>1132</v>
      </c>
      <c r="H1072" s="296"/>
      <c r="I1072" s="290">
        <v>39150</v>
      </c>
      <c r="J1072" s="294"/>
      <c r="K1072" s="294"/>
      <c r="L1072" s="295" t="s">
        <v>3211</v>
      </c>
      <c r="M1072" s="294"/>
      <c r="N1072" s="294"/>
      <c r="O1072" s="294"/>
      <c r="P1072" s="294"/>
      <c r="Q1072" s="294"/>
      <c r="R1072" s="294"/>
      <c r="S1072" s="294"/>
      <c r="T1072" s="294"/>
      <c r="U1072" s="294"/>
      <c r="V1072" s="294" t="s">
        <v>689</v>
      </c>
      <c r="W1072" s="294" t="s">
        <v>689</v>
      </c>
      <c r="X1072" s="294"/>
      <c r="Y1072" s="297">
        <v>1832530</v>
      </c>
      <c r="Z1072" s="297">
        <v>0</v>
      </c>
      <c r="AA1072" s="297">
        <v>0</v>
      </c>
      <c r="AB1072" s="297">
        <v>0</v>
      </c>
      <c r="AC1072" s="297">
        <v>1540159.43</v>
      </c>
      <c r="AD1072" s="294"/>
      <c r="AE1072" s="294"/>
      <c r="AF1072" s="294"/>
      <c r="AG1072" s="294"/>
      <c r="AH1072" s="294"/>
      <c r="AI1072" s="294"/>
      <c r="AJ1072" s="294"/>
      <c r="AK1072" s="294"/>
      <c r="AL1072" s="294"/>
      <c r="AM1072" s="294"/>
      <c r="AN1072" s="294"/>
      <c r="AO1072" s="294"/>
      <c r="AP1072" s="294"/>
      <c r="AQ1072" s="294"/>
    </row>
    <row r="1073" spans="1:43" ht="60" x14ac:dyDescent="0.3">
      <c r="A1073" s="294"/>
      <c r="B1073" s="294"/>
      <c r="C1073" s="287" t="s">
        <v>2682</v>
      </c>
      <c r="D1073" s="288">
        <v>45688</v>
      </c>
      <c r="E1073" s="294"/>
      <c r="F1073" s="295" t="s">
        <v>3228</v>
      </c>
      <c r="G1073" s="295" t="s">
        <v>1132</v>
      </c>
      <c r="H1073" s="296"/>
      <c r="I1073" s="290">
        <v>39191</v>
      </c>
      <c r="J1073" s="294"/>
      <c r="K1073" s="294"/>
      <c r="L1073" s="295" t="s">
        <v>3211</v>
      </c>
      <c r="M1073" s="294"/>
      <c r="N1073" s="294"/>
      <c r="O1073" s="294"/>
      <c r="P1073" s="294"/>
      <c r="Q1073" s="294"/>
      <c r="R1073" s="294"/>
      <c r="S1073" s="294"/>
      <c r="T1073" s="294"/>
      <c r="U1073" s="294"/>
      <c r="V1073" s="294" t="s">
        <v>689</v>
      </c>
      <c r="W1073" s="294" t="s">
        <v>689</v>
      </c>
      <c r="X1073" s="294"/>
      <c r="Y1073" s="297">
        <v>1827697</v>
      </c>
      <c r="Z1073" s="297">
        <v>0</v>
      </c>
      <c r="AA1073" s="297">
        <v>0</v>
      </c>
      <c r="AB1073" s="297">
        <v>0</v>
      </c>
      <c r="AC1073" s="297">
        <v>0</v>
      </c>
      <c r="AD1073" s="294"/>
      <c r="AE1073" s="294"/>
      <c r="AF1073" s="294"/>
      <c r="AG1073" s="294"/>
      <c r="AH1073" s="294"/>
      <c r="AI1073" s="294"/>
      <c r="AJ1073" s="294"/>
      <c r="AK1073" s="294"/>
      <c r="AL1073" s="294"/>
      <c r="AM1073" s="294"/>
      <c r="AN1073" s="294"/>
      <c r="AO1073" s="294"/>
      <c r="AP1073" s="294"/>
      <c r="AQ1073" s="294"/>
    </row>
    <row r="1074" spans="1:43" ht="24" x14ac:dyDescent="0.3">
      <c r="A1074" s="294"/>
      <c r="B1074" s="294"/>
      <c r="C1074" s="287" t="s">
        <v>2683</v>
      </c>
      <c r="D1074" s="288">
        <v>128688</v>
      </c>
      <c r="E1074" s="294"/>
      <c r="F1074" s="295" t="s">
        <v>3255</v>
      </c>
      <c r="G1074" s="295" t="s">
        <v>1132</v>
      </c>
      <c r="H1074" s="296"/>
      <c r="I1074" s="290">
        <v>41487</v>
      </c>
      <c r="J1074" s="294"/>
      <c r="K1074" s="294"/>
      <c r="L1074" s="295" t="s">
        <v>3222</v>
      </c>
      <c r="M1074" s="294"/>
      <c r="N1074" s="294"/>
      <c r="O1074" s="294"/>
      <c r="P1074" s="294"/>
      <c r="Q1074" s="294"/>
      <c r="R1074" s="294"/>
      <c r="S1074" s="294"/>
      <c r="T1074" s="294"/>
      <c r="U1074" s="294"/>
      <c r="V1074" s="294" t="s">
        <v>689</v>
      </c>
      <c r="W1074" s="294" t="s">
        <v>689</v>
      </c>
      <c r="X1074" s="294"/>
      <c r="Y1074" s="297">
        <v>1802339</v>
      </c>
      <c r="Z1074" s="297">
        <v>0</v>
      </c>
      <c r="AA1074" s="297">
        <v>0</v>
      </c>
      <c r="AB1074" s="297">
        <v>0</v>
      </c>
      <c r="AC1074" s="297">
        <v>0</v>
      </c>
      <c r="AD1074" s="294"/>
      <c r="AE1074" s="294"/>
      <c r="AF1074" s="294"/>
      <c r="AG1074" s="294"/>
      <c r="AH1074" s="294"/>
      <c r="AI1074" s="294"/>
      <c r="AJ1074" s="294"/>
      <c r="AK1074" s="294"/>
      <c r="AL1074" s="294"/>
      <c r="AM1074" s="294"/>
      <c r="AN1074" s="294"/>
      <c r="AO1074" s="294"/>
      <c r="AP1074" s="294"/>
      <c r="AQ1074" s="294"/>
    </row>
    <row r="1075" spans="1:43" ht="24" x14ac:dyDescent="0.3">
      <c r="A1075" s="294"/>
      <c r="B1075" s="294"/>
      <c r="C1075" s="287" t="s">
        <v>2684</v>
      </c>
      <c r="D1075" s="288">
        <v>45766</v>
      </c>
      <c r="E1075" s="294"/>
      <c r="F1075" s="295" t="s">
        <v>3234</v>
      </c>
      <c r="G1075" s="295" t="s">
        <v>1132</v>
      </c>
      <c r="H1075" s="296"/>
      <c r="I1075" s="290">
        <v>39217</v>
      </c>
      <c r="J1075" s="294"/>
      <c r="K1075" s="294"/>
      <c r="L1075" s="295" t="s">
        <v>3218</v>
      </c>
      <c r="M1075" s="294"/>
      <c r="N1075" s="294"/>
      <c r="O1075" s="294"/>
      <c r="P1075" s="294"/>
      <c r="Q1075" s="294"/>
      <c r="R1075" s="294"/>
      <c r="S1075" s="294"/>
      <c r="T1075" s="294"/>
      <c r="U1075" s="294"/>
      <c r="V1075" s="294" t="s">
        <v>689</v>
      </c>
      <c r="W1075" s="294" t="s">
        <v>689</v>
      </c>
      <c r="X1075" s="294"/>
      <c r="Y1075" s="297">
        <v>1787112</v>
      </c>
      <c r="Z1075" s="297">
        <v>0</v>
      </c>
      <c r="AA1075" s="297">
        <v>0</v>
      </c>
      <c r="AB1075" s="297">
        <v>0</v>
      </c>
      <c r="AC1075" s="297">
        <v>2113900.92</v>
      </c>
      <c r="AD1075" s="294"/>
      <c r="AE1075" s="294"/>
      <c r="AF1075" s="294"/>
      <c r="AG1075" s="294"/>
      <c r="AH1075" s="294"/>
      <c r="AI1075" s="294"/>
      <c r="AJ1075" s="294"/>
      <c r="AK1075" s="294"/>
      <c r="AL1075" s="294"/>
      <c r="AM1075" s="294"/>
      <c r="AN1075" s="294"/>
      <c r="AO1075" s="294"/>
      <c r="AP1075" s="294"/>
      <c r="AQ1075" s="294"/>
    </row>
    <row r="1076" spans="1:43" ht="36" x14ac:dyDescent="0.3">
      <c r="A1076" s="294"/>
      <c r="B1076" s="294"/>
      <c r="C1076" s="287" t="s">
        <v>2685</v>
      </c>
      <c r="D1076" s="288">
        <v>69651</v>
      </c>
      <c r="E1076" s="294"/>
      <c r="F1076" s="295" t="s">
        <v>3234</v>
      </c>
      <c r="G1076" s="295" t="s">
        <v>1132</v>
      </c>
      <c r="H1076" s="296"/>
      <c r="I1076" s="290">
        <v>39868</v>
      </c>
      <c r="J1076" s="294"/>
      <c r="K1076" s="294"/>
      <c r="L1076" s="295" t="s">
        <v>3220</v>
      </c>
      <c r="M1076" s="294"/>
      <c r="N1076" s="294"/>
      <c r="O1076" s="294"/>
      <c r="P1076" s="294"/>
      <c r="Q1076" s="294"/>
      <c r="R1076" s="294"/>
      <c r="S1076" s="294"/>
      <c r="T1076" s="294"/>
      <c r="U1076" s="294"/>
      <c r="V1076" s="294" t="s">
        <v>689</v>
      </c>
      <c r="W1076" s="294" t="s">
        <v>689</v>
      </c>
      <c r="X1076" s="294"/>
      <c r="Y1076" s="297">
        <v>1754503</v>
      </c>
      <c r="Z1076" s="297">
        <v>0</v>
      </c>
      <c r="AA1076" s="297">
        <v>0</v>
      </c>
      <c r="AB1076" s="297">
        <v>0</v>
      </c>
      <c r="AC1076" s="297">
        <v>0</v>
      </c>
      <c r="AD1076" s="294"/>
      <c r="AE1076" s="294"/>
      <c r="AF1076" s="294"/>
      <c r="AG1076" s="294"/>
      <c r="AH1076" s="294"/>
      <c r="AI1076" s="294"/>
      <c r="AJ1076" s="294"/>
      <c r="AK1076" s="294"/>
      <c r="AL1076" s="294"/>
      <c r="AM1076" s="294"/>
      <c r="AN1076" s="294"/>
      <c r="AO1076" s="294"/>
      <c r="AP1076" s="294"/>
      <c r="AQ1076" s="294"/>
    </row>
    <row r="1077" spans="1:43" ht="48" x14ac:dyDescent="0.3">
      <c r="A1077" s="294"/>
      <c r="B1077" s="294"/>
      <c r="C1077" s="287" t="s">
        <v>2686</v>
      </c>
      <c r="D1077" s="288">
        <v>52476</v>
      </c>
      <c r="E1077" s="294"/>
      <c r="F1077" s="295" t="s">
        <v>3230</v>
      </c>
      <c r="G1077" s="295" t="s">
        <v>1132</v>
      </c>
      <c r="H1077" s="296"/>
      <c r="I1077" s="290">
        <v>39755</v>
      </c>
      <c r="J1077" s="294"/>
      <c r="K1077" s="294"/>
      <c r="L1077" s="295" t="s">
        <v>3216</v>
      </c>
      <c r="M1077" s="294"/>
      <c r="N1077" s="294"/>
      <c r="O1077" s="294"/>
      <c r="P1077" s="294"/>
      <c r="Q1077" s="294"/>
      <c r="R1077" s="294"/>
      <c r="S1077" s="294"/>
      <c r="T1077" s="294"/>
      <c r="U1077" s="294"/>
      <c r="V1077" s="294" t="s">
        <v>689</v>
      </c>
      <c r="W1077" s="294" t="s">
        <v>689</v>
      </c>
      <c r="X1077" s="294"/>
      <c r="Y1077" s="297">
        <v>1727436</v>
      </c>
      <c r="Z1077" s="297">
        <v>0</v>
      </c>
      <c r="AA1077" s="297">
        <v>0</v>
      </c>
      <c r="AB1077" s="297">
        <v>0</v>
      </c>
      <c r="AC1077" s="297">
        <v>0</v>
      </c>
      <c r="AD1077" s="294"/>
      <c r="AE1077" s="294"/>
      <c r="AF1077" s="294"/>
      <c r="AG1077" s="294"/>
      <c r="AH1077" s="294"/>
      <c r="AI1077" s="294"/>
      <c r="AJ1077" s="294"/>
      <c r="AK1077" s="294"/>
      <c r="AL1077" s="294"/>
      <c r="AM1077" s="294"/>
      <c r="AN1077" s="294"/>
      <c r="AO1077" s="294"/>
      <c r="AP1077" s="294"/>
      <c r="AQ1077" s="294"/>
    </row>
    <row r="1078" spans="1:43" ht="24" x14ac:dyDescent="0.3">
      <c r="A1078" s="294"/>
      <c r="B1078" s="294"/>
      <c r="C1078" s="287" t="s">
        <v>2687</v>
      </c>
      <c r="D1078" s="288">
        <v>26181</v>
      </c>
      <c r="E1078" s="294"/>
      <c r="F1078" s="295" t="s">
        <v>3228</v>
      </c>
      <c r="G1078" s="295" t="s">
        <v>1132</v>
      </c>
      <c r="H1078" s="296"/>
      <c r="I1078" s="290">
        <v>38706</v>
      </c>
      <c r="J1078" s="294"/>
      <c r="K1078" s="294"/>
      <c r="L1078" s="295" t="s">
        <v>3218</v>
      </c>
      <c r="M1078" s="294"/>
      <c r="N1078" s="294"/>
      <c r="O1078" s="294"/>
      <c r="P1078" s="294"/>
      <c r="Q1078" s="294"/>
      <c r="R1078" s="294"/>
      <c r="S1078" s="294"/>
      <c r="T1078" s="294"/>
      <c r="U1078" s="294"/>
      <c r="V1078" s="294" t="s">
        <v>689</v>
      </c>
      <c r="W1078" s="294" t="s">
        <v>689</v>
      </c>
      <c r="X1078" s="294"/>
      <c r="Y1078" s="297">
        <v>1697457</v>
      </c>
      <c r="Z1078" s="297">
        <v>0</v>
      </c>
      <c r="AA1078" s="297">
        <v>0</v>
      </c>
      <c r="AB1078" s="297">
        <v>0</v>
      </c>
      <c r="AC1078" s="297">
        <v>806848.36</v>
      </c>
      <c r="AD1078" s="294"/>
      <c r="AE1078" s="294"/>
      <c r="AF1078" s="294"/>
      <c r="AG1078" s="294"/>
      <c r="AH1078" s="294"/>
      <c r="AI1078" s="294"/>
      <c r="AJ1078" s="294"/>
      <c r="AK1078" s="294"/>
      <c r="AL1078" s="294"/>
      <c r="AM1078" s="294"/>
      <c r="AN1078" s="294"/>
      <c r="AO1078" s="294"/>
      <c r="AP1078" s="294"/>
      <c r="AQ1078" s="294"/>
    </row>
    <row r="1079" spans="1:43" ht="60" x14ac:dyDescent="0.3">
      <c r="A1079" s="294"/>
      <c r="B1079" s="294"/>
      <c r="C1079" s="287" t="s">
        <v>2688</v>
      </c>
      <c r="D1079" s="288">
        <v>44703</v>
      </c>
      <c r="E1079" s="294"/>
      <c r="F1079" s="295" t="s">
        <v>3234</v>
      </c>
      <c r="G1079" s="295" t="s">
        <v>1132</v>
      </c>
      <c r="H1079" s="296"/>
      <c r="I1079" s="290">
        <v>39112</v>
      </c>
      <c r="J1079" s="294"/>
      <c r="K1079" s="294"/>
      <c r="L1079" s="295" t="s">
        <v>3211</v>
      </c>
      <c r="M1079" s="294"/>
      <c r="N1079" s="294"/>
      <c r="O1079" s="294"/>
      <c r="P1079" s="294"/>
      <c r="Q1079" s="294"/>
      <c r="R1079" s="294"/>
      <c r="S1079" s="294"/>
      <c r="T1079" s="294"/>
      <c r="U1079" s="294"/>
      <c r="V1079" s="294" t="s">
        <v>689</v>
      </c>
      <c r="W1079" s="294" t="s">
        <v>689</v>
      </c>
      <c r="X1079" s="294"/>
      <c r="Y1079" s="297">
        <v>1676913</v>
      </c>
      <c r="Z1079" s="297">
        <v>0</v>
      </c>
      <c r="AA1079" s="297">
        <v>0</v>
      </c>
      <c r="AB1079" s="297">
        <v>0</v>
      </c>
      <c r="AC1079" s="297">
        <v>1594443.26</v>
      </c>
      <c r="AD1079" s="294"/>
      <c r="AE1079" s="294"/>
      <c r="AF1079" s="294"/>
      <c r="AG1079" s="294"/>
      <c r="AH1079" s="294"/>
      <c r="AI1079" s="294"/>
      <c r="AJ1079" s="294"/>
      <c r="AK1079" s="294"/>
      <c r="AL1079" s="294"/>
      <c r="AM1079" s="294"/>
      <c r="AN1079" s="294"/>
      <c r="AO1079" s="294"/>
      <c r="AP1079" s="294"/>
      <c r="AQ1079" s="294"/>
    </row>
    <row r="1080" spans="1:43" x14ac:dyDescent="0.3">
      <c r="A1080" s="294"/>
      <c r="B1080" s="294"/>
      <c r="C1080" s="287" t="s">
        <v>2689</v>
      </c>
      <c r="D1080" s="288">
        <v>86988</v>
      </c>
      <c r="E1080" s="294"/>
      <c r="F1080" s="295" t="s">
        <v>3228</v>
      </c>
      <c r="G1080" s="295" t="s">
        <v>1132</v>
      </c>
      <c r="H1080" s="296"/>
      <c r="I1080" s="290">
        <v>40498</v>
      </c>
      <c r="J1080" s="294"/>
      <c r="K1080" s="294"/>
      <c r="L1080" s="295" t="s">
        <v>3220</v>
      </c>
      <c r="M1080" s="294"/>
      <c r="N1080" s="294"/>
      <c r="O1080" s="294"/>
      <c r="P1080" s="294"/>
      <c r="Q1080" s="294"/>
      <c r="R1080" s="294"/>
      <c r="S1080" s="294"/>
      <c r="T1080" s="294"/>
      <c r="U1080" s="294"/>
      <c r="V1080" s="294" t="s">
        <v>691</v>
      </c>
      <c r="W1080" s="294" t="s">
        <v>691</v>
      </c>
      <c r="X1080" s="294"/>
      <c r="Y1080" s="297">
        <v>1659383</v>
      </c>
      <c r="Z1080" s="297">
        <v>0</v>
      </c>
      <c r="AA1080" s="297">
        <v>0</v>
      </c>
      <c r="AB1080" s="297">
        <v>0</v>
      </c>
      <c r="AC1080" s="297">
        <v>1685058.49</v>
      </c>
      <c r="AD1080" s="294"/>
      <c r="AE1080" s="294"/>
      <c r="AF1080" s="294"/>
      <c r="AG1080" s="294"/>
      <c r="AH1080" s="294"/>
      <c r="AI1080" s="294"/>
      <c r="AJ1080" s="294"/>
      <c r="AK1080" s="294"/>
      <c r="AL1080" s="294"/>
      <c r="AM1080" s="294"/>
      <c r="AN1080" s="294"/>
      <c r="AO1080" s="294"/>
      <c r="AP1080" s="294"/>
      <c r="AQ1080" s="294"/>
    </row>
    <row r="1081" spans="1:43" ht="72" x14ac:dyDescent="0.3">
      <c r="A1081" s="294"/>
      <c r="B1081" s="294"/>
      <c r="C1081" s="287" t="s">
        <v>2690</v>
      </c>
      <c r="D1081" s="288">
        <v>89213</v>
      </c>
      <c r="E1081" s="294"/>
      <c r="F1081" s="295" t="s">
        <v>3228</v>
      </c>
      <c r="G1081" s="295" t="s">
        <v>1132</v>
      </c>
      <c r="H1081" s="296"/>
      <c r="I1081" s="290">
        <v>39730</v>
      </c>
      <c r="J1081" s="294"/>
      <c r="K1081" s="294"/>
      <c r="L1081" s="295" t="s">
        <v>3220</v>
      </c>
      <c r="M1081" s="294"/>
      <c r="N1081" s="294"/>
      <c r="O1081" s="294"/>
      <c r="P1081" s="294"/>
      <c r="Q1081" s="294"/>
      <c r="R1081" s="294"/>
      <c r="S1081" s="294"/>
      <c r="T1081" s="294"/>
      <c r="U1081" s="294"/>
      <c r="V1081" s="294" t="s">
        <v>691</v>
      </c>
      <c r="W1081" s="294" t="s">
        <v>689</v>
      </c>
      <c r="X1081" s="294"/>
      <c r="Y1081" s="297">
        <v>1796035.51</v>
      </c>
      <c r="Z1081" s="297">
        <v>0</v>
      </c>
      <c r="AA1081" s="297">
        <v>0</v>
      </c>
      <c r="AB1081" s="297">
        <v>0</v>
      </c>
      <c r="AC1081" s="297">
        <v>1740529.14</v>
      </c>
      <c r="AD1081" s="294"/>
      <c r="AE1081" s="294"/>
      <c r="AF1081" s="294"/>
      <c r="AG1081" s="294"/>
      <c r="AH1081" s="294"/>
      <c r="AI1081" s="294"/>
      <c r="AJ1081" s="294"/>
      <c r="AK1081" s="294"/>
      <c r="AL1081" s="294"/>
      <c r="AM1081" s="294"/>
      <c r="AN1081" s="294"/>
      <c r="AO1081" s="294"/>
      <c r="AP1081" s="294"/>
      <c r="AQ1081" s="294"/>
    </row>
    <row r="1082" spans="1:43" ht="60" x14ac:dyDescent="0.3">
      <c r="A1082" s="294"/>
      <c r="B1082" s="294"/>
      <c r="C1082" s="287" t="s">
        <v>2691</v>
      </c>
      <c r="D1082" s="288">
        <v>42870</v>
      </c>
      <c r="E1082" s="294"/>
      <c r="F1082" s="295" t="s">
        <v>3228</v>
      </c>
      <c r="G1082" s="295" t="s">
        <v>1132</v>
      </c>
      <c r="H1082" s="296"/>
      <c r="I1082" s="290">
        <v>39162</v>
      </c>
      <c r="J1082" s="294"/>
      <c r="K1082" s="294"/>
      <c r="L1082" s="295" t="s">
        <v>3211</v>
      </c>
      <c r="M1082" s="294"/>
      <c r="N1082" s="294"/>
      <c r="O1082" s="294"/>
      <c r="P1082" s="294"/>
      <c r="Q1082" s="294"/>
      <c r="R1082" s="294"/>
      <c r="S1082" s="294"/>
      <c r="T1082" s="294"/>
      <c r="U1082" s="294"/>
      <c r="V1082" s="294" t="s">
        <v>689</v>
      </c>
      <c r="W1082" s="294" t="s">
        <v>691</v>
      </c>
      <c r="X1082" s="294"/>
      <c r="Y1082" s="297">
        <v>1593171</v>
      </c>
      <c r="Z1082" s="297">
        <v>0</v>
      </c>
      <c r="AA1082" s="297">
        <v>0</v>
      </c>
      <c r="AB1082" s="297">
        <v>0</v>
      </c>
      <c r="AC1082" s="297">
        <v>1572659.58</v>
      </c>
      <c r="AD1082" s="294"/>
      <c r="AE1082" s="294"/>
      <c r="AF1082" s="294"/>
      <c r="AG1082" s="294"/>
      <c r="AH1082" s="294"/>
      <c r="AI1082" s="294"/>
      <c r="AJ1082" s="294"/>
      <c r="AK1082" s="294"/>
      <c r="AL1082" s="294"/>
      <c r="AM1082" s="294"/>
      <c r="AN1082" s="294"/>
      <c r="AO1082" s="294"/>
      <c r="AP1082" s="294"/>
      <c r="AQ1082" s="294"/>
    </row>
    <row r="1083" spans="1:43" ht="60" x14ac:dyDescent="0.3">
      <c r="A1083" s="294"/>
      <c r="B1083" s="294"/>
      <c r="C1083" s="287" t="s">
        <v>2692</v>
      </c>
      <c r="D1083" s="288">
        <v>172231</v>
      </c>
      <c r="E1083" s="294"/>
      <c r="F1083" s="295" t="s">
        <v>3228</v>
      </c>
      <c r="G1083" s="295" t="s">
        <v>1132</v>
      </c>
      <c r="H1083" s="296"/>
      <c r="I1083" s="290">
        <v>40991</v>
      </c>
      <c r="J1083" s="294"/>
      <c r="K1083" s="294"/>
      <c r="L1083" s="295" t="s">
        <v>3222</v>
      </c>
      <c r="M1083" s="294"/>
      <c r="N1083" s="294"/>
      <c r="O1083" s="294"/>
      <c r="P1083" s="294"/>
      <c r="Q1083" s="294"/>
      <c r="R1083" s="294"/>
      <c r="S1083" s="294"/>
      <c r="T1083" s="294"/>
      <c r="U1083" s="294"/>
      <c r="V1083" s="294" t="s">
        <v>689</v>
      </c>
      <c r="W1083" s="294" t="s">
        <v>689</v>
      </c>
      <c r="X1083" s="294"/>
      <c r="Y1083" s="297">
        <v>1582933</v>
      </c>
      <c r="Z1083" s="297">
        <v>0</v>
      </c>
      <c r="AA1083" s="297">
        <v>0</v>
      </c>
      <c r="AB1083" s="297">
        <v>0</v>
      </c>
      <c r="AC1083" s="297">
        <v>31500</v>
      </c>
      <c r="AD1083" s="294"/>
      <c r="AE1083" s="294"/>
      <c r="AF1083" s="294"/>
      <c r="AG1083" s="294"/>
      <c r="AH1083" s="294"/>
      <c r="AI1083" s="294"/>
      <c r="AJ1083" s="294"/>
      <c r="AK1083" s="294"/>
      <c r="AL1083" s="294"/>
      <c r="AM1083" s="294"/>
      <c r="AN1083" s="294"/>
      <c r="AO1083" s="294"/>
      <c r="AP1083" s="294"/>
      <c r="AQ1083" s="294"/>
    </row>
    <row r="1084" spans="1:43" ht="36" x14ac:dyDescent="0.3">
      <c r="A1084" s="294"/>
      <c r="B1084" s="294"/>
      <c r="C1084" s="287" t="s">
        <v>2693</v>
      </c>
      <c r="D1084" s="288">
        <v>86863</v>
      </c>
      <c r="E1084" s="294"/>
      <c r="F1084" s="295" t="s">
        <v>3228</v>
      </c>
      <c r="G1084" s="295" t="s">
        <v>1132</v>
      </c>
      <c r="H1084" s="296"/>
      <c r="I1084" s="290">
        <v>40291</v>
      </c>
      <c r="J1084" s="294"/>
      <c r="K1084" s="294"/>
      <c r="L1084" s="295" t="s">
        <v>3220</v>
      </c>
      <c r="M1084" s="294"/>
      <c r="N1084" s="294"/>
      <c r="O1084" s="294"/>
      <c r="P1084" s="294"/>
      <c r="Q1084" s="294"/>
      <c r="R1084" s="294"/>
      <c r="S1084" s="294"/>
      <c r="T1084" s="294"/>
      <c r="U1084" s="294"/>
      <c r="V1084" s="294" t="s">
        <v>689</v>
      </c>
      <c r="W1084" s="294" t="s">
        <v>689</v>
      </c>
      <c r="X1084" s="294"/>
      <c r="Y1084" s="297">
        <v>1517517</v>
      </c>
      <c r="Z1084" s="297">
        <v>0</v>
      </c>
      <c r="AA1084" s="297">
        <v>0</v>
      </c>
      <c r="AB1084" s="297">
        <v>0</v>
      </c>
      <c r="AC1084" s="297">
        <v>0</v>
      </c>
      <c r="AD1084" s="294"/>
      <c r="AE1084" s="294"/>
      <c r="AF1084" s="294"/>
      <c r="AG1084" s="294"/>
      <c r="AH1084" s="294"/>
      <c r="AI1084" s="294"/>
      <c r="AJ1084" s="294"/>
      <c r="AK1084" s="294"/>
      <c r="AL1084" s="294"/>
      <c r="AM1084" s="294"/>
      <c r="AN1084" s="294"/>
      <c r="AO1084" s="294"/>
      <c r="AP1084" s="294"/>
      <c r="AQ1084" s="294"/>
    </row>
    <row r="1085" spans="1:43" x14ac:dyDescent="0.3">
      <c r="A1085" s="294"/>
      <c r="B1085" s="294"/>
      <c r="C1085" s="287" t="s">
        <v>2694</v>
      </c>
      <c r="D1085" s="288">
        <v>110221</v>
      </c>
      <c r="E1085" s="294"/>
      <c r="F1085" s="295" t="s">
        <v>3228</v>
      </c>
      <c r="G1085" s="295" t="s">
        <v>1132</v>
      </c>
      <c r="H1085" s="296"/>
      <c r="I1085" s="290">
        <v>39843</v>
      </c>
      <c r="J1085" s="294"/>
      <c r="K1085" s="294"/>
      <c r="L1085" s="295" t="s">
        <v>3224</v>
      </c>
      <c r="M1085" s="294"/>
      <c r="N1085" s="294"/>
      <c r="O1085" s="294"/>
      <c r="P1085" s="294"/>
      <c r="Q1085" s="294"/>
      <c r="R1085" s="294"/>
      <c r="S1085" s="294"/>
      <c r="T1085" s="294"/>
      <c r="U1085" s="294"/>
      <c r="V1085" s="294" t="s">
        <v>689</v>
      </c>
      <c r="W1085" s="294" t="s">
        <v>691</v>
      </c>
      <c r="X1085" s="294"/>
      <c r="Y1085" s="297">
        <v>1498395</v>
      </c>
      <c r="Z1085" s="297">
        <v>0</v>
      </c>
      <c r="AA1085" s="297">
        <v>0</v>
      </c>
      <c r="AB1085" s="297">
        <v>0</v>
      </c>
      <c r="AC1085" s="297">
        <v>1459886.29</v>
      </c>
      <c r="AD1085" s="294"/>
      <c r="AE1085" s="294"/>
      <c r="AF1085" s="294"/>
      <c r="AG1085" s="294"/>
      <c r="AH1085" s="294"/>
      <c r="AI1085" s="294"/>
      <c r="AJ1085" s="294"/>
      <c r="AK1085" s="294"/>
      <c r="AL1085" s="294"/>
      <c r="AM1085" s="294"/>
      <c r="AN1085" s="294"/>
      <c r="AO1085" s="294"/>
      <c r="AP1085" s="294"/>
      <c r="AQ1085" s="294"/>
    </row>
    <row r="1086" spans="1:43" ht="60" x14ac:dyDescent="0.3">
      <c r="A1086" s="294"/>
      <c r="B1086" s="294"/>
      <c r="C1086" s="287" t="s">
        <v>2695</v>
      </c>
      <c r="D1086" s="288">
        <v>44832</v>
      </c>
      <c r="E1086" s="294"/>
      <c r="F1086" s="295" t="s">
        <v>3251</v>
      </c>
      <c r="G1086" s="295" t="s">
        <v>1132</v>
      </c>
      <c r="H1086" s="296"/>
      <c r="I1086" s="290">
        <v>39078</v>
      </c>
      <c r="J1086" s="294"/>
      <c r="K1086" s="294"/>
      <c r="L1086" s="295" t="s">
        <v>3211</v>
      </c>
      <c r="M1086" s="294"/>
      <c r="N1086" s="294"/>
      <c r="O1086" s="294"/>
      <c r="P1086" s="294"/>
      <c r="Q1086" s="294"/>
      <c r="R1086" s="294"/>
      <c r="S1086" s="294"/>
      <c r="T1086" s="294"/>
      <c r="U1086" s="294"/>
      <c r="V1086" s="294" t="s">
        <v>689</v>
      </c>
      <c r="W1086" s="294" t="s">
        <v>689</v>
      </c>
      <c r="X1086" s="294"/>
      <c r="Y1086" s="297">
        <v>1472207</v>
      </c>
      <c r="Z1086" s="297">
        <v>0</v>
      </c>
      <c r="AA1086" s="297">
        <v>0</v>
      </c>
      <c r="AB1086" s="297">
        <v>0</v>
      </c>
      <c r="AC1086" s="297">
        <v>0</v>
      </c>
      <c r="AD1086" s="294"/>
      <c r="AE1086" s="294"/>
      <c r="AF1086" s="294"/>
      <c r="AG1086" s="294"/>
      <c r="AH1086" s="294"/>
      <c r="AI1086" s="294"/>
      <c r="AJ1086" s="294"/>
      <c r="AK1086" s="294"/>
      <c r="AL1086" s="294"/>
      <c r="AM1086" s="294"/>
      <c r="AN1086" s="294"/>
      <c r="AO1086" s="294"/>
      <c r="AP1086" s="294"/>
      <c r="AQ1086" s="294"/>
    </row>
    <row r="1087" spans="1:43" ht="24" x14ac:dyDescent="0.3">
      <c r="A1087" s="294"/>
      <c r="B1087" s="294"/>
      <c r="C1087" s="287" t="s">
        <v>2696</v>
      </c>
      <c r="D1087" s="288">
        <v>141354</v>
      </c>
      <c r="E1087" s="294"/>
      <c r="F1087" s="295" t="s">
        <v>3248</v>
      </c>
      <c r="G1087" s="295" t="s">
        <v>1132</v>
      </c>
      <c r="H1087" s="296"/>
      <c r="I1087" s="290">
        <v>40252</v>
      </c>
      <c r="J1087" s="294"/>
      <c r="K1087" s="294"/>
      <c r="L1087" s="295" t="s">
        <v>3213</v>
      </c>
      <c r="M1087" s="294"/>
      <c r="N1087" s="294"/>
      <c r="O1087" s="294"/>
      <c r="P1087" s="294"/>
      <c r="Q1087" s="294"/>
      <c r="R1087" s="294"/>
      <c r="S1087" s="294"/>
      <c r="T1087" s="294"/>
      <c r="U1087" s="294"/>
      <c r="V1087" s="294" t="s">
        <v>689</v>
      </c>
      <c r="W1087" s="294" t="s">
        <v>689</v>
      </c>
      <c r="X1087" s="294"/>
      <c r="Y1087" s="297">
        <v>1460405</v>
      </c>
      <c r="Z1087" s="297">
        <v>0</v>
      </c>
      <c r="AA1087" s="297">
        <v>0</v>
      </c>
      <c r="AB1087" s="297">
        <v>0</v>
      </c>
      <c r="AC1087" s="297">
        <v>0</v>
      </c>
      <c r="AD1087" s="294"/>
      <c r="AE1087" s="294"/>
      <c r="AF1087" s="294"/>
      <c r="AG1087" s="294"/>
      <c r="AH1087" s="294"/>
      <c r="AI1087" s="294"/>
      <c r="AJ1087" s="294"/>
      <c r="AK1087" s="294"/>
      <c r="AL1087" s="294"/>
      <c r="AM1087" s="294"/>
      <c r="AN1087" s="294"/>
      <c r="AO1087" s="294"/>
      <c r="AP1087" s="294"/>
      <c r="AQ1087" s="294"/>
    </row>
    <row r="1088" spans="1:43" ht="36" x14ac:dyDescent="0.3">
      <c r="A1088" s="294"/>
      <c r="B1088" s="294"/>
      <c r="C1088" s="287" t="s">
        <v>2697</v>
      </c>
      <c r="D1088" s="288">
        <v>171962</v>
      </c>
      <c r="E1088" s="294"/>
      <c r="F1088" s="295" t="s">
        <v>3248</v>
      </c>
      <c r="G1088" s="295" t="s">
        <v>1132</v>
      </c>
      <c r="H1088" s="296"/>
      <c r="I1088" s="290">
        <v>40591</v>
      </c>
      <c r="J1088" s="294"/>
      <c r="K1088" s="294"/>
      <c r="L1088" s="295" t="s">
        <v>3222</v>
      </c>
      <c r="M1088" s="294"/>
      <c r="N1088" s="294"/>
      <c r="O1088" s="294"/>
      <c r="P1088" s="294"/>
      <c r="Q1088" s="294"/>
      <c r="R1088" s="294"/>
      <c r="S1088" s="294"/>
      <c r="T1088" s="294"/>
      <c r="U1088" s="294"/>
      <c r="V1088" s="294" t="s">
        <v>689</v>
      </c>
      <c r="W1088" s="294" t="s">
        <v>689</v>
      </c>
      <c r="X1088" s="294"/>
      <c r="Y1088" s="297">
        <v>1426845</v>
      </c>
      <c r="Z1088" s="297">
        <v>0</v>
      </c>
      <c r="AA1088" s="297">
        <v>0</v>
      </c>
      <c r="AB1088" s="297">
        <v>0</v>
      </c>
      <c r="AC1088" s="297">
        <v>1479082.04</v>
      </c>
      <c r="AD1088" s="294"/>
      <c r="AE1088" s="294"/>
      <c r="AF1088" s="294"/>
      <c r="AG1088" s="294"/>
      <c r="AH1088" s="294"/>
      <c r="AI1088" s="294"/>
      <c r="AJ1088" s="294"/>
      <c r="AK1088" s="294"/>
      <c r="AL1088" s="294"/>
      <c r="AM1088" s="294"/>
      <c r="AN1088" s="294"/>
      <c r="AO1088" s="294"/>
      <c r="AP1088" s="294"/>
      <c r="AQ1088" s="294"/>
    </row>
    <row r="1089" spans="1:43" ht="24" x14ac:dyDescent="0.3">
      <c r="A1089" s="294"/>
      <c r="B1089" s="294"/>
      <c r="C1089" s="287" t="s">
        <v>2698</v>
      </c>
      <c r="D1089" s="288">
        <v>110071</v>
      </c>
      <c r="E1089" s="294"/>
      <c r="F1089" s="295" t="s">
        <v>3256</v>
      </c>
      <c r="G1089" s="295" t="s">
        <v>1132</v>
      </c>
      <c r="H1089" s="296"/>
      <c r="I1089" s="290">
        <v>40084</v>
      </c>
      <c r="J1089" s="294"/>
      <c r="K1089" s="294"/>
      <c r="L1089" s="295" t="s">
        <v>3224</v>
      </c>
      <c r="M1089" s="294"/>
      <c r="N1089" s="294"/>
      <c r="O1089" s="294"/>
      <c r="P1089" s="294"/>
      <c r="Q1089" s="294"/>
      <c r="R1089" s="294"/>
      <c r="S1089" s="294"/>
      <c r="T1089" s="294"/>
      <c r="U1089" s="294"/>
      <c r="V1089" s="294" t="s">
        <v>691</v>
      </c>
      <c r="W1089" s="294" t="s">
        <v>691</v>
      </c>
      <c r="X1089" s="294"/>
      <c r="Y1089" s="297">
        <v>1160599.8400000001</v>
      </c>
      <c r="Z1089" s="297">
        <v>0</v>
      </c>
      <c r="AA1089" s="297">
        <v>0</v>
      </c>
      <c r="AB1089" s="297">
        <v>0</v>
      </c>
      <c r="AC1089" s="297">
        <v>1184106.8400000001</v>
      </c>
      <c r="AD1089" s="294"/>
      <c r="AE1089" s="294"/>
      <c r="AF1089" s="294"/>
      <c r="AG1089" s="294"/>
      <c r="AH1089" s="294"/>
      <c r="AI1089" s="294"/>
      <c r="AJ1089" s="294"/>
      <c r="AK1089" s="294"/>
      <c r="AL1089" s="294"/>
      <c r="AM1089" s="294"/>
      <c r="AN1089" s="294"/>
      <c r="AO1089" s="294"/>
      <c r="AP1089" s="294"/>
      <c r="AQ1089" s="294"/>
    </row>
    <row r="1090" spans="1:43" ht="24" x14ac:dyDescent="0.3">
      <c r="A1090" s="294"/>
      <c r="B1090" s="294"/>
      <c r="C1090" s="287" t="s">
        <v>2699</v>
      </c>
      <c r="D1090" s="288">
        <v>6668</v>
      </c>
      <c r="E1090" s="294"/>
      <c r="F1090" s="295" t="s">
        <v>3234</v>
      </c>
      <c r="G1090" s="295" t="s">
        <v>1132</v>
      </c>
      <c r="H1090" s="296"/>
      <c r="I1090" s="290">
        <v>37978</v>
      </c>
      <c r="J1090" s="294"/>
      <c r="K1090" s="294"/>
      <c r="L1090" s="295" t="s">
        <v>3210</v>
      </c>
      <c r="M1090" s="294"/>
      <c r="N1090" s="294"/>
      <c r="O1090" s="294"/>
      <c r="P1090" s="294"/>
      <c r="Q1090" s="294"/>
      <c r="R1090" s="294"/>
      <c r="S1090" s="294"/>
      <c r="T1090" s="294"/>
      <c r="U1090" s="294"/>
      <c r="V1090" s="294" t="s">
        <v>689</v>
      </c>
      <c r="W1090" s="294" t="s">
        <v>689</v>
      </c>
      <c r="X1090" s="294"/>
      <c r="Y1090" s="297">
        <v>1414231.56</v>
      </c>
      <c r="Z1090" s="297">
        <v>0</v>
      </c>
      <c r="AA1090" s="297">
        <v>0</v>
      </c>
      <c r="AB1090" s="297">
        <v>0</v>
      </c>
      <c r="AC1090" s="297">
        <v>0</v>
      </c>
      <c r="AD1090" s="294"/>
      <c r="AE1090" s="294"/>
      <c r="AF1090" s="294"/>
      <c r="AG1090" s="294"/>
      <c r="AH1090" s="294"/>
      <c r="AI1090" s="294"/>
      <c r="AJ1090" s="294"/>
      <c r="AK1090" s="294"/>
      <c r="AL1090" s="294"/>
      <c r="AM1090" s="294"/>
      <c r="AN1090" s="294"/>
      <c r="AO1090" s="294"/>
      <c r="AP1090" s="294"/>
      <c r="AQ1090" s="294"/>
    </row>
    <row r="1091" spans="1:43" ht="48" x14ac:dyDescent="0.3">
      <c r="A1091" s="294"/>
      <c r="B1091" s="294"/>
      <c r="C1091" s="287" t="s">
        <v>2700</v>
      </c>
      <c r="D1091" s="288">
        <v>309618</v>
      </c>
      <c r="E1091" s="294"/>
      <c r="F1091" s="295" t="s">
        <v>3228</v>
      </c>
      <c r="G1091" s="295" t="s">
        <v>1132</v>
      </c>
      <c r="H1091" s="296"/>
      <c r="I1091" s="290">
        <v>42717</v>
      </c>
      <c r="J1091" s="294"/>
      <c r="K1091" s="294"/>
      <c r="L1091" s="295" t="s">
        <v>3222</v>
      </c>
      <c r="M1091" s="294"/>
      <c r="N1091" s="294"/>
      <c r="O1091" s="294"/>
      <c r="P1091" s="294"/>
      <c r="Q1091" s="294"/>
      <c r="R1091" s="294"/>
      <c r="S1091" s="294"/>
      <c r="T1091" s="294"/>
      <c r="U1091" s="294"/>
      <c r="V1091" s="294" t="s">
        <v>689</v>
      </c>
      <c r="W1091" s="294" t="s">
        <v>689</v>
      </c>
      <c r="X1091" s="294"/>
      <c r="Y1091" s="297">
        <v>1399907</v>
      </c>
      <c r="Z1091" s="297">
        <v>0</v>
      </c>
      <c r="AA1091" s="297">
        <v>0</v>
      </c>
      <c r="AB1091" s="297">
        <v>0</v>
      </c>
      <c r="AC1091" s="297">
        <v>0</v>
      </c>
      <c r="AD1091" s="294"/>
      <c r="AE1091" s="294"/>
      <c r="AF1091" s="294"/>
      <c r="AG1091" s="294"/>
      <c r="AH1091" s="294"/>
      <c r="AI1091" s="294"/>
      <c r="AJ1091" s="294"/>
      <c r="AK1091" s="294"/>
      <c r="AL1091" s="294"/>
      <c r="AM1091" s="294"/>
      <c r="AN1091" s="294"/>
      <c r="AO1091" s="294"/>
      <c r="AP1091" s="294"/>
      <c r="AQ1091" s="294"/>
    </row>
    <row r="1092" spans="1:43" ht="24" x14ac:dyDescent="0.3">
      <c r="A1092" s="294"/>
      <c r="B1092" s="294"/>
      <c r="C1092" s="287" t="s">
        <v>2701</v>
      </c>
      <c r="D1092" s="288">
        <v>62529</v>
      </c>
      <c r="E1092" s="294"/>
      <c r="F1092" s="295" t="s">
        <v>3228</v>
      </c>
      <c r="G1092" s="295" t="s">
        <v>1132</v>
      </c>
      <c r="H1092" s="296"/>
      <c r="I1092" s="290">
        <v>39358</v>
      </c>
      <c r="J1092" s="294"/>
      <c r="K1092" s="294"/>
      <c r="L1092" s="295" t="s">
        <v>3211</v>
      </c>
      <c r="M1092" s="294"/>
      <c r="N1092" s="294"/>
      <c r="O1092" s="294"/>
      <c r="P1092" s="294"/>
      <c r="Q1092" s="294"/>
      <c r="R1092" s="294"/>
      <c r="S1092" s="294"/>
      <c r="T1092" s="294"/>
      <c r="U1092" s="294"/>
      <c r="V1092" s="294" t="s">
        <v>691</v>
      </c>
      <c r="W1092" s="294" t="s">
        <v>689</v>
      </c>
      <c r="X1092" s="294"/>
      <c r="Y1092" s="297">
        <v>1283264</v>
      </c>
      <c r="Z1092" s="297">
        <v>0</v>
      </c>
      <c r="AA1092" s="297">
        <v>0</v>
      </c>
      <c r="AB1092" s="297">
        <v>0</v>
      </c>
      <c r="AC1092" s="297">
        <v>1390232.33</v>
      </c>
      <c r="AD1092" s="294"/>
      <c r="AE1092" s="294"/>
      <c r="AF1092" s="294"/>
      <c r="AG1092" s="294"/>
      <c r="AH1092" s="294"/>
      <c r="AI1092" s="294"/>
      <c r="AJ1092" s="294"/>
      <c r="AK1092" s="294"/>
      <c r="AL1092" s="294"/>
      <c r="AM1092" s="294"/>
      <c r="AN1092" s="294"/>
      <c r="AO1092" s="294"/>
      <c r="AP1092" s="294"/>
      <c r="AQ1092" s="294"/>
    </row>
    <row r="1093" spans="1:43" ht="36" x14ac:dyDescent="0.3">
      <c r="A1093" s="294"/>
      <c r="B1093" s="294"/>
      <c r="C1093" s="287" t="s">
        <v>2702</v>
      </c>
      <c r="D1093" s="288">
        <v>63711</v>
      </c>
      <c r="E1093" s="294"/>
      <c r="F1093" s="295" t="s">
        <v>3234</v>
      </c>
      <c r="G1093" s="295" t="s">
        <v>1132</v>
      </c>
      <c r="H1093" s="296"/>
      <c r="I1093" s="290">
        <v>39751</v>
      </c>
      <c r="J1093" s="294"/>
      <c r="K1093" s="294"/>
      <c r="L1093" s="295" t="s">
        <v>3220</v>
      </c>
      <c r="M1093" s="294"/>
      <c r="N1093" s="294"/>
      <c r="O1093" s="294"/>
      <c r="P1093" s="294"/>
      <c r="Q1093" s="294"/>
      <c r="R1093" s="294"/>
      <c r="S1093" s="294"/>
      <c r="T1093" s="294"/>
      <c r="U1093" s="294"/>
      <c r="V1093" s="294" t="s">
        <v>689</v>
      </c>
      <c r="W1093" s="294" t="s">
        <v>689</v>
      </c>
      <c r="X1093" s="294"/>
      <c r="Y1093" s="297">
        <v>1334565</v>
      </c>
      <c r="Z1093" s="297">
        <v>0</v>
      </c>
      <c r="AA1093" s="297">
        <v>0</v>
      </c>
      <c r="AB1093" s="297">
        <v>0</v>
      </c>
      <c r="AC1093" s="297">
        <v>0</v>
      </c>
      <c r="AD1093" s="294"/>
      <c r="AE1093" s="294"/>
      <c r="AF1093" s="294"/>
      <c r="AG1093" s="294"/>
      <c r="AH1093" s="294"/>
      <c r="AI1093" s="294"/>
      <c r="AJ1093" s="294"/>
      <c r="AK1093" s="294"/>
      <c r="AL1093" s="294"/>
      <c r="AM1093" s="294"/>
      <c r="AN1093" s="294"/>
      <c r="AO1093" s="294"/>
      <c r="AP1093" s="294"/>
      <c r="AQ1093" s="294"/>
    </row>
    <row r="1094" spans="1:43" ht="36" x14ac:dyDescent="0.3">
      <c r="A1094" s="294"/>
      <c r="B1094" s="294"/>
      <c r="C1094" s="287" t="s">
        <v>2703</v>
      </c>
      <c r="D1094" s="288">
        <v>71645</v>
      </c>
      <c r="E1094" s="294"/>
      <c r="F1094" s="295" t="s">
        <v>3247</v>
      </c>
      <c r="G1094" s="295" t="s">
        <v>1132</v>
      </c>
      <c r="H1094" s="296"/>
      <c r="I1094" s="290">
        <v>39442</v>
      </c>
      <c r="J1094" s="294"/>
      <c r="K1094" s="294"/>
      <c r="L1094" s="295" t="s">
        <v>3211</v>
      </c>
      <c r="M1094" s="294"/>
      <c r="N1094" s="294"/>
      <c r="O1094" s="294"/>
      <c r="P1094" s="294"/>
      <c r="Q1094" s="294"/>
      <c r="R1094" s="294"/>
      <c r="S1094" s="294"/>
      <c r="T1094" s="294"/>
      <c r="U1094" s="294"/>
      <c r="V1094" s="294" t="s">
        <v>689</v>
      </c>
      <c r="W1094" s="294" t="s">
        <v>689</v>
      </c>
      <c r="X1094" s="294"/>
      <c r="Y1094" s="297">
        <v>1333592</v>
      </c>
      <c r="Z1094" s="297">
        <v>0</v>
      </c>
      <c r="AA1094" s="297">
        <v>0</v>
      </c>
      <c r="AB1094" s="297">
        <v>0</v>
      </c>
      <c r="AC1094" s="297">
        <v>1122410.74</v>
      </c>
      <c r="AD1094" s="294"/>
      <c r="AE1094" s="294"/>
      <c r="AF1094" s="294"/>
      <c r="AG1094" s="294"/>
      <c r="AH1094" s="294"/>
      <c r="AI1094" s="294"/>
      <c r="AJ1094" s="294"/>
      <c r="AK1094" s="294"/>
      <c r="AL1094" s="294"/>
      <c r="AM1094" s="294"/>
      <c r="AN1094" s="294"/>
      <c r="AO1094" s="294"/>
      <c r="AP1094" s="294"/>
      <c r="AQ1094" s="294"/>
    </row>
    <row r="1095" spans="1:43" ht="72" x14ac:dyDescent="0.3">
      <c r="A1095" s="294"/>
      <c r="B1095" s="294"/>
      <c r="C1095" s="287" t="s">
        <v>2704</v>
      </c>
      <c r="D1095" s="288">
        <v>43621</v>
      </c>
      <c r="E1095" s="294"/>
      <c r="F1095" s="295" t="s">
        <v>3228</v>
      </c>
      <c r="G1095" s="295" t="s">
        <v>1132</v>
      </c>
      <c r="H1095" s="296"/>
      <c r="I1095" s="290">
        <v>39279</v>
      </c>
      <c r="J1095" s="294"/>
      <c r="K1095" s="294"/>
      <c r="L1095" s="295" t="s">
        <v>3211</v>
      </c>
      <c r="M1095" s="294"/>
      <c r="N1095" s="294"/>
      <c r="O1095" s="294"/>
      <c r="P1095" s="294"/>
      <c r="Q1095" s="294"/>
      <c r="R1095" s="294"/>
      <c r="S1095" s="294"/>
      <c r="T1095" s="294"/>
      <c r="U1095" s="294"/>
      <c r="V1095" s="294" t="s">
        <v>689</v>
      </c>
      <c r="W1095" s="294" t="s">
        <v>689</v>
      </c>
      <c r="X1095" s="294"/>
      <c r="Y1095" s="297">
        <v>1291922</v>
      </c>
      <c r="Z1095" s="297">
        <v>0</v>
      </c>
      <c r="AA1095" s="297">
        <v>0</v>
      </c>
      <c r="AB1095" s="297">
        <v>0</v>
      </c>
      <c r="AC1095" s="297">
        <v>0</v>
      </c>
      <c r="AD1095" s="294"/>
      <c r="AE1095" s="294"/>
      <c r="AF1095" s="294"/>
      <c r="AG1095" s="294"/>
      <c r="AH1095" s="294"/>
      <c r="AI1095" s="294"/>
      <c r="AJ1095" s="294"/>
      <c r="AK1095" s="294"/>
      <c r="AL1095" s="294"/>
      <c r="AM1095" s="294"/>
      <c r="AN1095" s="294"/>
      <c r="AO1095" s="294"/>
      <c r="AP1095" s="294"/>
      <c r="AQ1095" s="294"/>
    </row>
    <row r="1096" spans="1:43" ht="36" x14ac:dyDescent="0.3">
      <c r="A1096" s="294"/>
      <c r="B1096" s="294"/>
      <c r="C1096" s="287" t="s">
        <v>2705</v>
      </c>
      <c r="D1096" s="288">
        <v>51320</v>
      </c>
      <c r="E1096" s="294"/>
      <c r="F1096" s="295" t="s">
        <v>3228</v>
      </c>
      <c r="G1096" s="295" t="s">
        <v>1132</v>
      </c>
      <c r="H1096" s="296"/>
      <c r="I1096" s="290">
        <v>39224</v>
      </c>
      <c r="J1096" s="294"/>
      <c r="K1096" s="294"/>
      <c r="L1096" s="295" t="s">
        <v>3218</v>
      </c>
      <c r="M1096" s="294"/>
      <c r="N1096" s="294"/>
      <c r="O1096" s="294"/>
      <c r="P1096" s="294"/>
      <c r="Q1096" s="294"/>
      <c r="R1096" s="294"/>
      <c r="S1096" s="294"/>
      <c r="T1096" s="294"/>
      <c r="U1096" s="294"/>
      <c r="V1096" s="294" t="s">
        <v>689</v>
      </c>
      <c r="W1096" s="294" t="s">
        <v>689</v>
      </c>
      <c r="X1096" s="294"/>
      <c r="Y1096" s="297">
        <v>1258703</v>
      </c>
      <c r="Z1096" s="297">
        <v>0</v>
      </c>
      <c r="AA1096" s="297">
        <v>0</v>
      </c>
      <c r="AB1096" s="297">
        <v>0</v>
      </c>
      <c r="AC1096" s="297">
        <v>0</v>
      </c>
      <c r="AD1096" s="294"/>
      <c r="AE1096" s="294"/>
      <c r="AF1096" s="294"/>
      <c r="AG1096" s="294"/>
      <c r="AH1096" s="294"/>
      <c r="AI1096" s="294"/>
      <c r="AJ1096" s="294"/>
      <c r="AK1096" s="294"/>
      <c r="AL1096" s="294"/>
      <c r="AM1096" s="294"/>
      <c r="AN1096" s="294"/>
      <c r="AO1096" s="294"/>
      <c r="AP1096" s="294"/>
      <c r="AQ1096" s="294"/>
    </row>
    <row r="1097" spans="1:43" ht="36" x14ac:dyDescent="0.3">
      <c r="A1097" s="294"/>
      <c r="B1097" s="294"/>
      <c r="C1097" s="287" t="s">
        <v>2706</v>
      </c>
      <c r="D1097" s="288">
        <v>172020</v>
      </c>
      <c r="E1097" s="294"/>
      <c r="F1097" s="295" t="s">
        <v>3248</v>
      </c>
      <c r="G1097" s="295" t="s">
        <v>1132</v>
      </c>
      <c r="H1097" s="296"/>
      <c r="I1097" s="290">
        <v>40591</v>
      </c>
      <c r="J1097" s="294"/>
      <c r="K1097" s="294"/>
      <c r="L1097" s="295" t="s">
        <v>3222</v>
      </c>
      <c r="M1097" s="294"/>
      <c r="N1097" s="294"/>
      <c r="O1097" s="294"/>
      <c r="P1097" s="294"/>
      <c r="Q1097" s="294"/>
      <c r="R1097" s="294"/>
      <c r="S1097" s="294"/>
      <c r="T1097" s="294"/>
      <c r="U1097" s="294"/>
      <c r="V1097" s="294" t="s">
        <v>689</v>
      </c>
      <c r="W1097" s="294" t="s">
        <v>689</v>
      </c>
      <c r="X1097" s="294"/>
      <c r="Y1097" s="297">
        <v>1256064</v>
      </c>
      <c r="Z1097" s="297">
        <v>0</v>
      </c>
      <c r="AA1097" s="297">
        <v>0</v>
      </c>
      <c r="AB1097" s="297">
        <v>0</v>
      </c>
      <c r="AC1097" s="297">
        <v>1319814.3600000001</v>
      </c>
      <c r="AD1097" s="294"/>
      <c r="AE1097" s="294"/>
      <c r="AF1097" s="294"/>
      <c r="AG1097" s="294"/>
      <c r="AH1097" s="294"/>
      <c r="AI1097" s="294"/>
      <c r="AJ1097" s="294"/>
      <c r="AK1097" s="294"/>
      <c r="AL1097" s="294"/>
      <c r="AM1097" s="294"/>
      <c r="AN1097" s="294"/>
      <c r="AO1097" s="294"/>
      <c r="AP1097" s="294"/>
      <c r="AQ1097" s="294"/>
    </row>
    <row r="1098" spans="1:43" ht="24" x14ac:dyDescent="0.3">
      <c r="A1098" s="294"/>
      <c r="B1098" s="294"/>
      <c r="C1098" s="287" t="s">
        <v>2707</v>
      </c>
      <c r="D1098" s="288">
        <v>26652</v>
      </c>
      <c r="E1098" s="294"/>
      <c r="F1098" s="295" t="s">
        <v>3230</v>
      </c>
      <c r="G1098" s="295" t="s">
        <v>1132</v>
      </c>
      <c r="H1098" s="296"/>
      <c r="I1098" s="290">
        <v>38975</v>
      </c>
      <c r="J1098" s="294"/>
      <c r="K1098" s="294"/>
      <c r="L1098" s="295" t="s">
        <v>3218</v>
      </c>
      <c r="M1098" s="294"/>
      <c r="N1098" s="294"/>
      <c r="O1098" s="294"/>
      <c r="P1098" s="294"/>
      <c r="Q1098" s="294"/>
      <c r="R1098" s="294"/>
      <c r="S1098" s="294"/>
      <c r="T1098" s="294"/>
      <c r="U1098" s="294"/>
      <c r="V1098" s="294" t="s">
        <v>689</v>
      </c>
      <c r="W1098" s="294" t="s">
        <v>689</v>
      </c>
      <c r="X1098" s="294"/>
      <c r="Y1098" s="297">
        <v>1243470</v>
      </c>
      <c r="Z1098" s="297">
        <v>0</v>
      </c>
      <c r="AA1098" s="297">
        <v>0</v>
      </c>
      <c r="AB1098" s="297">
        <v>0</v>
      </c>
      <c r="AC1098" s="297">
        <v>0</v>
      </c>
      <c r="AD1098" s="294"/>
      <c r="AE1098" s="294"/>
      <c r="AF1098" s="294"/>
      <c r="AG1098" s="294"/>
      <c r="AH1098" s="294"/>
      <c r="AI1098" s="294"/>
      <c r="AJ1098" s="294"/>
      <c r="AK1098" s="294"/>
      <c r="AL1098" s="294"/>
      <c r="AM1098" s="294"/>
      <c r="AN1098" s="294"/>
      <c r="AO1098" s="294"/>
      <c r="AP1098" s="294"/>
      <c r="AQ1098" s="294"/>
    </row>
    <row r="1099" spans="1:43" ht="24" x14ac:dyDescent="0.3">
      <c r="A1099" s="294"/>
      <c r="B1099" s="294"/>
      <c r="C1099" s="287" t="s">
        <v>2708</v>
      </c>
      <c r="D1099" s="288">
        <v>88274</v>
      </c>
      <c r="E1099" s="294"/>
      <c r="F1099" s="295" t="s">
        <v>3242</v>
      </c>
      <c r="G1099" s="295" t="s">
        <v>1132</v>
      </c>
      <c r="H1099" s="296"/>
      <c r="I1099" s="290">
        <v>40017</v>
      </c>
      <c r="J1099" s="294"/>
      <c r="K1099" s="294"/>
      <c r="L1099" s="295" t="s">
        <v>3210</v>
      </c>
      <c r="M1099" s="294"/>
      <c r="N1099" s="294"/>
      <c r="O1099" s="294"/>
      <c r="P1099" s="294"/>
      <c r="Q1099" s="294"/>
      <c r="R1099" s="294"/>
      <c r="S1099" s="294"/>
      <c r="T1099" s="294"/>
      <c r="U1099" s="294"/>
      <c r="V1099" s="294" t="s">
        <v>691</v>
      </c>
      <c r="W1099" s="294" t="s">
        <v>689</v>
      </c>
      <c r="X1099" s="294"/>
      <c r="Y1099" s="297">
        <v>1243092.93</v>
      </c>
      <c r="Z1099" s="297">
        <v>0</v>
      </c>
      <c r="AA1099" s="297">
        <v>0</v>
      </c>
      <c r="AB1099" s="297">
        <v>0</v>
      </c>
      <c r="AC1099" s="297">
        <v>0</v>
      </c>
      <c r="AD1099" s="294"/>
      <c r="AE1099" s="294"/>
      <c r="AF1099" s="294"/>
      <c r="AG1099" s="294"/>
      <c r="AH1099" s="294"/>
      <c r="AI1099" s="294"/>
      <c r="AJ1099" s="294"/>
      <c r="AK1099" s="294"/>
      <c r="AL1099" s="294"/>
      <c r="AM1099" s="294"/>
      <c r="AN1099" s="294"/>
      <c r="AO1099" s="294"/>
      <c r="AP1099" s="294"/>
      <c r="AQ1099" s="294"/>
    </row>
    <row r="1100" spans="1:43" x14ac:dyDescent="0.3">
      <c r="A1100" s="294"/>
      <c r="B1100" s="294"/>
      <c r="C1100" s="287" t="e">
        <v>#NAME?</v>
      </c>
      <c r="D1100" s="288">
        <v>168129</v>
      </c>
      <c r="E1100" s="294"/>
      <c r="F1100" s="295" t="s">
        <v>3248</v>
      </c>
      <c r="G1100" s="295" t="s">
        <v>1132</v>
      </c>
      <c r="H1100" s="296"/>
      <c r="I1100" s="290">
        <v>40499</v>
      </c>
      <c r="J1100" s="294"/>
      <c r="K1100" s="294"/>
      <c r="L1100" s="295" t="s">
        <v>3210</v>
      </c>
      <c r="M1100" s="294"/>
      <c r="N1100" s="294"/>
      <c r="O1100" s="294"/>
      <c r="P1100" s="294"/>
      <c r="Q1100" s="294"/>
      <c r="R1100" s="294"/>
      <c r="S1100" s="294"/>
      <c r="T1100" s="294"/>
      <c r="U1100" s="294"/>
      <c r="V1100" s="294" t="s">
        <v>689</v>
      </c>
      <c r="W1100" s="294" t="s">
        <v>689</v>
      </c>
      <c r="X1100" s="294"/>
      <c r="Y1100" s="297">
        <v>1225435</v>
      </c>
      <c r="Z1100" s="297">
        <v>0</v>
      </c>
      <c r="AA1100" s="297">
        <v>0</v>
      </c>
      <c r="AB1100" s="297">
        <v>0</v>
      </c>
      <c r="AC1100" s="297">
        <v>0</v>
      </c>
      <c r="AD1100" s="294"/>
      <c r="AE1100" s="294"/>
      <c r="AF1100" s="294"/>
      <c r="AG1100" s="294"/>
      <c r="AH1100" s="294"/>
      <c r="AI1100" s="294"/>
      <c r="AJ1100" s="294"/>
      <c r="AK1100" s="294"/>
      <c r="AL1100" s="294"/>
      <c r="AM1100" s="294"/>
      <c r="AN1100" s="294"/>
      <c r="AO1100" s="294"/>
      <c r="AP1100" s="294"/>
      <c r="AQ1100" s="294"/>
    </row>
    <row r="1101" spans="1:43" ht="36" x14ac:dyDescent="0.3">
      <c r="A1101" s="294"/>
      <c r="B1101" s="294"/>
      <c r="C1101" s="287" t="s">
        <v>2709</v>
      </c>
      <c r="D1101" s="288">
        <v>172031</v>
      </c>
      <c r="E1101" s="294"/>
      <c r="F1101" s="295" t="s">
        <v>3248</v>
      </c>
      <c r="G1101" s="295" t="s">
        <v>1132</v>
      </c>
      <c r="H1101" s="296"/>
      <c r="I1101" s="290">
        <v>40599</v>
      </c>
      <c r="J1101" s="294"/>
      <c r="K1101" s="294"/>
      <c r="L1101" s="295" t="s">
        <v>3222</v>
      </c>
      <c r="M1101" s="294"/>
      <c r="N1101" s="294"/>
      <c r="O1101" s="294"/>
      <c r="P1101" s="294"/>
      <c r="Q1101" s="294"/>
      <c r="R1101" s="294"/>
      <c r="S1101" s="294"/>
      <c r="T1101" s="294"/>
      <c r="U1101" s="294"/>
      <c r="V1101" s="294" t="s">
        <v>689</v>
      </c>
      <c r="W1101" s="294" t="s">
        <v>689</v>
      </c>
      <c r="X1101" s="294"/>
      <c r="Y1101" s="297">
        <v>1223833</v>
      </c>
      <c r="Z1101" s="297">
        <v>0</v>
      </c>
      <c r="AA1101" s="297">
        <v>0</v>
      </c>
      <c r="AB1101" s="297">
        <v>0</v>
      </c>
      <c r="AC1101" s="297">
        <v>1344375.68</v>
      </c>
      <c r="AD1101" s="294"/>
      <c r="AE1101" s="294"/>
      <c r="AF1101" s="294"/>
      <c r="AG1101" s="294"/>
      <c r="AH1101" s="294"/>
      <c r="AI1101" s="294"/>
      <c r="AJ1101" s="294"/>
      <c r="AK1101" s="294"/>
      <c r="AL1101" s="294"/>
      <c r="AM1101" s="294"/>
      <c r="AN1101" s="294"/>
      <c r="AO1101" s="294"/>
      <c r="AP1101" s="294"/>
      <c r="AQ1101" s="294"/>
    </row>
    <row r="1102" spans="1:43" ht="36" x14ac:dyDescent="0.3">
      <c r="A1102" s="294"/>
      <c r="B1102" s="294"/>
      <c r="C1102" s="287" t="s">
        <v>2710</v>
      </c>
      <c r="D1102" s="288">
        <v>52035</v>
      </c>
      <c r="E1102" s="294"/>
      <c r="F1102" s="295" t="s">
        <v>3234</v>
      </c>
      <c r="G1102" s="295" t="s">
        <v>1132</v>
      </c>
      <c r="H1102" s="296"/>
      <c r="I1102" s="290">
        <v>40044</v>
      </c>
      <c r="J1102" s="294"/>
      <c r="K1102" s="294"/>
      <c r="L1102" s="295" t="s">
        <v>3220</v>
      </c>
      <c r="M1102" s="294"/>
      <c r="N1102" s="294"/>
      <c r="O1102" s="294"/>
      <c r="P1102" s="294"/>
      <c r="Q1102" s="294"/>
      <c r="R1102" s="294"/>
      <c r="S1102" s="294"/>
      <c r="T1102" s="294"/>
      <c r="U1102" s="294"/>
      <c r="V1102" s="294" t="s">
        <v>689</v>
      </c>
      <c r="W1102" s="294" t="s">
        <v>689</v>
      </c>
      <c r="X1102" s="294"/>
      <c r="Y1102" s="297">
        <v>1203605</v>
      </c>
      <c r="Z1102" s="297">
        <v>0</v>
      </c>
      <c r="AA1102" s="297">
        <v>0</v>
      </c>
      <c r="AB1102" s="297">
        <v>0</v>
      </c>
      <c r="AC1102" s="297">
        <v>0</v>
      </c>
      <c r="AD1102" s="294"/>
      <c r="AE1102" s="294"/>
      <c r="AF1102" s="294"/>
      <c r="AG1102" s="294"/>
      <c r="AH1102" s="294"/>
      <c r="AI1102" s="294"/>
      <c r="AJ1102" s="294"/>
      <c r="AK1102" s="294"/>
      <c r="AL1102" s="294"/>
      <c r="AM1102" s="294"/>
      <c r="AN1102" s="294"/>
      <c r="AO1102" s="294"/>
      <c r="AP1102" s="294"/>
      <c r="AQ1102" s="294"/>
    </row>
    <row r="1103" spans="1:43" ht="48" x14ac:dyDescent="0.3">
      <c r="A1103" s="294"/>
      <c r="B1103" s="294"/>
      <c r="C1103" s="287" t="s">
        <v>2711</v>
      </c>
      <c r="D1103" s="288">
        <v>2288817</v>
      </c>
      <c r="E1103" s="294"/>
      <c r="F1103" s="295" t="s">
        <v>3228</v>
      </c>
      <c r="G1103" s="295" t="s">
        <v>1132</v>
      </c>
      <c r="H1103" s="296"/>
      <c r="I1103" s="290">
        <v>42509</v>
      </c>
      <c r="J1103" s="294"/>
      <c r="K1103" s="294"/>
      <c r="L1103" s="295" t="s">
        <v>3222</v>
      </c>
      <c r="M1103" s="294"/>
      <c r="N1103" s="294"/>
      <c r="O1103" s="294"/>
      <c r="P1103" s="294"/>
      <c r="Q1103" s="294"/>
      <c r="R1103" s="294"/>
      <c r="S1103" s="294"/>
      <c r="T1103" s="294"/>
      <c r="U1103" s="294"/>
      <c r="V1103" s="294" t="s">
        <v>689</v>
      </c>
      <c r="W1103" s="294" t="s">
        <v>689</v>
      </c>
      <c r="X1103" s="294"/>
      <c r="Y1103" s="297">
        <v>1182270</v>
      </c>
      <c r="Z1103" s="297">
        <v>0</v>
      </c>
      <c r="AA1103" s="297">
        <v>0</v>
      </c>
      <c r="AB1103" s="297">
        <v>0</v>
      </c>
      <c r="AC1103" s="297">
        <v>0</v>
      </c>
      <c r="AD1103" s="294"/>
      <c r="AE1103" s="294"/>
      <c r="AF1103" s="294"/>
      <c r="AG1103" s="294"/>
      <c r="AH1103" s="294"/>
      <c r="AI1103" s="294"/>
      <c r="AJ1103" s="294"/>
      <c r="AK1103" s="294"/>
      <c r="AL1103" s="294"/>
      <c r="AM1103" s="294"/>
      <c r="AN1103" s="294"/>
      <c r="AO1103" s="294"/>
      <c r="AP1103" s="294"/>
      <c r="AQ1103" s="294"/>
    </row>
    <row r="1104" spans="1:43" ht="48" x14ac:dyDescent="0.3">
      <c r="A1104" s="294"/>
      <c r="B1104" s="294"/>
      <c r="C1104" s="287" t="s">
        <v>2712</v>
      </c>
      <c r="D1104" s="288">
        <v>204543</v>
      </c>
      <c r="E1104" s="294"/>
      <c r="F1104" s="295" t="s">
        <v>3257</v>
      </c>
      <c r="G1104" s="295" t="s">
        <v>1132</v>
      </c>
      <c r="H1104" s="296"/>
      <c r="I1104" s="290">
        <v>41792</v>
      </c>
      <c r="J1104" s="294"/>
      <c r="K1104" s="294"/>
      <c r="L1104" s="295" t="s">
        <v>3213</v>
      </c>
      <c r="M1104" s="294"/>
      <c r="N1104" s="294"/>
      <c r="O1104" s="294"/>
      <c r="P1104" s="294"/>
      <c r="Q1104" s="294"/>
      <c r="R1104" s="294"/>
      <c r="S1104" s="294"/>
      <c r="T1104" s="294"/>
      <c r="U1104" s="294"/>
      <c r="V1104" s="294" t="s">
        <v>689</v>
      </c>
      <c r="W1104" s="294" t="s">
        <v>689</v>
      </c>
      <c r="X1104" s="294"/>
      <c r="Y1104" s="297">
        <v>1170194</v>
      </c>
      <c r="Z1104" s="297">
        <v>0</v>
      </c>
      <c r="AA1104" s="297">
        <v>0</v>
      </c>
      <c r="AB1104" s="297">
        <v>0</v>
      </c>
      <c r="AC1104" s="297">
        <v>0</v>
      </c>
      <c r="AD1104" s="294"/>
      <c r="AE1104" s="294"/>
      <c r="AF1104" s="294"/>
      <c r="AG1104" s="294"/>
      <c r="AH1104" s="294"/>
      <c r="AI1104" s="294"/>
      <c r="AJ1104" s="294"/>
      <c r="AK1104" s="294"/>
      <c r="AL1104" s="294"/>
      <c r="AM1104" s="294"/>
      <c r="AN1104" s="294"/>
      <c r="AO1104" s="294"/>
      <c r="AP1104" s="294"/>
      <c r="AQ1104" s="294"/>
    </row>
    <row r="1105" spans="1:43" ht="36" x14ac:dyDescent="0.3">
      <c r="A1105" s="294"/>
      <c r="B1105" s="294"/>
      <c r="C1105" s="287" t="s">
        <v>2713</v>
      </c>
      <c r="D1105" s="288">
        <v>141796</v>
      </c>
      <c r="E1105" s="294"/>
      <c r="F1105" s="295" t="s">
        <v>3258</v>
      </c>
      <c r="G1105" s="295" t="s">
        <v>1132</v>
      </c>
      <c r="H1105" s="296"/>
      <c r="I1105" s="290">
        <v>40183</v>
      </c>
      <c r="J1105" s="294"/>
      <c r="K1105" s="294"/>
      <c r="L1105" s="295" t="s">
        <v>3215</v>
      </c>
      <c r="M1105" s="294"/>
      <c r="N1105" s="294"/>
      <c r="O1105" s="294"/>
      <c r="P1105" s="294"/>
      <c r="Q1105" s="294"/>
      <c r="R1105" s="294"/>
      <c r="S1105" s="294"/>
      <c r="T1105" s="294"/>
      <c r="U1105" s="294"/>
      <c r="V1105" s="294" t="s">
        <v>689</v>
      </c>
      <c r="W1105" s="294" t="s">
        <v>689</v>
      </c>
      <c r="X1105" s="294"/>
      <c r="Y1105" s="297">
        <v>1156405.7</v>
      </c>
      <c r="Z1105" s="297">
        <v>0</v>
      </c>
      <c r="AA1105" s="297">
        <v>0</v>
      </c>
      <c r="AB1105" s="297">
        <v>0</v>
      </c>
      <c r="AC1105" s="297">
        <v>0</v>
      </c>
      <c r="AD1105" s="294"/>
      <c r="AE1105" s="294"/>
      <c r="AF1105" s="294"/>
      <c r="AG1105" s="294"/>
      <c r="AH1105" s="294"/>
      <c r="AI1105" s="294"/>
      <c r="AJ1105" s="294"/>
      <c r="AK1105" s="294"/>
      <c r="AL1105" s="294"/>
      <c r="AM1105" s="294"/>
      <c r="AN1105" s="294"/>
      <c r="AO1105" s="294"/>
      <c r="AP1105" s="294"/>
      <c r="AQ1105" s="294"/>
    </row>
    <row r="1106" spans="1:43" ht="72" x14ac:dyDescent="0.3">
      <c r="A1106" s="294"/>
      <c r="B1106" s="294"/>
      <c r="C1106" s="287" t="s">
        <v>2467</v>
      </c>
      <c r="D1106" s="288">
        <v>2314773</v>
      </c>
      <c r="E1106" s="294"/>
      <c r="F1106" s="295" t="s">
        <v>3228</v>
      </c>
      <c r="G1106" s="295" t="s">
        <v>1132</v>
      </c>
      <c r="H1106" s="296"/>
      <c r="I1106" s="290">
        <v>42583</v>
      </c>
      <c r="J1106" s="294"/>
      <c r="K1106" s="294"/>
      <c r="L1106" s="295" t="s">
        <v>3219</v>
      </c>
      <c r="M1106" s="294"/>
      <c r="N1106" s="294"/>
      <c r="O1106" s="294"/>
      <c r="P1106" s="294"/>
      <c r="Q1106" s="294"/>
      <c r="R1106" s="294"/>
      <c r="S1106" s="294"/>
      <c r="T1106" s="294"/>
      <c r="U1106" s="294"/>
      <c r="V1106" s="294" t="s">
        <v>689</v>
      </c>
      <c r="W1106" s="294" t="s">
        <v>689</v>
      </c>
      <c r="X1106" s="294"/>
      <c r="Y1106" s="297">
        <v>1152446.1499999999</v>
      </c>
      <c r="Z1106" s="297">
        <v>0</v>
      </c>
      <c r="AA1106" s="297">
        <v>37709</v>
      </c>
      <c r="AB1106" s="297">
        <v>0</v>
      </c>
      <c r="AC1106" s="297">
        <v>0</v>
      </c>
      <c r="AD1106" s="294"/>
      <c r="AE1106" s="294"/>
      <c r="AF1106" s="294"/>
      <c r="AG1106" s="294"/>
      <c r="AH1106" s="294"/>
      <c r="AI1106" s="294"/>
      <c r="AJ1106" s="294"/>
      <c r="AK1106" s="294"/>
      <c r="AL1106" s="294"/>
      <c r="AM1106" s="294"/>
      <c r="AN1106" s="294"/>
      <c r="AO1106" s="294"/>
      <c r="AP1106" s="294"/>
      <c r="AQ1106" s="294"/>
    </row>
    <row r="1107" spans="1:43" ht="36" x14ac:dyDescent="0.3">
      <c r="A1107" s="294"/>
      <c r="B1107" s="294"/>
      <c r="C1107" s="287" t="s">
        <v>2714</v>
      </c>
      <c r="D1107" s="288">
        <v>134994</v>
      </c>
      <c r="E1107" s="294"/>
      <c r="F1107" s="295" t="s">
        <v>3259</v>
      </c>
      <c r="G1107" s="295" t="s">
        <v>1132</v>
      </c>
      <c r="H1107" s="296"/>
      <c r="I1107" s="290">
        <v>40119</v>
      </c>
      <c r="J1107" s="294"/>
      <c r="K1107" s="294"/>
      <c r="L1107" s="295" t="s">
        <v>3210</v>
      </c>
      <c r="M1107" s="294"/>
      <c r="N1107" s="294"/>
      <c r="O1107" s="294"/>
      <c r="P1107" s="294"/>
      <c r="Q1107" s="294"/>
      <c r="R1107" s="294"/>
      <c r="S1107" s="294"/>
      <c r="T1107" s="294"/>
      <c r="U1107" s="294"/>
      <c r="V1107" s="294" t="s">
        <v>689</v>
      </c>
      <c r="W1107" s="294" t="s">
        <v>689</v>
      </c>
      <c r="X1107" s="294"/>
      <c r="Y1107" s="297">
        <v>1150974.47</v>
      </c>
      <c r="Z1107" s="297">
        <v>0</v>
      </c>
      <c r="AA1107" s="297">
        <v>0</v>
      </c>
      <c r="AB1107" s="297">
        <v>0</v>
      </c>
      <c r="AC1107" s="297">
        <v>1150886.23</v>
      </c>
      <c r="AD1107" s="294"/>
      <c r="AE1107" s="294"/>
      <c r="AF1107" s="294"/>
      <c r="AG1107" s="294"/>
      <c r="AH1107" s="294"/>
      <c r="AI1107" s="294"/>
      <c r="AJ1107" s="294"/>
      <c r="AK1107" s="294"/>
      <c r="AL1107" s="294"/>
      <c r="AM1107" s="294"/>
      <c r="AN1107" s="294"/>
      <c r="AO1107" s="294"/>
      <c r="AP1107" s="294"/>
      <c r="AQ1107" s="294"/>
    </row>
    <row r="1108" spans="1:43" ht="24" x14ac:dyDescent="0.3">
      <c r="A1108" s="294"/>
      <c r="B1108" s="294"/>
      <c r="C1108" s="287" t="s">
        <v>2715</v>
      </c>
      <c r="D1108" s="288">
        <v>171527</v>
      </c>
      <c r="E1108" s="294"/>
      <c r="F1108" s="295" t="s">
        <v>3228</v>
      </c>
      <c r="G1108" s="295" t="s">
        <v>1132</v>
      </c>
      <c r="H1108" s="296"/>
      <c r="I1108" s="290">
        <v>41411</v>
      </c>
      <c r="J1108" s="294"/>
      <c r="K1108" s="294"/>
      <c r="L1108" s="295" t="s">
        <v>3222</v>
      </c>
      <c r="M1108" s="294"/>
      <c r="N1108" s="294"/>
      <c r="O1108" s="294"/>
      <c r="P1108" s="294"/>
      <c r="Q1108" s="294"/>
      <c r="R1108" s="294"/>
      <c r="S1108" s="294"/>
      <c r="T1108" s="294"/>
      <c r="U1108" s="294"/>
      <c r="V1108" s="294" t="s">
        <v>689</v>
      </c>
      <c r="W1108" s="294" t="s">
        <v>689</v>
      </c>
      <c r="X1108" s="294"/>
      <c r="Y1108" s="297">
        <v>1145680</v>
      </c>
      <c r="Z1108" s="297">
        <v>0</v>
      </c>
      <c r="AA1108" s="297">
        <v>0</v>
      </c>
      <c r="AB1108" s="297">
        <v>0</v>
      </c>
      <c r="AC1108" s="297">
        <v>0</v>
      </c>
      <c r="AD1108" s="294"/>
      <c r="AE1108" s="294"/>
      <c r="AF1108" s="294"/>
      <c r="AG1108" s="294"/>
      <c r="AH1108" s="294"/>
      <c r="AI1108" s="294"/>
      <c r="AJ1108" s="294"/>
      <c r="AK1108" s="294"/>
      <c r="AL1108" s="294"/>
      <c r="AM1108" s="294"/>
      <c r="AN1108" s="294"/>
      <c r="AO1108" s="294"/>
      <c r="AP1108" s="294"/>
      <c r="AQ1108" s="294"/>
    </row>
    <row r="1109" spans="1:43" ht="48" x14ac:dyDescent="0.3">
      <c r="A1109" s="294"/>
      <c r="B1109" s="294"/>
      <c r="C1109" s="287" t="s">
        <v>2716</v>
      </c>
      <c r="D1109" s="288">
        <v>147172</v>
      </c>
      <c r="E1109" s="294"/>
      <c r="F1109" s="295" t="s">
        <v>3228</v>
      </c>
      <c r="G1109" s="295" t="s">
        <v>1132</v>
      </c>
      <c r="H1109" s="296"/>
      <c r="I1109" s="290">
        <v>40324</v>
      </c>
      <c r="J1109" s="294"/>
      <c r="K1109" s="294"/>
      <c r="L1109" s="295" t="s">
        <v>3222</v>
      </c>
      <c r="M1109" s="294"/>
      <c r="N1109" s="294"/>
      <c r="O1109" s="294"/>
      <c r="P1109" s="294"/>
      <c r="Q1109" s="294"/>
      <c r="R1109" s="294"/>
      <c r="S1109" s="294"/>
      <c r="T1109" s="294"/>
      <c r="U1109" s="294"/>
      <c r="V1109" s="294" t="s">
        <v>689</v>
      </c>
      <c r="W1109" s="294" t="s">
        <v>689</v>
      </c>
      <c r="X1109" s="294"/>
      <c r="Y1109" s="297">
        <v>1131048.42</v>
      </c>
      <c r="Z1109" s="297">
        <v>0</v>
      </c>
      <c r="AA1109" s="297">
        <v>0</v>
      </c>
      <c r="AB1109" s="297">
        <v>0</v>
      </c>
      <c r="AC1109" s="297">
        <v>0</v>
      </c>
      <c r="AD1109" s="294"/>
      <c r="AE1109" s="294"/>
      <c r="AF1109" s="294"/>
      <c r="AG1109" s="294"/>
      <c r="AH1109" s="294"/>
      <c r="AI1109" s="294"/>
      <c r="AJ1109" s="294"/>
      <c r="AK1109" s="294"/>
      <c r="AL1109" s="294"/>
      <c r="AM1109" s="294"/>
      <c r="AN1109" s="294"/>
      <c r="AO1109" s="294"/>
      <c r="AP1109" s="294"/>
      <c r="AQ1109" s="294"/>
    </row>
    <row r="1110" spans="1:43" ht="24" x14ac:dyDescent="0.3">
      <c r="A1110" s="294"/>
      <c r="B1110" s="294"/>
      <c r="C1110" s="287" t="s">
        <v>2717</v>
      </c>
      <c r="D1110" s="288">
        <v>39525</v>
      </c>
      <c r="E1110" s="294"/>
      <c r="F1110" s="295" t="s">
        <v>3234</v>
      </c>
      <c r="G1110" s="295" t="s">
        <v>1132</v>
      </c>
      <c r="H1110" s="296"/>
      <c r="I1110" s="290">
        <v>39135</v>
      </c>
      <c r="J1110" s="294"/>
      <c r="K1110" s="294"/>
      <c r="L1110" s="295" t="s">
        <v>3218</v>
      </c>
      <c r="M1110" s="294"/>
      <c r="N1110" s="294"/>
      <c r="O1110" s="294"/>
      <c r="P1110" s="294"/>
      <c r="Q1110" s="294"/>
      <c r="R1110" s="294"/>
      <c r="S1110" s="294"/>
      <c r="T1110" s="294"/>
      <c r="U1110" s="294"/>
      <c r="V1110" s="294" t="s">
        <v>691</v>
      </c>
      <c r="W1110" s="294" t="s">
        <v>689</v>
      </c>
      <c r="X1110" s="294"/>
      <c r="Y1110" s="297">
        <v>1107041</v>
      </c>
      <c r="Z1110" s="297">
        <v>0</v>
      </c>
      <c r="AA1110" s="297">
        <v>0</v>
      </c>
      <c r="AB1110" s="297">
        <v>0</v>
      </c>
      <c r="AC1110" s="297">
        <v>727315.83</v>
      </c>
      <c r="AD1110" s="294"/>
      <c r="AE1110" s="294"/>
      <c r="AF1110" s="294"/>
      <c r="AG1110" s="294"/>
      <c r="AH1110" s="294"/>
      <c r="AI1110" s="294"/>
      <c r="AJ1110" s="294"/>
      <c r="AK1110" s="294"/>
      <c r="AL1110" s="294"/>
      <c r="AM1110" s="294"/>
      <c r="AN1110" s="294"/>
      <c r="AO1110" s="294"/>
      <c r="AP1110" s="294"/>
      <c r="AQ1110" s="294"/>
    </row>
    <row r="1111" spans="1:43" ht="48" x14ac:dyDescent="0.3">
      <c r="A1111" s="294"/>
      <c r="B1111" s="294"/>
      <c r="C1111" s="287" t="s">
        <v>2718</v>
      </c>
      <c r="D1111" s="288">
        <v>150018</v>
      </c>
      <c r="E1111" s="294"/>
      <c r="F1111" s="295" t="s">
        <v>3255</v>
      </c>
      <c r="G1111" s="295" t="s">
        <v>1132</v>
      </c>
      <c r="H1111" s="296"/>
      <c r="I1111" s="290">
        <v>40765</v>
      </c>
      <c r="J1111" s="294"/>
      <c r="K1111" s="294"/>
      <c r="L1111" s="295" t="s">
        <v>3222</v>
      </c>
      <c r="M1111" s="294"/>
      <c r="N1111" s="294"/>
      <c r="O1111" s="294"/>
      <c r="P1111" s="294"/>
      <c r="Q1111" s="294"/>
      <c r="R1111" s="294"/>
      <c r="S1111" s="294"/>
      <c r="T1111" s="294"/>
      <c r="U1111" s="294"/>
      <c r="V1111" s="294" t="s">
        <v>689</v>
      </c>
      <c r="W1111" s="294" t="s">
        <v>689</v>
      </c>
      <c r="X1111" s="294"/>
      <c r="Y1111" s="297">
        <v>1087968.24</v>
      </c>
      <c r="Z1111" s="297">
        <v>0</v>
      </c>
      <c r="AA1111" s="297">
        <v>0</v>
      </c>
      <c r="AB1111" s="297">
        <v>0</v>
      </c>
      <c r="AC1111" s="297">
        <v>0</v>
      </c>
      <c r="AD1111" s="294"/>
      <c r="AE1111" s="294"/>
      <c r="AF1111" s="294"/>
      <c r="AG1111" s="294"/>
      <c r="AH1111" s="294"/>
      <c r="AI1111" s="294"/>
      <c r="AJ1111" s="294"/>
      <c r="AK1111" s="294"/>
      <c r="AL1111" s="294"/>
      <c r="AM1111" s="294"/>
      <c r="AN1111" s="294"/>
      <c r="AO1111" s="294"/>
      <c r="AP1111" s="294"/>
      <c r="AQ1111" s="294"/>
    </row>
    <row r="1112" spans="1:43" ht="24" x14ac:dyDescent="0.3">
      <c r="A1112" s="294"/>
      <c r="B1112" s="294"/>
      <c r="C1112" s="287" t="s">
        <v>2719</v>
      </c>
      <c r="D1112" s="288">
        <v>78346</v>
      </c>
      <c r="E1112" s="294"/>
      <c r="F1112" s="295" t="s">
        <v>3228</v>
      </c>
      <c r="G1112" s="295" t="s">
        <v>1132</v>
      </c>
      <c r="H1112" s="296"/>
      <c r="I1112" s="290">
        <v>39566</v>
      </c>
      <c r="J1112" s="294"/>
      <c r="K1112" s="294"/>
      <c r="L1112" s="295" t="s">
        <v>3210</v>
      </c>
      <c r="M1112" s="294"/>
      <c r="N1112" s="294"/>
      <c r="O1112" s="294"/>
      <c r="P1112" s="294"/>
      <c r="Q1112" s="294"/>
      <c r="R1112" s="294"/>
      <c r="S1112" s="294"/>
      <c r="T1112" s="294"/>
      <c r="U1112" s="294"/>
      <c r="V1112" s="294" t="s">
        <v>689</v>
      </c>
      <c r="W1112" s="294" t="s">
        <v>689</v>
      </c>
      <c r="X1112" s="294"/>
      <c r="Y1112" s="297">
        <v>1046883</v>
      </c>
      <c r="Z1112" s="297">
        <v>0</v>
      </c>
      <c r="AA1112" s="297">
        <v>0</v>
      </c>
      <c r="AB1112" s="297">
        <v>0</v>
      </c>
      <c r="AC1112" s="297">
        <v>0</v>
      </c>
      <c r="AD1112" s="294"/>
      <c r="AE1112" s="294"/>
      <c r="AF1112" s="294"/>
      <c r="AG1112" s="294"/>
      <c r="AH1112" s="294"/>
      <c r="AI1112" s="294"/>
      <c r="AJ1112" s="294"/>
      <c r="AK1112" s="294"/>
      <c r="AL1112" s="294"/>
      <c r="AM1112" s="294"/>
      <c r="AN1112" s="294"/>
      <c r="AO1112" s="294"/>
      <c r="AP1112" s="294"/>
      <c r="AQ1112" s="294"/>
    </row>
    <row r="1113" spans="1:43" ht="24" x14ac:dyDescent="0.3">
      <c r="A1113" s="294"/>
      <c r="B1113" s="294"/>
      <c r="C1113" s="287" t="s">
        <v>2720</v>
      </c>
      <c r="D1113" s="288">
        <v>142397</v>
      </c>
      <c r="E1113" s="294"/>
      <c r="F1113" s="295" t="s">
        <v>3228</v>
      </c>
      <c r="G1113" s="295" t="s">
        <v>1132</v>
      </c>
      <c r="H1113" s="296"/>
      <c r="I1113" s="290">
        <v>40373</v>
      </c>
      <c r="J1113" s="294"/>
      <c r="K1113" s="294"/>
      <c r="L1113" s="295" t="s">
        <v>3222</v>
      </c>
      <c r="M1113" s="294"/>
      <c r="N1113" s="294"/>
      <c r="O1113" s="294"/>
      <c r="P1113" s="294"/>
      <c r="Q1113" s="294"/>
      <c r="R1113" s="294"/>
      <c r="S1113" s="294"/>
      <c r="T1113" s="294"/>
      <c r="U1113" s="294"/>
      <c r="V1113" s="294" t="s">
        <v>689</v>
      </c>
      <c r="W1113" s="294" t="s">
        <v>689</v>
      </c>
      <c r="X1113" s="294"/>
      <c r="Y1113" s="297">
        <v>1042522.17</v>
      </c>
      <c r="Z1113" s="297">
        <v>0</v>
      </c>
      <c r="AA1113" s="297">
        <v>0</v>
      </c>
      <c r="AB1113" s="297">
        <v>0</v>
      </c>
      <c r="AC1113" s="297">
        <v>0</v>
      </c>
      <c r="AD1113" s="294"/>
      <c r="AE1113" s="294"/>
      <c r="AF1113" s="294"/>
      <c r="AG1113" s="294"/>
      <c r="AH1113" s="294"/>
      <c r="AI1113" s="294"/>
      <c r="AJ1113" s="294"/>
      <c r="AK1113" s="294"/>
      <c r="AL1113" s="294"/>
      <c r="AM1113" s="294"/>
      <c r="AN1113" s="294"/>
      <c r="AO1113" s="294"/>
      <c r="AP1113" s="294"/>
      <c r="AQ1113" s="294"/>
    </row>
    <row r="1114" spans="1:43" ht="24" x14ac:dyDescent="0.3">
      <c r="A1114" s="294"/>
      <c r="B1114" s="294"/>
      <c r="C1114" s="287" t="s">
        <v>2721</v>
      </c>
      <c r="D1114" s="288">
        <v>63064</v>
      </c>
      <c r="E1114" s="294"/>
      <c r="F1114" s="295" t="s">
        <v>3260</v>
      </c>
      <c r="G1114" s="295" t="s">
        <v>1132</v>
      </c>
      <c r="H1114" s="296"/>
      <c r="I1114" s="290">
        <v>39399</v>
      </c>
      <c r="J1114" s="294"/>
      <c r="K1114" s="294"/>
      <c r="L1114" s="295" t="s">
        <v>3211</v>
      </c>
      <c r="M1114" s="294"/>
      <c r="N1114" s="294"/>
      <c r="O1114" s="294"/>
      <c r="P1114" s="294"/>
      <c r="Q1114" s="294"/>
      <c r="R1114" s="294"/>
      <c r="S1114" s="294"/>
      <c r="T1114" s="294"/>
      <c r="U1114" s="294"/>
      <c r="V1114" s="294" t="s">
        <v>689</v>
      </c>
      <c r="W1114" s="294" t="s">
        <v>689</v>
      </c>
      <c r="X1114" s="294"/>
      <c r="Y1114" s="297">
        <v>1022939</v>
      </c>
      <c r="Z1114" s="297">
        <v>0</v>
      </c>
      <c r="AA1114" s="297">
        <v>0</v>
      </c>
      <c r="AB1114" s="297">
        <v>0</v>
      </c>
      <c r="AC1114" s="297">
        <v>0</v>
      </c>
      <c r="AD1114" s="294"/>
      <c r="AE1114" s="294"/>
      <c r="AF1114" s="294"/>
      <c r="AG1114" s="294"/>
      <c r="AH1114" s="294"/>
      <c r="AI1114" s="294"/>
      <c r="AJ1114" s="294"/>
      <c r="AK1114" s="294"/>
      <c r="AL1114" s="294"/>
      <c r="AM1114" s="294"/>
      <c r="AN1114" s="294"/>
      <c r="AO1114" s="294"/>
      <c r="AP1114" s="294"/>
      <c r="AQ1114" s="294"/>
    </row>
    <row r="1115" spans="1:43" ht="24" x14ac:dyDescent="0.3">
      <c r="A1115" s="294"/>
      <c r="B1115" s="294"/>
      <c r="C1115" s="287" t="s">
        <v>2722</v>
      </c>
      <c r="D1115" s="288">
        <v>78782</v>
      </c>
      <c r="E1115" s="294"/>
      <c r="F1115" s="295" t="s">
        <v>3228</v>
      </c>
      <c r="G1115" s="295" t="s">
        <v>1132</v>
      </c>
      <c r="H1115" s="296"/>
      <c r="I1115" s="290">
        <v>39610</v>
      </c>
      <c r="J1115" s="294"/>
      <c r="K1115" s="294"/>
      <c r="L1115" s="295" t="s">
        <v>3218</v>
      </c>
      <c r="M1115" s="294"/>
      <c r="N1115" s="294"/>
      <c r="O1115" s="294"/>
      <c r="P1115" s="294"/>
      <c r="Q1115" s="294"/>
      <c r="R1115" s="294"/>
      <c r="S1115" s="294"/>
      <c r="T1115" s="294"/>
      <c r="U1115" s="294"/>
      <c r="V1115" s="294" t="s">
        <v>689</v>
      </c>
      <c r="W1115" s="294" t="s">
        <v>689</v>
      </c>
      <c r="X1115" s="294"/>
      <c r="Y1115" s="297">
        <v>982166</v>
      </c>
      <c r="Z1115" s="297">
        <v>0</v>
      </c>
      <c r="AA1115" s="297">
        <v>0</v>
      </c>
      <c r="AB1115" s="297">
        <v>0</v>
      </c>
      <c r="AC1115" s="297">
        <v>933834.76</v>
      </c>
      <c r="AD1115" s="294"/>
      <c r="AE1115" s="294"/>
      <c r="AF1115" s="294"/>
      <c r="AG1115" s="294"/>
      <c r="AH1115" s="294"/>
      <c r="AI1115" s="294"/>
      <c r="AJ1115" s="294"/>
      <c r="AK1115" s="294"/>
      <c r="AL1115" s="294"/>
      <c r="AM1115" s="294"/>
      <c r="AN1115" s="294"/>
      <c r="AO1115" s="294"/>
      <c r="AP1115" s="294"/>
      <c r="AQ1115" s="294"/>
    </row>
    <row r="1116" spans="1:43" ht="24" x14ac:dyDescent="0.3">
      <c r="A1116" s="294"/>
      <c r="B1116" s="294"/>
      <c r="C1116" s="287" t="s">
        <v>2723</v>
      </c>
      <c r="D1116" s="288">
        <v>76699</v>
      </c>
      <c r="E1116" s="294"/>
      <c r="F1116" s="295" t="s">
        <v>3262</v>
      </c>
      <c r="G1116" s="295" t="s">
        <v>1132</v>
      </c>
      <c r="H1116" s="296"/>
      <c r="I1116" s="290">
        <v>39510</v>
      </c>
      <c r="J1116" s="294"/>
      <c r="K1116" s="294"/>
      <c r="L1116" s="295" t="s">
        <v>3210</v>
      </c>
      <c r="M1116" s="294"/>
      <c r="N1116" s="294"/>
      <c r="O1116" s="294"/>
      <c r="P1116" s="294"/>
      <c r="Q1116" s="294"/>
      <c r="R1116" s="294"/>
      <c r="S1116" s="294"/>
      <c r="T1116" s="294"/>
      <c r="U1116" s="294"/>
      <c r="V1116" s="294" t="s">
        <v>691</v>
      </c>
      <c r="W1116" s="294" t="s">
        <v>689</v>
      </c>
      <c r="X1116" s="294"/>
      <c r="Y1116" s="297">
        <v>1303685.23</v>
      </c>
      <c r="Z1116" s="297">
        <v>0</v>
      </c>
      <c r="AA1116" s="297">
        <v>0</v>
      </c>
      <c r="AB1116" s="297">
        <v>0</v>
      </c>
      <c r="AC1116" s="297">
        <v>1270850.3700000001</v>
      </c>
      <c r="AD1116" s="294"/>
      <c r="AE1116" s="294"/>
      <c r="AF1116" s="294"/>
      <c r="AG1116" s="294"/>
      <c r="AH1116" s="294"/>
      <c r="AI1116" s="294"/>
      <c r="AJ1116" s="294"/>
      <c r="AK1116" s="294"/>
      <c r="AL1116" s="294"/>
      <c r="AM1116" s="294"/>
      <c r="AN1116" s="294"/>
      <c r="AO1116" s="294"/>
      <c r="AP1116" s="294"/>
      <c r="AQ1116" s="294"/>
    </row>
    <row r="1117" spans="1:43" ht="48" x14ac:dyDescent="0.3">
      <c r="A1117" s="294"/>
      <c r="B1117" s="294"/>
      <c r="C1117" s="287" t="s">
        <v>2724</v>
      </c>
      <c r="D1117" s="288">
        <v>309776</v>
      </c>
      <c r="E1117" s="294"/>
      <c r="F1117" s="295" t="s">
        <v>3228</v>
      </c>
      <c r="G1117" s="295" t="s">
        <v>1132</v>
      </c>
      <c r="H1117" s="296"/>
      <c r="I1117" s="290">
        <v>42047</v>
      </c>
      <c r="J1117" s="294"/>
      <c r="K1117" s="294"/>
      <c r="L1117" s="295" t="s">
        <v>3222</v>
      </c>
      <c r="M1117" s="294"/>
      <c r="N1117" s="294"/>
      <c r="O1117" s="294"/>
      <c r="P1117" s="294"/>
      <c r="Q1117" s="294"/>
      <c r="R1117" s="294"/>
      <c r="S1117" s="294"/>
      <c r="T1117" s="294"/>
      <c r="U1117" s="294"/>
      <c r="V1117" s="294" t="s">
        <v>689</v>
      </c>
      <c r="W1117" s="294" t="s">
        <v>689</v>
      </c>
      <c r="X1117" s="294"/>
      <c r="Y1117" s="297">
        <v>937106.01</v>
      </c>
      <c r="Z1117" s="297">
        <v>0</v>
      </c>
      <c r="AA1117" s="297">
        <v>0</v>
      </c>
      <c r="AB1117" s="297">
        <v>0</v>
      </c>
      <c r="AC1117" s="297">
        <v>0</v>
      </c>
      <c r="AD1117" s="294"/>
      <c r="AE1117" s="294"/>
      <c r="AF1117" s="294"/>
      <c r="AG1117" s="294"/>
      <c r="AH1117" s="294"/>
      <c r="AI1117" s="294"/>
      <c r="AJ1117" s="294"/>
      <c r="AK1117" s="294"/>
      <c r="AL1117" s="294"/>
      <c r="AM1117" s="294"/>
      <c r="AN1117" s="294"/>
      <c r="AO1117" s="294"/>
      <c r="AP1117" s="294"/>
      <c r="AQ1117" s="294"/>
    </row>
    <row r="1118" spans="1:43" ht="24" x14ac:dyDescent="0.3">
      <c r="A1118" s="294"/>
      <c r="B1118" s="294"/>
      <c r="C1118" s="287" t="s">
        <v>2725</v>
      </c>
      <c r="D1118" s="288">
        <v>125415</v>
      </c>
      <c r="E1118" s="294"/>
      <c r="F1118" s="295" t="s">
        <v>3263</v>
      </c>
      <c r="G1118" s="295" t="s">
        <v>1132</v>
      </c>
      <c r="H1118" s="296"/>
      <c r="I1118" s="290">
        <v>40025</v>
      </c>
      <c r="J1118" s="294"/>
      <c r="K1118" s="294"/>
      <c r="L1118" s="295" t="s">
        <v>3222</v>
      </c>
      <c r="M1118" s="294"/>
      <c r="N1118" s="294"/>
      <c r="O1118" s="294"/>
      <c r="P1118" s="294"/>
      <c r="Q1118" s="294"/>
      <c r="R1118" s="294"/>
      <c r="S1118" s="294"/>
      <c r="T1118" s="294"/>
      <c r="U1118" s="294"/>
      <c r="V1118" s="294" t="s">
        <v>689</v>
      </c>
      <c r="W1118" s="294" t="s">
        <v>689</v>
      </c>
      <c r="X1118" s="294"/>
      <c r="Y1118" s="297">
        <v>918280.46</v>
      </c>
      <c r="Z1118" s="297">
        <v>0</v>
      </c>
      <c r="AA1118" s="297">
        <v>0</v>
      </c>
      <c r="AB1118" s="297">
        <v>0</v>
      </c>
      <c r="AC1118" s="297">
        <v>895455.37</v>
      </c>
      <c r="AD1118" s="294"/>
      <c r="AE1118" s="294"/>
      <c r="AF1118" s="294"/>
      <c r="AG1118" s="294"/>
      <c r="AH1118" s="294"/>
      <c r="AI1118" s="294"/>
      <c r="AJ1118" s="294"/>
      <c r="AK1118" s="294"/>
      <c r="AL1118" s="294"/>
      <c r="AM1118" s="294"/>
      <c r="AN1118" s="294"/>
      <c r="AO1118" s="294"/>
      <c r="AP1118" s="294"/>
      <c r="AQ1118" s="294"/>
    </row>
    <row r="1119" spans="1:43" ht="24" x14ac:dyDescent="0.3">
      <c r="A1119" s="294"/>
      <c r="B1119" s="294"/>
      <c r="C1119" s="287" t="s">
        <v>2726</v>
      </c>
      <c r="D1119" s="288">
        <v>14552</v>
      </c>
      <c r="E1119" s="294"/>
      <c r="F1119" s="295" t="s">
        <v>3234</v>
      </c>
      <c r="G1119" s="295" t="s">
        <v>1132</v>
      </c>
      <c r="H1119" s="296"/>
      <c r="I1119" s="290">
        <v>39811</v>
      </c>
      <c r="J1119" s="294"/>
      <c r="K1119" s="294"/>
      <c r="L1119" s="295" t="s">
        <v>3211</v>
      </c>
      <c r="M1119" s="294"/>
      <c r="N1119" s="294"/>
      <c r="O1119" s="294"/>
      <c r="P1119" s="294"/>
      <c r="Q1119" s="294"/>
      <c r="R1119" s="294"/>
      <c r="S1119" s="294"/>
      <c r="T1119" s="294"/>
      <c r="U1119" s="294"/>
      <c r="V1119" s="294" t="s">
        <v>689</v>
      </c>
      <c r="W1119" s="294" t="s">
        <v>689</v>
      </c>
      <c r="X1119" s="294"/>
      <c r="Y1119" s="297">
        <v>903820</v>
      </c>
      <c r="Z1119" s="297">
        <v>0</v>
      </c>
      <c r="AA1119" s="297">
        <v>0</v>
      </c>
      <c r="AB1119" s="297">
        <v>0</v>
      </c>
      <c r="AC1119" s="297">
        <v>0</v>
      </c>
      <c r="AD1119" s="294"/>
      <c r="AE1119" s="294"/>
      <c r="AF1119" s="294"/>
      <c r="AG1119" s="294"/>
      <c r="AH1119" s="294"/>
      <c r="AI1119" s="294"/>
      <c r="AJ1119" s="294"/>
      <c r="AK1119" s="294"/>
      <c r="AL1119" s="294"/>
      <c r="AM1119" s="294"/>
      <c r="AN1119" s="294"/>
      <c r="AO1119" s="294"/>
      <c r="AP1119" s="294"/>
      <c r="AQ1119" s="294"/>
    </row>
    <row r="1120" spans="1:43" ht="24" x14ac:dyDescent="0.3">
      <c r="A1120" s="294"/>
      <c r="B1120" s="294"/>
      <c r="C1120" s="287" t="s">
        <v>2727</v>
      </c>
      <c r="D1120" s="288">
        <v>104350</v>
      </c>
      <c r="E1120" s="294"/>
      <c r="F1120" s="295" t="s">
        <v>3250</v>
      </c>
      <c r="G1120" s="295" t="s">
        <v>1132</v>
      </c>
      <c r="H1120" s="296"/>
      <c r="I1120" s="290">
        <v>39765</v>
      </c>
      <c r="J1120" s="294"/>
      <c r="K1120" s="294"/>
      <c r="L1120" s="295" t="s">
        <v>3220</v>
      </c>
      <c r="M1120" s="294"/>
      <c r="N1120" s="294"/>
      <c r="O1120" s="294"/>
      <c r="P1120" s="294"/>
      <c r="Q1120" s="294"/>
      <c r="R1120" s="294"/>
      <c r="S1120" s="294"/>
      <c r="T1120" s="294"/>
      <c r="U1120" s="294"/>
      <c r="V1120" s="294" t="s">
        <v>691</v>
      </c>
      <c r="W1120" s="294" t="s">
        <v>691</v>
      </c>
      <c r="X1120" s="294"/>
      <c r="Y1120" s="297">
        <v>897699</v>
      </c>
      <c r="Z1120" s="297">
        <v>0</v>
      </c>
      <c r="AA1120" s="297">
        <v>0</v>
      </c>
      <c r="AB1120" s="297">
        <v>0</v>
      </c>
      <c r="AC1120" s="297">
        <v>874013.36</v>
      </c>
      <c r="AD1120" s="294"/>
      <c r="AE1120" s="294"/>
      <c r="AF1120" s="294"/>
      <c r="AG1120" s="294"/>
      <c r="AH1120" s="294"/>
      <c r="AI1120" s="294"/>
      <c r="AJ1120" s="294"/>
      <c r="AK1120" s="294"/>
      <c r="AL1120" s="294"/>
      <c r="AM1120" s="294"/>
      <c r="AN1120" s="294"/>
      <c r="AO1120" s="294"/>
      <c r="AP1120" s="294"/>
      <c r="AQ1120" s="294"/>
    </row>
    <row r="1121" spans="1:43" ht="36" x14ac:dyDescent="0.3">
      <c r="A1121" s="294"/>
      <c r="B1121" s="294"/>
      <c r="C1121" s="287" t="s">
        <v>2728</v>
      </c>
      <c r="D1121" s="288">
        <v>158307</v>
      </c>
      <c r="E1121" s="294"/>
      <c r="F1121" s="295" t="s">
        <v>3228</v>
      </c>
      <c r="G1121" s="295" t="s">
        <v>1132</v>
      </c>
      <c r="H1121" s="296"/>
      <c r="I1121" s="290">
        <v>40401</v>
      </c>
      <c r="J1121" s="294"/>
      <c r="K1121" s="294"/>
      <c r="L1121" s="295" t="s">
        <v>3222</v>
      </c>
      <c r="M1121" s="294"/>
      <c r="N1121" s="294"/>
      <c r="O1121" s="294"/>
      <c r="P1121" s="294"/>
      <c r="Q1121" s="294"/>
      <c r="R1121" s="294"/>
      <c r="S1121" s="294"/>
      <c r="T1121" s="294"/>
      <c r="U1121" s="294"/>
      <c r="V1121" s="294" t="s">
        <v>689</v>
      </c>
      <c r="W1121" s="294" t="s">
        <v>689</v>
      </c>
      <c r="X1121" s="294"/>
      <c r="Y1121" s="297">
        <v>882403.18</v>
      </c>
      <c r="Z1121" s="297">
        <v>0</v>
      </c>
      <c r="AA1121" s="297">
        <v>0</v>
      </c>
      <c r="AB1121" s="297">
        <v>0</v>
      </c>
      <c r="AC1121" s="297">
        <v>0</v>
      </c>
      <c r="AD1121" s="294"/>
      <c r="AE1121" s="294"/>
      <c r="AF1121" s="294"/>
      <c r="AG1121" s="294"/>
      <c r="AH1121" s="294"/>
      <c r="AI1121" s="294"/>
      <c r="AJ1121" s="294"/>
      <c r="AK1121" s="294"/>
      <c r="AL1121" s="294"/>
      <c r="AM1121" s="294"/>
      <c r="AN1121" s="294"/>
      <c r="AO1121" s="294"/>
      <c r="AP1121" s="294"/>
      <c r="AQ1121" s="294"/>
    </row>
    <row r="1122" spans="1:43" ht="36" x14ac:dyDescent="0.3">
      <c r="A1122" s="294"/>
      <c r="B1122" s="294"/>
      <c r="C1122" s="287" t="s">
        <v>2729</v>
      </c>
      <c r="D1122" s="288">
        <v>310681</v>
      </c>
      <c r="E1122" s="294"/>
      <c r="F1122" s="295" t="s">
        <v>3228</v>
      </c>
      <c r="G1122" s="295" t="s">
        <v>1132</v>
      </c>
      <c r="H1122" s="296"/>
      <c r="I1122" s="290">
        <v>42020</v>
      </c>
      <c r="J1122" s="294"/>
      <c r="K1122" s="294"/>
      <c r="L1122" s="295" t="s">
        <v>3222</v>
      </c>
      <c r="M1122" s="294"/>
      <c r="N1122" s="294"/>
      <c r="O1122" s="294"/>
      <c r="P1122" s="294"/>
      <c r="Q1122" s="294"/>
      <c r="R1122" s="294"/>
      <c r="S1122" s="294"/>
      <c r="T1122" s="294"/>
      <c r="U1122" s="294"/>
      <c r="V1122" s="294" t="s">
        <v>689</v>
      </c>
      <c r="W1122" s="294" t="s">
        <v>689</v>
      </c>
      <c r="X1122" s="294"/>
      <c r="Y1122" s="297">
        <v>871651.78</v>
      </c>
      <c r="Z1122" s="297">
        <v>0</v>
      </c>
      <c r="AA1122" s="297">
        <v>0</v>
      </c>
      <c r="AB1122" s="297">
        <v>0</v>
      </c>
      <c r="AC1122" s="297">
        <v>0</v>
      </c>
      <c r="AD1122" s="294"/>
      <c r="AE1122" s="294"/>
      <c r="AF1122" s="294"/>
      <c r="AG1122" s="294"/>
      <c r="AH1122" s="294"/>
      <c r="AI1122" s="294"/>
      <c r="AJ1122" s="294"/>
      <c r="AK1122" s="294"/>
      <c r="AL1122" s="294"/>
      <c r="AM1122" s="294"/>
      <c r="AN1122" s="294"/>
      <c r="AO1122" s="294"/>
      <c r="AP1122" s="294"/>
      <c r="AQ1122" s="294"/>
    </row>
    <row r="1123" spans="1:43" x14ac:dyDescent="0.3">
      <c r="A1123" s="294"/>
      <c r="B1123" s="294"/>
      <c r="C1123" s="287" t="s">
        <v>2730</v>
      </c>
      <c r="D1123" s="288">
        <v>22659</v>
      </c>
      <c r="E1123" s="294"/>
      <c r="F1123" s="295" t="s">
        <v>3228</v>
      </c>
      <c r="G1123" s="295" t="s">
        <v>1132</v>
      </c>
      <c r="H1123" s="296"/>
      <c r="I1123" s="290">
        <v>38616</v>
      </c>
      <c r="J1123" s="294"/>
      <c r="K1123" s="294"/>
      <c r="L1123" s="295" t="s">
        <v>3216</v>
      </c>
      <c r="M1123" s="294"/>
      <c r="N1123" s="294"/>
      <c r="O1123" s="294"/>
      <c r="P1123" s="294"/>
      <c r="Q1123" s="294"/>
      <c r="R1123" s="294"/>
      <c r="S1123" s="294"/>
      <c r="T1123" s="294"/>
      <c r="U1123" s="294"/>
      <c r="V1123" s="294" t="s">
        <v>689</v>
      </c>
      <c r="W1123" s="294" t="s">
        <v>691</v>
      </c>
      <c r="X1123" s="294"/>
      <c r="Y1123" s="297">
        <v>866853</v>
      </c>
      <c r="Z1123" s="297">
        <v>0</v>
      </c>
      <c r="AA1123" s="297">
        <v>0</v>
      </c>
      <c r="AB1123" s="297">
        <v>0</v>
      </c>
      <c r="AC1123" s="297">
        <v>860340.06</v>
      </c>
      <c r="AD1123" s="294"/>
      <c r="AE1123" s="294"/>
      <c r="AF1123" s="294"/>
      <c r="AG1123" s="294"/>
      <c r="AH1123" s="294"/>
      <c r="AI1123" s="294"/>
      <c r="AJ1123" s="294"/>
      <c r="AK1123" s="294"/>
      <c r="AL1123" s="294"/>
      <c r="AM1123" s="294"/>
      <c r="AN1123" s="294"/>
      <c r="AO1123" s="294"/>
      <c r="AP1123" s="294"/>
      <c r="AQ1123" s="294"/>
    </row>
    <row r="1124" spans="1:43" ht="24" x14ac:dyDescent="0.3">
      <c r="A1124" s="294"/>
      <c r="B1124" s="294"/>
      <c r="C1124" s="287" t="s">
        <v>2731</v>
      </c>
      <c r="D1124" s="288">
        <v>20371</v>
      </c>
      <c r="E1124" s="294"/>
      <c r="F1124" s="295" t="s">
        <v>3234</v>
      </c>
      <c r="G1124" s="295" t="s">
        <v>1132</v>
      </c>
      <c r="H1124" s="296"/>
      <c r="I1124" s="290">
        <v>39212</v>
      </c>
      <c r="J1124" s="294"/>
      <c r="K1124" s="294"/>
      <c r="L1124" s="295" t="s">
        <v>3211</v>
      </c>
      <c r="M1124" s="294"/>
      <c r="N1124" s="294"/>
      <c r="O1124" s="294"/>
      <c r="P1124" s="294"/>
      <c r="Q1124" s="294"/>
      <c r="R1124" s="294"/>
      <c r="S1124" s="294"/>
      <c r="T1124" s="294"/>
      <c r="U1124" s="294"/>
      <c r="V1124" s="294" t="s">
        <v>689</v>
      </c>
      <c r="W1124" s="294" t="s">
        <v>691</v>
      </c>
      <c r="X1124" s="294"/>
      <c r="Y1124" s="297">
        <v>1310194.04</v>
      </c>
      <c r="Z1124" s="297">
        <v>0</v>
      </c>
      <c r="AA1124" s="297">
        <v>0</v>
      </c>
      <c r="AB1124" s="297">
        <v>0</v>
      </c>
      <c r="AC1124" s="297">
        <v>201759.22</v>
      </c>
      <c r="AD1124" s="294"/>
      <c r="AE1124" s="294"/>
      <c r="AF1124" s="294"/>
      <c r="AG1124" s="294"/>
      <c r="AH1124" s="294"/>
      <c r="AI1124" s="294"/>
      <c r="AJ1124" s="294"/>
      <c r="AK1124" s="294"/>
      <c r="AL1124" s="294"/>
      <c r="AM1124" s="294"/>
      <c r="AN1124" s="294"/>
      <c r="AO1124" s="294"/>
      <c r="AP1124" s="294"/>
      <c r="AQ1124" s="294"/>
    </row>
    <row r="1125" spans="1:43" ht="36" x14ac:dyDescent="0.3">
      <c r="A1125" s="294"/>
      <c r="B1125" s="294"/>
      <c r="C1125" s="287" t="s">
        <v>2732</v>
      </c>
      <c r="D1125" s="288">
        <v>145929</v>
      </c>
      <c r="E1125" s="294"/>
      <c r="F1125" s="295" t="s">
        <v>3264</v>
      </c>
      <c r="G1125" s="295" t="s">
        <v>1132</v>
      </c>
      <c r="H1125" s="296"/>
      <c r="I1125" s="290">
        <v>40248</v>
      </c>
      <c r="J1125" s="294"/>
      <c r="K1125" s="294"/>
      <c r="L1125" s="295" t="s">
        <v>3210</v>
      </c>
      <c r="M1125" s="294"/>
      <c r="N1125" s="294"/>
      <c r="O1125" s="294"/>
      <c r="P1125" s="294"/>
      <c r="Q1125" s="294"/>
      <c r="R1125" s="294"/>
      <c r="S1125" s="294"/>
      <c r="T1125" s="294"/>
      <c r="U1125" s="294"/>
      <c r="V1125" s="294" t="s">
        <v>691</v>
      </c>
      <c r="W1125" s="294" t="s">
        <v>689</v>
      </c>
      <c r="X1125" s="294"/>
      <c r="Y1125" s="297">
        <v>971031.61</v>
      </c>
      <c r="Z1125" s="297">
        <v>0</v>
      </c>
      <c r="AA1125" s="297">
        <v>0</v>
      </c>
      <c r="AB1125" s="297">
        <v>0</v>
      </c>
      <c r="AC1125" s="297">
        <v>942227.86</v>
      </c>
      <c r="AD1125" s="294"/>
      <c r="AE1125" s="294"/>
      <c r="AF1125" s="294"/>
      <c r="AG1125" s="294"/>
      <c r="AH1125" s="294"/>
      <c r="AI1125" s="294"/>
      <c r="AJ1125" s="294"/>
      <c r="AK1125" s="294"/>
      <c r="AL1125" s="294"/>
      <c r="AM1125" s="294"/>
      <c r="AN1125" s="294"/>
      <c r="AO1125" s="294"/>
      <c r="AP1125" s="294"/>
      <c r="AQ1125" s="294"/>
    </row>
    <row r="1126" spans="1:43" ht="48" x14ac:dyDescent="0.3">
      <c r="A1126" s="294"/>
      <c r="B1126" s="294"/>
      <c r="C1126" s="287" t="s">
        <v>2733</v>
      </c>
      <c r="D1126" s="288">
        <v>133099</v>
      </c>
      <c r="E1126" s="294"/>
      <c r="F1126" s="295" t="s">
        <v>3228</v>
      </c>
      <c r="G1126" s="295" t="s">
        <v>1132</v>
      </c>
      <c r="H1126" s="296"/>
      <c r="I1126" s="290">
        <v>40316</v>
      </c>
      <c r="J1126" s="294"/>
      <c r="K1126" s="294"/>
      <c r="L1126" s="295" t="s">
        <v>3212</v>
      </c>
      <c r="M1126" s="294"/>
      <c r="N1126" s="294"/>
      <c r="O1126" s="294"/>
      <c r="P1126" s="294"/>
      <c r="Q1126" s="294"/>
      <c r="R1126" s="294"/>
      <c r="S1126" s="294"/>
      <c r="T1126" s="294"/>
      <c r="U1126" s="294"/>
      <c r="V1126" s="294" t="s">
        <v>689</v>
      </c>
      <c r="W1126" s="294" t="s">
        <v>689</v>
      </c>
      <c r="X1126" s="294"/>
      <c r="Y1126" s="297">
        <v>845960.93</v>
      </c>
      <c r="Z1126" s="297">
        <v>0</v>
      </c>
      <c r="AA1126" s="297">
        <v>0</v>
      </c>
      <c r="AB1126" s="297">
        <v>0</v>
      </c>
      <c r="AC1126" s="297">
        <v>0</v>
      </c>
      <c r="AD1126" s="294"/>
      <c r="AE1126" s="294"/>
      <c r="AF1126" s="294"/>
      <c r="AG1126" s="294"/>
      <c r="AH1126" s="294"/>
      <c r="AI1126" s="294"/>
      <c r="AJ1126" s="294"/>
      <c r="AK1126" s="294"/>
      <c r="AL1126" s="294"/>
      <c r="AM1126" s="294"/>
      <c r="AN1126" s="294"/>
      <c r="AO1126" s="294"/>
      <c r="AP1126" s="294"/>
      <c r="AQ1126" s="294"/>
    </row>
    <row r="1127" spans="1:43" ht="36" x14ac:dyDescent="0.3">
      <c r="A1127" s="294"/>
      <c r="B1127" s="294"/>
      <c r="C1127" s="287" t="s">
        <v>2734</v>
      </c>
      <c r="D1127" s="288">
        <v>123623</v>
      </c>
      <c r="E1127" s="294"/>
      <c r="F1127" s="295" t="s">
        <v>3248</v>
      </c>
      <c r="G1127" s="295" t="s">
        <v>1132</v>
      </c>
      <c r="H1127" s="296"/>
      <c r="I1127" s="290">
        <v>40066</v>
      </c>
      <c r="J1127" s="294"/>
      <c r="K1127" s="294"/>
      <c r="L1127" s="295" t="s">
        <v>3222</v>
      </c>
      <c r="M1127" s="294"/>
      <c r="N1127" s="294"/>
      <c r="O1127" s="294"/>
      <c r="P1127" s="294"/>
      <c r="Q1127" s="294"/>
      <c r="R1127" s="294"/>
      <c r="S1127" s="294"/>
      <c r="T1127" s="294"/>
      <c r="U1127" s="294"/>
      <c r="V1127" s="294" t="s">
        <v>689</v>
      </c>
      <c r="W1127" s="294" t="s">
        <v>689</v>
      </c>
      <c r="X1127" s="294"/>
      <c r="Y1127" s="297">
        <v>843844.84</v>
      </c>
      <c r="Z1127" s="297">
        <v>0</v>
      </c>
      <c r="AA1127" s="297">
        <v>0</v>
      </c>
      <c r="AB1127" s="297">
        <v>0</v>
      </c>
      <c r="AC1127" s="297">
        <v>1133069.8999999999</v>
      </c>
      <c r="AD1127" s="294"/>
      <c r="AE1127" s="294"/>
      <c r="AF1127" s="294"/>
      <c r="AG1127" s="294"/>
      <c r="AH1127" s="294"/>
      <c r="AI1127" s="294"/>
      <c r="AJ1127" s="294"/>
      <c r="AK1127" s="294"/>
      <c r="AL1127" s="294"/>
      <c r="AM1127" s="294"/>
      <c r="AN1127" s="294"/>
      <c r="AO1127" s="294"/>
      <c r="AP1127" s="294"/>
      <c r="AQ1127" s="294"/>
    </row>
    <row r="1128" spans="1:43" ht="36" x14ac:dyDescent="0.3">
      <c r="A1128" s="294"/>
      <c r="B1128" s="294"/>
      <c r="C1128" s="287" t="s">
        <v>2735</v>
      </c>
      <c r="D1128" s="288">
        <v>148921</v>
      </c>
      <c r="E1128" s="294"/>
      <c r="F1128" s="295" t="s">
        <v>3265</v>
      </c>
      <c r="G1128" s="295" t="s">
        <v>1132</v>
      </c>
      <c r="H1128" s="296"/>
      <c r="I1128" s="290">
        <v>40297</v>
      </c>
      <c r="J1128" s="294"/>
      <c r="K1128" s="294"/>
      <c r="L1128" s="295" t="s">
        <v>3222</v>
      </c>
      <c r="M1128" s="294"/>
      <c r="N1128" s="294"/>
      <c r="O1128" s="294"/>
      <c r="P1128" s="294"/>
      <c r="Q1128" s="294"/>
      <c r="R1128" s="294"/>
      <c r="S1128" s="294"/>
      <c r="T1128" s="294"/>
      <c r="U1128" s="294"/>
      <c r="V1128" s="294" t="s">
        <v>689</v>
      </c>
      <c r="W1128" s="294" t="s">
        <v>689</v>
      </c>
      <c r="X1128" s="294"/>
      <c r="Y1128" s="297">
        <v>838659.52</v>
      </c>
      <c r="Z1128" s="297">
        <v>0</v>
      </c>
      <c r="AA1128" s="297">
        <v>0</v>
      </c>
      <c r="AB1128" s="297">
        <v>0</v>
      </c>
      <c r="AC1128" s="297">
        <v>0</v>
      </c>
      <c r="AD1128" s="294"/>
      <c r="AE1128" s="294"/>
      <c r="AF1128" s="294"/>
      <c r="AG1128" s="294"/>
      <c r="AH1128" s="294"/>
      <c r="AI1128" s="294"/>
      <c r="AJ1128" s="294"/>
      <c r="AK1128" s="294"/>
      <c r="AL1128" s="294"/>
      <c r="AM1128" s="294"/>
      <c r="AN1128" s="294"/>
      <c r="AO1128" s="294"/>
      <c r="AP1128" s="294"/>
      <c r="AQ1128" s="294"/>
    </row>
    <row r="1129" spans="1:43" x14ac:dyDescent="0.3">
      <c r="A1129" s="294"/>
      <c r="B1129" s="294"/>
      <c r="C1129" s="287" t="s">
        <v>2736</v>
      </c>
      <c r="D1129" s="288">
        <v>17348</v>
      </c>
      <c r="E1129" s="294"/>
      <c r="F1129" s="295" t="s">
        <v>3228</v>
      </c>
      <c r="G1129" s="295" t="s">
        <v>1132</v>
      </c>
      <c r="H1129" s="296"/>
      <c r="I1129" s="290">
        <v>38469</v>
      </c>
      <c r="J1129" s="294"/>
      <c r="K1129" s="294"/>
      <c r="L1129" s="295" t="s">
        <v>3218</v>
      </c>
      <c r="M1129" s="294"/>
      <c r="N1129" s="294"/>
      <c r="O1129" s="294"/>
      <c r="P1129" s="294"/>
      <c r="Q1129" s="294"/>
      <c r="R1129" s="294"/>
      <c r="S1129" s="294"/>
      <c r="T1129" s="294"/>
      <c r="U1129" s="294"/>
      <c r="V1129" s="294" t="s">
        <v>689</v>
      </c>
      <c r="W1129" s="294" t="s">
        <v>689</v>
      </c>
      <c r="X1129" s="294"/>
      <c r="Y1129" s="297">
        <v>837093</v>
      </c>
      <c r="Z1129" s="297">
        <v>0</v>
      </c>
      <c r="AA1129" s="297">
        <v>0</v>
      </c>
      <c r="AB1129" s="297">
        <v>0</v>
      </c>
      <c r="AC1129" s="297">
        <v>100000</v>
      </c>
      <c r="AD1129" s="294"/>
      <c r="AE1129" s="294"/>
      <c r="AF1129" s="294"/>
      <c r="AG1129" s="294"/>
      <c r="AH1129" s="294"/>
      <c r="AI1129" s="294"/>
      <c r="AJ1129" s="294"/>
      <c r="AK1129" s="294"/>
      <c r="AL1129" s="294"/>
      <c r="AM1129" s="294"/>
      <c r="AN1129" s="294"/>
      <c r="AO1129" s="294"/>
      <c r="AP1129" s="294"/>
      <c r="AQ1129" s="294"/>
    </row>
    <row r="1130" spans="1:43" ht="36" x14ac:dyDescent="0.3">
      <c r="A1130" s="294"/>
      <c r="B1130" s="294"/>
      <c r="C1130" s="287" t="s">
        <v>2737</v>
      </c>
      <c r="D1130" s="288">
        <v>53211</v>
      </c>
      <c r="E1130" s="294"/>
      <c r="F1130" s="295" t="s">
        <v>3248</v>
      </c>
      <c r="G1130" s="295" t="s">
        <v>1132</v>
      </c>
      <c r="H1130" s="296"/>
      <c r="I1130" s="290">
        <v>39259</v>
      </c>
      <c r="J1130" s="294"/>
      <c r="K1130" s="294"/>
      <c r="L1130" s="295" t="s">
        <v>3218</v>
      </c>
      <c r="M1130" s="294"/>
      <c r="N1130" s="294"/>
      <c r="O1130" s="294"/>
      <c r="P1130" s="294"/>
      <c r="Q1130" s="294"/>
      <c r="R1130" s="294"/>
      <c r="S1130" s="294"/>
      <c r="T1130" s="294"/>
      <c r="U1130" s="294"/>
      <c r="V1130" s="294" t="s">
        <v>689</v>
      </c>
      <c r="W1130" s="294" t="s">
        <v>689</v>
      </c>
      <c r="X1130" s="294"/>
      <c r="Y1130" s="297">
        <v>1050312</v>
      </c>
      <c r="Z1130" s="297">
        <v>0</v>
      </c>
      <c r="AA1130" s="297">
        <v>0</v>
      </c>
      <c r="AB1130" s="297">
        <v>0</v>
      </c>
      <c r="AC1130" s="297">
        <v>1264218.5</v>
      </c>
      <c r="AD1130" s="294"/>
      <c r="AE1130" s="294"/>
      <c r="AF1130" s="294"/>
      <c r="AG1130" s="294"/>
      <c r="AH1130" s="294"/>
      <c r="AI1130" s="294"/>
      <c r="AJ1130" s="294"/>
      <c r="AK1130" s="294"/>
      <c r="AL1130" s="294"/>
      <c r="AM1130" s="294"/>
      <c r="AN1130" s="294"/>
      <c r="AO1130" s="294"/>
      <c r="AP1130" s="294"/>
      <c r="AQ1130" s="294"/>
    </row>
    <row r="1131" spans="1:43" ht="24" x14ac:dyDescent="0.3">
      <c r="A1131" s="294"/>
      <c r="B1131" s="294"/>
      <c r="C1131" s="287" t="s">
        <v>2738</v>
      </c>
      <c r="D1131" s="288">
        <v>20057</v>
      </c>
      <c r="E1131" s="294"/>
      <c r="F1131" s="295" t="s">
        <v>3230</v>
      </c>
      <c r="G1131" s="295" t="s">
        <v>1132</v>
      </c>
      <c r="H1131" s="296"/>
      <c r="I1131" s="290">
        <v>38566</v>
      </c>
      <c r="J1131" s="294"/>
      <c r="K1131" s="294"/>
      <c r="L1131" s="295" t="s">
        <v>3220</v>
      </c>
      <c r="M1131" s="294"/>
      <c r="N1131" s="294"/>
      <c r="O1131" s="294"/>
      <c r="P1131" s="294"/>
      <c r="Q1131" s="294"/>
      <c r="R1131" s="294"/>
      <c r="S1131" s="294"/>
      <c r="T1131" s="294"/>
      <c r="U1131" s="294"/>
      <c r="V1131" s="294" t="s">
        <v>689</v>
      </c>
      <c r="W1131" s="294" t="s">
        <v>689</v>
      </c>
      <c r="X1131" s="294"/>
      <c r="Y1131" s="297">
        <v>812060</v>
      </c>
      <c r="Z1131" s="297">
        <v>0</v>
      </c>
      <c r="AA1131" s="297">
        <v>0</v>
      </c>
      <c r="AB1131" s="297">
        <v>0</v>
      </c>
      <c r="AC1131" s="297">
        <v>0</v>
      </c>
      <c r="AD1131" s="294"/>
      <c r="AE1131" s="294"/>
      <c r="AF1131" s="294"/>
      <c r="AG1131" s="294"/>
      <c r="AH1131" s="294"/>
      <c r="AI1131" s="294"/>
      <c r="AJ1131" s="294"/>
      <c r="AK1131" s="294"/>
      <c r="AL1131" s="294"/>
      <c r="AM1131" s="294"/>
      <c r="AN1131" s="294"/>
      <c r="AO1131" s="294"/>
      <c r="AP1131" s="294"/>
      <c r="AQ1131" s="294"/>
    </row>
    <row r="1132" spans="1:43" ht="72" x14ac:dyDescent="0.3">
      <c r="A1132" s="294"/>
      <c r="B1132" s="294"/>
      <c r="C1132" s="287" t="s">
        <v>2739</v>
      </c>
      <c r="D1132" s="288">
        <v>89201</v>
      </c>
      <c r="E1132" s="294"/>
      <c r="F1132" s="295" t="s">
        <v>3228</v>
      </c>
      <c r="G1132" s="295" t="s">
        <v>1132</v>
      </c>
      <c r="H1132" s="296"/>
      <c r="I1132" s="290">
        <v>39734</v>
      </c>
      <c r="J1132" s="294"/>
      <c r="K1132" s="294"/>
      <c r="L1132" s="295" t="s">
        <v>3220</v>
      </c>
      <c r="M1132" s="294"/>
      <c r="N1132" s="294"/>
      <c r="O1132" s="294"/>
      <c r="P1132" s="294"/>
      <c r="Q1132" s="294"/>
      <c r="R1132" s="294"/>
      <c r="S1132" s="294"/>
      <c r="T1132" s="294"/>
      <c r="U1132" s="294"/>
      <c r="V1132" s="294" t="s">
        <v>691</v>
      </c>
      <c r="W1132" s="294" t="s">
        <v>689</v>
      </c>
      <c r="X1132" s="294"/>
      <c r="Y1132" s="297">
        <v>946697.52</v>
      </c>
      <c r="Z1132" s="297">
        <v>0</v>
      </c>
      <c r="AA1132" s="297">
        <v>0</v>
      </c>
      <c r="AB1132" s="297">
        <v>0</v>
      </c>
      <c r="AC1132" s="297">
        <v>941486.93</v>
      </c>
      <c r="AD1132" s="294"/>
      <c r="AE1132" s="294"/>
      <c r="AF1132" s="294"/>
      <c r="AG1132" s="294"/>
      <c r="AH1132" s="294"/>
      <c r="AI1132" s="294"/>
      <c r="AJ1132" s="294"/>
      <c r="AK1132" s="294"/>
      <c r="AL1132" s="294"/>
      <c r="AM1132" s="294"/>
      <c r="AN1132" s="294"/>
      <c r="AO1132" s="294"/>
      <c r="AP1132" s="294"/>
      <c r="AQ1132" s="294"/>
    </row>
    <row r="1133" spans="1:43" ht="36" x14ac:dyDescent="0.3">
      <c r="A1133" s="294"/>
      <c r="B1133" s="294"/>
      <c r="C1133" s="287" t="s">
        <v>2740</v>
      </c>
      <c r="D1133" s="288">
        <v>70507</v>
      </c>
      <c r="E1133" s="294"/>
      <c r="F1133" s="295" t="s">
        <v>3242</v>
      </c>
      <c r="G1133" s="295" t="s">
        <v>1132</v>
      </c>
      <c r="H1133" s="296"/>
      <c r="I1133" s="290">
        <v>39430</v>
      </c>
      <c r="J1133" s="294"/>
      <c r="K1133" s="294"/>
      <c r="L1133" s="295" t="s">
        <v>3211</v>
      </c>
      <c r="M1133" s="294"/>
      <c r="N1133" s="294"/>
      <c r="O1133" s="294"/>
      <c r="P1133" s="294"/>
      <c r="Q1133" s="294"/>
      <c r="R1133" s="294"/>
      <c r="S1133" s="294"/>
      <c r="T1133" s="294"/>
      <c r="U1133" s="294"/>
      <c r="V1133" s="294" t="s">
        <v>689</v>
      </c>
      <c r="W1133" s="294" t="s">
        <v>689</v>
      </c>
      <c r="X1133" s="294"/>
      <c r="Y1133" s="297">
        <v>803987</v>
      </c>
      <c r="Z1133" s="297">
        <v>0</v>
      </c>
      <c r="AA1133" s="297">
        <v>0</v>
      </c>
      <c r="AB1133" s="297">
        <v>0</v>
      </c>
      <c r="AC1133" s="297">
        <v>0</v>
      </c>
      <c r="AD1133" s="294"/>
      <c r="AE1133" s="294"/>
      <c r="AF1133" s="294"/>
      <c r="AG1133" s="294"/>
      <c r="AH1133" s="294"/>
      <c r="AI1133" s="294"/>
      <c r="AJ1133" s="294"/>
      <c r="AK1133" s="294"/>
      <c r="AL1133" s="294"/>
      <c r="AM1133" s="294"/>
      <c r="AN1133" s="294"/>
      <c r="AO1133" s="294"/>
      <c r="AP1133" s="294"/>
      <c r="AQ1133" s="294"/>
    </row>
    <row r="1134" spans="1:43" ht="24" x14ac:dyDescent="0.3">
      <c r="A1134" s="294"/>
      <c r="B1134" s="294"/>
      <c r="C1134" s="287" t="s">
        <v>2741</v>
      </c>
      <c r="D1134" s="288">
        <v>84981</v>
      </c>
      <c r="E1134" s="294"/>
      <c r="F1134" s="295" t="s">
        <v>3247</v>
      </c>
      <c r="G1134" s="295" t="s">
        <v>1132</v>
      </c>
      <c r="H1134" s="296"/>
      <c r="I1134" s="290">
        <v>39587</v>
      </c>
      <c r="J1134" s="294"/>
      <c r="K1134" s="294"/>
      <c r="L1134" s="295" t="s">
        <v>3220</v>
      </c>
      <c r="M1134" s="294"/>
      <c r="N1134" s="294"/>
      <c r="O1134" s="294"/>
      <c r="P1134" s="294"/>
      <c r="Q1134" s="294"/>
      <c r="R1134" s="294"/>
      <c r="S1134" s="294"/>
      <c r="T1134" s="294"/>
      <c r="U1134" s="294"/>
      <c r="V1134" s="294" t="s">
        <v>689</v>
      </c>
      <c r="W1134" s="294" t="s">
        <v>689</v>
      </c>
      <c r="X1134" s="294"/>
      <c r="Y1134" s="297">
        <v>790758</v>
      </c>
      <c r="Z1134" s="297">
        <v>0</v>
      </c>
      <c r="AA1134" s="297">
        <v>0</v>
      </c>
      <c r="AB1134" s="297">
        <v>0</v>
      </c>
      <c r="AC1134" s="297">
        <v>673876.22</v>
      </c>
      <c r="AD1134" s="294"/>
      <c r="AE1134" s="294"/>
      <c r="AF1134" s="294"/>
      <c r="AG1134" s="294"/>
      <c r="AH1134" s="294"/>
      <c r="AI1134" s="294"/>
      <c r="AJ1134" s="294"/>
      <c r="AK1134" s="294"/>
      <c r="AL1134" s="294"/>
      <c r="AM1134" s="294"/>
      <c r="AN1134" s="294"/>
      <c r="AO1134" s="294"/>
      <c r="AP1134" s="294"/>
      <c r="AQ1134" s="294"/>
    </row>
    <row r="1135" spans="1:43" ht="60" x14ac:dyDescent="0.3">
      <c r="A1135" s="294"/>
      <c r="B1135" s="294"/>
      <c r="C1135" s="287" t="s">
        <v>2742</v>
      </c>
      <c r="D1135" s="288">
        <v>132758</v>
      </c>
      <c r="E1135" s="294"/>
      <c r="F1135" s="295" t="s">
        <v>3228</v>
      </c>
      <c r="G1135" s="295" t="s">
        <v>1132</v>
      </c>
      <c r="H1135" s="296"/>
      <c r="I1135" s="290">
        <v>40438</v>
      </c>
      <c r="J1135" s="294"/>
      <c r="K1135" s="294"/>
      <c r="L1135" s="295" t="s">
        <v>3212</v>
      </c>
      <c r="M1135" s="294"/>
      <c r="N1135" s="294"/>
      <c r="O1135" s="294"/>
      <c r="P1135" s="294"/>
      <c r="Q1135" s="294"/>
      <c r="R1135" s="294"/>
      <c r="S1135" s="294"/>
      <c r="T1135" s="294"/>
      <c r="U1135" s="294"/>
      <c r="V1135" s="294" t="s">
        <v>689</v>
      </c>
      <c r="W1135" s="294" t="s">
        <v>689</v>
      </c>
      <c r="X1135" s="294"/>
      <c r="Y1135" s="297">
        <v>788305.77</v>
      </c>
      <c r="Z1135" s="297">
        <v>0</v>
      </c>
      <c r="AA1135" s="297">
        <v>0</v>
      </c>
      <c r="AB1135" s="297">
        <v>0</v>
      </c>
      <c r="AC1135" s="297">
        <v>0</v>
      </c>
      <c r="AD1135" s="294"/>
      <c r="AE1135" s="294"/>
      <c r="AF1135" s="294"/>
      <c r="AG1135" s="294"/>
      <c r="AH1135" s="294"/>
      <c r="AI1135" s="294"/>
      <c r="AJ1135" s="294"/>
      <c r="AK1135" s="294"/>
      <c r="AL1135" s="294"/>
      <c r="AM1135" s="294"/>
      <c r="AN1135" s="294"/>
      <c r="AO1135" s="294"/>
      <c r="AP1135" s="294"/>
      <c r="AQ1135" s="294"/>
    </row>
    <row r="1136" spans="1:43" ht="48" x14ac:dyDescent="0.3">
      <c r="A1136" s="294"/>
      <c r="B1136" s="294"/>
      <c r="C1136" s="287" t="s">
        <v>2743</v>
      </c>
      <c r="D1136" s="288">
        <v>133420</v>
      </c>
      <c r="E1136" s="294"/>
      <c r="F1136" s="295" t="s">
        <v>3228</v>
      </c>
      <c r="G1136" s="295" t="s">
        <v>1132</v>
      </c>
      <c r="H1136" s="296"/>
      <c r="I1136" s="290">
        <v>40424</v>
      </c>
      <c r="J1136" s="294"/>
      <c r="K1136" s="294"/>
      <c r="L1136" s="295" t="s">
        <v>3212</v>
      </c>
      <c r="M1136" s="294"/>
      <c r="N1136" s="294"/>
      <c r="O1136" s="294"/>
      <c r="P1136" s="294"/>
      <c r="Q1136" s="294"/>
      <c r="R1136" s="294"/>
      <c r="S1136" s="294"/>
      <c r="T1136" s="294"/>
      <c r="U1136" s="294"/>
      <c r="V1136" s="294" t="s">
        <v>689</v>
      </c>
      <c r="W1136" s="294" t="s">
        <v>689</v>
      </c>
      <c r="X1136" s="294"/>
      <c r="Y1136" s="297">
        <v>768517.7</v>
      </c>
      <c r="Z1136" s="297">
        <v>0</v>
      </c>
      <c r="AA1136" s="297">
        <v>0</v>
      </c>
      <c r="AB1136" s="297">
        <v>0</v>
      </c>
      <c r="AC1136" s="297">
        <v>0</v>
      </c>
      <c r="AD1136" s="294"/>
      <c r="AE1136" s="294"/>
      <c r="AF1136" s="294"/>
      <c r="AG1136" s="294"/>
      <c r="AH1136" s="294"/>
      <c r="AI1136" s="294"/>
      <c r="AJ1136" s="294"/>
      <c r="AK1136" s="294"/>
      <c r="AL1136" s="294"/>
      <c r="AM1136" s="294"/>
      <c r="AN1136" s="294"/>
      <c r="AO1136" s="294"/>
      <c r="AP1136" s="294"/>
      <c r="AQ1136" s="294"/>
    </row>
    <row r="1137" spans="1:43" ht="48" x14ac:dyDescent="0.3">
      <c r="A1137" s="294"/>
      <c r="B1137" s="294"/>
      <c r="C1137" s="287" t="s">
        <v>2744</v>
      </c>
      <c r="D1137" s="288">
        <v>62640</v>
      </c>
      <c r="E1137" s="294"/>
      <c r="F1137" s="295" t="s">
        <v>3234</v>
      </c>
      <c r="G1137" s="295" t="s">
        <v>1132</v>
      </c>
      <c r="H1137" s="296"/>
      <c r="I1137" s="290">
        <v>41270</v>
      </c>
      <c r="J1137" s="294"/>
      <c r="K1137" s="294"/>
      <c r="L1137" s="295" t="s">
        <v>3220</v>
      </c>
      <c r="M1137" s="294"/>
      <c r="N1137" s="294"/>
      <c r="O1137" s="294"/>
      <c r="P1137" s="294"/>
      <c r="Q1137" s="294"/>
      <c r="R1137" s="294"/>
      <c r="S1137" s="294"/>
      <c r="T1137" s="294"/>
      <c r="U1137" s="294"/>
      <c r="V1137" s="294" t="s">
        <v>689</v>
      </c>
      <c r="W1137" s="294" t="s">
        <v>689</v>
      </c>
      <c r="X1137" s="294"/>
      <c r="Y1137" s="297">
        <v>751397</v>
      </c>
      <c r="Z1137" s="297">
        <v>0</v>
      </c>
      <c r="AA1137" s="297">
        <v>0</v>
      </c>
      <c r="AB1137" s="297">
        <v>0</v>
      </c>
      <c r="AC1137" s="297">
        <v>0</v>
      </c>
      <c r="AD1137" s="294"/>
      <c r="AE1137" s="294"/>
      <c r="AF1137" s="294"/>
      <c r="AG1137" s="294"/>
      <c r="AH1137" s="294"/>
      <c r="AI1137" s="294"/>
      <c r="AJ1137" s="294"/>
      <c r="AK1137" s="294"/>
      <c r="AL1137" s="294"/>
      <c r="AM1137" s="294"/>
      <c r="AN1137" s="294"/>
      <c r="AO1137" s="294"/>
      <c r="AP1137" s="294"/>
      <c r="AQ1137" s="294"/>
    </row>
    <row r="1138" spans="1:43" ht="36" x14ac:dyDescent="0.3">
      <c r="A1138" s="294"/>
      <c r="B1138" s="294"/>
      <c r="C1138" s="287" t="s">
        <v>2745</v>
      </c>
      <c r="D1138" s="288">
        <v>17625</v>
      </c>
      <c r="E1138" s="294"/>
      <c r="F1138" s="295" t="s">
        <v>3228</v>
      </c>
      <c r="G1138" s="295" t="s">
        <v>1132</v>
      </c>
      <c r="H1138" s="296"/>
      <c r="I1138" s="290">
        <v>38460</v>
      </c>
      <c r="J1138" s="294"/>
      <c r="K1138" s="294"/>
      <c r="L1138" s="295" t="s">
        <v>3224</v>
      </c>
      <c r="M1138" s="294"/>
      <c r="N1138" s="294"/>
      <c r="O1138" s="294"/>
      <c r="P1138" s="294"/>
      <c r="Q1138" s="294"/>
      <c r="R1138" s="294"/>
      <c r="S1138" s="294"/>
      <c r="T1138" s="294"/>
      <c r="U1138" s="294"/>
      <c r="V1138" s="294" t="s">
        <v>689</v>
      </c>
      <c r="W1138" s="294" t="s">
        <v>689</v>
      </c>
      <c r="X1138" s="294"/>
      <c r="Y1138" s="297">
        <v>746098</v>
      </c>
      <c r="Z1138" s="297">
        <v>0</v>
      </c>
      <c r="AA1138" s="297">
        <v>0</v>
      </c>
      <c r="AB1138" s="297">
        <v>0</v>
      </c>
      <c r="AC1138" s="297">
        <v>0</v>
      </c>
      <c r="AD1138" s="294"/>
      <c r="AE1138" s="294"/>
      <c r="AF1138" s="294"/>
      <c r="AG1138" s="294"/>
      <c r="AH1138" s="294"/>
      <c r="AI1138" s="294"/>
      <c r="AJ1138" s="294"/>
      <c r="AK1138" s="294"/>
      <c r="AL1138" s="294"/>
      <c r="AM1138" s="294"/>
      <c r="AN1138" s="294"/>
      <c r="AO1138" s="294"/>
      <c r="AP1138" s="294"/>
      <c r="AQ1138" s="294"/>
    </row>
    <row r="1139" spans="1:43" ht="24" x14ac:dyDescent="0.3">
      <c r="A1139" s="294"/>
      <c r="B1139" s="294"/>
      <c r="C1139" s="287" t="s">
        <v>2746</v>
      </c>
      <c r="D1139" s="288">
        <v>86896</v>
      </c>
      <c r="E1139" s="294"/>
      <c r="F1139" s="295" t="s">
        <v>3228</v>
      </c>
      <c r="G1139" s="295" t="s">
        <v>1132</v>
      </c>
      <c r="H1139" s="296"/>
      <c r="I1139" s="290">
        <v>39615</v>
      </c>
      <c r="J1139" s="294"/>
      <c r="K1139" s="294"/>
      <c r="L1139" s="295" t="s">
        <v>3210</v>
      </c>
      <c r="M1139" s="294"/>
      <c r="N1139" s="294"/>
      <c r="O1139" s="294"/>
      <c r="P1139" s="294"/>
      <c r="Q1139" s="294"/>
      <c r="R1139" s="294"/>
      <c r="S1139" s="294"/>
      <c r="T1139" s="294"/>
      <c r="U1139" s="294"/>
      <c r="V1139" s="294" t="s">
        <v>689</v>
      </c>
      <c r="W1139" s="294" t="s">
        <v>689</v>
      </c>
      <c r="X1139" s="294"/>
      <c r="Y1139" s="297">
        <v>734380</v>
      </c>
      <c r="Z1139" s="297">
        <v>0</v>
      </c>
      <c r="AA1139" s="297">
        <v>0</v>
      </c>
      <c r="AB1139" s="297">
        <v>0</v>
      </c>
      <c r="AC1139" s="297">
        <v>0</v>
      </c>
      <c r="AD1139" s="294"/>
      <c r="AE1139" s="294"/>
      <c r="AF1139" s="294"/>
      <c r="AG1139" s="294"/>
      <c r="AH1139" s="294"/>
      <c r="AI1139" s="294"/>
      <c r="AJ1139" s="294"/>
      <c r="AK1139" s="294"/>
      <c r="AL1139" s="294"/>
      <c r="AM1139" s="294"/>
      <c r="AN1139" s="294"/>
      <c r="AO1139" s="294"/>
      <c r="AP1139" s="294"/>
      <c r="AQ1139" s="294"/>
    </row>
    <row r="1140" spans="1:43" ht="24" x14ac:dyDescent="0.3">
      <c r="A1140" s="294"/>
      <c r="B1140" s="294"/>
      <c r="C1140" s="287" t="s">
        <v>2747</v>
      </c>
      <c r="D1140" s="288">
        <v>14776</v>
      </c>
      <c r="E1140" s="294"/>
      <c r="F1140" s="295" t="s">
        <v>3231</v>
      </c>
      <c r="G1140" s="295" t="s">
        <v>1132</v>
      </c>
      <c r="H1140" s="296"/>
      <c r="I1140" s="290">
        <v>38637</v>
      </c>
      <c r="J1140" s="294"/>
      <c r="K1140" s="294"/>
      <c r="L1140" s="295" t="s">
        <v>3218</v>
      </c>
      <c r="M1140" s="294"/>
      <c r="N1140" s="294"/>
      <c r="O1140" s="294"/>
      <c r="P1140" s="294"/>
      <c r="Q1140" s="294"/>
      <c r="R1140" s="294"/>
      <c r="S1140" s="294"/>
      <c r="T1140" s="294"/>
      <c r="U1140" s="294"/>
      <c r="V1140" s="294" t="s">
        <v>689</v>
      </c>
      <c r="W1140" s="294" t="s">
        <v>691</v>
      </c>
      <c r="X1140" s="294"/>
      <c r="Y1140" s="297">
        <v>726723</v>
      </c>
      <c r="Z1140" s="297">
        <v>0</v>
      </c>
      <c r="AA1140" s="297">
        <v>0</v>
      </c>
      <c r="AB1140" s="297">
        <v>0</v>
      </c>
      <c r="AC1140" s="297">
        <v>609358</v>
      </c>
      <c r="AD1140" s="294"/>
      <c r="AE1140" s="294"/>
      <c r="AF1140" s="294"/>
      <c r="AG1140" s="294"/>
      <c r="AH1140" s="294"/>
      <c r="AI1140" s="294"/>
      <c r="AJ1140" s="294"/>
      <c r="AK1140" s="294"/>
      <c r="AL1140" s="294"/>
      <c r="AM1140" s="294"/>
      <c r="AN1140" s="294"/>
      <c r="AO1140" s="294"/>
      <c r="AP1140" s="294"/>
      <c r="AQ1140" s="294"/>
    </row>
    <row r="1141" spans="1:43" ht="24" x14ac:dyDescent="0.3">
      <c r="A1141" s="294"/>
      <c r="B1141" s="294"/>
      <c r="C1141" s="287" t="s">
        <v>2748</v>
      </c>
      <c r="D1141" s="288">
        <v>24479</v>
      </c>
      <c r="E1141" s="294"/>
      <c r="F1141" s="295" t="s">
        <v>3231</v>
      </c>
      <c r="G1141" s="295" t="s">
        <v>1132</v>
      </c>
      <c r="H1141" s="296"/>
      <c r="I1141" s="290">
        <v>38735</v>
      </c>
      <c r="J1141" s="294"/>
      <c r="K1141" s="294"/>
      <c r="L1141" s="295" t="s">
        <v>3218</v>
      </c>
      <c r="M1141" s="294"/>
      <c r="N1141" s="294"/>
      <c r="O1141" s="294"/>
      <c r="P1141" s="294"/>
      <c r="Q1141" s="294"/>
      <c r="R1141" s="294"/>
      <c r="S1141" s="294"/>
      <c r="T1141" s="294"/>
      <c r="U1141" s="294"/>
      <c r="V1141" s="294" t="s">
        <v>689</v>
      </c>
      <c r="W1141" s="294" t="s">
        <v>691</v>
      </c>
      <c r="X1141" s="294"/>
      <c r="Y1141" s="297">
        <v>720143</v>
      </c>
      <c r="Z1141" s="297">
        <v>0</v>
      </c>
      <c r="AA1141" s="297">
        <v>0</v>
      </c>
      <c r="AB1141" s="297">
        <v>0</v>
      </c>
      <c r="AC1141" s="297">
        <v>878000</v>
      </c>
      <c r="AD1141" s="294"/>
      <c r="AE1141" s="294"/>
      <c r="AF1141" s="294"/>
      <c r="AG1141" s="294"/>
      <c r="AH1141" s="294"/>
      <c r="AI1141" s="294"/>
      <c r="AJ1141" s="294"/>
      <c r="AK1141" s="294"/>
      <c r="AL1141" s="294"/>
      <c r="AM1141" s="294"/>
      <c r="AN1141" s="294"/>
      <c r="AO1141" s="294"/>
      <c r="AP1141" s="294"/>
      <c r="AQ1141" s="294"/>
    </row>
    <row r="1142" spans="1:43" ht="24" x14ac:dyDescent="0.3">
      <c r="A1142" s="294"/>
      <c r="B1142" s="294"/>
      <c r="C1142" s="287" t="s">
        <v>2749</v>
      </c>
      <c r="D1142" s="288">
        <v>61276</v>
      </c>
      <c r="E1142" s="294"/>
      <c r="F1142" s="295" t="s">
        <v>3234</v>
      </c>
      <c r="G1142" s="295" t="s">
        <v>1132</v>
      </c>
      <c r="H1142" s="296"/>
      <c r="I1142" s="290">
        <v>39828</v>
      </c>
      <c r="J1142" s="294"/>
      <c r="K1142" s="294"/>
      <c r="L1142" s="295" t="s">
        <v>3210</v>
      </c>
      <c r="M1142" s="294"/>
      <c r="N1142" s="294"/>
      <c r="O1142" s="294"/>
      <c r="P1142" s="294"/>
      <c r="Q1142" s="294"/>
      <c r="R1142" s="294"/>
      <c r="S1142" s="294"/>
      <c r="T1142" s="294"/>
      <c r="U1142" s="294"/>
      <c r="V1142" s="294" t="s">
        <v>689</v>
      </c>
      <c r="W1142" s="294" t="s">
        <v>689</v>
      </c>
      <c r="X1142" s="294"/>
      <c r="Y1142" s="297">
        <v>694202</v>
      </c>
      <c r="Z1142" s="297">
        <v>0</v>
      </c>
      <c r="AA1142" s="297">
        <v>0</v>
      </c>
      <c r="AB1142" s="297">
        <v>0</v>
      </c>
      <c r="AC1142" s="297">
        <v>0</v>
      </c>
      <c r="AD1142" s="294"/>
      <c r="AE1142" s="294"/>
      <c r="AF1142" s="294"/>
      <c r="AG1142" s="294"/>
      <c r="AH1142" s="294"/>
      <c r="AI1142" s="294"/>
      <c r="AJ1142" s="294"/>
      <c r="AK1142" s="294"/>
      <c r="AL1142" s="294"/>
      <c r="AM1142" s="294"/>
      <c r="AN1142" s="294"/>
      <c r="AO1142" s="294"/>
      <c r="AP1142" s="294"/>
      <c r="AQ1142" s="294"/>
    </row>
    <row r="1143" spans="1:43" ht="36" x14ac:dyDescent="0.3">
      <c r="A1143" s="294"/>
      <c r="B1143" s="294"/>
      <c r="C1143" s="287" t="s">
        <v>2750</v>
      </c>
      <c r="D1143" s="288">
        <v>97038</v>
      </c>
      <c r="E1143" s="294"/>
      <c r="F1143" s="295" t="s">
        <v>3230</v>
      </c>
      <c r="G1143" s="295" t="s">
        <v>1132</v>
      </c>
      <c r="H1143" s="296"/>
      <c r="I1143" s="290">
        <v>39924</v>
      </c>
      <c r="J1143" s="294"/>
      <c r="K1143" s="294"/>
      <c r="L1143" s="295" t="s">
        <v>3220</v>
      </c>
      <c r="M1143" s="294"/>
      <c r="N1143" s="294"/>
      <c r="O1143" s="294"/>
      <c r="P1143" s="294"/>
      <c r="Q1143" s="294"/>
      <c r="R1143" s="294"/>
      <c r="S1143" s="294"/>
      <c r="T1143" s="294"/>
      <c r="U1143" s="294"/>
      <c r="V1143" s="294" t="s">
        <v>689</v>
      </c>
      <c r="W1143" s="294" t="s">
        <v>689</v>
      </c>
      <c r="X1143" s="294"/>
      <c r="Y1143" s="297">
        <v>686667</v>
      </c>
      <c r="Z1143" s="297">
        <v>0</v>
      </c>
      <c r="AA1143" s="297">
        <v>0</v>
      </c>
      <c r="AB1143" s="297">
        <v>0</v>
      </c>
      <c r="AC1143" s="297">
        <v>587198.31000000006</v>
      </c>
      <c r="AD1143" s="294"/>
      <c r="AE1143" s="294"/>
      <c r="AF1143" s="294"/>
      <c r="AG1143" s="294"/>
      <c r="AH1143" s="294"/>
      <c r="AI1143" s="294"/>
      <c r="AJ1143" s="294"/>
      <c r="AK1143" s="294"/>
      <c r="AL1143" s="294"/>
      <c r="AM1143" s="294"/>
      <c r="AN1143" s="294"/>
      <c r="AO1143" s="294"/>
      <c r="AP1143" s="294"/>
      <c r="AQ1143" s="294"/>
    </row>
    <row r="1144" spans="1:43" ht="24" x14ac:dyDescent="0.3">
      <c r="A1144" s="294"/>
      <c r="B1144" s="294"/>
      <c r="C1144" s="287" t="s">
        <v>2751</v>
      </c>
      <c r="D1144" s="288">
        <v>88810</v>
      </c>
      <c r="E1144" s="294"/>
      <c r="F1144" s="295" t="s">
        <v>3257</v>
      </c>
      <c r="G1144" s="295" t="s">
        <v>1132</v>
      </c>
      <c r="H1144" s="296"/>
      <c r="I1144" s="290">
        <v>40337</v>
      </c>
      <c r="J1144" s="294"/>
      <c r="K1144" s="294"/>
      <c r="L1144" s="295" t="s">
        <v>3220</v>
      </c>
      <c r="M1144" s="294"/>
      <c r="N1144" s="294"/>
      <c r="O1144" s="294"/>
      <c r="P1144" s="294"/>
      <c r="Q1144" s="294"/>
      <c r="R1144" s="294"/>
      <c r="S1144" s="294"/>
      <c r="T1144" s="294"/>
      <c r="U1144" s="294"/>
      <c r="V1144" s="294" t="s">
        <v>689</v>
      </c>
      <c r="W1144" s="294" t="s">
        <v>689</v>
      </c>
      <c r="X1144" s="294"/>
      <c r="Y1144" s="297">
        <v>682008</v>
      </c>
      <c r="Z1144" s="297">
        <v>0</v>
      </c>
      <c r="AA1144" s="297">
        <v>0</v>
      </c>
      <c r="AB1144" s="297">
        <v>0</v>
      </c>
      <c r="AC1144" s="297">
        <v>0</v>
      </c>
      <c r="AD1144" s="294"/>
      <c r="AE1144" s="294"/>
      <c r="AF1144" s="294"/>
      <c r="AG1144" s="294"/>
      <c r="AH1144" s="294"/>
      <c r="AI1144" s="294"/>
      <c r="AJ1144" s="294"/>
      <c r="AK1144" s="294"/>
      <c r="AL1144" s="294"/>
      <c r="AM1144" s="294"/>
      <c r="AN1144" s="294"/>
      <c r="AO1144" s="294"/>
      <c r="AP1144" s="294"/>
      <c r="AQ1144" s="294"/>
    </row>
    <row r="1145" spans="1:43" ht="24" x14ac:dyDescent="0.3">
      <c r="A1145" s="294"/>
      <c r="B1145" s="294"/>
      <c r="C1145" s="287" t="s">
        <v>2752</v>
      </c>
      <c r="D1145" s="288">
        <v>15398</v>
      </c>
      <c r="E1145" s="294"/>
      <c r="F1145" s="295" t="s">
        <v>3230</v>
      </c>
      <c r="G1145" s="295" t="s">
        <v>1132</v>
      </c>
      <c r="H1145" s="296"/>
      <c r="I1145" s="290">
        <v>38603</v>
      </c>
      <c r="J1145" s="294"/>
      <c r="K1145" s="294"/>
      <c r="L1145" s="295" t="s">
        <v>3211</v>
      </c>
      <c r="M1145" s="294"/>
      <c r="N1145" s="294"/>
      <c r="O1145" s="294"/>
      <c r="P1145" s="294"/>
      <c r="Q1145" s="294"/>
      <c r="R1145" s="294"/>
      <c r="S1145" s="294"/>
      <c r="T1145" s="294"/>
      <c r="U1145" s="294"/>
      <c r="V1145" s="294" t="s">
        <v>689</v>
      </c>
      <c r="W1145" s="294" t="s">
        <v>689</v>
      </c>
      <c r="X1145" s="294"/>
      <c r="Y1145" s="297">
        <v>672805</v>
      </c>
      <c r="Z1145" s="297">
        <v>0</v>
      </c>
      <c r="AA1145" s="297">
        <v>0</v>
      </c>
      <c r="AB1145" s="297">
        <v>0</v>
      </c>
      <c r="AC1145" s="297">
        <v>276448.07</v>
      </c>
      <c r="AD1145" s="294"/>
      <c r="AE1145" s="294"/>
      <c r="AF1145" s="294"/>
      <c r="AG1145" s="294"/>
      <c r="AH1145" s="294"/>
      <c r="AI1145" s="294"/>
      <c r="AJ1145" s="294"/>
      <c r="AK1145" s="294"/>
      <c r="AL1145" s="294"/>
      <c r="AM1145" s="294"/>
      <c r="AN1145" s="294"/>
      <c r="AO1145" s="294"/>
      <c r="AP1145" s="294"/>
      <c r="AQ1145" s="294"/>
    </row>
    <row r="1146" spans="1:43" ht="24" x14ac:dyDescent="0.3">
      <c r="A1146" s="294"/>
      <c r="B1146" s="294"/>
      <c r="C1146" s="287" t="s">
        <v>2753</v>
      </c>
      <c r="D1146" s="288">
        <v>17705</v>
      </c>
      <c r="E1146" s="294"/>
      <c r="F1146" s="295" t="s">
        <v>3228</v>
      </c>
      <c r="G1146" s="295" t="s">
        <v>1132</v>
      </c>
      <c r="H1146" s="296"/>
      <c r="I1146" s="290">
        <v>38468</v>
      </c>
      <c r="J1146" s="294"/>
      <c r="K1146" s="294"/>
      <c r="L1146" s="295" t="s">
        <v>3220</v>
      </c>
      <c r="M1146" s="294"/>
      <c r="N1146" s="294"/>
      <c r="O1146" s="294"/>
      <c r="P1146" s="294"/>
      <c r="Q1146" s="294"/>
      <c r="R1146" s="294"/>
      <c r="S1146" s="294"/>
      <c r="T1146" s="294"/>
      <c r="U1146" s="294"/>
      <c r="V1146" s="294" t="s">
        <v>689</v>
      </c>
      <c r="W1146" s="294" t="s">
        <v>691</v>
      </c>
      <c r="X1146" s="294"/>
      <c r="Y1146" s="297">
        <v>669007</v>
      </c>
      <c r="Z1146" s="297">
        <v>0</v>
      </c>
      <c r="AA1146" s="297">
        <v>0</v>
      </c>
      <c r="AB1146" s="297">
        <v>0</v>
      </c>
      <c r="AC1146" s="297">
        <v>717987.83</v>
      </c>
      <c r="AD1146" s="294"/>
      <c r="AE1146" s="294"/>
      <c r="AF1146" s="294"/>
      <c r="AG1146" s="294"/>
      <c r="AH1146" s="294"/>
      <c r="AI1146" s="294"/>
      <c r="AJ1146" s="294"/>
      <c r="AK1146" s="294"/>
      <c r="AL1146" s="294"/>
      <c r="AM1146" s="294"/>
      <c r="AN1146" s="294"/>
      <c r="AO1146" s="294"/>
      <c r="AP1146" s="294"/>
      <c r="AQ1146" s="294"/>
    </row>
    <row r="1147" spans="1:43" ht="24" x14ac:dyDescent="0.3">
      <c r="A1147" s="294"/>
      <c r="B1147" s="294"/>
      <c r="C1147" s="287" t="s">
        <v>2754</v>
      </c>
      <c r="D1147" s="288">
        <v>75994</v>
      </c>
      <c r="E1147" s="294"/>
      <c r="F1147" s="295" t="s">
        <v>3228</v>
      </c>
      <c r="G1147" s="295" t="s">
        <v>1132</v>
      </c>
      <c r="H1147" s="296"/>
      <c r="I1147" s="290">
        <v>39490</v>
      </c>
      <c r="J1147" s="294"/>
      <c r="K1147" s="294"/>
      <c r="L1147" s="295" t="s">
        <v>3210</v>
      </c>
      <c r="M1147" s="294"/>
      <c r="N1147" s="294"/>
      <c r="O1147" s="294"/>
      <c r="P1147" s="294"/>
      <c r="Q1147" s="294"/>
      <c r="R1147" s="294"/>
      <c r="S1147" s="294"/>
      <c r="T1147" s="294"/>
      <c r="U1147" s="294"/>
      <c r="V1147" s="294" t="s">
        <v>689</v>
      </c>
      <c r="W1147" s="294" t="s">
        <v>689</v>
      </c>
      <c r="X1147" s="294"/>
      <c r="Y1147" s="297">
        <v>668239</v>
      </c>
      <c r="Z1147" s="297">
        <v>0</v>
      </c>
      <c r="AA1147" s="297">
        <v>0</v>
      </c>
      <c r="AB1147" s="297">
        <v>0</v>
      </c>
      <c r="AC1147" s="297">
        <v>0</v>
      </c>
      <c r="AD1147" s="294"/>
      <c r="AE1147" s="294"/>
      <c r="AF1147" s="294"/>
      <c r="AG1147" s="294"/>
      <c r="AH1147" s="294"/>
      <c r="AI1147" s="294"/>
      <c r="AJ1147" s="294"/>
      <c r="AK1147" s="294"/>
      <c r="AL1147" s="294"/>
      <c r="AM1147" s="294"/>
      <c r="AN1147" s="294"/>
      <c r="AO1147" s="294"/>
      <c r="AP1147" s="294"/>
      <c r="AQ1147" s="294"/>
    </row>
    <row r="1148" spans="1:43" ht="48" x14ac:dyDescent="0.3">
      <c r="A1148" s="294"/>
      <c r="B1148" s="294"/>
      <c r="C1148" s="287" t="s">
        <v>2755</v>
      </c>
      <c r="D1148" s="288">
        <v>13045</v>
      </c>
      <c r="E1148" s="294"/>
      <c r="F1148" s="295" t="s">
        <v>3228</v>
      </c>
      <c r="G1148" s="295" t="s">
        <v>1132</v>
      </c>
      <c r="H1148" s="296"/>
      <c r="I1148" s="290">
        <v>38289</v>
      </c>
      <c r="J1148" s="294"/>
      <c r="K1148" s="294"/>
      <c r="L1148" s="295" t="s">
        <v>3211</v>
      </c>
      <c r="M1148" s="294"/>
      <c r="N1148" s="294"/>
      <c r="O1148" s="294"/>
      <c r="P1148" s="294"/>
      <c r="Q1148" s="294"/>
      <c r="R1148" s="294"/>
      <c r="S1148" s="294"/>
      <c r="T1148" s="294"/>
      <c r="U1148" s="294"/>
      <c r="V1148" s="294" t="s">
        <v>689</v>
      </c>
      <c r="W1148" s="294" t="s">
        <v>689</v>
      </c>
      <c r="X1148" s="294"/>
      <c r="Y1148" s="297">
        <v>663889</v>
      </c>
      <c r="Z1148" s="297">
        <v>0</v>
      </c>
      <c r="AA1148" s="297">
        <v>0</v>
      </c>
      <c r="AB1148" s="297">
        <v>0</v>
      </c>
      <c r="AC1148" s="297">
        <v>122051.8</v>
      </c>
      <c r="AD1148" s="294"/>
      <c r="AE1148" s="294"/>
      <c r="AF1148" s="294"/>
      <c r="AG1148" s="294"/>
      <c r="AH1148" s="294"/>
      <c r="AI1148" s="294"/>
      <c r="AJ1148" s="294"/>
      <c r="AK1148" s="294"/>
      <c r="AL1148" s="294"/>
      <c r="AM1148" s="294"/>
      <c r="AN1148" s="294"/>
      <c r="AO1148" s="294"/>
      <c r="AP1148" s="294"/>
      <c r="AQ1148" s="294"/>
    </row>
    <row r="1149" spans="1:43" ht="48" x14ac:dyDescent="0.3">
      <c r="A1149" s="294"/>
      <c r="B1149" s="294"/>
      <c r="C1149" s="287" t="s">
        <v>2756</v>
      </c>
      <c r="D1149" s="288">
        <v>153009</v>
      </c>
      <c r="E1149" s="294"/>
      <c r="F1149" s="295" t="s">
        <v>3248</v>
      </c>
      <c r="G1149" s="295" t="s">
        <v>1132</v>
      </c>
      <c r="H1149" s="296"/>
      <c r="I1149" s="290">
        <v>40324</v>
      </c>
      <c r="J1149" s="294"/>
      <c r="K1149" s="294"/>
      <c r="L1149" s="295" t="s">
        <v>3222</v>
      </c>
      <c r="M1149" s="294"/>
      <c r="N1149" s="294"/>
      <c r="O1149" s="294"/>
      <c r="P1149" s="294"/>
      <c r="Q1149" s="294"/>
      <c r="R1149" s="294"/>
      <c r="S1149" s="294"/>
      <c r="T1149" s="294"/>
      <c r="U1149" s="294"/>
      <c r="V1149" s="294" t="s">
        <v>689</v>
      </c>
      <c r="W1149" s="294" t="s">
        <v>689</v>
      </c>
      <c r="X1149" s="294"/>
      <c r="Y1149" s="297">
        <v>663798.44999999995</v>
      </c>
      <c r="Z1149" s="297">
        <v>0</v>
      </c>
      <c r="AA1149" s="297">
        <v>0</v>
      </c>
      <c r="AB1149" s="297">
        <v>0</v>
      </c>
      <c r="AC1149" s="297">
        <v>657469.89</v>
      </c>
      <c r="AD1149" s="294"/>
      <c r="AE1149" s="294"/>
      <c r="AF1149" s="294"/>
      <c r="AG1149" s="294"/>
      <c r="AH1149" s="294"/>
      <c r="AI1149" s="294"/>
      <c r="AJ1149" s="294"/>
      <c r="AK1149" s="294"/>
      <c r="AL1149" s="294"/>
      <c r="AM1149" s="294"/>
      <c r="AN1149" s="294"/>
      <c r="AO1149" s="294"/>
      <c r="AP1149" s="294"/>
      <c r="AQ1149" s="294"/>
    </row>
    <row r="1150" spans="1:43" ht="24" x14ac:dyDescent="0.3">
      <c r="A1150" s="294"/>
      <c r="B1150" s="294"/>
      <c r="C1150" s="287" t="s">
        <v>2757</v>
      </c>
      <c r="D1150" s="288">
        <v>147083</v>
      </c>
      <c r="E1150" s="294"/>
      <c r="F1150" s="295" t="s">
        <v>3264</v>
      </c>
      <c r="G1150" s="295" t="s">
        <v>1132</v>
      </c>
      <c r="H1150" s="296"/>
      <c r="I1150" s="290">
        <v>40347</v>
      </c>
      <c r="J1150" s="294"/>
      <c r="K1150" s="294"/>
      <c r="L1150" s="295" t="s">
        <v>3215</v>
      </c>
      <c r="M1150" s="294"/>
      <c r="N1150" s="294"/>
      <c r="O1150" s="294"/>
      <c r="P1150" s="294"/>
      <c r="Q1150" s="294"/>
      <c r="R1150" s="294"/>
      <c r="S1150" s="294"/>
      <c r="T1150" s="294"/>
      <c r="U1150" s="294"/>
      <c r="V1150" s="294" t="s">
        <v>689</v>
      </c>
      <c r="W1150" s="294" t="s">
        <v>689</v>
      </c>
      <c r="X1150" s="294"/>
      <c r="Y1150" s="297">
        <v>660146.43000000005</v>
      </c>
      <c r="Z1150" s="297">
        <v>0</v>
      </c>
      <c r="AA1150" s="297">
        <v>0</v>
      </c>
      <c r="AB1150" s="297">
        <v>0</v>
      </c>
      <c r="AC1150" s="297">
        <v>0</v>
      </c>
      <c r="AD1150" s="294"/>
      <c r="AE1150" s="294"/>
      <c r="AF1150" s="294"/>
      <c r="AG1150" s="294"/>
      <c r="AH1150" s="294"/>
      <c r="AI1150" s="294"/>
      <c r="AJ1150" s="294"/>
      <c r="AK1150" s="294"/>
      <c r="AL1150" s="294"/>
      <c r="AM1150" s="294"/>
      <c r="AN1150" s="294"/>
      <c r="AO1150" s="294"/>
      <c r="AP1150" s="294"/>
      <c r="AQ1150" s="294"/>
    </row>
    <row r="1151" spans="1:43" ht="72" x14ac:dyDescent="0.3">
      <c r="A1151" s="294"/>
      <c r="B1151" s="294"/>
      <c r="C1151" s="287" t="s">
        <v>2758</v>
      </c>
      <c r="D1151" s="288">
        <v>89197</v>
      </c>
      <c r="E1151" s="294"/>
      <c r="F1151" s="295" t="s">
        <v>3228</v>
      </c>
      <c r="G1151" s="295" t="s">
        <v>1132</v>
      </c>
      <c r="H1151" s="296"/>
      <c r="I1151" s="290">
        <v>39720</v>
      </c>
      <c r="J1151" s="294"/>
      <c r="K1151" s="294"/>
      <c r="L1151" s="295" t="s">
        <v>3220</v>
      </c>
      <c r="M1151" s="294"/>
      <c r="N1151" s="294"/>
      <c r="O1151" s="294"/>
      <c r="P1151" s="294"/>
      <c r="Q1151" s="294"/>
      <c r="R1151" s="294"/>
      <c r="S1151" s="294"/>
      <c r="T1151" s="294"/>
      <c r="U1151" s="294"/>
      <c r="V1151" s="294" t="s">
        <v>691</v>
      </c>
      <c r="W1151" s="294" t="s">
        <v>689</v>
      </c>
      <c r="X1151" s="294"/>
      <c r="Y1151" s="297">
        <v>690378.01</v>
      </c>
      <c r="Z1151" s="297">
        <v>0</v>
      </c>
      <c r="AA1151" s="297">
        <v>0</v>
      </c>
      <c r="AB1151" s="297">
        <v>0</v>
      </c>
      <c r="AC1151" s="297">
        <v>659720.04</v>
      </c>
      <c r="AD1151" s="294"/>
      <c r="AE1151" s="294"/>
      <c r="AF1151" s="294"/>
      <c r="AG1151" s="294"/>
      <c r="AH1151" s="294"/>
      <c r="AI1151" s="294"/>
      <c r="AJ1151" s="294"/>
      <c r="AK1151" s="294"/>
      <c r="AL1151" s="294"/>
      <c r="AM1151" s="294"/>
      <c r="AN1151" s="294"/>
      <c r="AO1151" s="294"/>
      <c r="AP1151" s="294"/>
      <c r="AQ1151" s="294"/>
    </row>
    <row r="1152" spans="1:43" ht="60" x14ac:dyDescent="0.3">
      <c r="A1152" s="294"/>
      <c r="B1152" s="294"/>
      <c r="C1152" s="287" t="s">
        <v>2759</v>
      </c>
      <c r="D1152" s="288">
        <v>133638</v>
      </c>
      <c r="E1152" s="294"/>
      <c r="F1152" s="295" t="s">
        <v>3228</v>
      </c>
      <c r="G1152" s="295" t="s">
        <v>1132</v>
      </c>
      <c r="H1152" s="296"/>
      <c r="I1152" s="290">
        <v>40337</v>
      </c>
      <c r="J1152" s="294"/>
      <c r="K1152" s="294"/>
      <c r="L1152" s="295" t="s">
        <v>3212</v>
      </c>
      <c r="M1152" s="294"/>
      <c r="N1152" s="294"/>
      <c r="O1152" s="294"/>
      <c r="P1152" s="294"/>
      <c r="Q1152" s="294"/>
      <c r="R1152" s="294"/>
      <c r="S1152" s="294"/>
      <c r="T1152" s="294"/>
      <c r="U1152" s="294"/>
      <c r="V1152" s="294" t="s">
        <v>689</v>
      </c>
      <c r="W1152" s="294" t="s">
        <v>689</v>
      </c>
      <c r="X1152" s="294"/>
      <c r="Y1152" s="297">
        <v>644412.24</v>
      </c>
      <c r="Z1152" s="297">
        <v>0</v>
      </c>
      <c r="AA1152" s="297">
        <v>0</v>
      </c>
      <c r="AB1152" s="297">
        <v>0</v>
      </c>
      <c r="AC1152" s="297">
        <v>0</v>
      </c>
      <c r="AD1152" s="294"/>
      <c r="AE1152" s="294"/>
      <c r="AF1152" s="294"/>
      <c r="AG1152" s="294"/>
      <c r="AH1152" s="294"/>
      <c r="AI1152" s="294"/>
      <c r="AJ1152" s="294"/>
      <c r="AK1152" s="294"/>
      <c r="AL1152" s="294"/>
      <c r="AM1152" s="294"/>
      <c r="AN1152" s="294"/>
      <c r="AO1152" s="294"/>
      <c r="AP1152" s="294"/>
      <c r="AQ1152" s="294"/>
    </row>
    <row r="1153" spans="1:43" ht="36" x14ac:dyDescent="0.3">
      <c r="A1153" s="294"/>
      <c r="B1153" s="294"/>
      <c r="C1153" s="287" t="s">
        <v>2760</v>
      </c>
      <c r="D1153" s="288">
        <v>48215</v>
      </c>
      <c r="E1153" s="294"/>
      <c r="F1153" s="295" t="s">
        <v>3234</v>
      </c>
      <c r="G1153" s="295" t="s">
        <v>1132</v>
      </c>
      <c r="H1153" s="296"/>
      <c r="I1153" s="290">
        <v>39344</v>
      </c>
      <c r="J1153" s="294"/>
      <c r="K1153" s="294"/>
      <c r="L1153" s="295" t="s">
        <v>3220</v>
      </c>
      <c r="M1153" s="294"/>
      <c r="N1153" s="294"/>
      <c r="O1153" s="294"/>
      <c r="P1153" s="294"/>
      <c r="Q1153" s="294"/>
      <c r="R1153" s="294"/>
      <c r="S1153" s="294"/>
      <c r="T1153" s="294"/>
      <c r="U1153" s="294"/>
      <c r="V1153" s="294" t="s">
        <v>689</v>
      </c>
      <c r="W1153" s="294" t="s">
        <v>689</v>
      </c>
      <c r="X1153" s="294"/>
      <c r="Y1153" s="297">
        <v>632629</v>
      </c>
      <c r="Z1153" s="297">
        <v>0</v>
      </c>
      <c r="AA1153" s="297">
        <v>0</v>
      </c>
      <c r="AB1153" s="297">
        <v>0</v>
      </c>
      <c r="AC1153" s="297">
        <v>127774.48</v>
      </c>
      <c r="AD1153" s="294"/>
      <c r="AE1153" s="294"/>
      <c r="AF1153" s="294"/>
      <c r="AG1153" s="294"/>
      <c r="AH1153" s="294"/>
      <c r="AI1153" s="294"/>
      <c r="AJ1153" s="294"/>
      <c r="AK1153" s="294"/>
      <c r="AL1153" s="294"/>
      <c r="AM1153" s="294"/>
      <c r="AN1153" s="294"/>
      <c r="AO1153" s="294"/>
      <c r="AP1153" s="294"/>
      <c r="AQ1153" s="294"/>
    </row>
    <row r="1154" spans="1:43" ht="24" x14ac:dyDescent="0.3">
      <c r="A1154" s="294"/>
      <c r="B1154" s="294"/>
      <c r="C1154" s="287" t="s">
        <v>2761</v>
      </c>
      <c r="D1154" s="288">
        <v>23915</v>
      </c>
      <c r="E1154" s="294"/>
      <c r="F1154" s="295" t="s">
        <v>3231</v>
      </c>
      <c r="G1154" s="295" t="s">
        <v>1132</v>
      </c>
      <c r="H1154" s="296"/>
      <c r="I1154" s="290">
        <v>38870</v>
      </c>
      <c r="J1154" s="294"/>
      <c r="K1154" s="294"/>
      <c r="L1154" s="295" t="s">
        <v>3218</v>
      </c>
      <c r="M1154" s="294"/>
      <c r="N1154" s="294"/>
      <c r="O1154" s="294"/>
      <c r="P1154" s="294"/>
      <c r="Q1154" s="294"/>
      <c r="R1154" s="294"/>
      <c r="S1154" s="294"/>
      <c r="T1154" s="294"/>
      <c r="U1154" s="294"/>
      <c r="V1154" s="294" t="s">
        <v>689</v>
      </c>
      <c r="W1154" s="294" t="s">
        <v>689</v>
      </c>
      <c r="X1154" s="294"/>
      <c r="Y1154" s="297">
        <v>625544</v>
      </c>
      <c r="Z1154" s="297">
        <v>0</v>
      </c>
      <c r="AA1154" s="297">
        <v>0</v>
      </c>
      <c r="AB1154" s="297">
        <v>0</v>
      </c>
      <c r="AC1154" s="297">
        <v>770342</v>
      </c>
      <c r="AD1154" s="294"/>
      <c r="AE1154" s="294"/>
      <c r="AF1154" s="294"/>
      <c r="AG1154" s="294"/>
      <c r="AH1154" s="294"/>
      <c r="AI1154" s="294"/>
      <c r="AJ1154" s="294"/>
      <c r="AK1154" s="294"/>
      <c r="AL1154" s="294"/>
      <c r="AM1154" s="294"/>
      <c r="AN1154" s="294"/>
      <c r="AO1154" s="294"/>
      <c r="AP1154" s="294"/>
      <c r="AQ1154" s="294"/>
    </row>
    <row r="1155" spans="1:43" ht="36" x14ac:dyDescent="0.3">
      <c r="A1155" s="294"/>
      <c r="B1155" s="294"/>
      <c r="C1155" s="287" t="s">
        <v>2762</v>
      </c>
      <c r="D1155" s="288">
        <v>137673</v>
      </c>
      <c r="E1155" s="294"/>
      <c r="F1155" s="295" t="s">
        <v>3263</v>
      </c>
      <c r="G1155" s="295" t="s">
        <v>1132</v>
      </c>
      <c r="H1155" s="296"/>
      <c r="I1155" s="290">
        <v>40170</v>
      </c>
      <c r="J1155" s="294"/>
      <c r="K1155" s="294"/>
      <c r="L1155" s="295" t="s">
        <v>3213</v>
      </c>
      <c r="M1155" s="294"/>
      <c r="N1155" s="294"/>
      <c r="O1155" s="294"/>
      <c r="P1155" s="294"/>
      <c r="Q1155" s="294"/>
      <c r="R1155" s="294"/>
      <c r="S1155" s="294"/>
      <c r="T1155" s="294"/>
      <c r="U1155" s="294"/>
      <c r="V1155" s="294" t="s">
        <v>689</v>
      </c>
      <c r="W1155" s="294" t="s">
        <v>689</v>
      </c>
      <c r="X1155" s="294"/>
      <c r="Y1155" s="297">
        <v>624137.71</v>
      </c>
      <c r="Z1155" s="297">
        <v>0</v>
      </c>
      <c r="AA1155" s="297">
        <v>0</v>
      </c>
      <c r="AB1155" s="297">
        <v>0</v>
      </c>
      <c r="AC1155" s="297">
        <v>0</v>
      </c>
      <c r="AD1155" s="294"/>
      <c r="AE1155" s="294"/>
      <c r="AF1155" s="294"/>
      <c r="AG1155" s="294"/>
      <c r="AH1155" s="294"/>
      <c r="AI1155" s="294"/>
      <c r="AJ1155" s="294"/>
      <c r="AK1155" s="294"/>
      <c r="AL1155" s="294"/>
      <c r="AM1155" s="294"/>
      <c r="AN1155" s="294"/>
      <c r="AO1155" s="294"/>
      <c r="AP1155" s="294"/>
      <c r="AQ1155" s="294"/>
    </row>
    <row r="1156" spans="1:43" ht="24" x14ac:dyDescent="0.3">
      <c r="A1156" s="294"/>
      <c r="B1156" s="294"/>
      <c r="C1156" s="287" t="s">
        <v>2763</v>
      </c>
      <c r="D1156" s="288">
        <v>48682</v>
      </c>
      <c r="E1156" s="294"/>
      <c r="F1156" s="295" t="s">
        <v>3266</v>
      </c>
      <c r="G1156" s="295" t="s">
        <v>1132</v>
      </c>
      <c r="H1156" s="296"/>
      <c r="I1156" s="290">
        <v>39169</v>
      </c>
      <c r="J1156" s="294"/>
      <c r="K1156" s="294"/>
      <c r="L1156" s="295" t="s">
        <v>3218</v>
      </c>
      <c r="M1156" s="294"/>
      <c r="N1156" s="294"/>
      <c r="O1156" s="294"/>
      <c r="P1156" s="294"/>
      <c r="Q1156" s="294"/>
      <c r="R1156" s="294"/>
      <c r="S1156" s="294"/>
      <c r="T1156" s="294"/>
      <c r="U1156" s="294"/>
      <c r="V1156" s="294" t="s">
        <v>689</v>
      </c>
      <c r="W1156" s="294" t="s">
        <v>689</v>
      </c>
      <c r="X1156" s="294"/>
      <c r="Y1156" s="297">
        <v>616332</v>
      </c>
      <c r="Z1156" s="297">
        <v>0</v>
      </c>
      <c r="AA1156" s="297">
        <v>0</v>
      </c>
      <c r="AB1156" s="297">
        <v>0</v>
      </c>
      <c r="AC1156" s="297">
        <v>0</v>
      </c>
      <c r="AD1156" s="294"/>
      <c r="AE1156" s="294"/>
      <c r="AF1156" s="294"/>
      <c r="AG1156" s="294"/>
      <c r="AH1156" s="294"/>
      <c r="AI1156" s="294"/>
      <c r="AJ1156" s="294"/>
      <c r="AK1156" s="294"/>
      <c r="AL1156" s="294"/>
      <c r="AM1156" s="294"/>
      <c r="AN1156" s="294"/>
      <c r="AO1156" s="294"/>
      <c r="AP1156" s="294"/>
      <c r="AQ1156" s="294"/>
    </row>
    <row r="1157" spans="1:43" ht="60" x14ac:dyDescent="0.3">
      <c r="A1157" s="294"/>
      <c r="B1157" s="294"/>
      <c r="C1157" s="287" t="s">
        <v>2764</v>
      </c>
      <c r="D1157" s="288">
        <v>157574</v>
      </c>
      <c r="E1157" s="294"/>
      <c r="F1157" s="295" t="s">
        <v>3228</v>
      </c>
      <c r="G1157" s="295" t="s">
        <v>1132</v>
      </c>
      <c r="H1157" s="296"/>
      <c r="I1157" s="290">
        <v>40485</v>
      </c>
      <c r="J1157" s="294"/>
      <c r="K1157" s="294"/>
      <c r="L1157" s="295" t="s">
        <v>3212</v>
      </c>
      <c r="M1157" s="294"/>
      <c r="N1157" s="294"/>
      <c r="O1157" s="294"/>
      <c r="P1157" s="294"/>
      <c r="Q1157" s="294"/>
      <c r="R1157" s="294"/>
      <c r="S1157" s="294"/>
      <c r="T1157" s="294"/>
      <c r="U1157" s="294"/>
      <c r="V1157" s="294" t="s">
        <v>689</v>
      </c>
      <c r="W1157" s="294" t="s">
        <v>689</v>
      </c>
      <c r="X1157" s="294"/>
      <c r="Y1157" s="297">
        <v>614744</v>
      </c>
      <c r="Z1157" s="297">
        <v>0</v>
      </c>
      <c r="AA1157" s="297">
        <v>0</v>
      </c>
      <c r="AB1157" s="297">
        <v>0</v>
      </c>
      <c r="AC1157" s="297">
        <v>0</v>
      </c>
      <c r="AD1157" s="294"/>
      <c r="AE1157" s="294"/>
      <c r="AF1157" s="294"/>
      <c r="AG1157" s="294"/>
      <c r="AH1157" s="294"/>
      <c r="AI1157" s="294"/>
      <c r="AJ1157" s="294"/>
      <c r="AK1157" s="294"/>
      <c r="AL1157" s="294"/>
      <c r="AM1157" s="294"/>
      <c r="AN1157" s="294"/>
      <c r="AO1157" s="294"/>
      <c r="AP1157" s="294"/>
      <c r="AQ1157" s="294"/>
    </row>
    <row r="1158" spans="1:43" ht="48" x14ac:dyDescent="0.3">
      <c r="A1158" s="294"/>
      <c r="B1158" s="294"/>
      <c r="C1158" s="287" t="s">
        <v>2765</v>
      </c>
      <c r="D1158" s="288">
        <v>157567</v>
      </c>
      <c r="E1158" s="294"/>
      <c r="F1158" s="295" t="s">
        <v>3228</v>
      </c>
      <c r="G1158" s="295" t="s">
        <v>1132</v>
      </c>
      <c r="H1158" s="296"/>
      <c r="I1158" s="290">
        <v>40442</v>
      </c>
      <c r="J1158" s="294"/>
      <c r="K1158" s="294"/>
      <c r="L1158" s="295" t="s">
        <v>3212</v>
      </c>
      <c r="M1158" s="294"/>
      <c r="N1158" s="294"/>
      <c r="O1158" s="294"/>
      <c r="P1158" s="294"/>
      <c r="Q1158" s="294"/>
      <c r="R1158" s="294"/>
      <c r="S1158" s="294"/>
      <c r="T1158" s="294"/>
      <c r="U1158" s="294"/>
      <c r="V1158" s="294" t="s">
        <v>689</v>
      </c>
      <c r="W1158" s="294" t="s">
        <v>689</v>
      </c>
      <c r="X1158" s="294"/>
      <c r="Y1158" s="297">
        <v>607366</v>
      </c>
      <c r="Z1158" s="297">
        <v>0</v>
      </c>
      <c r="AA1158" s="297">
        <v>0</v>
      </c>
      <c r="AB1158" s="297">
        <v>0</v>
      </c>
      <c r="AC1158" s="297">
        <v>317198.03000000003</v>
      </c>
      <c r="AD1158" s="294"/>
      <c r="AE1158" s="294"/>
      <c r="AF1158" s="294"/>
      <c r="AG1158" s="294"/>
      <c r="AH1158" s="294"/>
      <c r="AI1158" s="294"/>
      <c r="AJ1158" s="294"/>
      <c r="AK1158" s="294"/>
      <c r="AL1158" s="294"/>
      <c r="AM1158" s="294"/>
      <c r="AN1158" s="294"/>
      <c r="AO1158" s="294"/>
      <c r="AP1158" s="294"/>
      <c r="AQ1158" s="294"/>
    </row>
    <row r="1159" spans="1:43" ht="48" x14ac:dyDescent="0.3">
      <c r="A1159" s="294"/>
      <c r="B1159" s="294"/>
      <c r="C1159" s="287" t="s">
        <v>2766</v>
      </c>
      <c r="D1159" s="288">
        <v>150265</v>
      </c>
      <c r="E1159" s="294"/>
      <c r="F1159" s="295" t="s">
        <v>3228</v>
      </c>
      <c r="G1159" s="295" t="s">
        <v>1132</v>
      </c>
      <c r="H1159" s="296"/>
      <c r="I1159" s="290">
        <v>40445</v>
      </c>
      <c r="J1159" s="294"/>
      <c r="K1159" s="294"/>
      <c r="L1159" s="295" t="s">
        <v>3212</v>
      </c>
      <c r="M1159" s="294"/>
      <c r="N1159" s="294"/>
      <c r="O1159" s="294"/>
      <c r="P1159" s="294"/>
      <c r="Q1159" s="294"/>
      <c r="R1159" s="294"/>
      <c r="S1159" s="294"/>
      <c r="T1159" s="294"/>
      <c r="U1159" s="294"/>
      <c r="V1159" s="294" t="s">
        <v>689</v>
      </c>
      <c r="W1159" s="294" t="s">
        <v>689</v>
      </c>
      <c r="X1159" s="294"/>
      <c r="Y1159" s="297">
        <v>602270.4</v>
      </c>
      <c r="Z1159" s="297">
        <v>0</v>
      </c>
      <c r="AA1159" s="297">
        <v>0</v>
      </c>
      <c r="AB1159" s="297">
        <v>0</v>
      </c>
      <c r="AC1159" s="297">
        <v>0</v>
      </c>
      <c r="AD1159" s="294"/>
      <c r="AE1159" s="294"/>
      <c r="AF1159" s="294"/>
      <c r="AG1159" s="294"/>
      <c r="AH1159" s="294"/>
      <c r="AI1159" s="294"/>
      <c r="AJ1159" s="294"/>
      <c r="AK1159" s="294"/>
      <c r="AL1159" s="294"/>
      <c r="AM1159" s="294"/>
      <c r="AN1159" s="294"/>
      <c r="AO1159" s="294"/>
      <c r="AP1159" s="294"/>
      <c r="AQ1159" s="294"/>
    </row>
    <row r="1160" spans="1:43" ht="24" x14ac:dyDescent="0.3">
      <c r="A1160" s="294"/>
      <c r="B1160" s="294"/>
      <c r="C1160" s="287" t="s">
        <v>2767</v>
      </c>
      <c r="D1160" s="288">
        <v>45323</v>
      </c>
      <c r="E1160" s="294"/>
      <c r="F1160" s="295" t="s">
        <v>3231</v>
      </c>
      <c r="G1160" s="295" t="s">
        <v>1132</v>
      </c>
      <c r="H1160" s="296"/>
      <c r="I1160" s="290">
        <v>39198</v>
      </c>
      <c r="J1160" s="294"/>
      <c r="K1160" s="294"/>
      <c r="L1160" s="295" t="s">
        <v>3211</v>
      </c>
      <c r="M1160" s="294"/>
      <c r="N1160" s="294"/>
      <c r="O1160" s="294"/>
      <c r="P1160" s="294"/>
      <c r="Q1160" s="294"/>
      <c r="R1160" s="294"/>
      <c r="S1160" s="294"/>
      <c r="T1160" s="294"/>
      <c r="U1160" s="294"/>
      <c r="V1160" s="294" t="s">
        <v>689</v>
      </c>
      <c r="W1160" s="294" t="s">
        <v>691</v>
      </c>
      <c r="X1160" s="294"/>
      <c r="Y1160" s="297">
        <v>600222</v>
      </c>
      <c r="Z1160" s="297">
        <v>0</v>
      </c>
      <c r="AA1160" s="297">
        <v>0</v>
      </c>
      <c r="AB1160" s="297">
        <v>0</v>
      </c>
      <c r="AC1160" s="297">
        <v>579763</v>
      </c>
      <c r="AD1160" s="294"/>
      <c r="AE1160" s="294"/>
      <c r="AF1160" s="294"/>
      <c r="AG1160" s="294"/>
      <c r="AH1160" s="294"/>
      <c r="AI1160" s="294"/>
      <c r="AJ1160" s="294"/>
      <c r="AK1160" s="294"/>
      <c r="AL1160" s="294"/>
      <c r="AM1160" s="294"/>
      <c r="AN1160" s="294"/>
      <c r="AO1160" s="294"/>
      <c r="AP1160" s="294"/>
      <c r="AQ1160" s="294"/>
    </row>
    <row r="1161" spans="1:43" ht="36" x14ac:dyDescent="0.3">
      <c r="A1161" s="294"/>
      <c r="B1161" s="294"/>
      <c r="C1161" s="287" t="s">
        <v>2768</v>
      </c>
      <c r="D1161" s="288">
        <v>143585</v>
      </c>
      <c r="E1161" s="294"/>
      <c r="F1161" s="295" t="s">
        <v>3228</v>
      </c>
      <c r="G1161" s="295" t="s">
        <v>1132</v>
      </c>
      <c r="H1161" s="296"/>
      <c r="I1161" s="290">
        <v>40248</v>
      </c>
      <c r="J1161" s="294"/>
      <c r="K1161" s="294"/>
      <c r="L1161" s="295" t="s">
        <v>3219</v>
      </c>
      <c r="M1161" s="294"/>
      <c r="N1161" s="294"/>
      <c r="O1161" s="294"/>
      <c r="P1161" s="294"/>
      <c r="Q1161" s="294"/>
      <c r="R1161" s="294"/>
      <c r="S1161" s="294"/>
      <c r="T1161" s="294"/>
      <c r="U1161" s="294"/>
      <c r="V1161" s="294" t="s">
        <v>689</v>
      </c>
      <c r="W1161" s="294" t="s">
        <v>689</v>
      </c>
      <c r="X1161" s="294"/>
      <c r="Y1161" s="297">
        <v>597996</v>
      </c>
      <c r="Z1161" s="297">
        <v>0</v>
      </c>
      <c r="AA1161" s="297">
        <v>0</v>
      </c>
      <c r="AB1161" s="297">
        <v>0</v>
      </c>
      <c r="AC1161" s="297">
        <v>0</v>
      </c>
      <c r="AD1161" s="294"/>
      <c r="AE1161" s="294"/>
      <c r="AF1161" s="294"/>
      <c r="AG1161" s="294"/>
      <c r="AH1161" s="294"/>
      <c r="AI1161" s="294"/>
      <c r="AJ1161" s="294"/>
      <c r="AK1161" s="294"/>
      <c r="AL1161" s="294"/>
      <c r="AM1161" s="294"/>
      <c r="AN1161" s="294"/>
      <c r="AO1161" s="294"/>
      <c r="AP1161" s="294"/>
      <c r="AQ1161" s="294"/>
    </row>
    <row r="1162" spans="1:43" ht="24" x14ac:dyDescent="0.3">
      <c r="A1162" s="294"/>
      <c r="B1162" s="294"/>
      <c r="C1162" s="287" t="s">
        <v>2769</v>
      </c>
      <c r="D1162" s="288">
        <v>114273</v>
      </c>
      <c r="E1162" s="294"/>
      <c r="F1162" s="295" t="s">
        <v>3231</v>
      </c>
      <c r="G1162" s="295" t="s">
        <v>1132</v>
      </c>
      <c r="H1162" s="296"/>
      <c r="I1162" s="290">
        <v>40248</v>
      </c>
      <c r="J1162" s="294"/>
      <c r="K1162" s="294"/>
      <c r="L1162" s="295" t="s">
        <v>3222</v>
      </c>
      <c r="M1162" s="294"/>
      <c r="N1162" s="294"/>
      <c r="O1162" s="294"/>
      <c r="P1162" s="294"/>
      <c r="Q1162" s="294"/>
      <c r="R1162" s="294"/>
      <c r="S1162" s="294"/>
      <c r="T1162" s="294"/>
      <c r="U1162" s="294"/>
      <c r="V1162" s="294" t="s">
        <v>689</v>
      </c>
      <c r="W1162" s="294" t="s">
        <v>689</v>
      </c>
      <c r="X1162" s="294"/>
      <c r="Y1162" s="297">
        <v>596408.79</v>
      </c>
      <c r="Z1162" s="297">
        <v>0</v>
      </c>
      <c r="AA1162" s="297">
        <v>0</v>
      </c>
      <c r="AB1162" s="297">
        <v>0</v>
      </c>
      <c r="AC1162" s="297">
        <v>0</v>
      </c>
      <c r="AD1162" s="294"/>
      <c r="AE1162" s="294"/>
      <c r="AF1162" s="294"/>
      <c r="AG1162" s="294"/>
      <c r="AH1162" s="294"/>
      <c r="AI1162" s="294"/>
      <c r="AJ1162" s="294"/>
      <c r="AK1162" s="294"/>
      <c r="AL1162" s="294"/>
      <c r="AM1162" s="294"/>
      <c r="AN1162" s="294"/>
      <c r="AO1162" s="294"/>
      <c r="AP1162" s="294"/>
      <c r="AQ1162" s="294"/>
    </row>
    <row r="1163" spans="1:43" ht="24" x14ac:dyDescent="0.3">
      <c r="A1163" s="294"/>
      <c r="B1163" s="294"/>
      <c r="C1163" s="287" t="s">
        <v>2770</v>
      </c>
      <c r="D1163" s="288">
        <v>131330</v>
      </c>
      <c r="E1163" s="294"/>
      <c r="F1163" s="295" t="s">
        <v>3228</v>
      </c>
      <c r="G1163" s="295" t="s">
        <v>1132</v>
      </c>
      <c r="H1163" s="296"/>
      <c r="I1163" s="290">
        <v>40106</v>
      </c>
      <c r="J1163" s="294"/>
      <c r="K1163" s="294"/>
      <c r="L1163" s="295" t="s">
        <v>3222</v>
      </c>
      <c r="M1163" s="294"/>
      <c r="N1163" s="294"/>
      <c r="O1163" s="294"/>
      <c r="P1163" s="294"/>
      <c r="Q1163" s="294"/>
      <c r="R1163" s="294"/>
      <c r="S1163" s="294"/>
      <c r="T1163" s="294"/>
      <c r="U1163" s="294"/>
      <c r="V1163" s="294" t="s">
        <v>691</v>
      </c>
      <c r="W1163" s="294" t="s">
        <v>691</v>
      </c>
      <c r="X1163" s="294"/>
      <c r="Y1163" s="297">
        <v>812014.56</v>
      </c>
      <c r="Z1163" s="297">
        <v>0</v>
      </c>
      <c r="AA1163" s="297">
        <v>0</v>
      </c>
      <c r="AB1163" s="297">
        <v>0</v>
      </c>
      <c r="AC1163" s="297">
        <v>858372.05</v>
      </c>
      <c r="AD1163" s="294"/>
      <c r="AE1163" s="294"/>
      <c r="AF1163" s="294"/>
      <c r="AG1163" s="294"/>
      <c r="AH1163" s="294"/>
      <c r="AI1163" s="294"/>
      <c r="AJ1163" s="294"/>
      <c r="AK1163" s="294"/>
      <c r="AL1163" s="294"/>
      <c r="AM1163" s="294"/>
      <c r="AN1163" s="294"/>
      <c r="AO1163" s="294"/>
      <c r="AP1163" s="294"/>
      <c r="AQ1163" s="294"/>
    </row>
    <row r="1164" spans="1:43" ht="48" x14ac:dyDescent="0.3">
      <c r="A1164" s="294"/>
      <c r="B1164" s="294"/>
      <c r="C1164" s="287" t="s">
        <v>2771</v>
      </c>
      <c r="D1164" s="288">
        <v>157568</v>
      </c>
      <c r="E1164" s="294"/>
      <c r="F1164" s="295" t="s">
        <v>3228</v>
      </c>
      <c r="G1164" s="295" t="s">
        <v>1132</v>
      </c>
      <c r="H1164" s="296"/>
      <c r="I1164" s="290">
        <v>40438</v>
      </c>
      <c r="J1164" s="294"/>
      <c r="K1164" s="294"/>
      <c r="L1164" s="295" t="s">
        <v>3212</v>
      </c>
      <c r="M1164" s="294"/>
      <c r="N1164" s="294"/>
      <c r="O1164" s="294"/>
      <c r="P1164" s="294"/>
      <c r="Q1164" s="294"/>
      <c r="R1164" s="294"/>
      <c r="S1164" s="294"/>
      <c r="T1164" s="294"/>
      <c r="U1164" s="294"/>
      <c r="V1164" s="294" t="s">
        <v>689</v>
      </c>
      <c r="W1164" s="294" t="s">
        <v>689</v>
      </c>
      <c r="X1164" s="294"/>
      <c r="Y1164" s="297">
        <v>581939</v>
      </c>
      <c r="Z1164" s="297">
        <v>0</v>
      </c>
      <c r="AA1164" s="297">
        <v>0</v>
      </c>
      <c r="AB1164" s="297">
        <v>0</v>
      </c>
      <c r="AC1164" s="297">
        <v>611564.35</v>
      </c>
      <c r="AD1164" s="294"/>
      <c r="AE1164" s="294"/>
      <c r="AF1164" s="294"/>
      <c r="AG1164" s="294"/>
      <c r="AH1164" s="294"/>
      <c r="AI1164" s="294"/>
      <c r="AJ1164" s="294"/>
      <c r="AK1164" s="294"/>
      <c r="AL1164" s="294"/>
      <c r="AM1164" s="294"/>
      <c r="AN1164" s="294"/>
      <c r="AO1164" s="294"/>
      <c r="AP1164" s="294"/>
      <c r="AQ1164" s="294"/>
    </row>
    <row r="1165" spans="1:43" ht="24" x14ac:dyDescent="0.3">
      <c r="A1165" s="294"/>
      <c r="B1165" s="294"/>
      <c r="C1165" s="287" t="s">
        <v>2772</v>
      </c>
      <c r="D1165" s="288">
        <v>34249</v>
      </c>
      <c r="E1165" s="294"/>
      <c r="F1165" s="295" t="s">
        <v>3228</v>
      </c>
      <c r="G1165" s="295" t="s">
        <v>1132</v>
      </c>
      <c r="H1165" s="296"/>
      <c r="I1165" s="290">
        <v>38923</v>
      </c>
      <c r="J1165" s="294"/>
      <c r="K1165" s="294"/>
      <c r="L1165" s="295" t="s">
        <v>3218</v>
      </c>
      <c r="M1165" s="294"/>
      <c r="N1165" s="294"/>
      <c r="O1165" s="294"/>
      <c r="P1165" s="294"/>
      <c r="Q1165" s="294"/>
      <c r="R1165" s="294"/>
      <c r="S1165" s="294"/>
      <c r="T1165" s="294"/>
      <c r="U1165" s="294"/>
      <c r="V1165" s="294" t="s">
        <v>689</v>
      </c>
      <c r="W1165" s="294" t="s">
        <v>689</v>
      </c>
      <c r="X1165" s="294"/>
      <c r="Y1165" s="297">
        <v>578230</v>
      </c>
      <c r="Z1165" s="297">
        <v>0</v>
      </c>
      <c r="AA1165" s="297">
        <v>0</v>
      </c>
      <c r="AB1165" s="297">
        <v>0</v>
      </c>
      <c r="AC1165" s="297">
        <v>885651.25</v>
      </c>
      <c r="AD1165" s="294"/>
      <c r="AE1165" s="294"/>
      <c r="AF1165" s="294"/>
      <c r="AG1165" s="294"/>
      <c r="AH1165" s="294"/>
      <c r="AI1165" s="294"/>
      <c r="AJ1165" s="294"/>
      <c r="AK1165" s="294"/>
      <c r="AL1165" s="294"/>
      <c r="AM1165" s="294"/>
      <c r="AN1165" s="294"/>
      <c r="AO1165" s="294"/>
      <c r="AP1165" s="294"/>
      <c r="AQ1165" s="294"/>
    </row>
    <row r="1166" spans="1:43" ht="36" x14ac:dyDescent="0.3">
      <c r="A1166" s="294"/>
      <c r="B1166" s="294"/>
      <c r="C1166" s="287" t="s">
        <v>2773</v>
      </c>
      <c r="D1166" s="288">
        <v>161528</v>
      </c>
      <c r="E1166" s="294"/>
      <c r="F1166" s="295" t="s">
        <v>3267</v>
      </c>
      <c r="G1166" s="295" t="s">
        <v>1132</v>
      </c>
      <c r="H1166" s="296"/>
      <c r="I1166" s="290">
        <v>40539</v>
      </c>
      <c r="J1166" s="294"/>
      <c r="K1166" s="294"/>
      <c r="L1166" s="295" t="s">
        <v>3214</v>
      </c>
      <c r="M1166" s="294"/>
      <c r="N1166" s="294"/>
      <c r="O1166" s="294"/>
      <c r="P1166" s="294"/>
      <c r="Q1166" s="294"/>
      <c r="R1166" s="294"/>
      <c r="S1166" s="294"/>
      <c r="T1166" s="294"/>
      <c r="U1166" s="294"/>
      <c r="V1166" s="294" t="s">
        <v>689</v>
      </c>
      <c r="W1166" s="294" t="s">
        <v>689</v>
      </c>
      <c r="X1166" s="294"/>
      <c r="Y1166" s="297">
        <v>576074</v>
      </c>
      <c r="Z1166" s="297">
        <v>0</v>
      </c>
      <c r="AA1166" s="297">
        <v>0</v>
      </c>
      <c r="AB1166" s="297">
        <v>0</v>
      </c>
      <c r="AC1166" s="297">
        <v>0</v>
      </c>
      <c r="AD1166" s="294"/>
      <c r="AE1166" s="294"/>
      <c r="AF1166" s="294"/>
      <c r="AG1166" s="294"/>
      <c r="AH1166" s="294"/>
      <c r="AI1166" s="294"/>
      <c r="AJ1166" s="294"/>
      <c r="AK1166" s="294"/>
      <c r="AL1166" s="294"/>
      <c r="AM1166" s="294"/>
      <c r="AN1166" s="294"/>
      <c r="AO1166" s="294"/>
      <c r="AP1166" s="294"/>
      <c r="AQ1166" s="294"/>
    </row>
    <row r="1167" spans="1:43" ht="24" x14ac:dyDescent="0.3">
      <c r="A1167" s="294"/>
      <c r="B1167" s="294"/>
      <c r="C1167" s="287" t="s">
        <v>2774</v>
      </c>
      <c r="D1167" s="288">
        <v>129035</v>
      </c>
      <c r="E1167" s="294"/>
      <c r="F1167" s="295" t="s">
        <v>3228</v>
      </c>
      <c r="G1167" s="295" t="s">
        <v>1132</v>
      </c>
      <c r="H1167" s="296"/>
      <c r="I1167" s="290">
        <v>40067</v>
      </c>
      <c r="J1167" s="294"/>
      <c r="K1167" s="294"/>
      <c r="L1167" s="295" t="s">
        <v>3222</v>
      </c>
      <c r="M1167" s="294"/>
      <c r="N1167" s="294"/>
      <c r="O1167" s="294"/>
      <c r="P1167" s="294"/>
      <c r="Q1167" s="294"/>
      <c r="R1167" s="294"/>
      <c r="S1167" s="294"/>
      <c r="T1167" s="294"/>
      <c r="U1167" s="294"/>
      <c r="V1167" s="294" t="s">
        <v>691</v>
      </c>
      <c r="W1167" s="294" t="s">
        <v>691</v>
      </c>
      <c r="X1167" s="294"/>
      <c r="Y1167" s="297">
        <v>889942.96</v>
      </c>
      <c r="Z1167" s="297">
        <v>0</v>
      </c>
      <c r="AA1167" s="297">
        <v>0</v>
      </c>
      <c r="AB1167" s="297">
        <v>0</v>
      </c>
      <c r="AC1167" s="297">
        <v>938176.15</v>
      </c>
      <c r="AD1167" s="294"/>
      <c r="AE1167" s="294"/>
      <c r="AF1167" s="294"/>
      <c r="AG1167" s="294"/>
      <c r="AH1167" s="294"/>
      <c r="AI1167" s="294"/>
      <c r="AJ1167" s="294"/>
      <c r="AK1167" s="294"/>
      <c r="AL1167" s="294"/>
      <c r="AM1167" s="294"/>
      <c r="AN1167" s="294"/>
      <c r="AO1167" s="294"/>
      <c r="AP1167" s="294"/>
      <c r="AQ1167" s="294"/>
    </row>
    <row r="1168" spans="1:43" ht="60" x14ac:dyDescent="0.3">
      <c r="A1168" s="294"/>
      <c r="B1168" s="294"/>
      <c r="C1168" s="287" t="s">
        <v>2775</v>
      </c>
      <c r="D1168" s="288">
        <v>132734</v>
      </c>
      <c r="E1168" s="294"/>
      <c r="F1168" s="295" t="s">
        <v>3228</v>
      </c>
      <c r="G1168" s="295" t="s">
        <v>1132</v>
      </c>
      <c r="H1168" s="296"/>
      <c r="I1168" s="290">
        <v>40465</v>
      </c>
      <c r="J1168" s="294"/>
      <c r="K1168" s="294"/>
      <c r="L1168" s="295" t="s">
        <v>3212</v>
      </c>
      <c r="M1168" s="294"/>
      <c r="N1168" s="294"/>
      <c r="O1168" s="294"/>
      <c r="P1168" s="294"/>
      <c r="Q1168" s="294"/>
      <c r="R1168" s="294"/>
      <c r="S1168" s="294"/>
      <c r="T1168" s="294"/>
      <c r="U1168" s="294"/>
      <c r="V1168" s="294" t="s">
        <v>689</v>
      </c>
      <c r="W1168" s="294" t="s">
        <v>689</v>
      </c>
      <c r="X1168" s="294"/>
      <c r="Y1168" s="297">
        <v>562198.35</v>
      </c>
      <c r="Z1168" s="297">
        <v>0</v>
      </c>
      <c r="AA1168" s="297">
        <v>0</v>
      </c>
      <c r="AB1168" s="297">
        <v>0</v>
      </c>
      <c r="AC1168" s="297">
        <v>0</v>
      </c>
      <c r="AD1168" s="294"/>
      <c r="AE1168" s="294"/>
      <c r="AF1168" s="294"/>
      <c r="AG1168" s="294"/>
      <c r="AH1168" s="294"/>
      <c r="AI1168" s="294"/>
      <c r="AJ1168" s="294"/>
      <c r="AK1168" s="294"/>
      <c r="AL1168" s="294"/>
      <c r="AM1168" s="294"/>
      <c r="AN1168" s="294"/>
      <c r="AO1168" s="294"/>
      <c r="AP1168" s="294"/>
      <c r="AQ1168" s="294"/>
    </row>
    <row r="1169" spans="1:43" x14ac:dyDescent="0.3">
      <c r="A1169" s="294"/>
      <c r="B1169" s="294"/>
      <c r="C1169" s="287" t="s">
        <v>2776</v>
      </c>
      <c r="D1169" s="288">
        <v>15462</v>
      </c>
      <c r="E1169" s="294"/>
      <c r="F1169" s="295" t="s">
        <v>3230</v>
      </c>
      <c r="G1169" s="295" t="s">
        <v>1132</v>
      </c>
      <c r="H1169" s="296"/>
      <c r="I1169" s="290">
        <v>38468</v>
      </c>
      <c r="J1169" s="294"/>
      <c r="K1169" s="294"/>
      <c r="L1169" s="295" t="s">
        <v>3210</v>
      </c>
      <c r="M1169" s="294"/>
      <c r="N1169" s="294"/>
      <c r="O1169" s="294"/>
      <c r="P1169" s="294"/>
      <c r="Q1169" s="294"/>
      <c r="R1169" s="294"/>
      <c r="S1169" s="294"/>
      <c r="T1169" s="294"/>
      <c r="U1169" s="294"/>
      <c r="V1169" s="294" t="s">
        <v>689</v>
      </c>
      <c r="W1169" s="294" t="s">
        <v>689</v>
      </c>
      <c r="X1169" s="294"/>
      <c r="Y1169" s="297">
        <v>560822</v>
      </c>
      <c r="Z1169" s="297">
        <v>0</v>
      </c>
      <c r="AA1169" s="297">
        <v>0</v>
      </c>
      <c r="AB1169" s="297">
        <v>0</v>
      </c>
      <c r="AC1169" s="297">
        <v>0</v>
      </c>
      <c r="AD1169" s="294"/>
      <c r="AE1169" s="294"/>
      <c r="AF1169" s="294"/>
      <c r="AG1169" s="294"/>
      <c r="AH1169" s="294"/>
      <c r="AI1169" s="294"/>
      <c r="AJ1169" s="294"/>
      <c r="AK1169" s="294"/>
      <c r="AL1169" s="294"/>
      <c r="AM1169" s="294"/>
      <c r="AN1169" s="294"/>
      <c r="AO1169" s="294"/>
      <c r="AP1169" s="294"/>
      <c r="AQ1169" s="294"/>
    </row>
    <row r="1170" spans="1:43" ht="48" x14ac:dyDescent="0.3">
      <c r="A1170" s="294"/>
      <c r="B1170" s="294"/>
      <c r="C1170" s="287" t="s">
        <v>2777</v>
      </c>
      <c r="D1170" s="288">
        <v>155626</v>
      </c>
      <c r="E1170" s="294"/>
      <c r="F1170" s="295" t="s">
        <v>3228</v>
      </c>
      <c r="G1170" s="295" t="s">
        <v>1132</v>
      </c>
      <c r="H1170" s="296"/>
      <c r="I1170" s="290">
        <v>40473</v>
      </c>
      <c r="J1170" s="294"/>
      <c r="K1170" s="294"/>
      <c r="L1170" s="295" t="s">
        <v>3212</v>
      </c>
      <c r="M1170" s="294"/>
      <c r="N1170" s="294"/>
      <c r="O1170" s="294"/>
      <c r="P1170" s="294"/>
      <c r="Q1170" s="294"/>
      <c r="R1170" s="294"/>
      <c r="S1170" s="294"/>
      <c r="T1170" s="294"/>
      <c r="U1170" s="294"/>
      <c r="V1170" s="294" t="s">
        <v>689</v>
      </c>
      <c r="W1170" s="294" t="s">
        <v>689</v>
      </c>
      <c r="X1170" s="294"/>
      <c r="Y1170" s="297">
        <v>559785.9</v>
      </c>
      <c r="Z1170" s="297">
        <v>0</v>
      </c>
      <c r="AA1170" s="297">
        <v>0</v>
      </c>
      <c r="AB1170" s="297">
        <v>0</v>
      </c>
      <c r="AC1170" s="297">
        <v>0</v>
      </c>
      <c r="AD1170" s="294"/>
      <c r="AE1170" s="294"/>
      <c r="AF1170" s="294"/>
      <c r="AG1170" s="294"/>
      <c r="AH1170" s="294"/>
      <c r="AI1170" s="294"/>
      <c r="AJ1170" s="294"/>
      <c r="AK1170" s="294"/>
      <c r="AL1170" s="294"/>
      <c r="AM1170" s="294"/>
      <c r="AN1170" s="294"/>
      <c r="AO1170" s="294"/>
      <c r="AP1170" s="294"/>
      <c r="AQ1170" s="294"/>
    </row>
    <row r="1171" spans="1:43" ht="48" x14ac:dyDescent="0.3">
      <c r="A1171" s="294"/>
      <c r="B1171" s="294"/>
      <c r="C1171" s="287" t="s">
        <v>2778</v>
      </c>
      <c r="D1171" s="288">
        <v>156244</v>
      </c>
      <c r="E1171" s="294"/>
      <c r="F1171" s="295" t="s">
        <v>3228</v>
      </c>
      <c r="G1171" s="295" t="s">
        <v>1132</v>
      </c>
      <c r="H1171" s="296"/>
      <c r="I1171" s="290">
        <v>40373</v>
      </c>
      <c r="J1171" s="294"/>
      <c r="K1171" s="294"/>
      <c r="L1171" s="295" t="s">
        <v>3212</v>
      </c>
      <c r="M1171" s="294"/>
      <c r="N1171" s="294"/>
      <c r="O1171" s="294"/>
      <c r="P1171" s="294"/>
      <c r="Q1171" s="294"/>
      <c r="R1171" s="294"/>
      <c r="S1171" s="294"/>
      <c r="T1171" s="294"/>
      <c r="U1171" s="294"/>
      <c r="V1171" s="294" t="s">
        <v>689</v>
      </c>
      <c r="W1171" s="294" t="s">
        <v>689</v>
      </c>
      <c r="X1171" s="294"/>
      <c r="Y1171" s="297">
        <v>557821</v>
      </c>
      <c r="Z1171" s="297">
        <v>0</v>
      </c>
      <c r="AA1171" s="297">
        <v>0</v>
      </c>
      <c r="AB1171" s="297">
        <v>0</v>
      </c>
      <c r="AC1171" s="297">
        <v>0</v>
      </c>
      <c r="AD1171" s="294"/>
      <c r="AE1171" s="294"/>
      <c r="AF1171" s="294"/>
      <c r="AG1171" s="294"/>
      <c r="AH1171" s="294"/>
      <c r="AI1171" s="294"/>
      <c r="AJ1171" s="294"/>
      <c r="AK1171" s="294"/>
      <c r="AL1171" s="294"/>
      <c r="AM1171" s="294"/>
      <c r="AN1171" s="294"/>
      <c r="AO1171" s="294"/>
      <c r="AP1171" s="294"/>
      <c r="AQ1171" s="294"/>
    </row>
    <row r="1172" spans="1:43" ht="36" x14ac:dyDescent="0.3">
      <c r="A1172" s="294"/>
      <c r="B1172" s="294"/>
      <c r="C1172" s="287" t="s">
        <v>2779</v>
      </c>
      <c r="D1172" s="288">
        <v>148743</v>
      </c>
      <c r="E1172" s="294"/>
      <c r="F1172" s="295" t="s">
        <v>3228</v>
      </c>
      <c r="G1172" s="295" t="s">
        <v>1132</v>
      </c>
      <c r="H1172" s="296"/>
      <c r="I1172" s="290">
        <v>40409</v>
      </c>
      <c r="J1172" s="294"/>
      <c r="K1172" s="294"/>
      <c r="L1172" s="295" t="s">
        <v>3222</v>
      </c>
      <c r="M1172" s="294"/>
      <c r="N1172" s="294"/>
      <c r="O1172" s="294"/>
      <c r="P1172" s="294"/>
      <c r="Q1172" s="294"/>
      <c r="R1172" s="294"/>
      <c r="S1172" s="294"/>
      <c r="T1172" s="294"/>
      <c r="U1172" s="294"/>
      <c r="V1172" s="294" t="s">
        <v>689</v>
      </c>
      <c r="W1172" s="294" t="s">
        <v>689</v>
      </c>
      <c r="X1172" s="294"/>
      <c r="Y1172" s="297">
        <v>554494.52</v>
      </c>
      <c r="Z1172" s="297">
        <v>0</v>
      </c>
      <c r="AA1172" s="297">
        <v>0</v>
      </c>
      <c r="AB1172" s="297">
        <v>0</v>
      </c>
      <c r="AC1172" s="297">
        <v>0</v>
      </c>
      <c r="AD1172" s="294"/>
      <c r="AE1172" s="294"/>
      <c r="AF1172" s="294"/>
      <c r="AG1172" s="294"/>
      <c r="AH1172" s="294"/>
      <c r="AI1172" s="294"/>
      <c r="AJ1172" s="294"/>
      <c r="AK1172" s="294"/>
      <c r="AL1172" s="294"/>
      <c r="AM1172" s="294"/>
      <c r="AN1172" s="294"/>
      <c r="AO1172" s="294"/>
      <c r="AP1172" s="294"/>
      <c r="AQ1172" s="294"/>
    </row>
    <row r="1173" spans="1:43" ht="48" x14ac:dyDescent="0.3">
      <c r="A1173" s="294"/>
      <c r="B1173" s="294"/>
      <c r="C1173" s="287" t="s">
        <v>2780</v>
      </c>
      <c r="D1173" s="288">
        <v>133046</v>
      </c>
      <c r="E1173" s="294"/>
      <c r="F1173" s="295" t="s">
        <v>3228</v>
      </c>
      <c r="G1173" s="295" t="s">
        <v>1132</v>
      </c>
      <c r="H1173" s="296"/>
      <c r="I1173" s="290">
        <v>40485</v>
      </c>
      <c r="J1173" s="294"/>
      <c r="K1173" s="294"/>
      <c r="L1173" s="295" t="s">
        <v>3212</v>
      </c>
      <c r="M1173" s="294"/>
      <c r="N1173" s="294"/>
      <c r="O1173" s="294"/>
      <c r="P1173" s="294"/>
      <c r="Q1173" s="294"/>
      <c r="R1173" s="294"/>
      <c r="S1173" s="294"/>
      <c r="T1173" s="294"/>
      <c r="U1173" s="294"/>
      <c r="V1173" s="294" t="s">
        <v>689</v>
      </c>
      <c r="W1173" s="294" t="s">
        <v>689</v>
      </c>
      <c r="X1173" s="294"/>
      <c r="Y1173" s="297">
        <v>547398.18999999994</v>
      </c>
      <c r="Z1173" s="297">
        <v>0</v>
      </c>
      <c r="AA1173" s="297">
        <v>0</v>
      </c>
      <c r="AB1173" s="297">
        <v>0</v>
      </c>
      <c r="AC1173" s="297">
        <v>0</v>
      </c>
      <c r="AD1173" s="294"/>
      <c r="AE1173" s="294"/>
      <c r="AF1173" s="294"/>
      <c r="AG1173" s="294"/>
      <c r="AH1173" s="294"/>
      <c r="AI1173" s="294"/>
      <c r="AJ1173" s="294"/>
      <c r="AK1173" s="294"/>
      <c r="AL1173" s="294"/>
      <c r="AM1173" s="294"/>
      <c r="AN1173" s="294"/>
      <c r="AO1173" s="294"/>
      <c r="AP1173" s="294"/>
      <c r="AQ1173" s="294"/>
    </row>
    <row r="1174" spans="1:43" ht="24" x14ac:dyDescent="0.3">
      <c r="A1174" s="294"/>
      <c r="B1174" s="294"/>
      <c r="C1174" s="287" t="s">
        <v>2781</v>
      </c>
      <c r="D1174" s="288">
        <v>39437</v>
      </c>
      <c r="E1174" s="294"/>
      <c r="F1174" s="295" t="s">
        <v>3231</v>
      </c>
      <c r="G1174" s="295" t="s">
        <v>1132</v>
      </c>
      <c r="H1174" s="296"/>
      <c r="I1174" s="290">
        <v>39176</v>
      </c>
      <c r="J1174" s="294"/>
      <c r="K1174" s="294"/>
      <c r="L1174" s="295" t="s">
        <v>3220</v>
      </c>
      <c r="M1174" s="294"/>
      <c r="N1174" s="294"/>
      <c r="O1174" s="294"/>
      <c r="P1174" s="294"/>
      <c r="Q1174" s="294"/>
      <c r="R1174" s="294"/>
      <c r="S1174" s="294"/>
      <c r="T1174" s="294"/>
      <c r="U1174" s="294"/>
      <c r="V1174" s="294" t="s">
        <v>689</v>
      </c>
      <c r="W1174" s="294" t="s">
        <v>691</v>
      </c>
      <c r="X1174" s="294"/>
      <c r="Y1174" s="297">
        <v>539267</v>
      </c>
      <c r="Z1174" s="297">
        <v>0</v>
      </c>
      <c r="AA1174" s="297">
        <v>0</v>
      </c>
      <c r="AB1174" s="297">
        <v>0</v>
      </c>
      <c r="AC1174" s="297">
        <v>515886.07</v>
      </c>
      <c r="AD1174" s="294"/>
      <c r="AE1174" s="294"/>
      <c r="AF1174" s="294"/>
      <c r="AG1174" s="294"/>
      <c r="AH1174" s="294"/>
      <c r="AI1174" s="294"/>
      <c r="AJ1174" s="294"/>
      <c r="AK1174" s="294"/>
      <c r="AL1174" s="294"/>
      <c r="AM1174" s="294"/>
      <c r="AN1174" s="294"/>
      <c r="AO1174" s="294"/>
      <c r="AP1174" s="294"/>
      <c r="AQ1174" s="294"/>
    </row>
    <row r="1175" spans="1:43" ht="24" x14ac:dyDescent="0.3">
      <c r="A1175" s="294"/>
      <c r="B1175" s="294"/>
      <c r="C1175" s="287" t="s">
        <v>2782</v>
      </c>
      <c r="D1175" s="288">
        <v>20833</v>
      </c>
      <c r="E1175" s="294"/>
      <c r="F1175" s="295" t="s">
        <v>3234</v>
      </c>
      <c r="G1175" s="295" t="s">
        <v>1132</v>
      </c>
      <c r="H1175" s="296"/>
      <c r="I1175" s="290">
        <v>38706</v>
      </c>
      <c r="J1175" s="294"/>
      <c r="K1175" s="294"/>
      <c r="L1175" s="295" t="s">
        <v>3220</v>
      </c>
      <c r="M1175" s="294"/>
      <c r="N1175" s="294"/>
      <c r="O1175" s="294"/>
      <c r="P1175" s="294"/>
      <c r="Q1175" s="294"/>
      <c r="R1175" s="294"/>
      <c r="S1175" s="294"/>
      <c r="T1175" s="294"/>
      <c r="U1175" s="294"/>
      <c r="V1175" s="294" t="s">
        <v>689</v>
      </c>
      <c r="W1175" s="294" t="s">
        <v>691</v>
      </c>
      <c r="X1175" s="294"/>
      <c r="Y1175" s="297">
        <v>531037</v>
      </c>
      <c r="Z1175" s="297">
        <v>0</v>
      </c>
      <c r="AA1175" s="297">
        <v>0</v>
      </c>
      <c r="AB1175" s="297">
        <v>0</v>
      </c>
      <c r="AC1175" s="297">
        <v>493792.13</v>
      </c>
      <c r="AD1175" s="294"/>
      <c r="AE1175" s="294"/>
      <c r="AF1175" s="294"/>
      <c r="AG1175" s="294"/>
      <c r="AH1175" s="294"/>
      <c r="AI1175" s="294"/>
      <c r="AJ1175" s="294"/>
      <c r="AK1175" s="294"/>
      <c r="AL1175" s="294"/>
      <c r="AM1175" s="294"/>
      <c r="AN1175" s="294"/>
      <c r="AO1175" s="294"/>
      <c r="AP1175" s="294"/>
      <c r="AQ1175" s="294"/>
    </row>
    <row r="1176" spans="1:43" ht="48" x14ac:dyDescent="0.3">
      <c r="A1176" s="294"/>
      <c r="B1176" s="294"/>
      <c r="C1176" s="287" t="s">
        <v>2783</v>
      </c>
      <c r="D1176" s="288">
        <v>132648</v>
      </c>
      <c r="E1176" s="294"/>
      <c r="F1176" s="295" t="s">
        <v>3228</v>
      </c>
      <c r="G1176" s="295" t="s">
        <v>1132</v>
      </c>
      <c r="H1176" s="296"/>
      <c r="I1176" s="290">
        <v>40268</v>
      </c>
      <c r="J1176" s="294"/>
      <c r="K1176" s="294"/>
      <c r="L1176" s="295" t="s">
        <v>3212</v>
      </c>
      <c r="M1176" s="294"/>
      <c r="N1176" s="294"/>
      <c r="O1176" s="294"/>
      <c r="P1176" s="294"/>
      <c r="Q1176" s="294"/>
      <c r="R1176" s="294"/>
      <c r="S1176" s="294"/>
      <c r="T1176" s="294"/>
      <c r="U1176" s="294"/>
      <c r="V1176" s="294" t="s">
        <v>691</v>
      </c>
      <c r="W1176" s="294" t="s">
        <v>689</v>
      </c>
      <c r="X1176" s="294"/>
      <c r="Y1176" s="297">
        <v>736247.03</v>
      </c>
      <c r="Z1176" s="297">
        <v>0</v>
      </c>
      <c r="AA1176" s="297">
        <v>0</v>
      </c>
      <c r="AB1176" s="297">
        <v>0</v>
      </c>
      <c r="AC1176" s="297">
        <v>11500</v>
      </c>
      <c r="AD1176" s="294"/>
      <c r="AE1176" s="294"/>
      <c r="AF1176" s="294"/>
      <c r="AG1176" s="294"/>
      <c r="AH1176" s="294"/>
      <c r="AI1176" s="294"/>
      <c r="AJ1176" s="294"/>
      <c r="AK1176" s="294"/>
      <c r="AL1176" s="294"/>
      <c r="AM1176" s="294"/>
      <c r="AN1176" s="294"/>
      <c r="AO1176" s="294"/>
      <c r="AP1176" s="294"/>
      <c r="AQ1176" s="294"/>
    </row>
    <row r="1177" spans="1:43" ht="48" x14ac:dyDescent="0.3">
      <c r="A1177" s="294"/>
      <c r="B1177" s="294"/>
      <c r="C1177" s="287" t="s">
        <v>2784</v>
      </c>
      <c r="D1177" s="288">
        <v>149122</v>
      </c>
      <c r="E1177" s="294"/>
      <c r="F1177" s="295" t="s">
        <v>3228</v>
      </c>
      <c r="G1177" s="295" t="s">
        <v>1132</v>
      </c>
      <c r="H1177" s="296"/>
      <c r="I1177" s="290">
        <v>40316</v>
      </c>
      <c r="J1177" s="294"/>
      <c r="K1177" s="294"/>
      <c r="L1177" s="295" t="s">
        <v>3212</v>
      </c>
      <c r="M1177" s="294"/>
      <c r="N1177" s="294"/>
      <c r="O1177" s="294"/>
      <c r="P1177" s="294"/>
      <c r="Q1177" s="294"/>
      <c r="R1177" s="294"/>
      <c r="S1177" s="294"/>
      <c r="T1177" s="294"/>
      <c r="U1177" s="294"/>
      <c r="V1177" s="294" t="s">
        <v>689</v>
      </c>
      <c r="W1177" s="294" t="s">
        <v>689</v>
      </c>
      <c r="X1177" s="294"/>
      <c r="Y1177" s="297">
        <v>530465</v>
      </c>
      <c r="Z1177" s="297">
        <v>0</v>
      </c>
      <c r="AA1177" s="297">
        <v>0</v>
      </c>
      <c r="AB1177" s="297">
        <v>0</v>
      </c>
      <c r="AC1177" s="297">
        <v>10786</v>
      </c>
      <c r="AD1177" s="294"/>
      <c r="AE1177" s="294"/>
      <c r="AF1177" s="294"/>
      <c r="AG1177" s="294"/>
      <c r="AH1177" s="294"/>
      <c r="AI1177" s="294"/>
      <c r="AJ1177" s="294"/>
      <c r="AK1177" s="294"/>
      <c r="AL1177" s="294"/>
      <c r="AM1177" s="294"/>
      <c r="AN1177" s="294"/>
      <c r="AO1177" s="294"/>
      <c r="AP1177" s="294"/>
      <c r="AQ1177" s="294"/>
    </row>
    <row r="1178" spans="1:43" ht="24" x14ac:dyDescent="0.3">
      <c r="A1178" s="294"/>
      <c r="B1178" s="294"/>
      <c r="C1178" s="287" t="s">
        <v>2785</v>
      </c>
      <c r="D1178" s="288">
        <v>28990</v>
      </c>
      <c r="E1178" s="294"/>
      <c r="F1178" s="295" t="s">
        <v>3234</v>
      </c>
      <c r="G1178" s="295" t="s">
        <v>1132</v>
      </c>
      <c r="H1178" s="296"/>
      <c r="I1178" s="290">
        <v>39206</v>
      </c>
      <c r="J1178" s="294"/>
      <c r="K1178" s="294"/>
      <c r="L1178" s="295" t="s">
        <v>3220</v>
      </c>
      <c r="M1178" s="294"/>
      <c r="N1178" s="294"/>
      <c r="O1178" s="294"/>
      <c r="P1178" s="294"/>
      <c r="Q1178" s="294"/>
      <c r="R1178" s="294"/>
      <c r="S1178" s="294"/>
      <c r="T1178" s="294"/>
      <c r="U1178" s="294"/>
      <c r="V1178" s="294" t="s">
        <v>689</v>
      </c>
      <c r="W1178" s="294" t="s">
        <v>689</v>
      </c>
      <c r="X1178" s="294"/>
      <c r="Y1178" s="297">
        <v>525636</v>
      </c>
      <c r="Z1178" s="297">
        <v>0</v>
      </c>
      <c r="AA1178" s="297">
        <v>7000</v>
      </c>
      <c r="AB1178" s="297">
        <v>0</v>
      </c>
      <c r="AC1178" s="297">
        <v>5301</v>
      </c>
      <c r="AD1178" s="294"/>
      <c r="AE1178" s="294"/>
      <c r="AF1178" s="294"/>
      <c r="AG1178" s="294"/>
      <c r="AH1178" s="294"/>
      <c r="AI1178" s="294"/>
      <c r="AJ1178" s="294"/>
      <c r="AK1178" s="294"/>
      <c r="AL1178" s="294"/>
      <c r="AM1178" s="294"/>
      <c r="AN1178" s="294"/>
      <c r="AO1178" s="294"/>
      <c r="AP1178" s="294"/>
      <c r="AQ1178" s="294"/>
    </row>
    <row r="1179" spans="1:43" ht="48" x14ac:dyDescent="0.3">
      <c r="A1179" s="294"/>
      <c r="B1179" s="294"/>
      <c r="C1179" s="287" t="s">
        <v>2786</v>
      </c>
      <c r="D1179" s="288">
        <v>133359</v>
      </c>
      <c r="E1179" s="294"/>
      <c r="F1179" s="295" t="s">
        <v>3228</v>
      </c>
      <c r="G1179" s="295" t="s">
        <v>1132</v>
      </c>
      <c r="H1179" s="296"/>
      <c r="I1179" s="290">
        <v>40441</v>
      </c>
      <c r="J1179" s="294"/>
      <c r="K1179" s="294"/>
      <c r="L1179" s="295" t="s">
        <v>3212</v>
      </c>
      <c r="M1179" s="294"/>
      <c r="N1179" s="294"/>
      <c r="O1179" s="294"/>
      <c r="P1179" s="294"/>
      <c r="Q1179" s="294"/>
      <c r="R1179" s="294"/>
      <c r="S1179" s="294"/>
      <c r="T1179" s="294"/>
      <c r="U1179" s="294"/>
      <c r="V1179" s="294" t="s">
        <v>689</v>
      </c>
      <c r="W1179" s="294" t="s">
        <v>689</v>
      </c>
      <c r="X1179" s="294"/>
      <c r="Y1179" s="297">
        <v>510986.4</v>
      </c>
      <c r="Z1179" s="297">
        <v>0</v>
      </c>
      <c r="AA1179" s="297">
        <v>0</v>
      </c>
      <c r="AB1179" s="297">
        <v>0</v>
      </c>
      <c r="AC1179" s="297">
        <v>0</v>
      </c>
      <c r="AD1179" s="294"/>
      <c r="AE1179" s="294"/>
      <c r="AF1179" s="294"/>
      <c r="AG1179" s="294"/>
      <c r="AH1179" s="294"/>
      <c r="AI1179" s="294"/>
      <c r="AJ1179" s="294"/>
      <c r="AK1179" s="294"/>
      <c r="AL1179" s="294"/>
      <c r="AM1179" s="294"/>
      <c r="AN1179" s="294"/>
      <c r="AO1179" s="294"/>
      <c r="AP1179" s="294"/>
      <c r="AQ1179" s="294"/>
    </row>
    <row r="1180" spans="1:43" ht="36" x14ac:dyDescent="0.3">
      <c r="A1180" s="294"/>
      <c r="B1180" s="294"/>
      <c r="C1180" s="287" t="s">
        <v>2787</v>
      </c>
      <c r="D1180" s="288">
        <v>23524</v>
      </c>
      <c r="E1180" s="294"/>
      <c r="F1180" s="295" t="s">
        <v>3231</v>
      </c>
      <c r="G1180" s="295" t="s">
        <v>1132</v>
      </c>
      <c r="H1180" s="296"/>
      <c r="I1180" s="290">
        <v>38700</v>
      </c>
      <c r="J1180" s="294"/>
      <c r="K1180" s="294"/>
      <c r="L1180" s="295" t="s">
        <v>3220</v>
      </c>
      <c r="M1180" s="294"/>
      <c r="N1180" s="294"/>
      <c r="O1180" s="294"/>
      <c r="P1180" s="294"/>
      <c r="Q1180" s="294"/>
      <c r="R1180" s="294"/>
      <c r="S1180" s="294"/>
      <c r="T1180" s="294"/>
      <c r="U1180" s="294"/>
      <c r="V1180" s="294" t="s">
        <v>689</v>
      </c>
      <c r="W1180" s="294" t="s">
        <v>691</v>
      </c>
      <c r="X1180" s="294"/>
      <c r="Y1180" s="297">
        <v>507014</v>
      </c>
      <c r="Z1180" s="297">
        <v>0</v>
      </c>
      <c r="AA1180" s="297">
        <v>0</v>
      </c>
      <c r="AB1180" s="297">
        <v>0</v>
      </c>
      <c r="AC1180" s="297">
        <v>334728</v>
      </c>
      <c r="AD1180" s="294"/>
      <c r="AE1180" s="294"/>
      <c r="AF1180" s="294"/>
      <c r="AG1180" s="294"/>
      <c r="AH1180" s="294"/>
      <c r="AI1180" s="294"/>
      <c r="AJ1180" s="294"/>
      <c r="AK1180" s="294"/>
      <c r="AL1180" s="294"/>
      <c r="AM1180" s="294"/>
      <c r="AN1180" s="294"/>
      <c r="AO1180" s="294"/>
      <c r="AP1180" s="294"/>
      <c r="AQ1180" s="294"/>
    </row>
    <row r="1181" spans="1:43" ht="36" x14ac:dyDescent="0.3">
      <c r="A1181" s="294"/>
      <c r="B1181" s="294"/>
      <c r="C1181" s="287" t="s">
        <v>2788</v>
      </c>
      <c r="D1181" s="288">
        <v>82673</v>
      </c>
      <c r="E1181" s="294"/>
      <c r="F1181" s="295" t="s">
        <v>3238</v>
      </c>
      <c r="G1181" s="295" t="s">
        <v>1132</v>
      </c>
      <c r="H1181" s="296"/>
      <c r="I1181" s="290">
        <v>39567</v>
      </c>
      <c r="J1181" s="294"/>
      <c r="K1181" s="294"/>
      <c r="L1181" s="295" t="s">
        <v>3210</v>
      </c>
      <c r="M1181" s="294"/>
      <c r="N1181" s="294"/>
      <c r="O1181" s="294"/>
      <c r="P1181" s="294"/>
      <c r="Q1181" s="294"/>
      <c r="R1181" s="294"/>
      <c r="S1181" s="294"/>
      <c r="T1181" s="294"/>
      <c r="U1181" s="294"/>
      <c r="V1181" s="294" t="s">
        <v>691</v>
      </c>
      <c r="W1181" s="294" t="s">
        <v>691</v>
      </c>
      <c r="X1181" s="294"/>
      <c r="Y1181" s="297">
        <v>614496.92000000004</v>
      </c>
      <c r="Z1181" s="297">
        <v>0</v>
      </c>
      <c r="AA1181" s="297">
        <v>0</v>
      </c>
      <c r="AB1181" s="297">
        <v>0</v>
      </c>
      <c r="AC1181" s="297">
        <v>615318.79</v>
      </c>
      <c r="AD1181" s="294"/>
      <c r="AE1181" s="294"/>
      <c r="AF1181" s="294"/>
      <c r="AG1181" s="294"/>
      <c r="AH1181" s="294"/>
      <c r="AI1181" s="294"/>
      <c r="AJ1181" s="294"/>
      <c r="AK1181" s="294"/>
      <c r="AL1181" s="294"/>
      <c r="AM1181" s="294"/>
      <c r="AN1181" s="294"/>
      <c r="AO1181" s="294"/>
      <c r="AP1181" s="294"/>
      <c r="AQ1181" s="294"/>
    </row>
    <row r="1182" spans="1:43" ht="36" x14ac:dyDescent="0.3">
      <c r="A1182" s="294"/>
      <c r="B1182" s="294"/>
      <c r="C1182" s="287" t="s">
        <v>2789</v>
      </c>
      <c r="D1182" s="288">
        <v>145050</v>
      </c>
      <c r="E1182" s="294"/>
      <c r="F1182" s="295" t="s">
        <v>3264</v>
      </c>
      <c r="G1182" s="295" t="s">
        <v>1132</v>
      </c>
      <c r="H1182" s="296"/>
      <c r="I1182" s="290">
        <v>40248</v>
      </c>
      <c r="J1182" s="294"/>
      <c r="K1182" s="294"/>
      <c r="L1182" s="295" t="s">
        <v>3222</v>
      </c>
      <c r="M1182" s="294"/>
      <c r="N1182" s="294"/>
      <c r="O1182" s="294"/>
      <c r="P1182" s="294"/>
      <c r="Q1182" s="294"/>
      <c r="R1182" s="294"/>
      <c r="S1182" s="294"/>
      <c r="T1182" s="294"/>
      <c r="U1182" s="294"/>
      <c r="V1182" s="294" t="s">
        <v>689</v>
      </c>
      <c r="W1182" s="294" t="s">
        <v>689</v>
      </c>
      <c r="X1182" s="294"/>
      <c r="Y1182" s="297">
        <v>503028.44</v>
      </c>
      <c r="Z1182" s="297">
        <v>0</v>
      </c>
      <c r="AA1182" s="297">
        <v>0</v>
      </c>
      <c r="AB1182" s="297">
        <v>0</v>
      </c>
      <c r="AC1182" s="297">
        <v>0</v>
      </c>
      <c r="AD1182" s="294"/>
      <c r="AE1182" s="294"/>
      <c r="AF1182" s="294"/>
      <c r="AG1182" s="294"/>
      <c r="AH1182" s="294"/>
      <c r="AI1182" s="294"/>
      <c r="AJ1182" s="294"/>
      <c r="AK1182" s="294"/>
      <c r="AL1182" s="294"/>
      <c r="AM1182" s="294"/>
      <c r="AN1182" s="294"/>
      <c r="AO1182" s="294"/>
      <c r="AP1182" s="294"/>
      <c r="AQ1182" s="294"/>
    </row>
    <row r="1183" spans="1:43" ht="48" x14ac:dyDescent="0.3">
      <c r="A1183" s="294"/>
      <c r="B1183" s="294"/>
      <c r="C1183" s="287" t="s">
        <v>2790</v>
      </c>
      <c r="D1183" s="288">
        <v>13050</v>
      </c>
      <c r="E1183" s="294"/>
      <c r="F1183" s="295" t="s">
        <v>3261</v>
      </c>
      <c r="G1183" s="295" t="s">
        <v>1132</v>
      </c>
      <c r="H1183" s="296"/>
      <c r="I1183" s="290">
        <v>38289</v>
      </c>
      <c r="J1183" s="294"/>
      <c r="K1183" s="294"/>
      <c r="L1183" s="295" t="s">
        <v>3220</v>
      </c>
      <c r="M1183" s="294"/>
      <c r="N1183" s="294"/>
      <c r="O1183" s="294"/>
      <c r="P1183" s="294"/>
      <c r="Q1183" s="294"/>
      <c r="R1183" s="294"/>
      <c r="S1183" s="294"/>
      <c r="T1183" s="294"/>
      <c r="U1183" s="294"/>
      <c r="V1183" s="294" t="s">
        <v>689</v>
      </c>
      <c r="W1183" s="294" t="s">
        <v>689</v>
      </c>
      <c r="X1183" s="294"/>
      <c r="Y1183" s="297">
        <v>498077</v>
      </c>
      <c r="Z1183" s="297">
        <v>0</v>
      </c>
      <c r="AA1183" s="297">
        <v>0</v>
      </c>
      <c r="AB1183" s="297">
        <v>0</v>
      </c>
      <c r="AC1183" s="297">
        <v>0</v>
      </c>
      <c r="AD1183" s="294"/>
      <c r="AE1183" s="294"/>
      <c r="AF1183" s="294"/>
      <c r="AG1183" s="294"/>
      <c r="AH1183" s="294"/>
      <c r="AI1183" s="294"/>
      <c r="AJ1183" s="294"/>
      <c r="AK1183" s="294"/>
      <c r="AL1183" s="294"/>
      <c r="AM1183" s="294"/>
      <c r="AN1183" s="294"/>
      <c r="AO1183" s="294"/>
      <c r="AP1183" s="294"/>
      <c r="AQ1183" s="294"/>
    </row>
    <row r="1184" spans="1:43" ht="24" x14ac:dyDescent="0.3">
      <c r="A1184" s="294"/>
      <c r="B1184" s="294"/>
      <c r="C1184" s="287" t="s">
        <v>2791</v>
      </c>
      <c r="D1184" s="288">
        <v>96559</v>
      </c>
      <c r="E1184" s="294"/>
      <c r="F1184" s="295" t="s">
        <v>3253</v>
      </c>
      <c r="G1184" s="295" t="s">
        <v>1132</v>
      </c>
      <c r="H1184" s="296"/>
      <c r="I1184" s="290">
        <v>39766</v>
      </c>
      <c r="J1184" s="294"/>
      <c r="K1184" s="294"/>
      <c r="L1184" s="295" t="s">
        <v>3216</v>
      </c>
      <c r="M1184" s="294"/>
      <c r="N1184" s="294"/>
      <c r="O1184" s="294"/>
      <c r="P1184" s="294"/>
      <c r="Q1184" s="294"/>
      <c r="R1184" s="294"/>
      <c r="S1184" s="294"/>
      <c r="T1184" s="294"/>
      <c r="U1184" s="294"/>
      <c r="V1184" s="294" t="s">
        <v>689</v>
      </c>
      <c r="W1184" s="294" t="s">
        <v>689</v>
      </c>
      <c r="X1184" s="294"/>
      <c r="Y1184" s="297">
        <v>496000</v>
      </c>
      <c r="Z1184" s="297">
        <v>0</v>
      </c>
      <c r="AA1184" s="297">
        <v>0</v>
      </c>
      <c r="AB1184" s="297">
        <v>0</v>
      </c>
      <c r="AC1184" s="297">
        <v>0</v>
      </c>
      <c r="AD1184" s="294"/>
      <c r="AE1184" s="294"/>
      <c r="AF1184" s="294"/>
      <c r="AG1184" s="294"/>
      <c r="AH1184" s="294"/>
      <c r="AI1184" s="294"/>
      <c r="AJ1184" s="294"/>
      <c r="AK1184" s="294"/>
      <c r="AL1184" s="294"/>
      <c r="AM1184" s="294"/>
      <c r="AN1184" s="294"/>
      <c r="AO1184" s="294"/>
      <c r="AP1184" s="294"/>
      <c r="AQ1184" s="294"/>
    </row>
    <row r="1185" spans="1:43" ht="24" x14ac:dyDescent="0.3">
      <c r="A1185" s="294"/>
      <c r="B1185" s="294"/>
      <c r="C1185" s="287" t="s">
        <v>2792</v>
      </c>
      <c r="D1185" s="288">
        <v>40384</v>
      </c>
      <c r="E1185" s="294"/>
      <c r="F1185" s="295" t="s">
        <v>3268</v>
      </c>
      <c r="G1185" s="295" t="s">
        <v>1132</v>
      </c>
      <c r="H1185" s="296"/>
      <c r="I1185" s="290">
        <v>38991</v>
      </c>
      <c r="J1185" s="294"/>
      <c r="K1185" s="294"/>
      <c r="L1185" s="295" t="s">
        <v>3211</v>
      </c>
      <c r="M1185" s="294"/>
      <c r="N1185" s="294"/>
      <c r="O1185" s="294"/>
      <c r="P1185" s="294"/>
      <c r="Q1185" s="294"/>
      <c r="R1185" s="294"/>
      <c r="S1185" s="294"/>
      <c r="T1185" s="294"/>
      <c r="U1185" s="294"/>
      <c r="V1185" s="294" t="s">
        <v>689</v>
      </c>
      <c r="W1185" s="294" t="s">
        <v>689</v>
      </c>
      <c r="X1185" s="294"/>
      <c r="Y1185" s="297">
        <v>495848</v>
      </c>
      <c r="Z1185" s="297">
        <v>0</v>
      </c>
      <c r="AA1185" s="297">
        <v>0</v>
      </c>
      <c r="AB1185" s="297">
        <v>0</v>
      </c>
      <c r="AC1185" s="297">
        <v>374934.07</v>
      </c>
      <c r="AD1185" s="294"/>
      <c r="AE1185" s="294"/>
      <c r="AF1185" s="294"/>
      <c r="AG1185" s="294"/>
      <c r="AH1185" s="294"/>
      <c r="AI1185" s="294"/>
      <c r="AJ1185" s="294"/>
      <c r="AK1185" s="294"/>
      <c r="AL1185" s="294"/>
      <c r="AM1185" s="294"/>
      <c r="AN1185" s="294"/>
      <c r="AO1185" s="294"/>
      <c r="AP1185" s="294"/>
      <c r="AQ1185" s="294"/>
    </row>
    <row r="1186" spans="1:43" ht="48" x14ac:dyDescent="0.3">
      <c r="A1186" s="294"/>
      <c r="B1186" s="294"/>
      <c r="C1186" s="287" t="s">
        <v>2793</v>
      </c>
      <c r="D1186" s="288">
        <v>53892</v>
      </c>
      <c r="E1186" s="294"/>
      <c r="F1186" s="295" t="s">
        <v>3228</v>
      </c>
      <c r="G1186" s="295" t="s">
        <v>1132</v>
      </c>
      <c r="H1186" s="296"/>
      <c r="I1186" s="290">
        <v>39266</v>
      </c>
      <c r="J1186" s="294"/>
      <c r="K1186" s="294"/>
      <c r="L1186" s="295" t="s">
        <v>3218</v>
      </c>
      <c r="M1186" s="294"/>
      <c r="N1186" s="294"/>
      <c r="O1186" s="294"/>
      <c r="P1186" s="294"/>
      <c r="Q1186" s="294"/>
      <c r="R1186" s="294"/>
      <c r="S1186" s="294"/>
      <c r="T1186" s="294"/>
      <c r="U1186" s="294"/>
      <c r="V1186" s="294" t="s">
        <v>689</v>
      </c>
      <c r="W1186" s="294" t="s">
        <v>689</v>
      </c>
      <c r="X1186" s="294"/>
      <c r="Y1186" s="297">
        <v>495012</v>
      </c>
      <c r="Z1186" s="297">
        <v>0</v>
      </c>
      <c r="AA1186" s="297">
        <v>0</v>
      </c>
      <c r="AB1186" s="297">
        <v>0</v>
      </c>
      <c r="AC1186" s="297">
        <v>493382.16</v>
      </c>
      <c r="AD1186" s="294"/>
      <c r="AE1186" s="294"/>
      <c r="AF1186" s="294"/>
      <c r="AG1186" s="294"/>
      <c r="AH1186" s="294"/>
      <c r="AI1186" s="294"/>
      <c r="AJ1186" s="294"/>
      <c r="AK1186" s="294"/>
      <c r="AL1186" s="294"/>
      <c r="AM1186" s="294"/>
      <c r="AN1186" s="294"/>
      <c r="AO1186" s="294"/>
      <c r="AP1186" s="294"/>
      <c r="AQ1186" s="294"/>
    </row>
    <row r="1187" spans="1:43" ht="48" x14ac:dyDescent="0.3">
      <c r="A1187" s="294"/>
      <c r="B1187" s="294"/>
      <c r="C1187" s="287" t="s">
        <v>2794</v>
      </c>
      <c r="D1187" s="288">
        <v>69668</v>
      </c>
      <c r="E1187" s="294"/>
      <c r="F1187" s="295" t="s">
        <v>3234</v>
      </c>
      <c r="G1187" s="295" t="s">
        <v>1132</v>
      </c>
      <c r="H1187" s="296"/>
      <c r="I1187" s="290">
        <v>40108</v>
      </c>
      <c r="J1187" s="294"/>
      <c r="K1187" s="294"/>
      <c r="L1187" s="295" t="s">
        <v>3220</v>
      </c>
      <c r="M1187" s="294"/>
      <c r="N1187" s="294"/>
      <c r="O1187" s="294"/>
      <c r="P1187" s="294"/>
      <c r="Q1187" s="294"/>
      <c r="R1187" s="294"/>
      <c r="S1187" s="294"/>
      <c r="T1187" s="294"/>
      <c r="U1187" s="294"/>
      <c r="V1187" s="294" t="s">
        <v>689</v>
      </c>
      <c r="W1187" s="294" t="s">
        <v>689</v>
      </c>
      <c r="X1187" s="294"/>
      <c r="Y1187" s="297">
        <v>494824</v>
      </c>
      <c r="Z1187" s="297">
        <v>0</v>
      </c>
      <c r="AA1187" s="297">
        <v>0</v>
      </c>
      <c r="AB1187" s="297">
        <v>0</v>
      </c>
      <c r="AC1187" s="297">
        <v>0</v>
      </c>
      <c r="AD1187" s="294"/>
      <c r="AE1187" s="294"/>
      <c r="AF1187" s="294"/>
      <c r="AG1187" s="294"/>
      <c r="AH1187" s="294"/>
      <c r="AI1187" s="294"/>
      <c r="AJ1187" s="294"/>
      <c r="AK1187" s="294"/>
      <c r="AL1187" s="294"/>
      <c r="AM1187" s="294"/>
      <c r="AN1187" s="294"/>
      <c r="AO1187" s="294"/>
      <c r="AP1187" s="294"/>
      <c r="AQ1187" s="294"/>
    </row>
    <row r="1188" spans="1:43" ht="24" x14ac:dyDescent="0.3">
      <c r="A1188" s="294"/>
      <c r="B1188" s="294"/>
      <c r="C1188" s="287" t="s">
        <v>2795</v>
      </c>
      <c r="D1188" s="288">
        <v>38247</v>
      </c>
      <c r="E1188" s="294"/>
      <c r="F1188" s="295" t="s">
        <v>3231</v>
      </c>
      <c r="G1188" s="295" t="s">
        <v>1132</v>
      </c>
      <c r="H1188" s="296"/>
      <c r="I1188" s="290">
        <v>39162</v>
      </c>
      <c r="J1188" s="294"/>
      <c r="K1188" s="294"/>
      <c r="L1188" s="295" t="s">
        <v>3220</v>
      </c>
      <c r="M1188" s="294"/>
      <c r="N1188" s="294"/>
      <c r="O1188" s="294"/>
      <c r="P1188" s="294"/>
      <c r="Q1188" s="294"/>
      <c r="R1188" s="294"/>
      <c r="S1188" s="294"/>
      <c r="T1188" s="294"/>
      <c r="U1188" s="294"/>
      <c r="V1188" s="294" t="s">
        <v>689</v>
      </c>
      <c r="W1188" s="294" t="s">
        <v>689</v>
      </c>
      <c r="X1188" s="294"/>
      <c r="Y1188" s="297">
        <v>737874.65</v>
      </c>
      <c r="Z1188" s="297">
        <v>0</v>
      </c>
      <c r="AA1188" s="297">
        <v>0</v>
      </c>
      <c r="AB1188" s="297">
        <v>0</v>
      </c>
      <c r="AC1188" s="297">
        <v>627679.5</v>
      </c>
      <c r="AD1188" s="294"/>
      <c r="AE1188" s="294"/>
      <c r="AF1188" s="294"/>
      <c r="AG1188" s="294"/>
      <c r="AH1188" s="294"/>
      <c r="AI1188" s="294"/>
      <c r="AJ1188" s="294"/>
      <c r="AK1188" s="294"/>
      <c r="AL1188" s="294"/>
      <c r="AM1188" s="294"/>
      <c r="AN1188" s="294"/>
      <c r="AO1188" s="294"/>
      <c r="AP1188" s="294"/>
      <c r="AQ1188" s="294"/>
    </row>
    <row r="1189" spans="1:43" ht="24" x14ac:dyDescent="0.3">
      <c r="A1189" s="294"/>
      <c r="B1189" s="294"/>
      <c r="C1189" s="287" t="s">
        <v>2796</v>
      </c>
      <c r="D1189" s="288">
        <v>44581</v>
      </c>
      <c r="E1189" s="294"/>
      <c r="F1189" s="295" t="s">
        <v>3231</v>
      </c>
      <c r="G1189" s="295" t="s">
        <v>1132</v>
      </c>
      <c r="H1189" s="296"/>
      <c r="I1189" s="290">
        <v>39189</v>
      </c>
      <c r="J1189" s="294"/>
      <c r="K1189" s="294"/>
      <c r="L1189" s="295" t="s">
        <v>3220</v>
      </c>
      <c r="M1189" s="294"/>
      <c r="N1189" s="294"/>
      <c r="O1189" s="294"/>
      <c r="P1189" s="294"/>
      <c r="Q1189" s="294"/>
      <c r="R1189" s="294"/>
      <c r="S1189" s="294"/>
      <c r="T1189" s="294"/>
      <c r="U1189" s="294"/>
      <c r="V1189" s="294" t="s">
        <v>689</v>
      </c>
      <c r="W1189" s="294" t="s">
        <v>689</v>
      </c>
      <c r="X1189" s="294"/>
      <c r="Y1189" s="297">
        <v>487919</v>
      </c>
      <c r="Z1189" s="297">
        <v>0</v>
      </c>
      <c r="AA1189" s="297">
        <v>0</v>
      </c>
      <c r="AB1189" s="297">
        <v>0</v>
      </c>
      <c r="AC1189" s="297">
        <v>100000</v>
      </c>
      <c r="AD1189" s="294"/>
      <c r="AE1189" s="294"/>
      <c r="AF1189" s="294"/>
      <c r="AG1189" s="294"/>
      <c r="AH1189" s="294"/>
      <c r="AI1189" s="294"/>
      <c r="AJ1189" s="294"/>
      <c r="AK1189" s="294"/>
      <c r="AL1189" s="294"/>
      <c r="AM1189" s="294"/>
      <c r="AN1189" s="294"/>
      <c r="AO1189" s="294"/>
      <c r="AP1189" s="294"/>
      <c r="AQ1189" s="294"/>
    </row>
    <row r="1190" spans="1:43" ht="36" x14ac:dyDescent="0.3">
      <c r="A1190" s="294"/>
      <c r="B1190" s="294"/>
      <c r="C1190" s="287" t="s">
        <v>2797</v>
      </c>
      <c r="D1190" s="288">
        <v>17924</v>
      </c>
      <c r="E1190" s="294"/>
      <c r="F1190" s="295" t="s">
        <v>3234</v>
      </c>
      <c r="G1190" s="295" t="s">
        <v>1132</v>
      </c>
      <c r="H1190" s="296"/>
      <c r="I1190" s="290">
        <v>38509</v>
      </c>
      <c r="J1190" s="294"/>
      <c r="K1190" s="294"/>
      <c r="L1190" s="295" t="s">
        <v>3216</v>
      </c>
      <c r="M1190" s="294"/>
      <c r="N1190" s="294"/>
      <c r="O1190" s="294"/>
      <c r="P1190" s="294"/>
      <c r="Q1190" s="294"/>
      <c r="R1190" s="294"/>
      <c r="S1190" s="294"/>
      <c r="T1190" s="294"/>
      <c r="U1190" s="294"/>
      <c r="V1190" s="294" t="s">
        <v>689</v>
      </c>
      <c r="W1190" s="294" t="s">
        <v>689</v>
      </c>
      <c r="X1190" s="294"/>
      <c r="Y1190" s="297">
        <v>484434</v>
      </c>
      <c r="Z1190" s="297">
        <v>0</v>
      </c>
      <c r="AA1190" s="297">
        <v>0</v>
      </c>
      <c r="AB1190" s="297">
        <v>0</v>
      </c>
      <c r="AC1190" s="297">
        <v>0</v>
      </c>
      <c r="AD1190" s="294"/>
      <c r="AE1190" s="294"/>
      <c r="AF1190" s="294"/>
      <c r="AG1190" s="294"/>
      <c r="AH1190" s="294"/>
      <c r="AI1190" s="294"/>
      <c r="AJ1190" s="294"/>
      <c r="AK1190" s="294"/>
      <c r="AL1190" s="294"/>
      <c r="AM1190" s="294"/>
      <c r="AN1190" s="294"/>
      <c r="AO1190" s="294"/>
      <c r="AP1190" s="294"/>
      <c r="AQ1190" s="294"/>
    </row>
    <row r="1191" spans="1:43" ht="24" x14ac:dyDescent="0.3">
      <c r="A1191" s="294"/>
      <c r="B1191" s="294"/>
      <c r="C1191" s="287" t="s">
        <v>2798</v>
      </c>
      <c r="D1191" s="288">
        <v>17177</v>
      </c>
      <c r="E1191" s="294"/>
      <c r="F1191" s="295" t="s">
        <v>3228</v>
      </c>
      <c r="G1191" s="295" t="s">
        <v>1132</v>
      </c>
      <c r="H1191" s="296"/>
      <c r="I1191" s="290">
        <v>38454</v>
      </c>
      <c r="J1191" s="294"/>
      <c r="K1191" s="294"/>
      <c r="L1191" s="295" t="s">
        <v>3225</v>
      </c>
      <c r="M1191" s="294"/>
      <c r="N1191" s="294"/>
      <c r="O1191" s="294"/>
      <c r="P1191" s="294"/>
      <c r="Q1191" s="294"/>
      <c r="R1191" s="294"/>
      <c r="S1191" s="294"/>
      <c r="T1191" s="294"/>
      <c r="U1191" s="294"/>
      <c r="V1191" s="294" t="s">
        <v>689</v>
      </c>
      <c r="W1191" s="294" t="s">
        <v>689</v>
      </c>
      <c r="X1191" s="294"/>
      <c r="Y1191" s="297">
        <v>483220</v>
      </c>
      <c r="Z1191" s="297">
        <v>0</v>
      </c>
      <c r="AA1191" s="297">
        <v>0</v>
      </c>
      <c r="AB1191" s="297">
        <v>0</v>
      </c>
      <c r="AC1191" s="297">
        <v>258691.26</v>
      </c>
      <c r="AD1191" s="294"/>
      <c r="AE1191" s="294"/>
      <c r="AF1191" s="294"/>
      <c r="AG1191" s="294"/>
      <c r="AH1191" s="294"/>
      <c r="AI1191" s="294"/>
      <c r="AJ1191" s="294"/>
      <c r="AK1191" s="294"/>
      <c r="AL1191" s="294"/>
      <c r="AM1191" s="294"/>
      <c r="AN1191" s="294"/>
      <c r="AO1191" s="294"/>
      <c r="AP1191" s="294"/>
      <c r="AQ1191" s="294"/>
    </row>
    <row r="1192" spans="1:43" ht="24" x14ac:dyDescent="0.3">
      <c r="A1192" s="294"/>
      <c r="B1192" s="294"/>
      <c r="C1192" s="287" t="s">
        <v>2799</v>
      </c>
      <c r="D1192" s="288">
        <v>124471</v>
      </c>
      <c r="E1192" s="294"/>
      <c r="F1192" s="295" t="s">
        <v>3228</v>
      </c>
      <c r="G1192" s="295" t="s">
        <v>1132</v>
      </c>
      <c r="H1192" s="296"/>
      <c r="I1192" s="290">
        <v>40081</v>
      </c>
      <c r="J1192" s="294"/>
      <c r="K1192" s="294"/>
      <c r="L1192" s="295" t="s">
        <v>3222</v>
      </c>
      <c r="M1192" s="294"/>
      <c r="N1192" s="294"/>
      <c r="O1192" s="294"/>
      <c r="P1192" s="294"/>
      <c r="Q1192" s="294"/>
      <c r="R1192" s="294"/>
      <c r="S1192" s="294"/>
      <c r="T1192" s="294"/>
      <c r="U1192" s="294"/>
      <c r="V1192" s="294" t="s">
        <v>691</v>
      </c>
      <c r="W1192" s="294" t="s">
        <v>689</v>
      </c>
      <c r="X1192" s="294"/>
      <c r="Y1192" s="297">
        <v>1253750.57</v>
      </c>
      <c r="Z1192" s="297">
        <v>0</v>
      </c>
      <c r="AA1192" s="297">
        <v>0</v>
      </c>
      <c r="AB1192" s="297">
        <v>0</v>
      </c>
      <c r="AC1192" s="297">
        <v>0</v>
      </c>
      <c r="AD1192" s="294"/>
      <c r="AE1192" s="294"/>
      <c r="AF1192" s="294"/>
      <c r="AG1192" s="294"/>
      <c r="AH1192" s="294"/>
      <c r="AI1192" s="294"/>
      <c r="AJ1192" s="294"/>
      <c r="AK1192" s="294"/>
      <c r="AL1192" s="294"/>
      <c r="AM1192" s="294"/>
      <c r="AN1192" s="294"/>
      <c r="AO1192" s="294"/>
      <c r="AP1192" s="294"/>
      <c r="AQ1192" s="294"/>
    </row>
    <row r="1193" spans="1:43" ht="24" x14ac:dyDescent="0.3">
      <c r="A1193" s="294"/>
      <c r="B1193" s="294"/>
      <c r="C1193" s="287" t="s">
        <v>2800</v>
      </c>
      <c r="D1193" s="288">
        <v>11279</v>
      </c>
      <c r="E1193" s="294"/>
      <c r="F1193" s="295" t="s">
        <v>3230</v>
      </c>
      <c r="G1193" s="295" t="s">
        <v>1132</v>
      </c>
      <c r="H1193" s="296"/>
      <c r="I1193" s="290">
        <v>38282</v>
      </c>
      <c r="J1193" s="294"/>
      <c r="K1193" s="294"/>
      <c r="L1193" s="295" t="s">
        <v>3210</v>
      </c>
      <c r="M1193" s="294"/>
      <c r="N1193" s="294"/>
      <c r="O1193" s="294"/>
      <c r="P1193" s="294"/>
      <c r="Q1193" s="294"/>
      <c r="R1193" s="294"/>
      <c r="S1193" s="294"/>
      <c r="T1193" s="294"/>
      <c r="U1193" s="294"/>
      <c r="V1193" s="294" t="s">
        <v>689</v>
      </c>
      <c r="W1193" s="294" t="s">
        <v>689</v>
      </c>
      <c r="X1193" s="294"/>
      <c r="Y1193" s="297">
        <v>467843</v>
      </c>
      <c r="Z1193" s="297">
        <v>0</v>
      </c>
      <c r="AA1193" s="297">
        <v>0</v>
      </c>
      <c r="AB1193" s="297">
        <v>0</v>
      </c>
      <c r="AC1193" s="297">
        <v>0</v>
      </c>
      <c r="AD1193" s="294"/>
      <c r="AE1193" s="294"/>
      <c r="AF1193" s="294"/>
      <c r="AG1193" s="294"/>
      <c r="AH1193" s="294"/>
      <c r="AI1193" s="294"/>
      <c r="AJ1193" s="294"/>
      <c r="AK1193" s="294"/>
      <c r="AL1193" s="294"/>
      <c r="AM1193" s="294"/>
      <c r="AN1193" s="294"/>
      <c r="AO1193" s="294"/>
      <c r="AP1193" s="294"/>
      <c r="AQ1193" s="294"/>
    </row>
    <row r="1194" spans="1:43" ht="60" x14ac:dyDescent="0.3">
      <c r="A1194" s="294"/>
      <c r="B1194" s="294"/>
      <c r="C1194" s="287" t="s">
        <v>2801</v>
      </c>
      <c r="D1194" s="288">
        <v>13069</v>
      </c>
      <c r="E1194" s="294"/>
      <c r="F1194" s="295" t="s">
        <v>3228</v>
      </c>
      <c r="G1194" s="295" t="s">
        <v>1132</v>
      </c>
      <c r="H1194" s="296"/>
      <c r="I1194" s="290">
        <v>38289</v>
      </c>
      <c r="J1194" s="294"/>
      <c r="K1194" s="294"/>
      <c r="L1194" s="295" t="s">
        <v>3226</v>
      </c>
      <c r="M1194" s="294"/>
      <c r="N1194" s="294"/>
      <c r="O1194" s="294"/>
      <c r="P1194" s="294"/>
      <c r="Q1194" s="294"/>
      <c r="R1194" s="294"/>
      <c r="S1194" s="294"/>
      <c r="T1194" s="294"/>
      <c r="U1194" s="294"/>
      <c r="V1194" s="294" t="s">
        <v>689</v>
      </c>
      <c r="W1194" s="294" t="s">
        <v>689</v>
      </c>
      <c r="X1194" s="294"/>
      <c r="Y1194" s="297">
        <v>466123</v>
      </c>
      <c r="Z1194" s="297">
        <v>0</v>
      </c>
      <c r="AA1194" s="297">
        <v>0</v>
      </c>
      <c r="AB1194" s="297">
        <v>0</v>
      </c>
      <c r="AC1194" s="297">
        <v>0</v>
      </c>
      <c r="AD1194" s="294"/>
      <c r="AE1194" s="294"/>
      <c r="AF1194" s="294"/>
      <c r="AG1194" s="294"/>
      <c r="AH1194" s="294"/>
      <c r="AI1194" s="294"/>
      <c r="AJ1194" s="294"/>
      <c r="AK1194" s="294"/>
      <c r="AL1194" s="294"/>
      <c r="AM1194" s="294"/>
      <c r="AN1194" s="294"/>
      <c r="AO1194" s="294"/>
      <c r="AP1194" s="294"/>
      <c r="AQ1194" s="294"/>
    </row>
    <row r="1195" spans="1:43" x14ac:dyDescent="0.3">
      <c r="A1195" s="294"/>
      <c r="B1195" s="294"/>
      <c r="C1195" s="287" t="s">
        <v>2802</v>
      </c>
      <c r="D1195" s="288">
        <v>17511</v>
      </c>
      <c r="E1195" s="294"/>
      <c r="F1195" s="295" t="s">
        <v>3231</v>
      </c>
      <c r="G1195" s="295" t="s">
        <v>1132</v>
      </c>
      <c r="H1195" s="296"/>
      <c r="I1195" s="290">
        <v>38600</v>
      </c>
      <c r="J1195" s="294"/>
      <c r="K1195" s="294"/>
      <c r="L1195" s="295" t="s">
        <v>3218</v>
      </c>
      <c r="M1195" s="294"/>
      <c r="N1195" s="294"/>
      <c r="O1195" s="294"/>
      <c r="P1195" s="294"/>
      <c r="Q1195" s="294"/>
      <c r="R1195" s="294"/>
      <c r="S1195" s="294"/>
      <c r="T1195" s="294"/>
      <c r="U1195" s="294"/>
      <c r="V1195" s="294" t="s">
        <v>689</v>
      </c>
      <c r="W1195" s="294" t="s">
        <v>689</v>
      </c>
      <c r="X1195" s="294"/>
      <c r="Y1195" s="297">
        <v>460000</v>
      </c>
      <c r="Z1195" s="297">
        <v>0</v>
      </c>
      <c r="AA1195" s="297">
        <v>0</v>
      </c>
      <c r="AB1195" s="297">
        <v>0</v>
      </c>
      <c r="AC1195" s="297">
        <v>0</v>
      </c>
      <c r="AD1195" s="294"/>
      <c r="AE1195" s="294"/>
      <c r="AF1195" s="294"/>
      <c r="AG1195" s="294"/>
      <c r="AH1195" s="294"/>
      <c r="AI1195" s="294"/>
      <c r="AJ1195" s="294"/>
      <c r="AK1195" s="294"/>
      <c r="AL1195" s="294"/>
      <c r="AM1195" s="294"/>
      <c r="AN1195" s="294"/>
      <c r="AO1195" s="294"/>
      <c r="AP1195" s="294"/>
      <c r="AQ1195" s="294"/>
    </row>
    <row r="1196" spans="1:43" ht="36" x14ac:dyDescent="0.3">
      <c r="A1196" s="294"/>
      <c r="B1196" s="294"/>
      <c r="C1196" s="287" t="s">
        <v>2803</v>
      </c>
      <c r="D1196" s="288">
        <v>158288</v>
      </c>
      <c r="E1196" s="294"/>
      <c r="F1196" s="295" t="s">
        <v>3228</v>
      </c>
      <c r="G1196" s="295" t="s">
        <v>1132</v>
      </c>
      <c r="H1196" s="296"/>
      <c r="I1196" s="290">
        <v>40401</v>
      </c>
      <c r="J1196" s="294"/>
      <c r="K1196" s="294"/>
      <c r="L1196" s="295" t="s">
        <v>3222</v>
      </c>
      <c r="M1196" s="294"/>
      <c r="N1196" s="294"/>
      <c r="O1196" s="294"/>
      <c r="P1196" s="294"/>
      <c r="Q1196" s="294"/>
      <c r="R1196" s="294"/>
      <c r="S1196" s="294"/>
      <c r="T1196" s="294"/>
      <c r="U1196" s="294"/>
      <c r="V1196" s="294" t="s">
        <v>689</v>
      </c>
      <c r="W1196" s="294" t="s">
        <v>689</v>
      </c>
      <c r="X1196" s="294"/>
      <c r="Y1196" s="297">
        <v>454895.64</v>
      </c>
      <c r="Z1196" s="297">
        <v>0</v>
      </c>
      <c r="AA1196" s="297">
        <v>0</v>
      </c>
      <c r="AB1196" s="297">
        <v>0</v>
      </c>
      <c r="AC1196" s="297">
        <v>0</v>
      </c>
      <c r="AD1196" s="294"/>
      <c r="AE1196" s="294"/>
      <c r="AF1196" s="294"/>
      <c r="AG1196" s="294"/>
      <c r="AH1196" s="294"/>
      <c r="AI1196" s="294"/>
      <c r="AJ1196" s="294"/>
      <c r="AK1196" s="294"/>
      <c r="AL1196" s="294"/>
      <c r="AM1196" s="294"/>
      <c r="AN1196" s="294"/>
      <c r="AO1196" s="294"/>
      <c r="AP1196" s="294"/>
      <c r="AQ1196" s="294"/>
    </row>
    <row r="1197" spans="1:43" ht="24" x14ac:dyDescent="0.3">
      <c r="A1197" s="294"/>
      <c r="B1197" s="294"/>
      <c r="C1197" s="287" t="s">
        <v>2804</v>
      </c>
      <c r="D1197" s="288">
        <v>12060</v>
      </c>
      <c r="E1197" s="294"/>
      <c r="F1197" s="295" t="s">
        <v>3230</v>
      </c>
      <c r="G1197" s="295" t="s">
        <v>1132</v>
      </c>
      <c r="H1197" s="296"/>
      <c r="I1197" s="290">
        <v>38342</v>
      </c>
      <c r="J1197" s="294"/>
      <c r="K1197" s="294"/>
      <c r="L1197" s="295" t="s">
        <v>3210</v>
      </c>
      <c r="M1197" s="294"/>
      <c r="N1197" s="294"/>
      <c r="O1197" s="294"/>
      <c r="P1197" s="294"/>
      <c r="Q1197" s="294"/>
      <c r="R1197" s="294"/>
      <c r="S1197" s="294"/>
      <c r="T1197" s="294"/>
      <c r="U1197" s="294"/>
      <c r="V1197" s="294" t="s">
        <v>689</v>
      </c>
      <c r="W1197" s="294" t="s">
        <v>689</v>
      </c>
      <c r="X1197" s="294"/>
      <c r="Y1197" s="297">
        <v>453011</v>
      </c>
      <c r="Z1197" s="297">
        <v>0</v>
      </c>
      <c r="AA1197" s="297">
        <v>0</v>
      </c>
      <c r="AB1197" s="297">
        <v>0</v>
      </c>
      <c r="AC1197" s="297">
        <v>0</v>
      </c>
      <c r="AD1197" s="294"/>
      <c r="AE1197" s="294"/>
      <c r="AF1197" s="294"/>
      <c r="AG1197" s="294"/>
      <c r="AH1197" s="294"/>
      <c r="AI1197" s="294"/>
      <c r="AJ1197" s="294"/>
      <c r="AK1197" s="294"/>
      <c r="AL1197" s="294"/>
      <c r="AM1197" s="294"/>
      <c r="AN1197" s="294"/>
      <c r="AO1197" s="294"/>
      <c r="AP1197" s="294"/>
      <c r="AQ1197" s="294"/>
    </row>
    <row r="1198" spans="1:43" ht="48" x14ac:dyDescent="0.3">
      <c r="A1198" s="294"/>
      <c r="B1198" s="294"/>
      <c r="C1198" s="287" t="s">
        <v>2805</v>
      </c>
      <c r="D1198" s="288">
        <v>133365</v>
      </c>
      <c r="E1198" s="294"/>
      <c r="F1198" s="295" t="s">
        <v>3228</v>
      </c>
      <c r="G1198" s="295" t="s">
        <v>1132</v>
      </c>
      <c r="H1198" s="296"/>
      <c r="I1198" s="290">
        <v>40441</v>
      </c>
      <c r="J1198" s="294"/>
      <c r="K1198" s="294"/>
      <c r="L1198" s="295" t="s">
        <v>3212</v>
      </c>
      <c r="M1198" s="294"/>
      <c r="N1198" s="294"/>
      <c r="O1198" s="294"/>
      <c r="P1198" s="294"/>
      <c r="Q1198" s="294"/>
      <c r="R1198" s="294"/>
      <c r="S1198" s="294"/>
      <c r="T1198" s="294"/>
      <c r="U1198" s="294"/>
      <c r="V1198" s="294" t="s">
        <v>689</v>
      </c>
      <c r="W1198" s="294" t="s">
        <v>689</v>
      </c>
      <c r="X1198" s="294"/>
      <c r="Y1198" s="297">
        <v>449806.69</v>
      </c>
      <c r="Z1198" s="297">
        <v>0</v>
      </c>
      <c r="AA1198" s="297">
        <v>0</v>
      </c>
      <c r="AB1198" s="297">
        <v>0</v>
      </c>
      <c r="AC1198" s="297">
        <v>0</v>
      </c>
      <c r="AD1198" s="294"/>
      <c r="AE1198" s="294"/>
      <c r="AF1198" s="294"/>
      <c r="AG1198" s="294"/>
      <c r="AH1198" s="294"/>
      <c r="AI1198" s="294"/>
      <c r="AJ1198" s="294"/>
      <c r="AK1198" s="294"/>
      <c r="AL1198" s="294"/>
      <c r="AM1198" s="294"/>
      <c r="AN1198" s="294"/>
      <c r="AO1198" s="294"/>
      <c r="AP1198" s="294"/>
      <c r="AQ1198" s="294"/>
    </row>
    <row r="1199" spans="1:43" ht="48" x14ac:dyDescent="0.3">
      <c r="A1199" s="294"/>
      <c r="B1199" s="294"/>
      <c r="C1199" s="287" t="s">
        <v>2806</v>
      </c>
      <c r="D1199" s="288">
        <v>164246</v>
      </c>
      <c r="E1199" s="294"/>
      <c r="F1199" s="295" t="s">
        <v>3269</v>
      </c>
      <c r="G1199" s="295" t="s">
        <v>1132</v>
      </c>
      <c r="H1199" s="296"/>
      <c r="I1199" s="290">
        <v>41079</v>
      </c>
      <c r="J1199" s="294"/>
      <c r="K1199" s="294"/>
      <c r="L1199" s="295" t="s">
        <v>3217</v>
      </c>
      <c r="M1199" s="294"/>
      <c r="N1199" s="294"/>
      <c r="O1199" s="294"/>
      <c r="P1199" s="294"/>
      <c r="Q1199" s="294"/>
      <c r="R1199" s="294"/>
      <c r="S1199" s="294"/>
      <c r="T1199" s="294"/>
      <c r="U1199" s="294"/>
      <c r="V1199" s="294" t="s">
        <v>691</v>
      </c>
      <c r="W1199" s="294" t="s">
        <v>689</v>
      </c>
      <c r="X1199" s="294"/>
      <c r="Y1199" s="297">
        <v>484848.1</v>
      </c>
      <c r="Z1199" s="297">
        <v>0</v>
      </c>
      <c r="AA1199" s="297">
        <v>0</v>
      </c>
      <c r="AB1199" s="297">
        <v>0</v>
      </c>
      <c r="AC1199" s="297">
        <v>0</v>
      </c>
      <c r="AD1199" s="294"/>
      <c r="AE1199" s="294"/>
      <c r="AF1199" s="294"/>
      <c r="AG1199" s="294"/>
      <c r="AH1199" s="294"/>
      <c r="AI1199" s="294"/>
      <c r="AJ1199" s="294"/>
      <c r="AK1199" s="294"/>
      <c r="AL1199" s="294"/>
      <c r="AM1199" s="294"/>
      <c r="AN1199" s="294"/>
      <c r="AO1199" s="294"/>
      <c r="AP1199" s="294"/>
      <c r="AQ1199" s="294"/>
    </row>
    <row r="1200" spans="1:43" ht="36" x14ac:dyDescent="0.3">
      <c r="A1200" s="294"/>
      <c r="B1200" s="294"/>
      <c r="C1200" s="287" t="s">
        <v>2807</v>
      </c>
      <c r="D1200" s="288">
        <v>145864</v>
      </c>
      <c r="E1200" s="294"/>
      <c r="F1200" s="295" t="s">
        <v>3264</v>
      </c>
      <c r="G1200" s="295" t="s">
        <v>1132</v>
      </c>
      <c r="H1200" s="296"/>
      <c r="I1200" s="290">
        <v>40248</v>
      </c>
      <c r="J1200" s="294"/>
      <c r="K1200" s="294"/>
      <c r="L1200" s="295" t="s">
        <v>3210</v>
      </c>
      <c r="M1200" s="294"/>
      <c r="N1200" s="294"/>
      <c r="O1200" s="294"/>
      <c r="P1200" s="294"/>
      <c r="Q1200" s="294"/>
      <c r="R1200" s="294"/>
      <c r="S1200" s="294"/>
      <c r="T1200" s="294"/>
      <c r="U1200" s="294"/>
      <c r="V1200" s="294" t="s">
        <v>691</v>
      </c>
      <c r="W1200" s="294" t="s">
        <v>689</v>
      </c>
      <c r="X1200" s="294"/>
      <c r="Y1200" s="297">
        <v>525410.01</v>
      </c>
      <c r="Z1200" s="297">
        <v>0</v>
      </c>
      <c r="AA1200" s="297">
        <v>0</v>
      </c>
      <c r="AB1200" s="297">
        <v>0</v>
      </c>
      <c r="AC1200" s="297">
        <v>513949.4</v>
      </c>
      <c r="AD1200" s="294"/>
      <c r="AE1200" s="294"/>
      <c r="AF1200" s="294"/>
      <c r="AG1200" s="294"/>
      <c r="AH1200" s="294"/>
      <c r="AI1200" s="294"/>
      <c r="AJ1200" s="294"/>
      <c r="AK1200" s="294"/>
      <c r="AL1200" s="294"/>
      <c r="AM1200" s="294"/>
      <c r="AN1200" s="294"/>
      <c r="AO1200" s="294"/>
      <c r="AP1200" s="294"/>
      <c r="AQ1200" s="294"/>
    </row>
    <row r="1201" spans="1:43" ht="36" x14ac:dyDescent="0.3">
      <c r="A1201" s="294"/>
      <c r="B1201" s="294"/>
      <c r="C1201" s="287" t="s">
        <v>2808</v>
      </c>
      <c r="D1201" s="288">
        <v>26893</v>
      </c>
      <c r="E1201" s="294"/>
      <c r="F1201" s="295" t="s">
        <v>3234</v>
      </c>
      <c r="G1201" s="295" t="s">
        <v>1132</v>
      </c>
      <c r="H1201" s="296"/>
      <c r="I1201" s="290">
        <v>40428</v>
      </c>
      <c r="J1201" s="294"/>
      <c r="K1201" s="294"/>
      <c r="L1201" s="295" t="s">
        <v>3211</v>
      </c>
      <c r="M1201" s="294"/>
      <c r="N1201" s="294"/>
      <c r="O1201" s="294"/>
      <c r="P1201" s="294"/>
      <c r="Q1201" s="294"/>
      <c r="R1201" s="294"/>
      <c r="S1201" s="294"/>
      <c r="T1201" s="294"/>
      <c r="U1201" s="294"/>
      <c r="V1201" s="294" t="s">
        <v>689</v>
      </c>
      <c r="W1201" s="294" t="s">
        <v>689</v>
      </c>
      <c r="X1201" s="294"/>
      <c r="Y1201" s="297">
        <v>434912</v>
      </c>
      <c r="Z1201" s="297">
        <v>0</v>
      </c>
      <c r="AA1201" s="297">
        <v>0</v>
      </c>
      <c r="AB1201" s="297">
        <v>0</v>
      </c>
      <c r="AC1201" s="297">
        <v>421362.32</v>
      </c>
      <c r="AD1201" s="294"/>
      <c r="AE1201" s="294"/>
      <c r="AF1201" s="294"/>
      <c r="AG1201" s="294"/>
      <c r="AH1201" s="294"/>
      <c r="AI1201" s="294"/>
      <c r="AJ1201" s="294"/>
      <c r="AK1201" s="294"/>
      <c r="AL1201" s="294"/>
      <c r="AM1201" s="294"/>
      <c r="AN1201" s="294"/>
      <c r="AO1201" s="294"/>
      <c r="AP1201" s="294"/>
      <c r="AQ1201" s="294"/>
    </row>
    <row r="1202" spans="1:43" ht="60" x14ac:dyDescent="0.3">
      <c r="A1202" s="294"/>
      <c r="B1202" s="294"/>
      <c r="C1202" s="287" t="s">
        <v>2809</v>
      </c>
      <c r="D1202" s="288">
        <v>132740</v>
      </c>
      <c r="E1202" s="294"/>
      <c r="F1202" s="295" t="s">
        <v>3251</v>
      </c>
      <c r="G1202" s="295" t="s">
        <v>1132</v>
      </c>
      <c r="H1202" s="296"/>
      <c r="I1202" s="290">
        <v>40445</v>
      </c>
      <c r="J1202" s="294"/>
      <c r="K1202" s="294"/>
      <c r="L1202" s="295" t="s">
        <v>3212</v>
      </c>
      <c r="M1202" s="294"/>
      <c r="N1202" s="294"/>
      <c r="O1202" s="294"/>
      <c r="P1202" s="294"/>
      <c r="Q1202" s="294"/>
      <c r="R1202" s="294"/>
      <c r="S1202" s="294"/>
      <c r="T1202" s="294"/>
      <c r="U1202" s="294"/>
      <c r="V1202" s="294" t="s">
        <v>689</v>
      </c>
      <c r="W1202" s="294" t="s">
        <v>689</v>
      </c>
      <c r="X1202" s="294"/>
      <c r="Y1202" s="297">
        <v>427446.55</v>
      </c>
      <c r="Z1202" s="297">
        <v>0</v>
      </c>
      <c r="AA1202" s="297">
        <v>0</v>
      </c>
      <c r="AB1202" s="297">
        <v>0</v>
      </c>
      <c r="AC1202" s="297">
        <v>0</v>
      </c>
      <c r="AD1202" s="294"/>
      <c r="AE1202" s="294"/>
      <c r="AF1202" s="294"/>
      <c r="AG1202" s="294"/>
      <c r="AH1202" s="294"/>
      <c r="AI1202" s="294"/>
      <c r="AJ1202" s="294"/>
      <c r="AK1202" s="294"/>
      <c r="AL1202" s="294"/>
      <c r="AM1202" s="294"/>
      <c r="AN1202" s="294"/>
      <c r="AO1202" s="294"/>
      <c r="AP1202" s="294"/>
      <c r="AQ1202" s="294"/>
    </row>
    <row r="1203" spans="1:43" ht="36" x14ac:dyDescent="0.3">
      <c r="A1203" s="294"/>
      <c r="B1203" s="294"/>
      <c r="C1203" s="287" t="s">
        <v>2810</v>
      </c>
      <c r="D1203" s="288">
        <v>136784</v>
      </c>
      <c r="E1203" s="294"/>
      <c r="F1203" s="295" t="s">
        <v>3259</v>
      </c>
      <c r="G1203" s="295" t="s">
        <v>1132</v>
      </c>
      <c r="H1203" s="296"/>
      <c r="I1203" s="290">
        <v>40248</v>
      </c>
      <c r="J1203" s="294"/>
      <c r="K1203" s="294"/>
      <c r="L1203" s="295" t="s">
        <v>3222</v>
      </c>
      <c r="M1203" s="294"/>
      <c r="N1203" s="294"/>
      <c r="O1203" s="294"/>
      <c r="P1203" s="294"/>
      <c r="Q1203" s="294"/>
      <c r="R1203" s="294"/>
      <c r="S1203" s="294"/>
      <c r="T1203" s="294"/>
      <c r="U1203" s="294"/>
      <c r="V1203" s="294" t="s">
        <v>691</v>
      </c>
      <c r="W1203" s="294" t="s">
        <v>689</v>
      </c>
      <c r="X1203" s="294"/>
      <c r="Y1203" s="297">
        <v>567873.68000000005</v>
      </c>
      <c r="Z1203" s="297">
        <v>0</v>
      </c>
      <c r="AA1203" s="297">
        <v>0</v>
      </c>
      <c r="AB1203" s="297">
        <v>0</v>
      </c>
      <c r="AC1203" s="297">
        <v>567873.81999999995</v>
      </c>
      <c r="AD1203" s="294"/>
      <c r="AE1203" s="294"/>
      <c r="AF1203" s="294"/>
      <c r="AG1203" s="294"/>
      <c r="AH1203" s="294"/>
      <c r="AI1203" s="294"/>
      <c r="AJ1203" s="294"/>
      <c r="AK1203" s="294"/>
      <c r="AL1203" s="294"/>
      <c r="AM1203" s="294"/>
      <c r="AN1203" s="294"/>
      <c r="AO1203" s="294"/>
      <c r="AP1203" s="294"/>
      <c r="AQ1203" s="294"/>
    </row>
    <row r="1204" spans="1:43" ht="24" x14ac:dyDescent="0.3">
      <c r="A1204" s="294"/>
      <c r="B1204" s="294"/>
      <c r="C1204" s="287" t="s">
        <v>2811</v>
      </c>
      <c r="D1204" s="288">
        <v>81453</v>
      </c>
      <c r="E1204" s="294"/>
      <c r="F1204" s="295" t="s">
        <v>3270</v>
      </c>
      <c r="G1204" s="295" t="s">
        <v>1132</v>
      </c>
      <c r="H1204" s="296"/>
      <c r="I1204" s="290">
        <v>39967</v>
      </c>
      <c r="J1204" s="294"/>
      <c r="K1204" s="294"/>
      <c r="L1204" s="295" t="s">
        <v>3211</v>
      </c>
      <c r="M1204" s="294"/>
      <c r="N1204" s="294"/>
      <c r="O1204" s="294"/>
      <c r="P1204" s="294"/>
      <c r="Q1204" s="294"/>
      <c r="R1204" s="294"/>
      <c r="S1204" s="294"/>
      <c r="T1204" s="294"/>
      <c r="U1204" s="294"/>
      <c r="V1204" s="294" t="s">
        <v>691</v>
      </c>
      <c r="W1204" s="294" t="s">
        <v>689</v>
      </c>
      <c r="X1204" s="294"/>
      <c r="Y1204" s="297">
        <v>1090185</v>
      </c>
      <c r="Z1204" s="297">
        <v>0</v>
      </c>
      <c r="AA1204" s="297">
        <v>0</v>
      </c>
      <c r="AB1204" s="297">
        <v>0</v>
      </c>
      <c r="AC1204" s="297">
        <v>1133173.82</v>
      </c>
      <c r="AD1204" s="294"/>
      <c r="AE1204" s="294"/>
      <c r="AF1204" s="294"/>
      <c r="AG1204" s="294"/>
      <c r="AH1204" s="294"/>
      <c r="AI1204" s="294"/>
      <c r="AJ1204" s="294"/>
      <c r="AK1204" s="294"/>
      <c r="AL1204" s="294"/>
      <c r="AM1204" s="294"/>
      <c r="AN1204" s="294"/>
      <c r="AO1204" s="294"/>
      <c r="AP1204" s="294"/>
      <c r="AQ1204" s="294"/>
    </row>
    <row r="1205" spans="1:43" x14ac:dyDescent="0.3">
      <c r="A1205" s="294"/>
      <c r="B1205" s="294"/>
      <c r="C1205" s="287" t="s">
        <v>2812</v>
      </c>
      <c r="D1205" s="288">
        <v>10298</v>
      </c>
      <c r="E1205" s="294"/>
      <c r="F1205" s="295" t="s">
        <v>3231</v>
      </c>
      <c r="G1205" s="295" t="s">
        <v>1132</v>
      </c>
      <c r="H1205" s="296"/>
      <c r="I1205" s="290">
        <v>38247</v>
      </c>
      <c r="J1205" s="294"/>
      <c r="K1205" s="294"/>
      <c r="L1205" s="295" t="s">
        <v>3218</v>
      </c>
      <c r="M1205" s="294"/>
      <c r="N1205" s="294"/>
      <c r="O1205" s="294"/>
      <c r="P1205" s="294"/>
      <c r="Q1205" s="294"/>
      <c r="R1205" s="294"/>
      <c r="S1205" s="294"/>
      <c r="T1205" s="294"/>
      <c r="U1205" s="294"/>
      <c r="V1205" s="294" t="s">
        <v>689</v>
      </c>
      <c r="W1205" s="294" t="s">
        <v>691</v>
      </c>
      <c r="X1205" s="294"/>
      <c r="Y1205" s="297">
        <v>420260</v>
      </c>
      <c r="Z1205" s="297">
        <v>0</v>
      </c>
      <c r="AA1205" s="297">
        <v>0</v>
      </c>
      <c r="AB1205" s="297">
        <v>0</v>
      </c>
      <c r="AC1205" s="297" t="s">
        <v>3288</v>
      </c>
      <c r="AD1205" s="294"/>
      <c r="AE1205" s="294"/>
      <c r="AF1205" s="294"/>
      <c r="AG1205" s="294"/>
      <c r="AH1205" s="294"/>
      <c r="AI1205" s="294"/>
      <c r="AJ1205" s="294"/>
      <c r="AK1205" s="294"/>
      <c r="AL1205" s="294"/>
      <c r="AM1205" s="294"/>
      <c r="AN1205" s="294"/>
      <c r="AO1205" s="294"/>
      <c r="AP1205" s="294"/>
      <c r="AQ1205" s="294"/>
    </row>
    <row r="1206" spans="1:43" ht="36" x14ac:dyDescent="0.3">
      <c r="A1206" s="294"/>
      <c r="B1206" s="294"/>
      <c r="C1206" s="287" t="s">
        <v>2813</v>
      </c>
      <c r="D1206" s="288">
        <v>145489</v>
      </c>
      <c r="E1206" s="294"/>
      <c r="F1206" s="295" t="s">
        <v>3264</v>
      </c>
      <c r="G1206" s="295" t="s">
        <v>1132</v>
      </c>
      <c r="H1206" s="296"/>
      <c r="I1206" s="290">
        <v>40248</v>
      </c>
      <c r="J1206" s="294"/>
      <c r="K1206" s="294"/>
      <c r="L1206" s="295" t="s">
        <v>3210</v>
      </c>
      <c r="M1206" s="294"/>
      <c r="N1206" s="294"/>
      <c r="O1206" s="294"/>
      <c r="P1206" s="294"/>
      <c r="Q1206" s="294"/>
      <c r="R1206" s="294"/>
      <c r="S1206" s="294"/>
      <c r="T1206" s="294"/>
      <c r="U1206" s="294"/>
      <c r="V1206" s="294" t="s">
        <v>691</v>
      </c>
      <c r="W1206" s="294" t="s">
        <v>689</v>
      </c>
      <c r="X1206" s="294"/>
      <c r="Y1206" s="297">
        <v>526875.41</v>
      </c>
      <c r="Z1206" s="297">
        <v>0</v>
      </c>
      <c r="AA1206" s="297">
        <v>0</v>
      </c>
      <c r="AB1206" s="297">
        <v>0</v>
      </c>
      <c r="AC1206" s="297">
        <v>513245.32</v>
      </c>
      <c r="AD1206" s="294"/>
      <c r="AE1206" s="294"/>
      <c r="AF1206" s="294"/>
      <c r="AG1206" s="294"/>
      <c r="AH1206" s="294"/>
      <c r="AI1206" s="294"/>
      <c r="AJ1206" s="294"/>
      <c r="AK1206" s="294"/>
      <c r="AL1206" s="294"/>
      <c r="AM1206" s="294"/>
      <c r="AN1206" s="294"/>
      <c r="AO1206" s="294"/>
      <c r="AP1206" s="294"/>
      <c r="AQ1206" s="294"/>
    </row>
    <row r="1207" spans="1:43" x14ac:dyDescent="0.3">
      <c r="A1207" s="294"/>
      <c r="B1207" s="294"/>
      <c r="C1207" s="287" t="s">
        <v>2814</v>
      </c>
      <c r="D1207" s="288">
        <v>14833</v>
      </c>
      <c r="E1207" s="294"/>
      <c r="F1207" s="295" t="s">
        <v>3231</v>
      </c>
      <c r="G1207" s="295" t="s">
        <v>1132</v>
      </c>
      <c r="H1207" s="296"/>
      <c r="I1207" s="290">
        <v>38596</v>
      </c>
      <c r="J1207" s="294"/>
      <c r="K1207" s="294"/>
      <c r="L1207" s="295" t="s">
        <v>3218</v>
      </c>
      <c r="M1207" s="294"/>
      <c r="N1207" s="294"/>
      <c r="O1207" s="294"/>
      <c r="P1207" s="294"/>
      <c r="Q1207" s="294"/>
      <c r="R1207" s="294"/>
      <c r="S1207" s="294"/>
      <c r="T1207" s="294"/>
      <c r="U1207" s="294"/>
      <c r="V1207" s="294" t="s">
        <v>689</v>
      </c>
      <c r="W1207" s="294" t="s">
        <v>689</v>
      </c>
      <c r="X1207" s="294"/>
      <c r="Y1207" s="297">
        <v>410591</v>
      </c>
      <c r="Z1207" s="297">
        <v>0</v>
      </c>
      <c r="AA1207" s="297">
        <v>0</v>
      </c>
      <c r="AB1207" s="297">
        <v>0</v>
      </c>
      <c r="AC1207" s="297">
        <v>430000</v>
      </c>
      <c r="AD1207" s="294"/>
      <c r="AE1207" s="294"/>
      <c r="AF1207" s="294"/>
      <c r="AG1207" s="294"/>
      <c r="AH1207" s="294"/>
      <c r="AI1207" s="294"/>
      <c r="AJ1207" s="294"/>
      <c r="AK1207" s="294"/>
      <c r="AL1207" s="294"/>
      <c r="AM1207" s="294"/>
      <c r="AN1207" s="294"/>
      <c r="AO1207" s="294"/>
      <c r="AP1207" s="294"/>
      <c r="AQ1207" s="294"/>
    </row>
    <row r="1208" spans="1:43" ht="24" x14ac:dyDescent="0.3">
      <c r="A1208" s="294"/>
      <c r="B1208" s="294"/>
      <c r="C1208" s="287" t="s">
        <v>2815</v>
      </c>
      <c r="D1208" s="288">
        <v>24655</v>
      </c>
      <c r="E1208" s="294"/>
      <c r="F1208" s="295" t="s">
        <v>3229</v>
      </c>
      <c r="G1208" s="295" t="s">
        <v>1132</v>
      </c>
      <c r="H1208" s="296"/>
      <c r="I1208" s="290">
        <v>38679</v>
      </c>
      <c r="J1208" s="294"/>
      <c r="K1208" s="294"/>
      <c r="L1208" s="295" t="s">
        <v>3216</v>
      </c>
      <c r="M1208" s="294"/>
      <c r="N1208" s="294"/>
      <c r="O1208" s="294"/>
      <c r="P1208" s="294"/>
      <c r="Q1208" s="294"/>
      <c r="R1208" s="294"/>
      <c r="S1208" s="294"/>
      <c r="T1208" s="294"/>
      <c r="U1208" s="294"/>
      <c r="V1208" s="294" t="s">
        <v>689</v>
      </c>
      <c r="W1208" s="294" t="s">
        <v>689</v>
      </c>
      <c r="X1208" s="294"/>
      <c r="Y1208" s="297">
        <v>406039</v>
      </c>
      <c r="Z1208" s="297">
        <v>0</v>
      </c>
      <c r="AA1208" s="297">
        <v>0</v>
      </c>
      <c r="AB1208" s="297">
        <v>0</v>
      </c>
      <c r="AC1208" s="297">
        <v>364026.21</v>
      </c>
      <c r="AD1208" s="294"/>
      <c r="AE1208" s="294"/>
      <c r="AF1208" s="294"/>
      <c r="AG1208" s="294"/>
      <c r="AH1208" s="294"/>
      <c r="AI1208" s="294"/>
      <c r="AJ1208" s="294"/>
      <c r="AK1208" s="294"/>
      <c r="AL1208" s="294"/>
      <c r="AM1208" s="294"/>
      <c r="AN1208" s="294"/>
      <c r="AO1208" s="294"/>
      <c r="AP1208" s="294"/>
      <c r="AQ1208" s="294"/>
    </row>
    <row r="1209" spans="1:43" ht="36" x14ac:dyDescent="0.3">
      <c r="A1209" s="294"/>
      <c r="B1209" s="294"/>
      <c r="C1209" s="287" t="s">
        <v>2816</v>
      </c>
      <c r="D1209" s="288">
        <v>68937</v>
      </c>
      <c r="E1209" s="294"/>
      <c r="F1209" s="295" t="s">
        <v>3271</v>
      </c>
      <c r="G1209" s="295" t="s">
        <v>1132</v>
      </c>
      <c r="H1209" s="296"/>
      <c r="I1209" s="290">
        <v>39504</v>
      </c>
      <c r="J1209" s="294"/>
      <c r="K1209" s="294"/>
      <c r="L1209" s="295" t="s">
        <v>3227</v>
      </c>
      <c r="M1209" s="294"/>
      <c r="N1209" s="294"/>
      <c r="O1209" s="294"/>
      <c r="P1209" s="294"/>
      <c r="Q1209" s="294"/>
      <c r="R1209" s="294"/>
      <c r="S1209" s="294"/>
      <c r="T1209" s="294"/>
      <c r="U1209" s="294"/>
      <c r="V1209" s="294" t="s">
        <v>691</v>
      </c>
      <c r="W1209" s="294" t="s">
        <v>689</v>
      </c>
      <c r="X1209" s="294"/>
      <c r="Y1209" s="297">
        <v>552527.16</v>
      </c>
      <c r="Z1209" s="297">
        <v>0</v>
      </c>
      <c r="AA1209" s="297">
        <v>0</v>
      </c>
      <c r="AB1209" s="297">
        <v>0</v>
      </c>
      <c r="AC1209" s="297">
        <v>505975</v>
      </c>
      <c r="AD1209" s="294"/>
      <c r="AE1209" s="294"/>
      <c r="AF1209" s="294"/>
      <c r="AG1209" s="294"/>
      <c r="AH1209" s="294"/>
      <c r="AI1209" s="294"/>
      <c r="AJ1209" s="294"/>
      <c r="AK1209" s="294"/>
      <c r="AL1209" s="294"/>
      <c r="AM1209" s="294"/>
      <c r="AN1209" s="294"/>
      <c r="AO1209" s="294"/>
      <c r="AP1209" s="294"/>
      <c r="AQ1209" s="294"/>
    </row>
    <row r="1210" spans="1:43" ht="24" x14ac:dyDescent="0.3">
      <c r="A1210" s="294"/>
      <c r="B1210" s="294"/>
      <c r="C1210" s="287" t="s">
        <v>2817</v>
      </c>
      <c r="D1210" s="288">
        <v>24484</v>
      </c>
      <c r="E1210" s="294"/>
      <c r="F1210" s="295" t="s">
        <v>3231</v>
      </c>
      <c r="G1210" s="295" t="s">
        <v>1132</v>
      </c>
      <c r="H1210" s="296"/>
      <c r="I1210" s="290">
        <v>38756</v>
      </c>
      <c r="J1210" s="294"/>
      <c r="K1210" s="294"/>
      <c r="L1210" s="295" t="s">
        <v>3220</v>
      </c>
      <c r="M1210" s="294"/>
      <c r="N1210" s="294"/>
      <c r="O1210" s="294"/>
      <c r="P1210" s="294"/>
      <c r="Q1210" s="294"/>
      <c r="R1210" s="294"/>
      <c r="S1210" s="294"/>
      <c r="T1210" s="294"/>
      <c r="U1210" s="294"/>
      <c r="V1210" s="294" t="s">
        <v>689</v>
      </c>
      <c r="W1210" s="294" t="s">
        <v>691</v>
      </c>
      <c r="X1210" s="294"/>
      <c r="Y1210" s="297">
        <v>403820</v>
      </c>
      <c r="Z1210" s="297">
        <v>0</v>
      </c>
      <c r="AA1210" s="297">
        <v>0</v>
      </c>
      <c r="AB1210" s="297">
        <v>0</v>
      </c>
      <c r="AC1210" s="297">
        <v>450456</v>
      </c>
      <c r="AD1210" s="294"/>
      <c r="AE1210" s="294"/>
      <c r="AF1210" s="294"/>
      <c r="AG1210" s="294"/>
      <c r="AH1210" s="294"/>
      <c r="AI1210" s="294"/>
      <c r="AJ1210" s="294"/>
      <c r="AK1210" s="294"/>
      <c r="AL1210" s="294"/>
      <c r="AM1210" s="294"/>
      <c r="AN1210" s="294"/>
      <c r="AO1210" s="294"/>
      <c r="AP1210" s="294"/>
      <c r="AQ1210" s="294"/>
    </row>
    <row r="1211" spans="1:43" x14ac:dyDescent="0.3">
      <c r="A1211" s="294"/>
      <c r="B1211" s="294"/>
      <c r="C1211" s="287" t="s">
        <v>2818</v>
      </c>
      <c r="D1211" s="288">
        <v>38935</v>
      </c>
      <c r="E1211" s="294"/>
      <c r="F1211" s="295" t="s">
        <v>3261</v>
      </c>
      <c r="G1211" s="295" t="s">
        <v>1132</v>
      </c>
      <c r="H1211" s="296"/>
      <c r="I1211" s="290">
        <v>39181</v>
      </c>
      <c r="J1211" s="294"/>
      <c r="K1211" s="294"/>
      <c r="L1211" s="295" t="s">
        <v>3220</v>
      </c>
      <c r="M1211" s="294"/>
      <c r="N1211" s="294"/>
      <c r="O1211" s="294"/>
      <c r="P1211" s="294"/>
      <c r="Q1211" s="294"/>
      <c r="R1211" s="294"/>
      <c r="S1211" s="294"/>
      <c r="T1211" s="294"/>
      <c r="U1211" s="294"/>
      <c r="V1211" s="294" t="s">
        <v>689</v>
      </c>
      <c r="W1211" s="294" t="s">
        <v>689</v>
      </c>
      <c r="X1211" s="294"/>
      <c r="Y1211" s="297">
        <v>402845</v>
      </c>
      <c r="Z1211" s="297">
        <v>0</v>
      </c>
      <c r="AA1211" s="297">
        <v>0</v>
      </c>
      <c r="AB1211" s="297">
        <v>0</v>
      </c>
      <c r="AC1211" s="297">
        <v>415922</v>
      </c>
      <c r="AD1211" s="294"/>
      <c r="AE1211" s="294"/>
      <c r="AF1211" s="294"/>
      <c r="AG1211" s="294"/>
      <c r="AH1211" s="294"/>
      <c r="AI1211" s="294"/>
      <c r="AJ1211" s="294"/>
      <c r="AK1211" s="294"/>
      <c r="AL1211" s="294"/>
      <c r="AM1211" s="294"/>
      <c r="AN1211" s="294"/>
      <c r="AO1211" s="294"/>
      <c r="AP1211" s="294"/>
      <c r="AQ1211" s="294"/>
    </row>
    <row r="1212" spans="1:43" ht="24" x14ac:dyDescent="0.3">
      <c r="A1212" s="294"/>
      <c r="B1212" s="294"/>
      <c r="C1212" s="287" t="s">
        <v>2819</v>
      </c>
      <c r="D1212" s="288">
        <v>16641</v>
      </c>
      <c r="E1212" s="294"/>
      <c r="F1212" s="295" t="s">
        <v>3228</v>
      </c>
      <c r="G1212" s="295" t="s">
        <v>1132</v>
      </c>
      <c r="H1212" s="296"/>
      <c r="I1212" s="290">
        <v>38432</v>
      </c>
      <c r="J1212" s="294"/>
      <c r="K1212" s="294"/>
      <c r="L1212" s="295" t="s">
        <v>3220</v>
      </c>
      <c r="M1212" s="294"/>
      <c r="N1212" s="294"/>
      <c r="O1212" s="294"/>
      <c r="P1212" s="294"/>
      <c r="Q1212" s="294"/>
      <c r="R1212" s="294"/>
      <c r="S1212" s="294"/>
      <c r="T1212" s="294"/>
      <c r="U1212" s="294"/>
      <c r="V1212" s="294" t="s">
        <v>689</v>
      </c>
      <c r="W1212" s="294" t="s">
        <v>689</v>
      </c>
      <c r="X1212" s="294"/>
      <c r="Y1212" s="297">
        <v>400004</v>
      </c>
      <c r="Z1212" s="297">
        <v>0</v>
      </c>
      <c r="AA1212" s="297">
        <v>0</v>
      </c>
      <c r="AB1212" s="297">
        <v>0</v>
      </c>
      <c r="AC1212" s="297">
        <v>0</v>
      </c>
      <c r="AD1212" s="294"/>
      <c r="AE1212" s="294"/>
      <c r="AF1212" s="294"/>
      <c r="AG1212" s="294"/>
      <c r="AH1212" s="294"/>
      <c r="AI1212" s="294"/>
      <c r="AJ1212" s="294"/>
      <c r="AK1212" s="294"/>
      <c r="AL1212" s="294"/>
      <c r="AM1212" s="294"/>
      <c r="AN1212" s="294"/>
      <c r="AO1212" s="294"/>
      <c r="AP1212" s="294"/>
      <c r="AQ1212" s="294"/>
    </row>
    <row r="1213" spans="1:43" ht="24" x14ac:dyDescent="0.3">
      <c r="A1213" s="294"/>
      <c r="B1213" s="294"/>
      <c r="C1213" s="287" t="s">
        <v>2820</v>
      </c>
      <c r="D1213" s="288">
        <v>23244</v>
      </c>
      <c r="E1213" s="294"/>
      <c r="F1213" s="295" t="s">
        <v>3231</v>
      </c>
      <c r="G1213" s="295" t="s">
        <v>1132</v>
      </c>
      <c r="H1213" s="296"/>
      <c r="I1213" s="290">
        <v>38784</v>
      </c>
      <c r="J1213" s="294"/>
      <c r="K1213" s="294"/>
      <c r="L1213" s="295" t="s">
        <v>3220</v>
      </c>
      <c r="M1213" s="294"/>
      <c r="N1213" s="294"/>
      <c r="O1213" s="294"/>
      <c r="P1213" s="294"/>
      <c r="Q1213" s="294"/>
      <c r="R1213" s="294"/>
      <c r="S1213" s="294"/>
      <c r="T1213" s="294"/>
      <c r="U1213" s="294"/>
      <c r="V1213" s="294" t="s">
        <v>689</v>
      </c>
      <c r="W1213" s="294" t="s">
        <v>691</v>
      </c>
      <c r="X1213" s="294"/>
      <c r="Y1213" s="297">
        <v>395252</v>
      </c>
      <c r="Z1213" s="297">
        <v>0</v>
      </c>
      <c r="AA1213" s="297">
        <v>0</v>
      </c>
      <c r="AB1213" s="297">
        <v>0</v>
      </c>
      <c r="AC1213" s="297">
        <v>500000</v>
      </c>
      <c r="AD1213" s="294"/>
      <c r="AE1213" s="294"/>
      <c r="AF1213" s="294"/>
      <c r="AG1213" s="294"/>
      <c r="AH1213" s="294"/>
      <c r="AI1213" s="294"/>
      <c r="AJ1213" s="294"/>
      <c r="AK1213" s="294"/>
      <c r="AL1213" s="294"/>
      <c r="AM1213" s="294"/>
      <c r="AN1213" s="294"/>
      <c r="AO1213" s="294"/>
      <c r="AP1213" s="294"/>
      <c r="AQ1213" s="294"/>
    </row>
    <row r="1214" spans="1:43" ht="48" x14ac:dyDescent="0.3">
      <c r="A1214" s="294"/>
      <c r="B1214" s="294"/>
      <c r="C1214" s="287" t="s">
        <v>2821</v>
      </c>
      <c r="D1214" s="288">
        <v>57426</v>
      </c>
      <c r="E1214" s="294"/>
      <c r="F1214" s="295" t="s">
        <v>3272</v>
      </c>
      <c r="G1214" s="295" t="s">
        <v>1132</v>
      </c>
      <c r="H1214" s="296"/>
      <c r="I1214" s="290">
        <v>39296</v>
      </c>
      <c r="J1214" s="294"/>
      <c r="K1214" s="294"/>
      <c r="L1214" s="295" t="s">
        <v>3227</v>
      </c>
      <c r="M1214" s="294"/>
      <c r="N1214" s="294"/>
      <c r="O1214" s="294"/>
      <c r="P1214" s="294"/>
      <c r="Q1214" s="294"/>
      <c r="R1214" s="294"/>
      <c r="S1214" s="294"/>
      <c r="T1214" s="294"/>
      <c r="U1214" s="294"/>
      <c r="V1214" s="294" t="s">
        <v>689</v>
      </c>
      <c r="W1214" s="294" t="s">
        <v>689</v>
      </c>
      <c r="X1214" s="294"/>
      <c r="Y1214" s="297">
        <v>390851</v>
      </c>
      <c r="Z1214" s="297">
        <v>0</v>
      </c>
      <c r="AA1214" s="297">
        <v>0</v>
      </c>
      <c r="AB1214" s="297">
        <v>0</v>
      </c>
      <c r="AC1214" s="297">
        <v>339772</v>
      </c>
      <c r="AD1214" s="294"/>
      <c r="AE1214" s="294"/>
      <c r="AF1214" s="294"/>
      <c r="AG1214" s="294"/>
      <c r="AH1214" s="294"/>
      <c r="AI1214" s="294"/>
      <c r="AJ1214" s="294"/>
      <c r="AK1214" s="294"/>
      <c r="AL1214" s="294"/>
      <c r="AM1214" s="294"/>
      <c r="AN1214" s="294"/>
      <c r="AO1214" s="294"/>
      <c r="AP1214" s="294"/>
      <c r="AQ1214" s="294"/>
    </row>
    <row r="1215" spans="1:43" ht="24" x14ac:dyDescent="0.3">
      <c r="A1215" s="294"/>
      <c r="B1215" s="294"/>
      <c r="C1215" s="287" t="s">
        <v>2822</v>
      </c>
      <c r="D1215" s="288">
        <v>36257</v>
      </c>
      <c r="E1215" s="294"/>
      <c r="F1215" s="295" t="s">
        <v>3234</v>
      </c>
      <c r="G1215" s="295" t="s">
        <v>1132</v>
      </c>
      <c r="H1215" s="296"/>
      <c r="I1215" s="290">
        <v>39315</v>
      </c>
      <c r="J1215" s="294"/>
      <c r="K1215" s="294"/>
      <c r="L1215" s="295" t="s">
        <v>3220</v>
      </c>
      <c r="M1215" s="294"/>
      <c r="N1215" s="294"/>
      <c r="O1215" s="294"/>
      <c r="P1215" s="294"/>
      <c r="Q1215" s="294"/>
      <c r="R1215" s="294"/>
      <c r="S1215" s="294"/>
      <c r="T1215" s="294"/>
      <c r="U1215" s="294"/>
      <c r="V1215" s="294" t="s">
        <v>689</v>
      </c>
      <c r="W1215" s="294" t="s">
        <v>689</v>
      </c>
      <c r="X1215" s="294"/>
      <c r="Y1215" s="297">
        <v>388867</v>
      </c>
      <c r="Z1215" s="297">
        <v>0</v>
      </c>
      <c r="AA1215" s="297">
        <v>0</v>
      </c>
      <c r="AB1215" s="297">
        <v>0</v>
      </c>
      <c r="AC1215" s="297">
        <v>0</v>
      </c>
      <c r="AD1215" s="294"/>
      <c r="AE1215" s="294"/>
      <c r="AF1215" s="294"/>
      <c r="AG1215" s="294"/>
      <c r="AH1215" s="294"/>
      <c r="AI1215" s="294"/>
      <c r="AJ1215" s="294"/>
      <c r="AK1215" s="294"/>
      <c r="AL1215" s="294"/>
      <c r="AM1215" s="294"/>
      <c r="AN1215" s="294"/>
      <c r="AO1215" s="294"/>
      <c r="AP1215" s="294"/>
      <c r="AQ1215" s="294"/>
    </row>
    <row r="1216" spans="1:43" ht="24" x14ac:dyDescent="0.3">
      <c r="A1216" s="294"/>
      <c r="B1216" s="294"/>
      <c r="C1216" s="287" t="s">
        <v>2823</v>
      </c>
      <c r="D1216" s="288">
        <v>25101</v>
      </c>
      <c r="E1216" s="294"/>
      <c r="F1216" s="295" t="s">
        <v>3228</v>
      </c>
      <c r="G1216" s="295" t="s">
        <v>1132</v>
      </c>
      <c r="H1216" s="296"/>
      <c r="I1216" s="290">
        <v>38748</v>
      </c>
      <c r="J1216" s="294"/>
      <c r="K1216" s="294"/>
      <c r="L1216" s="295" t="s">
        <v>3224</v>
      </c>
      <c r="M1216" s="294"/>
      <c r="N1216" s="294"/>
      <c r="O1216" s="294"/>
      <c r="P1216" s="294"/>
      <c r="Q1216" s="294"/>
      <c r="R1216" s="294"/>
      <c r="S1216" s="294"/>
      <c r="T1216" s="294"/>
      <c r="U1216" s="294"/>
      <c r="V1216" s="294" t="s">
        <v>689</v>
      </c>
      <c r="W1216" s="294" t="s">
        <v>689</v>
      </c>
      <c r="X1216" s="294"/>
      <c r="Y1216" s="297">
        <v>388740</v>
      </c>
      <c r="Z1216" s="297">
        <v>0</v>
      </c>
      <c r="AA1216" s="297">
        <v>0</v>
      </c>
      <c r="AB1216" s="297">
        <v>0</v>
      </c>
      <c r="AC1216" s="297">
        <v>610583.67000000004</v>
      </c>
      <c r="AD1216" s="294"/>
      <c r="AE1216" s="294"/>
      <c r="AF1216" s="294"/>
      <c r="AG1216" s="294"/>
      <c r="AH1216" s="294"/>
      <c r="AI1216" s="294"/>
      <c r="AJ1216" s="294"/>
      <c r="AK1216" s="294"/>
      <c r="AL1216" s="294"/>
      <c r="AM1216" s="294"/>
      <c r="AN1216" s="294"/>
      <c r="AO1216" s="294"/>
      <c r="AP1216" s="294"/>
      <c r="AQ1216" s="294"/>
    </row>
    <row r="1217" spans="1:43" ht="24" x14ac:dyDescent="0.3">
      <c r="A1217" s="294"/>
      <c r="B1217" s="294"/>
      <c r="C1217" s="287" t="s">
        <v>2824</v>
      </c>
      <c r="D1217" s="288">
        <v>45444</v>
      </c>
      <c r="E1217" s="294"/>
      <c r="F1217" s="295" t="s">
        <v>3234</v>
      </c>
      <c r="G1217" s="295" t="s">
        <v>1132</v>
      </c>
      <c r="H1217" s="296"/>
      <c r="I1217" s="290">
        <v>39961</v>
      </c>
      <c r="J1217" s="294"/>
      <c r="K1217" s="294"/>
      <c r="L1217" s="295" t="s">
        <v>3220</v>
      </c>
      <c r="M1217" s="294"/>
      <c r="N1217" s="294"/>
      <c r="O1217" s="294"/>
      <c r="P1217" s="294"/>
      <c r="Q1217" s="294"/>
      <c r="R1217" s="294"/>
      <c r="S1217" s="294"/>
      <c r="T1217" s="294"/>
      <c r="U1217" s="294"/>
      <c r="V1217" s="294" t="s">
        <v>689</v>
      </c>
      <c r="W1217" s="294" t="s">
        <v>689</v>
      </c>
      <c r="X1217" s="294"/>
      <c r="Y1217" s="297">
        <v>383576</v>
      </c>
      <c r="Z1217" s="297">
        <v>0</v>
      </c>
      <c r="AA1217" s="297">
        <v>0</v>
      </c>
      <c r="AB1217" s="297">
        <v>0</v>
      </c>
      <c r="AC1217" s="297">
        <v>0</v>
      </c>
      <c r="AD1217" s="294"/>
      <c r="AE1217" s="294"/>
      <c r="AF1217" s="294"/>
      <c r="AG1217" s="294"/>
      <c r="AH1217" s="294"/>
      <c r="AI1217" s="294"/>
      <c r="AJ1217" s="294"/>
      <c r="AK1217" s="294"/>
      <c r="AL1217" s="294"/>
      <c r="AM1217" s="294"/>
      <c r="AN1217" s="294"/>
      <c r="AO1217" s="294"/>
      <c r="AP1217" s="294"/>
      <c r="AQ1217" s="294"/>
    </row>
    <row r="1218" spans="1:43" x14ac:dyDescent="0.3">
      <c r="A1218" s="294"/>
      <c r="B1218" s="294"/>
      <c r="C1218" s="287" t="s">
        <v>2825</v>
      </c>
      <c r="D1218" s="288">
        <v>23429</v>
      </c>
      <c r="E1218" s="294"/>
      <c r="F1218" s="295" t="s">
        <v>3231</v>
      </c>
      <c r="G1218" s="295" t="s">
        <v>1132</v>
      </c>
      <c r="H1218" s="296"/>
      <c r="I1218" s="290">
        <v>38700</v>
      </c>
      <c r="J1218" s="294"/>
      <c r="K1218" s="294"/>
      <c r="L1218" s="295" t="s">
        <v>3220</v>
      </c>
      <c r="M1218" s="294"/>
      <c r="N1218" s="294"/>
      <c r="O1218" s="294"/>
      <c r="P1218" s="294"/>
      <c r="Q1218" s="294"/>
      <c r="R1218" s="294"/>
      <c r="S1218" s="294"/>
      <c r="T1218" s="294"/>
      <c r="U1218" s="294"/>
      <c r="V1218" s="294" t="s">
        <v>689</v>
      </c>
      <c r="W1218" s="294" t="s">
        <v>691</v>
      </c>
      <c r="X1218" s="294"/>
      <c r="Y1218" s="297">
        <v>382799</v>
      </c>
      <c r="Z1218" s="297">
        <v>0</v>
      </c>
      <c r="AA1218" s="297">
        <v>0</v>
      </c>
      <c r="AB1218" s="297">
        <v>0</v>
      </c>
      <c r="AC1218" s="297">
        <v>514800</v>
      </c>
      <c r="AD1218" s="294"/>
      <c r="AE1218" s="294"/>
      <c r="AF1218" s="294"/>
      <c r="AG1218" s="294"/>
      <c r="AH1218" s="294"/>
      <c r="AI1218" s="294"/>
      <c r="AJ1218" s="294"/>
      <c r="AK1218" s="294"/>
      <c r="AL1218" s="294"/>
      <c r="AM1218" s="294"/>
      <c r="AN1218" s="294"/>
      <c r="AO1218" s="294"/>
      <c r="AP1218" s="294"/>
      <c r="AQ1218" s="294"/>
    </row>
    <row r="1219" spans="1:43" ht="60" x14ac:dyDescent="0.3">
      <c r="A1219" s="294"/>
      <c r="B1219" s="294"/>
      <c r="C1219" s="287" t="s">
        <v>2826</v>
      </c>
      <c r="D1219" s="288">
        <v>156249</v>
      </c>
      <c r="E1219" s="294"/>
      <c r="F1219" s="295" t="s">
        <v>3228</v>
      </c>
      <c r="G1219" s="295" t="s">
        <v>1132</v>
      </c>
      <c r="H1219" s="296"/>
      <c r="I1219" s="290">
        <v>40501</v>
      </c>
      <c r="J1219" s="294"/>
      <c r="K1219" s="294"/>
      <c r="L1219" s="295" t="s">
        <v>3212</v>
      </c>
      <c r="M1219" s="294"/>
      <c r="N1219" s="294"/>
      <c r="O1219" s="294"/>
      <c r="P1219" s="294"/>
      <c r="Q1219" s="294"/>
      <c r="R1219" s="294"/>
      <c r="S1219" s="294"/>
      <c r="T1219" s="294"/>
      <c r="U1219" s="294"/>
      <c r="V1219" s="294" t="s">
        <v>689</v>
      </c>
      <c r="W1219" s="294" t="s">
        <v>689</v>
      </c>
      <c r="X1219" s="294"/>
      <c r="Y1219" s="297">
        <v>382583.5</v>
      </c>
      <c r="Z1219" s="297">
        <v>0</v>
      </c>
      <c r="AA1219" s="297">
        <v>0</v>
      </c>
      <c r="AB1219" s="297">
        <v>0</v>
      </c>
      <c r="AC1219" s="297">
        <v>0</v>
      </c>
      <c r="AD1219" s="294"/>
      <c r="AE1219" s="294"/>
      <c r="AF1219" s="294"/>
      <c r="AG1219" s="294"/>
      <c r="AH1219" s="294"/>
      <c r="AI1219" s="294"/>
      <c r="AJ1219" s="294"/>
      <c r="AK1219" s="294"/>
      <c r="AL1219" s="294"/>
      <c r="AM1219" s="294"/>
      <c r="AN1219" s="294"/>
      <c r="AO1219" s="294"/>
      <c r="AP1219" s="294"/>
      <c r="AQ1219" s="294"/>
    </row>
    <row r="1220" spans="1:43" ht="24" x14ac:dyDescent="0.3">
      <c r="A1220" s="294"/>
      <c r="B1220" s="294"/>
      <c r="C1220" s="287" t="s">
        <v>2827</v>
      </c>
      <c r="D1220" s="288">
        <v>17427</v>
      </c>
      <c r="E1220" s="294"/>
      <c r="F1220" s="295" t="s">
        <v>3231</v>
      </c>
      <c r="G1220" s="295" t="s">
        <v>1132</v>
      </c>
      <c r="H1220" s="296"/>
      <c r="I1220" s="290">
        <v>38520</v>
      </c>
      <c r="J1220" s="294"/>
      <c r="K1220" s="294"/>
      <c r="L1220" s="295" t="s">
        <v>3220</v>
      </c>
      <c r="M1220" s="294"/>
      <c r="N1220" s="294"/>
      <c r="O1220" s="294"/>
      <c r="P1220" s="294"/>
      <c r="Q1220" s="294"/>
      <c r="R1220" s="294"/>
      <c r="S1220" s="294"/>
      <c r="T1220" s="294"/>
      <c r="U1220" s="294"/>
      <c r="V1220" s="294" t="s">
        <v>689</v>
      </c>
      <c r="W1220" s="294" t="s">
        <v>689</v>
      </c>
      <c r="X1220" s="294"/>
      <c r="Y1220" s="297">
        <v>379770</v>
      </c>
      <c r="Z1220" s="297">
        <v>0</v>
      </c>
      <c r="AA1220" s="297">
        <v>0</v>
      </c>
      <c r="AB1220" s="297">
        <v>0</v>
      </c>
      <c r="AC1220" s="297">
        <v>170226.3</v>
      </c>
      <c r="AD1220" s="294"/>
      <c r="AE1220" s="294"/>
      <c r="AF1220" s="294"/>
      <c r="AG1220" s="294"/>
      <c r="AH1220" s="294"/>
      <c r="AI1220" s="294"/>
      <c r="AJ1220" s="294"/>
      <c r="AK1220" s="294"/>
      <c r="AL1220" s="294"/>
      <c r="AM1220" s="294"/>
      <c r="AN1220" s="294"/>
      <c r="AO1220" s="294"/>
      <c r="AP1220" s="294"/>
      <c r="AQ1220" s="294"/>
    </row>
    <row r="1221" spans="1:43" ht="24" x14ac:dyDescent="0.3">
      <c r="A1221" s="294"/>
      <c r="B1221" s="294"/>
      <c r="C1221" s="287" t="s">
        <v>2828</v>
      </c>
      <c r="D1221" s="288">
        <v>14547</v>
      </c>
      <c r="E1221" s="294"/>
      <c r="F1221" s="295" t="s">
        <v>3234</v>
      </c>
      <c r="G1221" s="295" t="s">
        <v>1132</v>
      </c>
      <c r="H1221" s="296"/>
      <c r="I1221" s="290">
        <v>39135</v>
      </c>
      <c r="J1221" s="294"/>
      <c r="K1221" s="294"/>
      <c r="L1221" s="295" t="s">
        <v>3220</v>
      </c>
      <c r="M1221" s="294"/>
      <c r="N1221" s="294"/>
      <c r="O1221" s="294"/>
      <c r="P1221" s="294"/>
      <c r="Q1221" s="294"/>
      <c r="R1221" s="294"/>
      <c r="S1221" s="294"/>
      <c r="T1221" s="294"/>
      <c r="U1221" s="294"/>
      <c r="V1221" s="294" t="s">
        <v>689</v>
      </c>
      <c r="W1221" s="294" t="s">
        <v>691</v>
      </c>
      <c r="X1221" s="294"/>
      <c r="Y1221" s="297">
        <v>379229</v>
      </c>
      <c r="Z1221" s="297">
        <v>0</v>
      </c>
      <c r="AA1221" s="297">
        <v>0</v>
      </c>
      <c r="AB1221" s="297">
        <v>0</v>
      </c>
      <c r="AC1221" s="297">
        <v>397452.91</v>
      </c>
      <c r="AD1221" s="294"/>
      <c r="AE1221" s="294"/>
      <c r="AF1221" s="294"/>
      <c r="AG1221" s="294"/>
      <c r="AH1221" s="294"/>
      <c r="AI1221" s="294"/>
      <c r="AJ1221" s="294"/>
      <c r="AK1221" s="294"/>
      <c r="AL1221" s="294"/>
      <c r="AM1221" s="294"/>
      <c r="AN1221" s="294"/>
      <c r="AO1221" s="294"/>
      <c r="AP1221" s="294"/>
      <c r="AQ1221" s="294"/>
    </row>
    <row r="1222" spans="1:43" ht="36" x14ac:dyDescent="0.3">
      <c r="A1222" s="294"/>
      <c r="B1222" s="294"/>
      <c r="C1222" s="287" t="s">
        <v>2829</v>
      </c>
      <c r="D1222" s="288">
        <v>18107</v>
      </c>
      <c r="E1222" s="294"/>
      <c r="F1222" s="295" t="s">
        <v>3231</v>
      </c>
      <c r="G1222" s="295" t="s">
        <v>1132</v>
      </c>
      <c r="H1222" s="296"/>
      <c r="I1222" s="290">
        <v>38673</v>
      </c>
      <c r="J1222" s="294"/>
      <c r="K1222" s="294"/>
      <c r="L1222" s="295" t="s">
        <v>3220</v>
      </c>
      <c r="M1222" s="294"/>
      <c r="N1222" s="294"/>
      <c r="O1222" s="294"/>
      <c r="P1222" s="294"/>
      <c r="Q1222" s="294"/>
      <c r="R1222" s="294"/>
      <c r="S1222" s="294"/>
      <c r="T1222" s="294"/>
      <c r="U1222" s="294"/>
      <c r="V1222" s="294" t="s">
        <v>689</v>
      </c>
      <c r="W1222" s="294" t="s">
        <v>691</v>
      </c>
      <c r="X1222" s="294"/>
      <c r="Y1222" s="297">
        <v>374730</v>
      </c>
      <c r="Z1222" s="297">
        <v>0</v>
      </c>
      <c r="AA1222" s="297">
        <v>0</v>
      </c>
      <c r="AB1222" s="297">
        <v>0</v>
      </c>
      <c r="AC1222" s="297">
        <v>412580</v>
      </c>
      <c r="AD1222" s="294"/>
      <c r="AE1222" s="294"/>
      <c r="AF1222" s="294"/>
      <c r="AG1222" s="294"/>
      <c r="AH1222" s="294"/>
      <c r="AI1222" s="294"/>
      <c r="AJ1222" s="294"/>
      <c r="AK1222" s="294"/>
      <c r="AL1222" s="294"/>
      <c r="AM1222" s="294"/>
      <c r="AN1222" s="294"/>
      <c r="AO1222" s="294"/>
      <c r="AP1222" s="294"/>
      <c r="AQ1222" s="294"/>
    </row>
    <row r="1223" spans="1:43" ht="24" x14ac:dyDescent="0.3">
      <c r="A1223" s="294"/>
      <c r="B1223" s="294"/>
      <c r="C1223" s="287" t="s">
        <v>2830</v>
      </c>
      <c r="D1223" s="288">
        <v>78693</v>
      </c>
      <c r="E1223" s="294"/>
      <c r="F1223" s="295" t="s">
        <v>3228</v>
      </c>
      <c r="G1223" s="295" t="s">
        <v>1132</v>
      </c>
      <c r="H1223" s="296"/>
      <c r="I1223" s="290">
        <v>39667</v>
      </c>
      <c r="J1223" s="294"/>
      <c r="K1223" s="294"/>
      <c r="L1223" s="295" t="s">
        <v>3218</v>
      </c>
      <c r="M1223" s="294"/>
      <c r="N1223" s="294"/>
      <c r="O1223" s="294"/>
      <c r="P1223" s="294"/>
      <c r="Q1223" s="294"/>
      <c r="R1223" s="294"/>
      <c r="S1223" s="294"/>
      <c r="T1223" s="294"/>
      <c r="U1223" s="294"/>
      <c r="V1223" s="294" t="s">
        <v>689</v>
      </c>
      <c r="W1223" s="294" t="s">
        <v>689</v>
      </c>
      <c r="X1223" s="294"/>
      <c r="Y1223" s="297">
        <v>369570</v>
      </c>
      <c r="Z1223" s="297">
        <v>0</v>
      </c>
      <c r="AA1223" s="297">
        <v>0</v>
      </c>
      <c r="AB1223" s="297">
        <v>0</v>
      </c>
      <c r="AC1223" s="297">
        <v>0</v>
      </c>
      <c r="AD1223" s="294"/>
      <c r="AE1223" s="294"/>
      <c r="AF1223" s="294"/>
      <c r="AG1223" s="294"/>
      <c r="AH1223" s="294"/>
      <c r="AI1223" s="294"/>
      <c r="AJ1223" s="294"/>
      <c r="AK1223" s="294"/>
      <c r="AL1223" s="294"/>
      <c r="AM1223" s="294"/>
      <c r="AN1223" s="294"/>
      <c r="AO1223" s="294"/>
      <c r="AP1223" s="294"/>
      <c r="AQ1223" s="294"/>
    </row>
    <row r="1224" spans="1:43" ht="36" x14ac:dyDescent="0.3">
      <c r="A1224" s="294"/>
      <c r="B1224" s="294"/>
      <c r="C1224" s="287" t="s">
        <v>2831</v>
      </c>
      <c r="D1224" s="288">
        <v>62271</v>
      </c>
      <c r="E1224" s="294"/>
      <c r="F1224" s="295" t="s">
        <v>3228</v>
      </c>
      <c r="G1224" s="295" t="s">
        <v>1132</v>
      </c>
      <c r="H1224" s="296"/>
      <c r="I1224" s="290">
        <v>39353</v>
      </c>
      <c r="J1224" s="294"/>
      <c r="K1224" s="294"/>
      <c r="L1224" s="295" t="s">
        <v>3211</v>
      </c>
      <c r="M1224" s="294"/>
      <c r="N1224" s="294"/>
      <c r="O1224" s="294"/>
      <c r="P1224" s="294"/>
      <c r="Q1224" s="294"/>
      <c r="R1224" s="294"/>
      <c r="S1224" s="294"/>
      <c r="T1224" s="294"/>
      <c r="U1224" s="294"/>
      <c r="V1224" s="294" t="s">
        <v>689</v>
      </c>
      <c r="W1224" s="294" t="s">
        <v>689</v>
      </c>
      <c r="X1224" s="294"/>
      <c r="Y1224" s="297">
        <v>368484</v>
      </c>
      <c r="Z1224" s="297">
        <v>0</v>
      </c>
      <c r="AA1224" s="297">
        <v>0</v>
      </c>
      <c r="AB1224" s="297">
        <v>0</v>
      </c>
      <c r="AC1224" s="297">
        <v>0</v>
      </c>
      <c r="AD1224" s="294"/>
      <c r="AE1224" s="294"/>
      <c r="AF1224" s="294"/>
      <c r="AG1224" s="294"/>
      <c r="AH1224" s="294"/>
      <c r="AI1224" s="294"/>
      <c r="AJ1224" s="294"/>
      <c r="AK1224" s="294"/>
      <c r="AL1224" s="294"/>
      <c r="AM1224" s="294"/>
      <c r="AN1224" s="294"/>
      <c r="AO1224" s="294"/>
      <c r="AP1224" s="294"/>
      <c r="AQ1224" s="294"/>
    </row>
    <row r="1225" spans="1:43" ht="24" x14ac:dyDescent="0.3">
      <c r="A1225" s="294"/>
      <c r="B1225" s="294"/>
      <c r="C1225" s="287" t="s">
        <v>2832</v>
      </c>
      <c r="D1225" s="288">
        <v>136020</v>
      </c>
      <c r="E1225" s="294"/>
      <c r="F1225" s="295" t="s">
        <v>3228</v>
      </c>
      <c r="G1225" s="295" t="s">
        <v>1132</v>
      </c>
      <c r="H1225" s="296"/>
      <c r="I1225" s="290">
        <v>40164</v>
      </c>
      <c r="J1225" s="294"/>
      <c r="K1225" s="294"/>
      <c r="L1225" s="295" t="s">
        <v>3222</v>
      </c>
      <c r="M1225" s="294"/>
      <c r="N1225" s="294"/>
      <c r="O1225" s="294"/>
      <c r="P1225" s="294"/>
      <c r="Q1225" s="294"/>
      <c r="R1225" s="294"/>
      <c r="S1225" s="294"/>
      <c r="T1225" s="294"/>
      <c r="U1225" s="294"/>
      <c r="V1225" s="294" t="s">
        <v>689</v>
      </c>
      <c r="W1225" s="294" t="s">
        <v>689</v>
      </c>
      <c r="X1225" s="294"/>
      <c r="Y1225" s="297">
        <v>365114.56</v>
      </c>
      <c r="Z1225" s="297">
        <v>0</v>
      </c>
      <c r="AA1225" s="297">
        <v>0</v>
      </c>
      <c r="AB1225" s="297">
        <v>0</v>
      </c>
      <c r="AC1225" s="297">
        <v>0</v>
      </c>
      <c r="AD1225" s="294"/>
      <c r="AE1225" s="294"/>
      <c r="AF1225" s="294"/>
      <c r="AG1225" s="294"/>
      <c r="AH1225" s="294"/>
      <c r="AI1225" s="294"/>
      <c r="AJ1225" s="294"/>
      <c r="AK1225" s="294"/>
      <c r="AL1225" s="294"/>
      <c r="AM1225" s="294"/>
      <c r="AN1225" s="294"/>
      <c r="AO1225" s="294"/>
      <c r="AP1225" s="294"/>
      <c r="AQ1225" s="294"/>
    </row>
    <row r="1226" spans="1:43" ht="48" x14ac:dyDescent="0.3">
      <c r="A1226" s="294"/>
      <c r="B1226" s="294"/>
      <c r="C1226" s="287" t="s">
        <v>2833</v>
      </c>
      <c r="D1226" s="288">
        <v>156246</v>
      </c>
      <c r="E1226" s="294"/>
      <c r="F1226" s="295" t="s">
        <v>3228</v>
      </c>
      <c r="G1226" s="295" t="s">
        <v>1132</v>
      </c>
      <c r="H1226" s="296"/>
      <c r="I1226" s="290">
        <v>40372</v>
      </c>
      <c r="J1226" s="294"/>
      <c r="K1226" s="294"/>
      <c r="L1226" s="295" t="s">
        <v>3212</v>
      </c>
      <c r="M1226" s="294"/>
      <c r="N1226" s="294"/>
      <c r="O1226" s="294"/>
      <c r="P1226" s="294"/>
      <c r="Q1226" s="294"/>
      <c r="R1226" s="294"/>
      <c r="S1226" s="294"/>
      <c r="T1226" s="294"/>
      <c r="U1226" s="294"/>
      <c r="V1226" s="294" t="s">
        <v>689</v>
      </c>
      <c r="W1226" s="294" t="s">
        <v>689</v>
      </c>
      <c r="X1226" s="294"/>
      <c r="Y1226" s="297">
        <v>363058</v>
      </c>
      <c r="Z1226" s="297">
        <v>0</v>
      </c>
      <c r="AA1226" s="297">
        <v>0</v>
      </c>
      <c r="AB1226" s="297">
        <v>0</v>
      </c>
      <c r="AC1226" s="297">
        <v>0</v>
      </c>
      <c r="AD1226" s="294"/>
      <c r="AE1226" s="294"/>
      <c r="AF1226" s="294"/>
      <c r="AG1226" s="294"/>
      <c r="AH1226" s="294"/>
      <c r="AI1226" s="294"/>
      <c r="AJ1226" s="294"/>
      <c r="AK1226" s="294"/>
      <c r="AL1226" s="294"/>
      <c r="AM1226" s="294"/>
      <c r="AN1226" s="294"/>
      <c r="AO1226" s="294"/>
      <c r="AP1226" s="294"/>
      <c r="AQ1226" s="294"/>
    </row>
    <row r="1227" spans="1:43" ht="24" x14ac:dyDescent="0.3">
      <c r="A1227" s="294"/>
      <c r="B1227" s="294"/>
      <c r="C1227" s="287" t="s">
        <v>2834</v>
      </c>
      <c r="D1227" s="288">
        <v>16308</v>
      </c>
      <c r="E1227" s="294"/>
      <c r="F1227" s="295" t="s">
        <v>3231</v>
      </c>
      <c r="G1227" s="295" t="s">
        <v>1132</v>
      </c>
      <c r="H1227" s="296"/>
      <c r="I1227" s="290">
        <v>38596</v>
      </c>
      <c r="J1227" s="294"/>
      <c r="K1227" s="294"/>
      <c r="L1227" s="295" t="s">
        <v>3218</v>
      </c>
      <c r="M1227" s="294"/>
      <c r="N1227" s="294"/>
      <c r="O1227" s="294"/>
      <c r="P1227" s="294"/>
      <c r="Q1227" s="294"/>
      <c r="R1227" s="294"/>
      <c r="S1227" s="294"/>
      <c r="T1227" s="294"/>
      <c r="U1227" s="294"/>
      <c r="V1227" s="294" t="s">
        <v>689</v>
      </c>
      <c r="W1227" s="294" t="s">
        <v>689</v>
      </c>
      <c r="X1227" s="294"/>
      <c r="Y1227" s="297">
        <v>361465</v>
      </c>
      <c r="Z1227" s="297">
        <v>0</v>
      </c>
      <c r="AA1227" s="297">
        <v>0</v>
      </c>
      <c r="AB1227" s="297">
        <v>0</v>
      </c>
      <c r="AC1227" s="297">
        <v>435000</v>
      </c>
      <c r="AD1227" s="294"/>
      <c r="AE1227" s="294"/>
      <c r="AF1227" s="294"/>
      <c r="AG1227" s="294"/>
      <c r="AH1227" s="294"/>
      <c r="AI1227" s="294"/>
      <c r="AJ1227" s="294"/>
      <c r="AK1227" s="294"/>
      <c r="AL1227" s="294"/>
      <c r="AM1227" s="294"/>
      <c r="AN1227" s="294"/>
      <c r="AO1227" s="294"/>
      <c r="AP1227" s="294"/>
      <c r="AQ1227" s="294"/>
    </row>
    <row r="1228" spans="1:43" ht="48" x14ac:dyDescent="0.3">
      <c r="A1228" s="294"/>
      <c r="B1228" s="294"/>
      <c r="C1228" s="287" t="s">
        <v>2835</v>
      </c>
      <c r="D1228" s="288">
        <v>153155</v>
      </c>
      <c r="E1228" s="294"/>
      <c r="F1228" s="295" t="s">
        <v>3248</v>
      </c>
      <c r="G1228" s="295" t="s">
        <v>1132</v>
      </c>
      <c r="H1228" s="296"/>
      <c r="I1228" s="290">
        <v>40324</v>
      </c>
      <c r="J1228" s="294"/>
      <c r="K1228" s="294"/>
      <c r="L1228" s="295" t="s">
        <v>3213</v>
      </c>
      <c r="M1228" s="294"/>
      <c r="N1228" s="294"/>
      <c r="O1228" s="294"/>
      <c r="P1228" s="294"/>
      <c r="Q1228" s="294"/>
      <c r="R1228" s="294"/>
      <c r="S1228" s="294"/>
      <c r="T1228" s="294"/>
      <c r="U1228" s="294"/>
      <c r="V1228" s="294" t="s">
        <v>689</v>
      </c>
      <c r="W1228" s="294" t="s">
        <v>689</v>
      </c>
      <c r="X1228" s="294"/>
      <c r="Y1228" s="297">
        <v>349524.99</v>
      </c>
      <c r="Z1228" s="297">
        <v>0</v>
      </c>
      <c r="AA1228" s="297">
        <v>0</v>
      </c>
      <c r="AB1228" s="297">
        <v>0</v>
      </c>
      <c r="AC1228" s="297">
        <v>0</v>
      </c>
      <c r="AD1228" s="294"/>
      <c r="AE1228" s="294"/>
      <c r="AF1228" s="294"/>
      <c r="AG1228" s="294"/>
      <c r="AH1228" s="294"/>
      <c r="AI1228" s="294"/>
      <c r="AJ1228" s="294"/>
      <c r="AK1228" s="294"/>
      <c r="AL1228" s="294"/>
      <c r="AM1228" s="294"/>
      <c r="AN1228" s="294"/>
      <c r="AO1228" s="294"/>
      <c r="AP1228" s="294"/>
      <c r="AQ1228" s="294"/>
    </row>
    <row r="1229" spans="1:43" ht="24" x14ac:dyDescent="0.3">
      <c r="A1229" s="294"/>
      <c r="B1229" s="294"/>
      <c r="C1229" s="287" t="s">
        <v>2836</v>
      </c>
      <c r="D1229" s="288">
        <v>57419</v>
      </c>
      <c r="E1229" s="294"/>
      <c r="F1229" s="295" t="s">
        <v>3273</v>
      </c>
      <c r="G1229" s="295" t="s">
        <v>1132</v>
      </c>
      <c r="H1229" s="296"/>
      <c r="I1229" s="290">
        <v>39294</v>
      </c>
      <c r="J1229" s="294"/>
      <c r="K1229" s="294"/>
      <c r="L1229" s="295" t="s">
        <v>3211</v>
      </c>
      <c r="M1229" s="294"/>
      <c r="N1229" s="294"/>
      <c r="O1229" s="294"/>
      <c r="P1229" s="294"/>
      <c r="Q1229" s="294"/>
      <c r="R1229" s="294"/>
      <c r="S1229" s="294"/>
      <c r="T1229" s="294"/>
      <c r="U1229" s="294"/>
      <c r="V1229" s="294" t="s">
        <v>689</v>
      </c>
      <c r="W1229" s="294" t="s">
        <v>691</v>
      </c>
      <c r="X1229" s="294"/>
      <c r="Y1229" s="297">
        <v>344055</v>
      </c>
      <c r="Z1229" s="297">
        <v>0</v>
      </c>
      <c r="AA1229" s="297">
        <v>0</v>
      </c>
      <c r="AB1229" s="297">
        <v>0</v>
      </c>
      <c r="AC1229" s="297">
        <v>347680</v>
      </c>
      <c r="AD1229" s="294"/>
      <c r="AE1229" s="294"/>
      <c r="AF1229" s="294"/>
      <c r="AG1229" s="294"/>
      <c r="AH1229" s="294"/>
      <c r="AI1229" s="294"/>
      <c r="AJ1229" s="294"/>
      <c r="AK1229" s="294"/>
      <c r="AL1229" s="294"/>
      <c r="AM1229" s="294"/>
      <c r="AN1229" s="294"/>
      <c r="AO1229" s="294"/>
      <c r="AP1229" s="294"/>
      <c r="AQ1229" s="294"/>
    </row>
    <row r="1230" spans="1:43" ht="60" x14ac:dyDescent="0.3">
      <c r="A1230" s="294"/>
      <c r="B1230" s="294"/>
      <c r="C1230" s="287" t="s">
        <v>2837</v>
      </c>
      <c r="D1230" s="288">
        <v>307352</v>
      </c>
      <c r="E1230" s="294"/>
      <c r="F1230" s="295" t="s">
        <v>3232</v>
      </c>
      <c r="G1230" s="295" t="s">
        <v>1132</v>
      </c>
      <c r="H1230" s="296"/>
      <c r="I1230" s="290">
        <v>42369</v>
      </c>
      <c r="J1230" s="294"/>
      <c r="K1230" s="294"/>
      <c r="L1230" s="295" t="s">
        <v>3217</v>
      </c>
      <c r="M1230" s="294"/>
      <c r="N1230" s="294"/>
      <c r="O1230" s="294"/>
      <c r="P1230" s="294"/>
      <c r="Q1230" s="294"/>
      <c r="R1230" s="294"/>
      <c r="S1230" s="294"/>
      <c r="T1230" s="294"/>
      <c r="U1230" s="294"/>
      <c r="V1230" s="294" t="s">
        <v>689</v>
      </c>
      <c r="W1230" s="294" t="s">
        <v>689</v>
      </c>
      <c r="X1230" s="294"/>
      <c r="Y1230" s="297">
        <v>330606.59999999998</v>
      </c>
      <c r="Z1230" s="297">
        <v>0</v>
      </c>
      <c r="AA1230" s="297">
        <v>0</v>
      </c>
      <c r="AB1230" s="297">
        <v>0</v>
      </c>
      <c r="AC1230" s="297">
        <v>0</v>
      </c>
      <c r="AD1230" s="294"/>
      <c r="AE1230" s="294"/>
      <c r="AF1230" s="294"/>
      <c r="AG1230" s="294"/>
      <c r="AH1230" s="294"/>
      <c r="AI1230" s="294"/>
      <c r="AJ1230" s="294"/>
      <c r="AK1230" s="294"/>
      <c r="AL1230" s="294"/>
      <c r="AM1230" s="294"/>
      <c r="AN1230" s="294"/>
      <c r="AO1230" s="294"/>
      <c r="AP1230" s="294"/>
      <c r="AQ1230" s="294"/>
    </row>
    <row r="1231" spans="1:43" x14ac:dyDescent="0.3">
      <c r="A1231" s="294"/>
      <c r="B1231" s="294"/>
      <c r="C1231" s="287" t="s">
        <v>2838</v>
      </c>
      <c r="D1231" s="288">
        <v>21633</v>
      </c>
      <c r="E1231" s="294"/>
      <c r="F1231" s="295" t="s">
        <v>3228</v>
      </c>
      <c r="G1231" s="295" t="s">
        <v>1132</v>
      </c>
      <c r="H1231" s="296"/>
      <c r="I1231" s="290">
        <v>38575</v>
      </c>
      <c r="J1231" s="294"/>
      <c r="K1231" s="294"/>
      <c r="L1231" s="295" t="s">
        <v>3218</v>
      </c>
      <c r="M1231" s="294"/>
      <c r="N1231" s="294"/>
      <c r="O1231" s="294"/>
      <c r="P1231" s="294"/>
      <c r="Q1231" s="294"/>
      <c r="R1231" s="294"/>
      <c r="S1231" s="294"/>
      <c r="T1231" s="294"/>
      <c r="U1231" s="294"/>
      <c r="V1231" s="294" t="s">
        <v>689</v>
      </c>
      <c r="W1231" s="294" t="s">
        <v>689</v>
      </c>
      <c r="X1231" s="294"/>
      <c r="Y1231" s="297">
        <v>300162</v>
      </c>
      <c r="Z1231" s="297">
        <v>0</v>
      </c>
      <c r="AA1231" s="297">
        <v>0</v>
      </c>
      <c r="AB1231" s="297">
        <v>0</v>
      </c>
      <c r="AC1231" s="297">
        <v>282508.69</v>
      </c>
      <c r="AD1231" s="294"/>
      <c r="AE1231" s="294"/>
      <c r="AF1231" s="294"/>
      <c r="AG1231" s="294"/>
      <c r="AH1231" s="294"/>
      <c r="AI1231" s="294"/>
      <c r="AJ1231" s="294"/>
      <c r="AK1231" s="294"/>
      <c r="AL1231" s="294"/>
      <c r="AM1231" s="294"/>
      <c r="AN1231" s="294"/>
      <c r="AO1231" s="294"/>
      <c r="AP1231" s="294"/>
      <c r="AQ1231" s="294"/>
    </row>
    <row r="1232" spans="1:43" ht="24" x14ac:dyDescent="0.3">
      <c r="A1232" s="294"/>
      <c r="B1232" s="294"/>
      <c r="C1232" s="287" t="s">
        <v>2839</v>
      </c>
      <c r="D1232" s="288">
        <v>89730</v>
      </c>
      <c r="E1232" s="294"/>
      <c r="F1232" s="295" t="s">
        <v>3259</v>
      </c>
      <c r="G1232" s="295" t="s">
        <v>1132</v>
      </c>
      <c r="H1232" s="296"/>
      <c r="I1232" s="290">
        <v>39631</v>
      </c>
      <c r="J1232" s="294"/>
      <c r="K1232" s="294"/>
      <c r="L1232" s="295" t="s">
        <v>3220</v>
      </c>
      <c r="M1232" s="294"/>
      <c r="N1232" s="294"/>
      <c r="O1232" s="294"/>
      <c r="P1232" s="294"/>
      <c r="Q1232" s="294"/>
      <c r="R1232" s="294"/>
      <c r="S1232" s="294"/>
      <c r="T1232" s="294"/>
      <c r="U1232" s="294"/>
      <c r="V1232" s="294" t="s">
        <v>689</v>
      </c>
      <c r="W1232" s="294" t="s">
        <v>689</v>
      </c>
      <c r="X1232" s="294"/>
      <c r="Y1232" s="297">
        <v>300000</v>
      </c>
      <c r="Z1232" s="297">
        <v>0</v>
      </c>
      <c r="AA1232" s="297">
        <v>0</v>
      </c>
      <c r="AB1232" s="297">
        <v>0</v>
      </c>
      <c r="AC1232" s="297">
        <v>256949.8</v>
      </c>
      <c r="AD1232" s="294"/>
      <c r="AE1232" s="294"/>
      <c r="AF1232" s="294"/>
      <c r="AG1232" s="294"/>
      <c r="AH1232" s="294"/>
      <c r="AI1232" s="294"/>
      <c r="AJ1232" s="294"/>
      <c r="AK1232" s="294"/>
      <c r="AL1232" s="294"/>
      <c r="AM1232" s="294"/>
      <c r="AN1232" s="294"/>
      <c r="AO1232" s="294"/>
      <c r="AP1232" s="294"/>
      <c r="AQ1232" s="294"/>
    </row>
    <row r="1233" spans="1:43" ht="24" x14ac:dyDescent="0.3">
      <c r="A1233" s="294"/>
      <c r="B1233" s="294"/>
      <c r="C1233" s="287" t="s">
        <v>2840</v>
      </c>
      <c r="D1233" s="288">
        <v>92798</v>
      </c>
      <c r="E1233" s="294"/>
      <c r="F1233" s="295" t="s">
        <v>3228</v>
      </c>
      <c r="G1233" s="295" t="s">
        <v>1132</v>
      </c>
      <c r="H1233" s="296"/>
      <c r="I1233" s="290">
        <v>39671</v>
      </c>
      <c r="J1233" s="294"/>
      <c r="K1233" s="294"/>
      <c r="L1233" s="295" t="s">
        <v>3220</v>
      </c>
      <c r="M1233" s="294"/>
      <c r="N1233" s="294"/>
      <c r="O1233" s="294"/>
      <c r="P1233" s="294"/>
      <c r="Q1233" s="294"/>
      <c r="R1233" s="294"/>
      <c r="S1233" s="294"/>
      <c r="T1233" s="294"/>
      <c r="U1233" s="294"/>
      <c r="V1233" s="294" t="s">
        <v>689</v>
      </c>
      <c r="W1233" s="294" t="s">
        <v>689</v>
      </c>
      <c r="X1233" s="294"/>
      <c r="Y1233" s="297">
        <v>300000</v>
      </c>
      <c r="Z1233" s="297">
        <v>0</v>
      </c>
      <c r="AA1233" s="297">
        <v>0</v>
      </c>
      <c r="AB1233" s="297">
        <v>0</v>
      </c>
      <c r="AC1233" s="297">
        <v>133991.01</v>
      </c>
      <c r="AD1233" s="294"/>
      <c r="AE1233" s="294"/>
      <c r="AF1233" s="294"/>
      <c r="AG1233" s="294"/>
      <c r="AH1233" s="294"/>
      <c r="AI1233" s="294"/>
      <c r="AJ1233" s="294"/>
      <c r="AK1233" s="294"/>
      <c r="AL1233" s="294"/>
      <c r="AM1233" s="294"/>
      <c r="AN1233" s="294"/>
      <c r="AO1233" s="294"/>
      <c r="AP1233" s="294"/>
      <c r="AQ1233" s="294"/>
    </row>
    <row r="1234" spans="1:43" ht="24" x14ac:dyDescent="0.3">
      <c r="A1234" s="294"/>
      <c r="B1234" s="294"/>
      <c r="C1234" s="287" t="s">
        <v>2841</v>
      </c>
      <c r="D1234" s="288">
        <v>132704</v>
      </c>
      <c r="E1234" s="294"/>
      <c r="F1234" s="295" t="s">
        <v>3274</v>
      </c>
      <c r="G1234" s="295" t="s">
        <v>1132</v>
      </c>
      <c r="H1234" s="296"/>
      <c r="I1234" s="290">
        <v>40275</v>
      </c>
      <c r="J1234" s="294"/>
      <c r="K1234" s="294"/>
      <c r="L1234" s="295" t="s">
        <v>3217</v>
      </c>
      <c r="M1234" s="294"/>
      <c r="N1234" s="294"/>
      <c r="O1234" s="294"/>
      <c r="P1234" s="294"/>
      <c r="Q1234" s="294"/>
      <c r="R1234" s="294"/>
      <c r="S1234" s="294"/>
      <c r="T1234" s="294"/>
      <c r="U1234" s="294"/>
      <c r="V1234" s="294" t="s">
        <v>689</v>
      </c>
      <c r="W1234" s="294" t="s">
        <v>689</v>
      </c>
      <c r="X1234" s="294"/>
      <c r="Y1234" s="297">
        <v>299997</v>
      </c>
      <c r="Z1234" s="297">
        <v>0</v>
      </c>
      <c r="AA1234" s="297">
        <v>0</v>
      </c>
      <c r="AB1234" s="297">
        <v>0</v>
      </c>
      <c r="AC1234" s="297">
        <v>0</v>
      </c>
      <c r="AD1234" s="294"/>
      <c r="AE1234" s="294"/>
      <c r="AF1234" s="294"/>
      <c r="AG1234" s="294"/>
      <c r="AH1234" s="294"/>
      <c r="AI1234" s="294"/>
      <c r="AJ1234" s="294"/>
      <c r="AK1234" s="294"/>
      <c r="AL1234" s="294"/>
      <c r="AM1234" s="294"/>
      <c r="AN1234" s="294"/>
      <c r="AO1234" s="294"/>
      <c r="AP1234" s="294"/>
      <c r="AQ1234" s="294"/>
    </row>
    <row r="1235" spans="1:43" ht="48" x14ac:dyDescent="0.3">
      <c r="A1235" s="294"/>
      <c r="B1235" s="294"/>
      <c r="C1235" s="287" t="s">
        <v>2842</v>
      </c>
      <c r="D1235" s="288">
        <v>225839</v>
      </c>
      <c r="E1235" s="294"/>
      <c r="F1235" s="295" t="s">
        <v>3228</v>
      </c>
      <c r="G1235" s="295" t="s">
        <v>1132</v>
      </c>
      <c r="H1235" s="296"/>
      <c r="I1235" s="290">
        <v>41127</v>
      </c>
      <c r="J1235" s="294"/>
      <c r="K1235" s="294"/>
      <c r="L1235" s="295" t="s">
        <v>3212</v>
      </c>
      <c r="M1235" s="294"/>
      <c r="N1235" s="294"/>
      <c r="O1235" s="294"/>
      <c r="P1235" s="294"/>
      <c r="Q1235" s="294"/>
      <c r="R1235" s="294"/>
      <c r="S1235" s="294"/>
      <c r="T1235" s="294"/>
      <c r="U1235" s="294"/>
      <c r="V1235" s="294" t="s">
        <v>691</v>
      </c>
      <c r="W1235" s="294" t="s">
        <v>689</v>
      </c>
      <c r="X1235" s="294"/>
      <c r="Y1235" s="297">
        <v>315577.40000000002</v>
      </c>
      <c r="Z1235" s="297">
        <v>0</v>
      </c>
      <c r="AA1235" s="297">
        <v>0</v>
      </c>
      <c r="AB1235" s="297">
        <v>0</v>
      </c>
      <c r="AC1235" s="297">
        <v>0</v>
      </c>
      <c r="AD1235" s="294"/>
      <c r="AE1235" s="294"/>
      <c r="AF1235" s="294"/>
      <c r="AG1235" s="294"/>
      <c r="AH1235" s="294"/>
      <c r="AI1235" s="294"/>
      <c r="AJ1235" s="294"/>
      <c r="AK1235" s="294"/>
      <c r="AL1235" s="294"/>
      <c r="AM1235" s="294"/>
      <c r="AN1235" s="294"/>
      <c r="AO1235" s="294"/>
      <c r="AP1235" s="294"/>
      <c r="AQ1235" s="294"/>
    </row>
    <row r="1236" spans="1:43" ht="60" x14ac:dyDescent="0.3">
      <c r="A1236" s="294"/>
      <c r="B1236" s="294"/>
      <c r="C1236" s="287" t="s">
        <v>2843</v>
      </c>
      <c r="D1236" s="288">
        <v>289792</v>
      </c>
      <c r="E1236" s="294"/>
      <c r="F1236" s="295" t="s">
        <v>3251</v>
      </c>
      <c r="G1236" s="295" t="s">
        <v>1132</v>
      </c>
      <c r="H1236" s="296"/>
      <c r="I1236" s="290">
        <v>41724</v>
      </c>
      <c r="J1236" s="294"/>
      <c r="K1236" s="294"/>
      <c r="L1236" s="295" t="s">
        <v>3212</v>
      </c>
      <c r="M1236" s="294"/>
      <c r="N1236" s="294"/>
      <c r="O1236" s="294"/>
      <c r="P1236" s="294"/>
      <c r="Q1236" s="294"/>
      <c r="R1236" s="294"/>
      <c r="S1236" s="294"/>
      <c r="T1236" s="294"/>
      <c r="U1236" s="294"/>
      <c r="V1236" s="294" t="s">
        <v>689</v>
      </c>
      <c r="W1236" s="294" t="s">
        <v>689</v>
      </c>
      <c r="X1236" s="294"/>
      <c r="Y1236" s="297">
        <v>299500</v>
      </c>
      <c r="Z1236" s="297">
        <v>0</v>
      </c>
      <c r="AA1236" s="297">
        <v>0</v>
      </c>
      <c r="AB1236" s="297">
        <v>0</v>
      </c>
      <c r="AC1236" s="297">
        <v>269500</v>
      </c>
      <c r="AD1236" s="294"/>
      <c r="AE1236" s="294"/>
      <c r="AF1236" s="294"/>
      <c r="AG1236" s="294"/>
      <c r="AH1236" s="294"/>
      <c r="AI1236" s="294"/>
      <c r="AJ1236" s="294"/>
      <c r="AK1236" s="294"/>
      <c r="AL1236" s="294"/>
      <c r="AM1236" s="294"/>
      <c r="AN1236" s="294"/>
      <c r="AO1236" s="294"/>
      <c r="AP1236" s="294"/>
      <c r="AQ1236" s="294"/>
    </row>
    <row r="1237" spans="1:43" ht="60" x14ac:dyDescent="0.3">
      <c r="A1237" s="294"/>
      <c r="B1237" s="294"/>
      <c r="C1237" s="287" t="s">
        <v>2844</v>
      </c>
      <c r="D1237" s="288">
        <v>234242</v>
      </c>
      <c r="E1237" s="294"/>
      <c r="F1237" s="295" t="s">
        <v>3228</v>
      </c>
      <c r="G1237" s="295" t="s">
        <v>1132</v>
      </c>
      <c r="H1237" s="296"/>
      <c r="I1237" s="290">
        <v>41295</v>
      </c>
      <c r="J1237" s="294"/>
      <c r="K1237" s="294"/>
      <c r="L1237" s="295" t="s">
        <v>3222</v>
      </c>
      <c r="M1237" s="294"/>
      <c r="N1237" s="294"/>
      <c r="O1237" s="294"/>
      <c r="P1237" s="294"/>
      <c r="Q1237" s="294"/>
      <c r="R1237" s="294"/>
      <c r="S1237" s="294"/>
      <c r="T1237" s="294"/>
      <c r="U1237" s="294"/>
      <c r="V1237" s="294" t="s">
        <v>689</v>
      </c>
      <c r="W1237" s="294" t="s">
        <v>689</v>
      </c>
      <c r="X1237" s="294"/>
      <c r="Y1237" s="297">
        <v>299421</v>
      </c>
      <c r="Z1237" s="297">
        <v>0</v>
      </c>
      <c r="AA1237" s="297">
        <v>0</v>
      </c>
      <c r="AB1237" s="297">
        <v>0</v>
      </c>
      <c r="AC1237" s="297">
        <v>0</v>
      </c>
      <c r="AD1237" s="294"/>
      <c r="AE1237" s="294"/>
      <c r="AF1237" s="294"/>
      <c r="AG1237" s="294"/>
      <c r="AH1237" s="294"/>
      <c r="AI1237" s="294"/>
      <c r="AJ1237" s="294"/>
      <c r="AK1237" s="294"/>
      <c r="AL1237" s="294"/>
      <c r="AM1237" s="294"/>
      <c r="AN1237" s="294"/>
      <c r="AO1237" s="294"/>
      <c r="AP1237" s="294"/>
      <c r="AQ1237" s="294"/>
    </row>
    <row r="1238" spans="1:43" ht="48" x14ac:dyDescent="0.3">
      <c r="A1238" s="294"/>
      <c r="B1238" s="294"/>
      <c r="C1238" s="287" t="s">
        <v>2462</v>
      </c>
      <c r="D1238" s="288">
        <v>2304528</v>
      </c>
      <c r="E1238" s="294"/>
      <c r="F1238" s="295" t="s">
        <v>3228</v>
      </c>
      <c r="G1238" s="295" t="s">
        <v>1132</v>
      </c>
      <c r="H1238" s="296"/>
      <c r="I1238" s="290">
        <v>42424</v>
      </c>
      <c r="J1238" s="294"/>
      <c r="K1238" s="294"/>
      <c r="L1238" s="295" t="s">
        <v>3212</v>
      </c>
      <c r="M1238" s="294"/>
      <c r="N1238" s="294"/>
      <c r="O1238" s="294"/>
      <c r="P1238" s="294"/>
      <c r="Q1238" s="294"/>
      <c r="R1238" s="294"/>
      <c r="S1238" s="294"/>
      <c r="T1238" s="294"/>
      <c r="U1238" s="294"/>
      <c r="V1238" s="294" t="s">
        <v>691</v>
      </c>
      <c r="W1238" s="294" t="s">
        <v>689</v>
      </c>
      <c r="X1238" s="294"/>
      <c r="Y1238" s="297">
        <v>303712</v>
      </c>
      <c r="Z1238" s="297">
        <v>0</v>
      </c>
      <c r="AA1238" s="297">
        <v>236159</v>
      </c>
      <c r="AB1238" s="297">
        <v>67907.86</v>
      </c>
      <c r="AC1238" s="297">
        <v>134463.12</v>
      </c>
      <c r="AD1238" s="294"/>
      <c r="AE1238" s="294"/>
      <c r="AF1238" s="294"/>
      <c r="AG1238" s="294"/>
      <c r="AH1238" s="294"/>
      <c r="AI1238" s="294"/>
      <c r="AJ1238" s="294"/>
      <c r="AK1238" s="294"/>
      <c r="AL1238" s="294"/>
      <c r="AM1238" s="294"/>
      <c r="AN1238" s="294"/>
      <c r="AO1238" s="294"/>
      <c r="AP1238" s="294"/>
      <c r="AQ1238" s="294"/>
    </row>
    <row r="1239" spans="1:43" ht="24" x14ac:dyDescent="0.3">
      <c r="A1239" s="294"/>
      <c r="B1239" s="294"/>
      <c r="C1239" s="287" t="s">
        <v>2845</v>
      </c>
      <c r="D1239" s="288">
        <v>101931</v>
      </c>
      <c r="E1239" s="294"/>
      <c r="F1239" s="295" t="s">
        <v>3231</v>
      </c>
      <c r="G1239" s="295" t="s">
        <v>1132</v>
      </c>
      <c r="H1239" s="296"/>
      <c r="I1239" s="290">
        <v>40294</v>
      </c>
      <c r="J1239" s="294"/>
      <c r="K1239" s="294"/>
      <c r="L1239" s="295" t="s">
        <v>3220</v>
      </c>
      <c r="M1239" s="294"/>
      <c r="N1239" s="294"/>
      <c r="O1239" s="294"/>
      <c r="P1239" s="294"/>
      <c r="Q1239" s="294"/>
      <c r="R1239" s="294"/>
      <c r="S1239" s="294"/>
      <c r="T1239" s="294"/>
      <c r="U1239" s="294"/>
      <c r="V1239" s="294" t="s">
        <v>689</v>
      </c>
      <c r="W1239" s="294" t="s">
        <v>689</v>
      </c>
      <c r="X1239" s="294"/>
      <c r="Y1239" s="297">
        <v>299007</v>
      </c>
      <c r="Z1239" s="297">
        <v>0</v>
      </c>
      <c r="AA1239" s="297">
        <v>0</v>
      </c>
      <c r="AB1239" s="297">
        <v>0</v>
      </c>
      <c r="AC1239" s="297">
        <v>0</v>
      </c>
      <c r="AD1239" s="294"/>
      <c r="AE1239" s="294"/>
      <c r="AF1239" s="294"/>
      <c r="AG1239" s="294"/>
      <c r="AH1239" s="294"/>
      <c r="AI1239" s="294"/>
      <c r="AJ1239" s="294"/>
      <c r="AK1239" s="294"/>
      <c r="AL1239" s="294"/>
      <c r="AM1239" s="294"/>
      <c r="AN1239" s="294"/>
      <c r="AO1239" s="294"/>
      <c r="AP1239" s="294"/>
      <c r="AQ1239" s="294"/>
    </row>
    <row r="1240" spans="1:43" ht="60" x14ac:dyDescent="0.3">
      <c r="A1240" s="294"/>
      <c r="B1240" s="294"/>
      <c r="C1240" s="287" t="s">
        <v>2846</v>
      </c>
      <c r="D1240" s="288">
        <v>289779</v>
      </c>
      <c r="E1240" s="294"/>
      <c r="F1240" s="295" t="s">
        <v>3251</v>
      </c>
      <c r="G1240" s="295" t="s">
        <v>1132</v>
      </c>
      <c r="H1240" s="296"/>
      <c r="I1240" s="290">
        <v>41724</v>
      </c>
      <c r="J1240" s="294"/>
      <c r="K1240" s="294"/>
      <c r="L1240" s="295" t="s">
        <v>3212</v>
      </c>
      <c r="M1240" s="294"/>
      <c r="N1240" s="294"/>
      <c r="O1240" s="294"/>
      <c r="P1240" s="294"/>
      <c r="Q1240" s="294"/>
      <c r="R1240" s="294"/>
      <c r="S1240" s="294"/>
      <c r="T1240" s="294"/>
      <c r="U1240" s="294"/>
      <c r="V1240" s="294" t="s">
        <v>689</v>
      </c>
      <c r="W1240" s="294" t="s">
        <v>689</v>
      </c>
      <c r="X1240" s="294"/>
      <c r="Y1240" s="297">
        <v>298698</v>
      </c>
      <c r="Z1240" s="297">
        <v>0</v>
      </c>
      <c r="AA1240" s="297">
        <v>0</v>
      </c>
      <c r="AB1240" s="297">
        <v>0</v>
      </c>
      <c r="AC1240" s="297">
        <v>0</v>
      </c>
      <c r="AD1240" s="294"/>
      <c r="AE1240" s="294"/>
      <c r="AF1240" s="294"/>
      <c r="AG1240" s="294"/>
      <c r="AH1240" s="294"/>
      <c r="AI1240" s="294"/>
      <c r="AJ1240" s="294"/>
      <c r="AK1240" s="294"/>
      <c r="AL1240" s="294"/>
      <c r="AM1240" s="294"/>
      <c r="AN1240" s="294"/>
      <c r="AO1240" s="294"/>
      <c r="AP1240" s="294"/>
      <c r="AQ1240" s="294"/>
    </row>
    <row r="1241" spans="1:43" ht="48" x14ac:dyDescent="0.3">
      <c r="A1241" s="294"/>
      <c r="B1241" s="294"/>
      <c r="C1241" s="287" t="s">
        <v>2847</v>
      </c>
      <c r="D1241" s="288">
        <v>2304525</v>
      </c>
      <c r="E1241" s="294"/>
      <c r="F1241" s="295" t="s">
        <v>3228</v>
      </c>
      <c r="G1241" s="295" t="s">
        <v>1132</v>
      </c>
      <c r="H1241" s="296"/>
      <c r="I1241" s="290">
        <v>42424</v>
      </c>
      <c r="J1241" s="294"/>
      <c r="K1241" s="294"/>
      <c r="L1241" s="295" t="s">
        <v>3212</v>
      </c>
      <c r="M1241" s="294"/>
      <c r="N1241" s="294"/>
      <c r="O1241" s="294"/>
      <c r="P1241" s="294"/>
      <c r="Q1241" s="294"/>
      <c r="R1241" s="294"/>
      <c r="S1241" s="294"/>
      <c r="T1241" s="294"/>
      <c r="U1241" s="294"/>
      <c r="V1241" s="294" t="s">
        <v>691</v>
      </c>
      <c r="W1241" s="294" t="s">
        <v>689</v>
      </c>
      <c r="X1241" s="294"/>
      <c r="Y1241" s="297">
        <v>302589</v>
      </c>
      <c r="Z1241" s="297">
        <v>0</v>
      </c>
      <c r="AA1241" s="297">
        <v>241726</v>
      </c>
      <c r="AB1241" s="297">
        <v>67907.86</v>
      </c>
      <c r="AC1241" s="297">
        <v>127770.42</v>
      </c>
      <c r="AD1241" s="294"/>
      <c r="AE1241" s="294"/>
      <c r="AF1241" s="294"/>
      <c r="AG1241" s="294"/>
      <c r="AH1241" s="294"/>
      <c r="AI1241" s="294"/>
      <c r="AJ1241" s="294"/>
      <c r="AK1241" s="294"/>
      <c r="AL1241" s="294"/>
      <c r="AM1241" s="294"/>
      <c r="AN1241" s="294"/>
      <c r="AO1241" s="294"/>
      <c r="AP1241" s="294"/>
      <c r="AQ1241" s="294"/>
    </row>
    <row r="1242" spans="1:43" ht="36" x14ac:dyDescent="0.3">
      <c r="A1242" s="294"/>
      <c r="B1242" s="294"/>
      <c r="C1242" s="287" t="s">
        <v>2848</v>
      </c>
      <c r="D1242" s="288">
        <v>77779</v>
      </c>
      <c r="E1242" s="294"/>
      <c r="F1242" s="295" t="s">
        <v>3271</v>
      </c>
      <c r="G1242" s="295" t="s">
        <v>1132</v>
      </c>
      <c r="H1242" s="296"/>
      <c r="I1242" s="290">
        <v>39618</v>
      </c>
      <c r="J1242" s="294"/>
      <c r="K1242" s="294"/>
      <c r="L1242" s="295" t="s">
        <v>3227</v>
      </c>
      <c r="M1242" s="294"/>
      <c r="N1242" s="294"/>
      <c r="O1242" s="294"/>
      <c r="P1242" s="294"/>
      <c r="Q1242" s="294"/>
      <c r="R1242" s="294"/>
      <c r="S1242" s="294"/>
      <c r="T1242" s="294"/>
      <c r="U1242" s="294"/>
      <c r="V1242" s="294" t="s">
        <v>691</v>
      </c>
      <c r="W1242" s="294" t="s">
        <v>689</v>
      </c>
      <c r="X1242" s="294"/>
      <c r="Y1242" s="297">
        <v>343787.25</v>
      </c>
      <c r="Z1242" s="297">
        <v>0</v>
      </c>
      <c r="AA1242" s="297">
        <v>0</v>
      </c>
      <c r="AB1242" s="297">
        <v>0</v>
      </c>
      <c r="AC1242" s="297">
        <v>378796.62</v>
      </c>
      <c r="AD1242" s="294"/>
      <c r="AE1242" s="294"/>
      <c r="AF1242" s="294"/>
      <c r="AG1242" s="294"/>
      <c r="AH1242" s="294"/>
      <c r="AI1242" s="294"/>
      <c r="AJ1242" s="294"/>
      <c r="AK1242" s="294"/>
      <c r="AL1242" s="294"/>
      <c r="AM1242" s="294"/>
      <c r="AN1242" s="294"/>
      <c r="AO1242" s="294"/>
      <c r="AP1242" s="294"/>
      <c r="AQ1242" s="294"/>
    </row>
    <row r="1243" spans="1:43" ht="72" x14ac:dyDescent="0.3">
      <c r="A1243" s="294"/>
      <c r="B1243" s="294"/>
      <c r="C1243" s="287" t="s">
        <v>2849</v>
      </c>
      <c r="D1243" s="288">
        <v>2322222</v>
      </c>
      <c r="E1243" s="294"/>
      <c r="F1243" s="295" t="s">
        <v>3228</v>
      </c>
      <c r="G1243" s="295" t="s">
        <v>1132</v>
      </c>
      <c r="H1243" s="296"/>
      <c r="I1243" s="290">
        <v>42537</v>
      </c>
      <c r="J1243" s="294"/>
      <c r="K1243" s="294"/>
      <c r="L1243" s="295" t="s">
        <v>3212</v>
      </c>
      <c r="M1243" s="294"/>
      <c r="N1243" s="294"/>
      <c r="O1243" s="294"/>
      <c r="P1243" s="294"/>
      <c r="Q1243" s="294"/>
      <c r="R1243" s="294"/>
      <c r="S1243" s="294"/>
      <c r="T1243" s="294"/>
      <c r="U1243" s="294"/>
      <c r="V1243" s="294" t="s">
        <v>691</v>
      </c>
      <c r="W1243" s="294" t="s">
        <v>689</v>
      </c>
      <c r="X1243" s="294"/>
      <c r="Y1243" s="297">
        <v>297973</v>
      </c>
      <c r="Z1243" s="297">
        <v>0</v>
      </c>
      <c r="AA1243" s="297">
        <v>0</v>
      </c>
      <c r="AB1243" s="297">
        <v>0</v>
      </c>
      <c r="AC1243" s="297">
        <v>0</v>
      </c>
      <c r="AD1243" s="294"/>
      <c r="AE1243" s="294"/>
      <c r="AF1243" s="294"/>
      <c r="AG1243" s="294"/>
      <c r="AH1243" s="294"/>
      <c r="AI1243" s="294"/>
      <c r="AJ1243" s="294"/>
      <c r="AK1243" s="294"/>
      <c r="AL1243" s="294"/>
      <c r="AM1243" s="294"/>
      <c r="AN1243" s="294"/>
      <c r="AO1243" s="294"/>
      <c r="AP1243" s="294"/>
      <c r="AQ1243" s="294"/>
    </row>
    <row r="1244" spans="1:43" ht="48" x14ac:dyDescent="0.3">
      <c r="A1244" s="294"/>
      <c r="B1244" s="294"/>
      <c r="C1244" s="287" t="s">
        <v>2850</v>
      </c>
      <c r="D1244" s="288">
        <v>80766</v>
      </c>
      <c r="E1244" s="294"/>
      <c r="F1244" s="295" t="s">
        <v>3253</v>
      </c>
      <c r="G1244" s="295" t="s">
        <v>1132</v>
      </c>
      <c r="H1244" s="296"/>
      <c r="I1244" s="290">
        <v>39602</v>
      </c>
      <c r="J1244" s="294"/>
      <c r="K1244" s="294"/>
      <c r="L1244" s="295" t="s">
        <v>3216</v>
      </c>
      <c r="M1244" s="294"/>
      <c r="N1244" s="294"/>
      <c r="O1244" s="294"/>
      <c r="P1244" s="294"/>
      <c r="Q1244" s="294"/>
      <c r="R1244" s="294"/>
      <c r="S1244" s="294"/>
      <c r="T1244" s="294"/>
      <c r="U1244" s="294"/>
      <c r="V1244" s="294" t="s">
        <v>689</v>
      </c>
      <c r="W1244" s="294" t="s">
        <v>689</v>
      </c>
      <c r="X1244" s="294"/>
      <c r="Y1244" s="297">
        <v>297700</v>
      </c>
      <c r="Z1244" s="297">
        <v>0</v>
      </c>
      <c r="AA1244" s="297">
        <v>0</v>
      </c>
      <c r="AB1244" s="297">
        <v>0</v>
      </c>
      <c r="AC1244" s="297">
        <v>0</v>
      </c>
      <c r="AD1244" s="294"/>
      <c r="AE1244" s="294"/>
      <c r="AF1244" s="294"/>
      <c r="AG1244" s="294"/>
      <c r="AH1244" s="294"/>
      <c r="AI1244" s="294"/>
      <c r="AJ1244" s="294"/>
      <c r="AK1244" s="294"/>
      <c r="AL1244" s="294"/>
      <c r="AM1244" s="294"/>
      <c r="AN1244" s="294"/>
      <c r="AO1244" s="294"/>
      <c r="AP1244" s="294"/>
      <c r="AQ1244" s="294"/>
    </row>
    <row r="1245" spans="1:43" ht="48" x14ac:dyDescent="0.3">
      <c r="A1245" s="294"/>
      <c r="B1245" s="294"/>
      <c r="C1245" s="287" t="s">
        <v>2851</v>
      </c>
      <c r="D1245" s="288">
        <v>2302247</v>
      </c>
      <c r="E1245" s="294"/>
      <c r="F1245" s="295" t="s">
        <v>3228</v>
      </c>
      <c r="G1245" s="295" t="s">
        <v>1132</v>
      </c>
      <c r="H1245" s="296"/>
      <c r="I1245" s="290">
        <v>42424</v>
      </c>
      <c r="J1245" s="294"/>
      <c r="K1245" s="294"/>
      <c r="L1245" s="295" t="s">
        <v>3212</v>
      </c>
      <c r="M1245" s="294"/>
      <c r="N1245" s="294"/>
      <c r="O1245" s="294"/>
      <c r="P1245" s="294"/>
      <c r="Q1245" s="294"/>
      <c r="R1245" s="294"/>
      <c r="S1245" s="294"/>
      <c r="T1245" s="294"/>
      <c r="U1245" s="294"/>
      <c r="V1245" s="294" t="s">
        <v>691</v>
      </c>
      <c r="W1245" s="294" t="s">
        <v>689</v>
      </c>
      <c r="X1245" s="294"/>
      <c r="Y1245" s="297">
        <v>305309</v>
      </c>
      <c r="Z1245" s="297">
        <v>0</v>
      </c>
      <c r="AA1245" s="297">
        <v>244021</v>
      </c>
      <c r="AB1245" s="297">
        <v>67907.86</v>
      </c>
      <c r="AC1245" s="297">
        <v>128195.5</v>
      </c>
      <c r="AD1245" s="294"/>
      <c r="AE1245" s="294"/>
      <c r="AF1245" s="294"/>
      <c r="AG1245" s="294"/>
      <c r="AH1245" s="294"/>
      <c r="AI1245" s="294"/>
      <c r="AJ1245" s="294"/>
      <c r="AK1245" s="294"/>
      <c r="AL1245" s="294"/>
      <c r="AM1245" s="294"/>
      <c r="AN1245" s="294"/>
      <c r="AO1245" s="294"/>
      <c r="AP1245" s="294"/>
      <c r="AQ1245" s="294"/>
    </row>
    <row r="1246" spans="1:43" ht="60" x14ac:dyDescent="0.3">
      <c r="A1246" s="294"/>
      <c r="B1246" s="294"/>
      <c r="C1246" s="287" t="s">
        <v>2852</v>
      </c>
      <c r="D1246" s="288">
        <v>295288</v>
      </c>
      <c r="E1246" s="294"/>
      <c r="F1246" s="295" t="s">
        <v>3239</v>
      </c>
      <c r="G1246" s="295" t="s">
        <v>1132</v>
      </c>
      <c r="H1246" s="296"/>
      <c r="I1246" s="290">
        <v>41786</v>
      </c>
      <c r="J1246" s="294"/>
      <c r="K1246" s="294"/>
      <c r="L1246" s="295" t="s">
        <v>3212</v>
      </c>
      <c r="M1246" s="294"/>
      <c r="N1246" s="294"/>
      <c r="O1246" s="294"/>
      <c r="P1246" s="294"/>
      <c r="Q1246" s="294"/>
      <c r="R1246" s="294"/>
      <c r="S1246" s="294"/>
      <c r="T1246" s="294"/>
      <c r="U1246" s="294"/>
      <c r="V1246" s="294" t="s">
        <v>691</v>
      </c>
      <c r="W1246" s="294" t="s">
        <v>689</v>
      </c>
      <c r="X1246" s="294"/>
      <c r="Y1246" s="297">
        <v>295000</v>
      </c>
      <c r="Z1246" s="297">
        <v>0</v>
      </c>
      <c r="AA1246" s="297">
        <v>0</v>
      </c>
      <c r="AB1246" s="297">
        <v>0</v>
      </c>
      <c r="AC1246" s="297">
        <v>294950</v>
      </c>
      <c r="AD1246" s="294"/>
      <c r="AE1246" s="294"/>
      <c r="AF1246" s="294"/>
      <c r="AG1246" s="294"/>
      <c r="AH1246" s="294"/>
      <c r="AI1246" s="294"/>
      <c r="AJ1246" s="294"/>
      <c r="AK1246" s="294"/>
      <c r="AL1246" s="294"/>
      <c r="AM1246" s="294"/>
      <c r="AN1246" s="294"/>
      <c r="AO1246" s="294"/>
      <c r="AP1246" s="294"/>
      <c r="AQ1246" s="294"/>
    </row>
    <row r="1247" spans="1:43" ht="60" x14ac:dyDescent="0.3">
      <c r="A1247" s="294"/>
      <c r="B1247" s="294"/>
      <c r="C1247" s="287" t="s">
        <v>2853</v>
      </c>
      <c r="D1247" s="288">
        <v>295293</v>
      </c>
      <c r="E1247" s="294"/>
      <c r="F1247" s="295" t="s">
        <v>3239</v>
      </c>
      <c r="G1247" s="295" t="s">
        <v>1132</v>
      </c>
      <c r="H1247" s="296"/>
      <c r="I1247" s="290">
        <v>41786</v>
      </c>
      <c r="J1247" s="294"/>
      <c r="K1247" s="294"/>
      <c r="L1247" s="295" t="s">
        <v>3212</v>
      </c>
      <c r="M1247" s="294"/>
      <c r="N1247" s="294"/>
      <c r="O1247" s="294"/>
      <c r="P1247" s="294"/>
      <c r="Q1247" s="294"/>
      <c r="R1247" s="294"/>
      <c r="S1247" s="294"/>
      <c r="T1247" s="294"/>
      <c r="U1247" s="294"/>
      <c r="V1247" s="294" t="s">
        <v>691</v>
      </c>
      <c r="W1247" s="294" t="s">
        <v>689</v>
      </c>
      <c r="X1247" s="294"/>
      <c r="Y1247" s="297">
        <v>295000</v>
      </c>
      <c r="Z1247" s="297">
        <v>0</v>
      </c>
      <c r="AA1247" s="297">
        <v>0</v>
      </c>
      <c r="AB1247" s="297">
        <v>0</v>
      </c>
      <c r="AC1247" s="297">
        <v>294950</v>
      </c>
      <c r="AD1247" s="294"/>
      <c r="AE1247" s="294"/>
      <c r="AF1247" s="294"/>
      <c r="AG1247" s="294"/>
      <c r="AH1247" s="294"/>
      <c r="AI1247" s="294"/>
      <c r="AJ1247" s="294"/>
      <c r="AK1247" s="294"/>
      <c r="AL1247" s="294"/>
      <c r="AM1247" s="294"/>
      <c r="AN1247" s="294"/>
      <c r="AO1247" s="294"/>
      <c r="AP1247" s="294"/>
      <c r="AQ1247" s="294"/>
    </row>
    <row r="1248" spans="1:43" ht="60" x14ac:dyDescent="0.3">
      <c r="A1248" s="294"/>
      <c r="B1248" s="294"/>
      <c r="C1248" s="287" t="s">
        <v>2854</v>
      </c>
      <c r="D1248" s="288">
        <v>295275</v>
      </c>
      <c r="E1248" s="294"/>
      <c r="F1248" s="295" t="s">
        <v>3239</v>
      </c>
      <c r="G1248" s="295" t="s">
        <v>1132</v>
      </c>
      <c r="H1248" s="296"/>
      <c r="I1248" s="290">
        <v>41786</v>
      </c>
      <c r="J1248" s="294"/>
      <c r="K1248" s="294"/>
      <c r="L1248" s="295" t="s">
        <v>3212</v>
      </c>
      <c r="M1248" s="294"/>
      <c r="N1248" s="294"/>
      <c r="O1248" s="294"/>
      <c r="P1248" s="294"/>
      <c r="Q1248" s="294"/>
      <c r="R1248" s="294"/>
      <c r="S1248" s="294"/>
      <c r="T1248" s="294"/>
      <c r="U1248" s="294"/>
      <c r="V1248" s="294" t="s">
        <v>691</v>
      </c>
      <c r="W1248" s="294" t="s">
        <v>689</v>
      </c>
      <c r="X1248" s="294"/>
      <c r="Y1248" s="297">
        <v>295000</v>
      </c>
      <c r="Z1248" s="297">
        <v>0</v>
      </c>
      <c r="AA1248" s="297">
        <v>0</v>
      </c>
      <c r="AB1248" s="297">
        <v>0</v>
      </c>
      <c r="AC1248" s="297">
        <v>0</v>
      </c>
      <c r="AD1248" s="294"/>
      <c r="AE1248" s="294"/>
      <c r="AF1248" s="294"/>
      <c r="AG1248" s="294"/>
      <c r="AH1248" s="294"/>
      <c r="AI1248" s="294"/>
      <c r="AJ1248" s="294"/>
      <c r="AK1248" s="294"/>
      <c r="AL1248" s="294"/>
      <c r="AM1248" s="294"/>
      <c r="AN1248" s="294"/>
      <c r="AO1248" s="294"/>
      <c r="AP1248" s="294"/>
      <c r="AQ1248" s="294"/>
    </row>
    <row r="1249" spans="1:43" ht="60" x14ac:dyDescent="0.3">
      <c r="A1249" s="294"/>
      <c r="B1249" s="294"/>
      <c r="C1249" s="287" t="s">
        <v>2855</v>
      </c>
      <c r="D1249" s="288">
        <v>295233</v>
      </c>
      <c r="E1249" s="294"/>
      <c r="F1249" s="295" t="s">
        <v>3239</v>
      </c>
      <c r="G1249" s="295" t="s">
        <v>1132</v>
      </c>
      <c r="H1249" s="296"/>
      <c r="I1249" s="290">
        <v>41786</v>
      </c>
      <c r="J1249" s="294"/>
      <c r="K1249" s="294"/>
      <c r="L1249" s="295" t="s">
        <v>3212</v>
      </c>
      <c r="M1249" s="294"/>
      <c r="N1249" s="294"/>
      <c r="O1249" s="294"/>
      <c r="P1249" s="294"/>
      <c r="Q1249" s="294"/>
      <c r="R1249" s="294"/>
      <c r="S1249" s="294"/>
      <c r="T1249" s="294"/>
      <c r="U1249" s="294"/>
      <c r="V1249" s="294" t="s">
        <v>691</v>
      </c>
      <c r="W1249" s="294" t="s">
        <v>689</v>
      </c>
      <c r="X1249" s="294"/>
      <c r="Y1249" s="297">
        <v>295000</v>
      </c>
      <c r="Z1249" s="297">
        <v>0</v>
      </c>
      <c r="AA1249" s="297">
        <v>0</v>
      </c>
      <c r="AB1249" s="297">
        <v>0</v>
      </c>
      <c r="AC1249" s="297">
        <v>0</v>
      </c>
      <c r="AD1249" s="294"/>
      <c r="AE1249" s="294"/>
      <c r="AF1249" s="294"/>
      <c r="AG1249" s="294"/>
      <c r="AH1249" s="294"/>
      <c r="AI1249" s="294"/>
      <c r="AJ1249" s="294"/>
      <c r="AK1249" s="294"/>
      <c r="AL1249" s="294"/>
      <c r="AM1249" s="294"/>
      <c r="AN1249" s="294"/>
      <c r="AO1249" s="294"/>
      <c r="AP1249" s="294"/>
      <c r="AQ1249" s="294"/>
    </row>
    <row r="1250" spans="1:43" ht="48" x14ac:dyDescent="0.3">
      <c r="A1250" s="294"/>
      <c r="B1250" s="294"/>
      <c r="C1250" s="287" t="s">
        <v>2856</v>
      </c>
      <c r="D1250" s="288">
        <v>126837</v>
      </c>
      <c r="E1250" s="294"/>
      <c r="F1250" s="295" t="s">
        <v>3228</v>
      </c>
      <c r="G1250" s="295" t="s">
        <v>1132</v>
      </c>
      <c r="H1250" s="296"/>
      <c r="I1250" s="290">
        <v>40053</v>
      </c>
      <c r="J1250" s="294"/>
      <c r="K1250" s="294"/>
      <c r="L1250" s="295" t="s">
        <v>3222</v>
      </c>
      <c r="M1250" s="294"/>
      <c r="N1250" s="294"/>
      <c r="O1250" s="294"/>
      <c r="P1250" s="294"/>
      <c r="Q1250" s="294"/>
      <c r="R1250" s="294"/>
      <c r="S1250" s="294"/>
      <c r="T1250" s="294"/>
      <c r="U1250" s="294"/>
      <c r="V1250" s="294" t="s">
        <v>689</v>
      </c>
      <c r="W1250" s="294" t="s">
        <v>689</v>
      </c>
      <c r="X1250" s="294"/>
      <c r="Y1250" s="297">
        <v>294990.90999999997</v>
      </c>
      <c r="Z1250" s="297">
        <v>0</v>
      </c>
      <c r="AA1250" s="297">
        <v>0</v>
      </c>
      <c r="AB1250" s="297">
        <v>0</v>
      </c>
      <c r="AC1250" s="297">
        <v>0</v>
      </c>
      <c r="AD1250" s="294"/>
      <c r="AE1250" s="294"/>
      <c r="AF1250" s="294"/>
      <c r="AG1250" s="294"/>
      <c r="AH1250" s="294"/>
      <c r="AI1250" s="294"/>
      <c r="AJ1250" s="294"/>
      <c r="AK1250" s="294"/>
      <c r="AL1250" s="294"/>
      <c r="AM1250" s="294"/>
      <c r="AN1250" s="294"/>
      <c r="AO1250" s="294"/>
      <c r="AP1250" s="294"/>
      <c r="AQ1250" s="294"/>
    </row>
    <row r="1251" spans="1:43" x14ac:dyDescent="0.3">
      <c r="A1251" s="294"/>
      <c r="B1251" s="294"/>
      <c r="C1251" s="287" t="s">
        <v>2857</v>
      </c>
      <c r="D1251" s="288">
        <v>77576</v>
      </c>
      <c r="E1251" s="294"/>
      <c r="F1251" s="295" t="s">
        <v>3230</v>
      </c>
      <c r="G1251" s="295" t="s">
        <v>1132</v>
      </c>
      <c r="H1251" s="296"/>
      <c r="I1251" s="290">
        <v>39507</v>
      </c>
      <c r="J1251" s="294"/>
      <c r="K1251" s="294"/>
      <c r="L1251" s="295" t="s">
        <v>3220</v>
      </c>
      <c r="M1251" s="294"/>
      <c r="N1251" s="294"/>
      <c r="O1251" s="294"/>
      <c r="P1251" s="294"/>
      <c r="Q1251" s="294"/>
      <c r="R1251" s="294"/>
      <c r="S1251" s="294"/>
      <c r="T1251" s="294"/>
      <c r="U1251" s="294"/>
      <c r="V1251" s="294" t="s">
        <v>689</v>
      </c>
      <c r="W1251" s="294" t="s">
        <v>689</v>
      </c>
      <c r="X1251" s="294"/>
      <c r="Y1251" s="297">
        <v>294842</v>
      </c>
      <c r="Z1251" s="297">
        <v>0</v>
      </c>
      <c r="AA1251" s="297">
        <v>0</v>
      </c>
      <c r="AB1251" s="297">
        <v>0</v>
      </c>
      <c r="AC1251" s="297">
        <v>287209.56</v>
      </c>
      <c r="AD1251" s="294"/>
      <c r="AE1251" s="294"/>
      <c r="AF1251" s="294"/>
      <c r="AG1251" s="294"/>
      <c r="AH1251" s="294"/>
      <c r="AI1251" s="294"/>
      <c r="AJ1251" s="294"/>
      <c r="AK1251" s="294"/>
      <c r="AL1251" s="294"/>
      <c r="AM1251" s="294"/>
      <c r="AN1251" s="294"/>
      <c r="AO1251" s="294"/>
      <c r="AP1251" s="294"/>
      <c r="AQ1251" s="294"/>
    </row>
    <row r="1252" spans="1:43" ht="24" x14ac:dyDescent="0.3">
      <c r="A1252" s="294"/>
      <c r="B1252" s="294"/>
      <c r="C1252" s="287" t="s">
        <v>2858</v>
      </c>
      <c r="D1252" s="288">
        <v>24802</v>
      </c>
      <c r="E1252" s="294"/>
      <c r="F1252" s="295" t="s">
        <v>3228</v>
      </c>
      <c r="G1252" s="295" t="s">
        <v>1132</v>
      </c>
      <c r="H1252" s="296"/>
      <c r="I1252" s="290">
        <v>38656</v>
      </c>
      <c r="J1252" s="294"/>
      <c r="K1252" s="294"/>
      <c r="L1252" s="295" t="s">
        <v>3220</v>
      </c>
      <c r="M1252" s="294"/>
      <c r="N1252" s="294"/>
      <c r="O1252" s="294"/>
      <c r="P1252" s="294"/>
      <c r="Q1252" s="294"/>
      <c r="R1252" s="294"/>
      <c r="S1252" s="294"/>
      <c r="T1252" s="294"/>
      <c r="U1252" s="294"/>
      <c r="V1252" s="294" t="s">
        <v>689</v>
      </c>
      <c r="W1252" s="294" t="s">
        <v>689</v>
      </c>
      <c r="X1252" s="294"/>
      <c r="Y1252" s="297">
        <v>294135</v>
      </c>
      <c r="Z1252" s="297">
        <v>0</v>
      </c>
      <c r="AA1252" s="297">
        <v>0</v>
      </c>
      <c r="AB1252" s="297">
        <v>0</v>
      </c>
      <c r="AC1252" s="297">
        <v>1200202.8</v>
      </c>
      <c r="AD1252" s="294"/>
      <c r="AE1252" s="294"/>
      <c r="AF1252" s="294"/>
      <c r="AG1252" s="294"/>
      <c r="AH1252" s="294"/>
      <c r="AI1252" s="294"/>
      <c r="AJ1252" s="294"/>
      <c r="AK1252" s="294"/>
      <c r="AL1252" s="294"/>
      <c r="AM1252" s="294"/>
      <c r="AN1252" s="294"/>
      <c r="AO1252" s="294"/>
      <c r="AP1252" s="294"/>
      <c r="AQ1252" s="294"/>
    </row>
    <row r="1253" spans="1:43" ht="48" x14ac:dyDescent="0.3">
      <c r="A1253" s="294"/>
      <c r="B1253" s="294"/>
      <c r="C1253" s="287" t="s">
        <v>2859</v>
      </c>
      <c r="D1253" s="288">
        <v>210020</v>
      </c>
      <c r="E1253" s="294"/>
      <c r="F1253" s="295" t="s">
        <v>3268</v>
      </c>
      <c r="G1253" s="295" t="s">
        <v>1132</v>
      </c>
      <c r="H1253" s="296"/>
      <c r="I1253" s="290">
        <v>40997</v>
      </c>
      <c r="J1253" s="294"/>
      <c r="K1253" s="294"/>
      <c r="L1253" s="295" t="s">
        <v>3212</v>
      </c>
      <c r="M1253" s="294"/>
      <c r="N1253" s="294"/>
      <c r="O1253" s="294"/>
      <c r="P1253" s="294"/>
      <c r="Q1253" s="294"/>
      <c r="R1253" s="294"/>
      <c r="S1253" s="294"/>
      <c r="T1253" s="294"/>
      <c r="U1253" s="294"/>
      <c r="V1253" s="294" t="s">
        <v>689</v>
      </c>
      <c r="W1253" s="294" t="s">
        <v>689</v>
      </c>
      <c r="X1253" s="294"/>
      <c r="Y1253" s="297">
        <v>291500</v>
      </c>
      <c r="Z1253" s="297">
        <v>0</v>
      </c>
      <c r="AA1253" s="297">
        <v>0</v>
      </c>
      <c r="AB1253" s="297">
        <v>0</v>
      </c>
      <c r="AC1253" s="297">
        <v>218482.7</v>
      </c>
      <c r="AD1253" s="294"/>
      <c r="AE1253" s="294"/>
      <c r="AF1253" s="294"/>
      <c r="AG1253" s="294"/>
      <c r="AH1253" s="294"/>
      <c r="AI1253" s="294"/>
      <c r="AJ1253" s="294"/>
      <c r="AK1253" s="294"/>
      <c r="AL1253" s="294"/>
      <c r="AM1253" s="294"/>
      <c r="AN1253" s="294"/>
      <c r="AO1253" s="294"/>
      <c r="AP1253" s="294"/>
      <c r="AQ1253" s="294"/>
    </row>
    <row r="1254" spans="1:43" ht="60" x14ac:dyDescent="0.3">
      <c r="A1254" s="294"/>
      <c r="B1254" s="294"/>
      <c r="C1254" s="287" t="s">
        <v>2860</v>
      </c>
      <c r="D1254" s="288">
        <v>210216</v>
      </c>
      <c r="E1254" s="294"/>
      <c r="F1254" s="295" t="s">
        <v>3268</v>
      </c>
      <c r="G1254" s="295" t="s">
        <v>1132</v>
      </c>
      <c r="H1254" s="296"/>
      <c r="I1254" s="290">
        <v>40997</v>
      </c>
      <c r="J1254" s="294"/>
      <c r="K1254" s="294"/>
      <c r="L1254" s="295" t="s">
        <v>3212</v>
      </c>
      <c r="M1254" s="294"/>
      <c r="N1254" s="294"/>
      <c r="O1254" s="294"/>
      <c r="P1254" s="294"/>
      <c r="Q1254" s="294"/>
      <c r="R1254" s="294"/>
      <c r="S1254" s="294"/>
      <c r="T1254" s="294"/>
      <c r="U1254" s="294"/>
      <c r="V1254" s="294" t="s">
        <v>689</v>
      </c>
      <c r="W1254" s="294" t="s">
        <v>689</v>
      </c>
      <c r="X1254" s="294"/>
      <c r="Y1254" s="297">
        <v>291500</v>
      </c>
      <c r="Z1254" s="297">
        <v>0</v>
      </c>
      <c r="AA1254" s="297">
        <v>0</v>
      </c>
      <c r="AB1254" s="297">
        <v>0</v>
      </c>
      <c r="AC1254" s="297">
        <v>218482.7</v>
      </c>
      <c r="AD1254" s="294"/>
      <c r="AE1254" s="294"/>
      <c r="AF1254" s="294"/>
      <c r="AG1254" s="294"/>
      <c r="AH1254" s="294"/>
      <c r="AI1254" s="294"/>
      <c r="AJ1254" s="294"/>
      <c r="AK1254" s="294"/>
      <c r="AL1254" s="294"/>
      <c r="AM1254" s="294"/>
      <c r="AN1254" s="294"/>
      <c r="AO1254" s="294"/>
      <c r="AP1254" s="294"/>
      <c r="AQ1254" s="294"/>
    </row>
    <row r="1255" spans="1:43" ht="72" x14ac:dyDescent="0.3">
      <c r="A1255" s="294"/>
      <c r="B1255" s="294"/>
      <c r="C1255" s="287" t="s">
        <v>2861</v>
      </c>
      <c r="D1255" s="288">
        <v>210103</v>
      </c>
      <c r="E1255" s="294"/>
      <c r="F1255" s="295" t="s">
        <v>3268</v>
      </c>
      <c r="G1255" s="295" t="s">
        <v>1132</v>
      </c>
      <c r="H1255" s="296"/>
      <c r="I1255" s="290">
        <v>40997</v>
      </c>
      <c r="J1255" s="294"/>
      <c r="K1255" s="294"/>
      <c r="L1255" s="295" t="s">
        <v>3212</v>
      </c>
      <c r="M1255" s="294"/>
      <c r="N1255" s="294"/>
      <c r="O1255" s="294"/>
      <c r="P1255" s="294"/>
      <c r="Q1255" s="294"/>
      <c r="R1255" s="294"/>
      <c r="S1255" s="294"/>
      <c r="T1255" s="294"/>
      <c r="U1255" s="294"/>
      <c r="V1255" s="294" t="s">
        <v>689</v>
      </c>
      <c r="W1255" s="294" t="s">
        <v>689</v>
      </c>
      <c r="X1255" s="294"/>
      <c r="Y1255" s="297">
        <v>291500</v>
      </c>
      <c r="Z1255" s="297">
        <v>0</v>
      </c>
      <c r="AA1255" s="297">
        <v>0</v>
      </c>
      <c r="AB1255" s="297">
        <v>0</v>
      </c>
      <c r="AC1255" s="297">
        <v>218482.7</v>
      </c>
      <c r="AD1255" s="294"/>
      <c r="AE1255" s="294"/>
      <c r="AF1255" s="294"/>
      <c r="AG1255" s="294"/>
      <c r="AH1255" s="294"/>
      <c r="AI1255" s="294"/>
      <c r="AJ1255" s="294"/>
      <c r="AK1255" s="294"/>
      <c r="AL1255" s="294"/>
      <c r="AM1255" s="294"/>
      <c r="AN1255" s="294"/>
      <c r="AO1255" s="294"/>
      <c r="AP1255" s="294"/>
      <c r="AQ1255" s="294"/>
    </row>
    <row r="1256" spans="1:43" ht="60" x14ac:dyDescent="0.3">
      <c r="A1256" s="294"/>
      <c r="B1256" s="294"/>
      <c r="C1256" s="287" t="s">
        <v>2862</v>
      </c>
      <c r="D1256" s="288">
        <v>210221</v>
      </c>
      <c r="E1256" s="294"/>
      <c r="F1256" s="295" t="s">
        <v>3268</v>
      </c>
      <c r="G1256" s="295" t="s">
        <v>1132</v>
      </c>
      <c r="H1256" s="296"/>
      <c r="I1256" s="290">
        <v>40997</v>
      </c>
      <c r="J1256" s="294"/>
      <c r="K1256" s="294"/>
      <c r="L1256" s="295" t="s">
        <v>3212</v>
      </c>
      <c r="M1256" s="294"/>
      <c r="N1256" s="294"/>
      <c r="O1256" s="294"/>
      <c r="P1256" s="294"/>
      <c r="Q1256" s="294"/>
      <c r="R1256" s="294"/>
      <c r="S1256" s="294"/>
      <c r="T1256" s="294"/>
      <c r="U1256" s="294"/>
      <c r="V1256" s="294" t="s">
        <v>689</v>
      </c>
      <c r="W1256" s="294" t="s">
        <v>689</v>
      </c>
      <c r="X1256" s="294"/>
      <c r="Y1256" s="297">
        <v>291500</v>
      </c>
      <c r="Z1256" s="297">
        <v>0</v>
      </c>
      <c r="AA1256" s="297">
        <v>0</v>
      </c>
      <c r="AB1256" s="297">
        <v>0</v>
      </c>
      <c r="AC1256" s="297">
        <v>218482.7</v>
      </c>
      <c r="AD1256" s="294"/>
      <c r="AE1256" s="294"/>
      <c r="AF1256" s="294"/>
      <c r="AG1256" s="294"/>
      <c r="AH1256" s="294"/>
      <c r="AI1256" s="294"/>
      <c r="AJ1256" s="294"/>
      <c r="AK1256" s="294"/>
      <c r="AL1256" s="294"/>
      <c r="AM1256" s="294"/>
      <c r="AN1256" s="294"/>
      <c r="AO1256" s="294"/>
      <c r="AP1256" s="294"/>
      <c r="AQ1256" s="294"/>
    </row>
    <row r="1257" spans="1:43" ht="60" x14ac:dyDescent="0.3">
      <c r="A1257" s="294"/>
      <c r="B1257" s="294"/>
      <c r="C1257" s="287" t="s">
        <v>2863</v>
      </c>
      <c r="D1257" s="288">
        <v>210245</v>
      </c>
      <c r="E1257" s="294"/>
      <c r="F1257" s="295" t="s">
        <v>3268</v>
      </c>
      <c r="G1257" s="295" t="s">
        <v>1132</v>
      </c>
      <c r="H1257" s="296"/>
      <c r="I1257" s="290">
        <v>40997</v>
      </c>
      <c r="J1257" s="294"/>
      <c r="K1257" s="294"/>
      <c r="L1257" s="295" t="s">
        <v>3212</v>
      </c>
      <c r="M1257" s="294"/>
      <c r="N1257" s="294"/>
      <c r="O1257" s="294"/>
      <c r="P1257" s="294"/>
      <c r="Q1257" s="294"/>
      <c r="R1257" s="294"/>
      <c r="S1257" s="294"/>
      <c r="T1257" s="294"/>
      <c r="U1257" s="294"/>
      <c r="V1257" s="294" t="s">
        <v>689</v>
      </c>
      <c r="W1257" s="294" t="s">
        <v>689</v>
      </c>
      <c r="X1257" s="294"/>
      <c r="Y1257" s="297">
        <v>291500</v>
      </c>
      <c r="Z1257" s="297">
        <v>0</v>
      </c>
      <c r="AA1257" s="297">
        <v>0</v>
      </c>
      <c r="AB1257" s="297">
        <v>0</v>
      </c>
      <c r="AC1257" s="297">
        <v>218482.7</v>
      </c>
      <c r="AD1257" s="294"/>
      <c r="AE1257" s="294"/>
      <c r="AF1257" s="294"/>
      <c r="AG1257" s="294"/>
      <c r="AH1257" s="294"/>
      <c r="AI1257" s="294"/>
      <c r="AJ1257" s="294"/>
      <c r="AK1257" s="294"/>
      <c r="AL1257" s="294"/>
      <c r="AM1257" s="294"/>
      <c r="AN1257" s="294"/>
      <c r="AO1257" s="294"/>
      <c r="AP1257" s="294"/>
      <c r="AQ1257" s="294"/>
    </row>
    <row r="1258" spans="1:43" ht="60" x14ac:dyDescent="0.3">
      <c r="A1258" s="294"/>
      <c r="B1258" s="294"/>
      <c r="C1258" s="287" t="s">
        <v>2864</v>
      </c>
      <c r="D1258" s="288">
        <v>210107</v>
      </c>
      <c r="E1258" s="294"/>
      <c r="F1258" s="295" t="s">
        <v>3268</v>
      </c>
      <c r="G1258" s="295" t="s">
        <v>1132</v>
      </c>
      <c r="H1258" s="296"/>
      <c r="I1258" s="290">
        <v>40997</v>
      </c>
      <c r="J1258" s="294"/>
      <c r="K1258" s="294"/>
      <c r="L1258" s="295" t="s">
        <v>3212</v>
      </c>
      <c r="M1258" s="294"/>
      <c r="N1258" s="294"/>
      <c r="O1258" s="294"/>
      <c r="P1258" s="294"/>
      <c r="Q1258" s="294"/>
      <c r="R1258" s="294"/>
      <c r="S1258" s="294"/>
      <c r="T1258" s="294"/>
      <c r="U1258" s="294"/>
      <c r="V1258" s="294" t="s">
        <v>689</v>
      </c>
      <c r="W1258" s="294" t="s">
        <v>689</v>
      </c>
      <c r="X1258" s="294"/>
      <c r="Y1258" s="297">
        <v>291500</v>
      </c>
      <c r="Z1258" s="297">
        <v>0</v>
      </c>
      <c r="AA1258" s="297">
        <v>0</v>
      </c>
      <c r="AB1258" s="297">
        <v>0</v>
      </c>
      <c r="AC1258" s="297">
        <v>218482.7</v>
      </c>
      <c r="AD1258" s="294"/>
      <c r="AE1258" s="294"/>
      <c r="AF1258" s="294"/>
      <c r="AG1258" s="294"/>
      <c r="AH1258" s="294"/>
      <c r="AI1258" s="294"/>
      <c r="AJ1258" s="294"/>
      <c r="AK1258" s="294"/>
      <c r="AL1258" s="294"/>
      <c r="AM1258" s="294"/>
      <c r="AN1258" s="294"/>
      <c r="AO1258" s="294"/>
      <c r="AP1258" s="294"/>
      <c r="AQ1258" s="294"/>
    </row>
    <row r="1259" spans="1:43" ht="60" x14ac:dyDescent="0.3">
      <c r="A1259" s="294"/>
      <c r="B1259" s="294"/>
      <c r="C1259" s="287" t="s">
        <v>2865</v>
      </c>
      <c r="D1259" s="288">
        <v>210027</v>
      </c>
      <c r="E1259" s="294"/>
      <c r="F1259" s="295" t="s">
        <v>3268</v>
      </c>
      <c r="G1259" s="295" t="s">
        <v>1132</v>
      </c>
      <c r="H1259" s="296"/>
      <c r="I1259" s="290">
        <v>40997</v>
      </c>
      <c r="J1259" s="294"/>
      <c r="K1259" s="294"/>
      <c r="L1259" s="295" t="s">
        <v>3212</v>
      </c>
      <c r="M1259" s="294"/>
      <c r="N1259" s="294"/>
      <c r="O1259" s="294"/>
      <c r="P1259" s="294"/>
      <c r="Q1259" s="294"/>
      <c r="R1259" s="294"/>
      <c r="S1259" s="294"/>
      <c r="T1259" s="294"/>
      <c r="U1259" s="294"/>
      <c r="V1259" s="294" t="s">
        <v>689</v>
      </c>
      <c r="W1259" s="294" t="s">
        <v>689</v>
      </c>
      <c r="X1259" s="294"/>
      <c r="Y1259" s="297">
        <v>291500</v>
      </c>
      <c r="Z1259" s="297">
        <v>0</v>
      </c>
      <c r="AA1259" s="297">
        <v>0</v>
      </c>
      <c r="AB1259" s="297">
        <v>0</v>
      </c>
      <c r="AC1259" s="297">
        <v>218482.7</v>
      </c>
      <c r="AD1259" s="294"/>
      <c r="AE1259" s="294"/>
      <c r="AF1259" s="294"/>
      <c r="AG1259" s="294"/>
      <c r="AH1259" s="294"/>
      <c r="AI1259" s="294"/>
      <c r="AJ1259" s="294"/>
      <c r="AK1259" s="294"/>
      <c r="AL1259" s="294"/>
      <c r="AM1259" s="294"/>
      <c r="AN1259" s="294"/>
      <c r="AO1259" s="294"/>
      <c r="AP1259" s="294"/>
      <c r="AQ1259" s="294"/>
    </row>
    <row r="1260" spans="1:43" ht="60" x14ac:dyDescent="0.3">
      <c r="A1260" s="294"/>
      <c r="B1260" s="294"/>
      <c r="C1260" s="287" t="s">
        <v>2866</v>
      </c>
      <c r="D1260" s="288">
        <v>210038</v>
      </c>
      <c r="E1260" s="294"/>
      <c r="F1260" s="295" t="s">
        <v>3268</v>
      </c>
      <c r="G1260" s="295" t="s">
        <v>1132</v>
      </c>
      <c r="H1260" s="296"/>
      <c r="I1260" s="290">
        <v>40997</v>
      </c>
      <c r="J1260" s="294"/>
      <c r="K1260" s="294"/>
      <c r="L1260" s="295" t="s">
        <v>3212</v>
      </c>
      <c r="M1260" s="294"/>
      <c r="N1260" s="294"/>
      <c r="O1260" s="294"/>
      <c r="P1260" s="294"/>
      <c r="Q1260" s="294"/>
      <c r="R1260" s="294"/>
      <c r="S1260" s="294"/>
      <c r="T1260" s="294"/>
      <c r="U1260" s="294"/>
      <c r="V1260" s="294" t="s">
        <v>689</v>
      </c>
      <c r="W1260" s="294" t="s">
        <v>689</v>
      </c>
      <c r="X1260" s="294"/>
      <c r="Y1260" s="297">
        <v>291500</v>
      </c>
      <c r="Z1260" s="297">
        <v>0</v>
      </c>
      <c r="AA1260" s="297">
        <v>0</v>
      </c>
      <c r="AB1260" s="297">
        <v>0</v>
      </c>
      <c r="AC1260" s="297">
        <v>218482.7</v>
      </c>
      <c r="AD1260" s="294"/>
      <c r="AE1260" s="294"/>
      <c r="AF1260" s="294"/>
      <c r="AG1260" s="294"/>
      <c r="AH1260" s="294"/>
      <c r="AI1260" s="294"/>
      <c r="AJ1260" s="294"/>
      <c r="AK1260" s="294"/>
      <c r="AL1260" s="294"/>
      <c r="AM1260" s="294"/>
      <c r="AN1260" s="294"/>
      <c r="AO1260" s="294"/>
      <c r="AP1260" s="294"/>
      <c r="AQ1260" s="294"/>
    </row>
    <row r="1261" spans="1:43" ht="60" x14ac:dyDescent="0.3">
      <c r="A1261" s="294"/>
      <c r="B1261" s="294"/>
      <c r="C1261" s="287" t="s">
        <v>2867</v>
      </c>
      <c r="D1261" s="288">
        <v>210218</v>
      </c>
      <c r="E1261" s="294"/>
      <c r="F1261" s="295" t="s">
        <v>3268</v>
      </c>
      <c r="G1261" s="295" t="s">
        <v>1132</v>
      </c>
      <c r="H1261" s="296"/>
      <c r="I1261" s="290">
        <v>40997</v>
      </c>
      <c r="J1261" s="294"/>
      <c r="K1261" s="294"/>
      <c r="L1261" s="295" t="s">
        <v>3212</v>
      </c>
      <c r="M1261" s="294"/>
      <c r="N1261" s="294"/>
      <c r="O1261" s="294"/>
      <c r="P1261" s="294"/>
      <c r="Q1261" s="294"/>
      <c r="R1261" s="294"/>
      <c r="S1261" s="294"/>
      <c r="T1261" s="294"/>
      <c r="U1261" s="294"/>
      <c r="V1261" s="294" t="s">
        <v>689</v>
      </c>
      <c r="W1261" s="294" t="s">
        <v>689</v>
      </c>
      <c r="X1261" s="294"/>
      <c r="Y1261" s="297">
        <v>291500</v>
      </c>
      <c r="Z1261" s="297">
        <v>0</v>
      </c>
      <c r="AA1261" s="297">
        <v>0</v>
      </c>
      <c r="AB1261" s="297">
        <v>0</v>
      </c>
      <c r="AC1261" s="297">
        <v>218482.7</v>
      </c>
      <c r="AD1261" s="294"/>
      <c r="AE1261" s="294"/>
      <c r="AF1261" s="294"/>
      <c r="AG1261" s="294"/>
      <c r="AH1261" s="294"/>
      <c r="AI1261" s="294"/>
      <c r="AJ1261" s="294"/>
      <c r="AK1261" s="294"/>
      <c r="AL1261" s="294"/>
      <c r="AM1261" s="294"/>
      <c r="AN1261" s="294"/>
      <c r="AO1261" s="294"/>
      <c r="AP1261" s="294"/>
      <c r="AQ1261" s="294"/>
    </row>
    <row r="1262" spans="1:43" ht="60" x14ac:dyDescent="0.3">
      <c r="A1262" s="294"/>
      <c r="B1262" s="294"/>
      <c r="C1262" s="287" t="s">
        <v>2868</v>
      </c>
      <c r="D1262" s="288">
        <v>210247</v>
      </c>
      <c r="E1262" s="294"/>
      <c r="F1262" s="295" t="s">
        <v>3268</v>
      </c>
      <c r="G1262" s="295" t="s">
        <v>1132</v>
      </c>
      <c r="H1262" s="296"/>
      <c r="I1262" s="290">
        <v>40997</v>
      </c>
      <c r="J1262" s="294"/>
      <c r="K1262" s="294"/>
      <c r="L1262" s="295" t="s">
        <v>3212</v>
      </c>
      <c r="M1262" s="294"/>
      <c r="N1262" s="294"/>
      <c r="O1262" s="294"/>
      <c r="P1262" s="294"/>
      <c r="Q1262" s="294"/>
      <c r="R1262" s="294"/>
      <c r="S1262" s="294"/>
      <c r="T1262" s="294"/>
      <c r="U1262" s="294"/>
      <c r="V1262" s="294" t="s">
        <v>689</v>
      </c>
      <c r="W1262" s="294" t="s">
        <v>689</v>
      </c>
      <c r="X1262" s="294"/>
      <c r="Y1262" s="297">
        <v>291500</v>
      </c>
      <c r="Z1262" s="297">
        <v>0</v>
      </c>
      <c r="AA1262" s="297">
        <v>0</v>
      </c>
      <c r="AB1262" s="297">
        <v>0</v>
      </c>
      <c r="AC1262" s="297">
        <v>218482.7</v>
      </c>
      <c r="AD1262" s="294"/>
      <c r="AE1262" s="294"/>
      <c r="AF1262" s="294"/>
      <c r="AG1262" s="294"/>
      <c r="AH1262" s="294"/>
      <c r="AI1262" s="294"/>
      <c r="AJ1262" s="294"/>
      <c r="AK1262" s="294"/>
      <c r="AL1262" s="294"/>
      <c r="AM1262" s="294"/>
      <c r="AN1262" s="294"/>
      <c r="AO1262" s="294"/>
      <c r="AP1262" s="294"/>
      <c r="AQ1262" s="294"/>
    </row>
    <row r="1263" spans="1:43" ht="60" x14ac:dyDescent="0.3">
      <c r="A1263" s="294"/>
      <c r="B1263" s="294"/>
      <c r="C1263" s="287" t="s">
        <v>2869</v>
      </c>
      <c r="D1263" s="288">
        <v>210029</v>
      </c>
      <c r="E1263" s="294"/>
      <c r="F1263" s="295" t="s">
        <v>3268</v>
      </c>
      <c r="G1263" s="295" t="s">
        <v>1132</v>
      </c>
      <c r="H1263" s="296"/>
      <c r="I1263" s="290">
        <v>40997</v>
      </c>
      <c r="J1263" s="294"/>
      <c r="K1263" s="294"/>
      <c r="L1263" s="295" t="s">
        <v>3212</v>
      </c>
      <c r="M1263" s="294"/>
      <c r="N1263" s="294"/>
      <c r="O1263" s="294"/>
      <c r="P1263" s="294"/>
      <c r="Q1263" s="294"/>
      <c r="R1263" s="294"/>
      <c r="S1263" s="294"/>
      <c r="T1263" s="294"/>
      <c r="U1263" s="294"/>
      <c r="V1263" s="294" t="s">
        <v>689</v>
      </c>
      <c r="W1263" s="294" t="s">
        <v>689</v>
      </c>
      <c r="X1263" s="294"/>
      <c r="Y1263" s="297">
        <v>291500</v>
      </c>
      <c r="Z1263" s="297">
        <v>0</v>
      </c>
      <c r="AA1263" s="297">
        <v>0</v>
      </c>
      <c r="AB1263" s="297">
        <v>0</v>
      </c>
      <c r="AC1263" s="297">
        <v>218482.7</v>
      </c>
      <c r="AD1263" s="294"/>
      <c r="AE1263" s="294"/>
      <c r="AF1263" s="294"/>
      <c r="AG1263" s="294"/>
      <c r="AH1263" s="294"/>
      <c r="AI1263" s="294"/>
      <c r="AJ1263" s="294"/>
      <c r="AK1263" s="294"/>
      <c r="AL1263" s="294"/>
      <c r="AM1263" s="294"/>
      <c r="AN1263" s="294"/>
      <c r="AO1263" s="294"/>
      <c r="AP1263" s="294"/>
      <c r="AQ1263" s="294"/>
    </row>
    <row r="1264" spans="1:43" ht="60" x14ac:dyDescent="0.3">
      <c r="A1264" s="294"/>
      <c r="B1264" s="294"/>
      <c r="C1264" s="287" t="s">
        <v>2870</v>
      </c>
      <c r="D1264" s="288">
        <v>210264</v>
      </c>
      <c r="E1264" s="294"/>
      <c r="F1264" s="295" t="s">
        <v>3268</v>
      </c>
      <c r="G1264" s="295" t="s">
        <v>1132</v>
      </c>
      <c r="H1264" s="296"/>
      <c r="I1264" s="290">
        <v>40997</v>
      </c>
      <c r="J1264" s="294"/>
      <c r="K1264" s="294"/>
      <c r="L1264" s="295" t="s">
        <v>3212</v>
      </c>
      <c r="M1264" s="294"/>
      <c r="N1264" s="294"/>
      <c r="O1264" s="294"/>
      <c r="P1264" s="294"/>
      <c r="Q1264" s="294"/>
      <c r="R1264" s="294"/>
      <c r="S1264" s="294"/>
      <c r="T1264" s="294"/>
      <c r="U1264" s="294"/>
      <c r="V1264" s="294" t="s">
        <v>689</v>
      </c>
      <c r="W1264" s="294" t="s">
        <v>689</v>
      </c>
      <c r="X1264" s="294"/>
      <c r="Y1264" s="297">
        <v>291500</v>
      </c>
      <c r="Z1264" s="297">
        <v>0</v>
      </c>
      <c r="AA1264" s="297">
        <v>0</v>
      </c>
      <c r="AB1264" s="297">
        <v>0</v>
      </c>
      <c r="AC1264" s="297">
        <v>218482.7</v>
      </c>
      <c r="AD1264" s="294"/>
      <c r="AE1264" s="294"/>
      <c r="AF1264" s="294"/>
      <c r="AG1264" s="294"/>
      <c r="AH1264" s="294"/>
      <c r="AI1264" s="294"/>
      <c r="AJ1264" s="294"/>
      <c r="AK1264" s="294"/>
      <c r="AL1264" s="294"/>
      <c r="AM1264" s="294"/>
      <c r="AN1264" s="294"/>
      <c r="AO1264" s="294"/>
      <c r="AP1264" s="294"/>
      <c r="AQ1264" s="294"/>
    </row>
    <row r="1265" spans="1:43" ht="60" x14ac:dyDescent="0.3">
      <c r="A1265" s="294"/>
      <c r="B1265" s="294"/>
      <c r="C1265" s="287" t="s">
        <v>2871</v>
      </c>
      <c r="D1265" s="288">
        <v>210349</v>
      </c>
      <c r="E1265" s="294"/>
      <c r="F1265" s="295" t="s">
        <v>3268</v>
      </c>
      <c r="G1265" s="295" t="s">
        <v>1132</v>
      </c>
      <c r="H1265" s="296"/>
      <c r="I1265" s="290">
        <v>40997</v>
      </c>
      <c r="J1265" s="294"/>
      <c r="K1265" s="294"/>
      <c r="L1265" s="295" t="s">
        <v>3212</v>
      </c>
      <c r="M1265" s="294"/>
      <c r="N1265" s="294"/>
      <c r="O1265" s="294"/>
      <c r="P1265" s="294"/>
      <c r="Q1265" s="294"/>
      <c r="R1265" s="294"/>
      <c r="S1265" s="294"/>
      <c r="T1265" s="294"/>
      <c r="U1265" s="294"/>
      <c r="V1265" s="294" t="s">
        <v>689</v>
      </c>
      <c r="W1265" s="294" t="s">
        <v>689</v>
      </c>
      <c r="X1265" s="294"/>
      <c r="Y1265" s="297">
        <v>291500</v>
      </c>
      <c r="Z1265" s="297">
        <v>0</v>
      </c>
      <c r="AA1265" s="297">
        <v>0</v>
      </c>
      <c r="AB1265" s="297">
        <v>0</v>
      </c>
      <c r="AC1265" s="297">
        <v>218482.7</v>
      </c>
      <c r="AD1265" s="294"/>
      <c r="AE1265" s="294"/>
      <c r="AF1265" s="294"/>
      <c r="AG1265" s="294"/>
      <c r="AH1265" s="294"/>
      <c r="AI1265" s="294"/>
      <c r="AJ1265" s="294"/>
      <c r="AK1265" s="294"/>
      <c r="AL1265" s="294"/>
      <c r="AM1265" s="294"/>
      <c r="AN1265" s="294"/>
      <c r="AO1265" s="294"/>
      <c r="AP1265" s="294"/>
      <c r="AQ1265" s="294"/>
    </row>
    <row r="1266" spans="1:43" ht="60" x14ac:dyDescent="0.3">
      <c r="A1266" s="294"/>
      <c r="B1266" s="294"/>
      <c r="C1266" s="287" t="s">
        <v>2872</v>
      </c>
      <c r="D1266" s="288">
        <v>210215</v>
      </c>
      <c r="E1266" s="294"/>
      <c r="F1266" s="295" t="s">
        <v>3268</v>
      </c>
      <c r="G1266" s="295" t="s">
        <v>1132</v>
      </c>
      <c r="H1266" s="296"/>
      <c r="I1266" s="290">
        <v>40997</v>
      </c>
      <c r="J1266" s="294"/>
      <c r="K1266" s="294"/>
      <c r="L1266" s="295" t="s">
        <v>3212</v>
      </c>
      <c r="M1266" s="294"/>
      <c r="N1266" s="294"/>
      <c r="O1266" s="294"/>
      <c r="P1266" s="294"/>
      <c r="Q1266" s="294"/>
      <c r="R1266" s="294"/>
      <c r="S1266" s="294"/>
      <c r="T1266" s="294"/>
      <c r="U1266" s="294"/>
      <c r="V1266" s="294" t="s">
        <v>689</v>
      </c>
      <c r="W1266" s="294" t="s">
        <v>689</v>
      </c>
      <c r="X1266" s="294"/>
      <c r="Y1266" s="297">
        <v>291500</v>
      </c>
      <c r="Z1266" s="297">
        <v>0</v>
      </c>
      <c r="AA1266" s="297">
        <v>0</v>
      </c>
      <c r="AB1266" s="297">
        <v>0</v>
      </c>
      <c r="AC1266" s="297">
        <v>218482.7</v>
      </c>
      <c r="AD1266" s="294"/>
      <c r="AE1266" s="294"/>
      <c r="AF1266" s="294"/>
      <c r="AG1266" s="294"/>
      <c r="AH1266" s="294"/>
      <c r="AI1266" s="294"/>
      <c r="AJ1266" s="294"/>
      <c r="AK1266" s="294"/>
      <c r="AL1266" s="294"/>
      <c r="AM1266" s="294"/>
      <c r="AN1266" s="294"/>
      <c r="AO1266" s="294"/>
      <c r="AP1266" s="294"/>
      <c r="AQ1266" s="294"/>
    </row>
    <row r="1267" spans="1:43" ht="36" x14ac:dyDescent="0.3">
      <c r="A1267" s="294"/>
      <c r="B1267" s="294"/>
      <c r="C1267" s="287" t="s">
        <v>2873</v>
      </c>
      <c r="D1267" s="288">
        <v>83340</v>
      </c>
      <c r="E1267" s="294"/>
      <c r="F1267" s="295" t="s">
        <v>3253</v>
      </c>
      <c r="G1267" s="295" t="s">
        <v>1132</v>
      </c>
      <c r="H1267" s="296"/>
      <c r="I1267" s="290">
        <v>39602</v>
      </c>
      <c r="J1267" s="294"/>
      <c r="K1267" s="294"/>
      <c r="L1267" s="295" t="s">
        <v>3216</v>
      </c>
      <c r="M1267" s="294"/>
      <c r="N1267" s="294"/>
      <c r="O1267" s="294"/>
      <c r="P1267" s="294"/>
      <c r="Q1267" s="294"/>
      <c r="R1267" s="294"/>
      <c r="S1267" s="294"/>
      <c r="T1267" s="294"/>
      <c r="U1267" s="294"/>
      <c r="V1267" s="294" t="s">
        <v>689</v>
      </c>
      <c r="W1267" s="294" t="s">
        <v>689</v>
      </c>
      <c r="X1267" s="294"/>
      <c r="Y1267" s="297">
        <v>290000</v>
      </c>
      <c r="Z1267" s="297">
        <v>0</v>
      </c>
      <c r="AA1267" s="297">
        <v>0</v>
      </c>
      <c r="AB1267" s="297">
        <v>0</v>
      </c>
      <c r="AC1267" s="297">
        <v>0</v>
      </c>
      <c r="AD1267" s="294"/>
      <c r="AE1267" s="294"/>
      <c r="AF1267" s="294"/>
      <c r="AG1267" s="294"/>
      <c r="AH1267" s="294"/>
      <c r="AI1267" s="294"/>
      <c r="AJ1267" s="294"/>
      <c r="AK1267" s="294"/>
      <c r="AL1267" s="294"/>
      <c r="AM1267" s="294"/>
      <c r="AN1267" s="294"/>
      <c r="AO1267" s="294"/>
      <c r="AP1267" s="294"/>
      <c r="AQ1267" s="294"/>
    </row>
    <row r="1268" spans="1:43" ht="24" x14ac:dyDescent="0.3">
      <c r="A1268" s="294"/>
      <c r="B1268" s="294"/>
      <c r="C1268" s="287" t="s">
        <v>2874</v>
      </c>
      <c r="D1268" s="288">
        <v>56927</v>
      </c>
      <c r="E1268" s="294"/>
      <c r="F1268" s="295" t="s">
        <v>3276</v>
      </c>
      <c r="G1268" s="295" t="s">
        <v>1132</v>
      </c>
      <c r="H1268" s="296"/>
      <c r="I1268" s="290">
        <v>39295</v>
      </c>
      <c r="J1268" s="294"/>
      <c r="K1268" s="294"/>
      <c r="L1268" s="295" t="s">
        <v>3227</v>
      </c>
      <c r="M1268" s="294"/>
      <c r="N1268" s="294"/>
      <c r="O1268" s="294"/>
      <c r="P1268" s="294"/>
      <c r="Q1268" s="294"/>
      <c r="R1268" s="294"/>
      <c r="S1268" s="294"/>
      <c r="T1268" s="294"/>
      <c r="U1268" s="294"/>
      <c r="V1268" s="294" t="s">
        <v>689</v>
      </c>
      <c r="W1268" s="294" t="s">
        <v>689</v>
      </c>
      <c r="X1268" s="294"/>
      <c r="Y1268" s="297">
        <v>288706</v>
      </c>
      <c r="Z1268" s="297">
        <v>0</v>
      </c>
      <c r="AA1268" s="297">
        <v>0</v>
      </c>
      <c r="AB1268" s="297">
        <v>0</v>
      </c>
      <c r="AC1268" s="297">
        <v>325684</v>
      </c>
      <c r="AD1268" s="294"/>
      <c r="AE1268" s="294"/>
      <c r="AF1268" s="294"/>
      <c r="AG1268" s="294"/>
      <c r="AH1268" s="294"/>
      <c r="AI1268" s="294"/>
      <c r="AJ1268" s="294"/>
      <c r="AK1268" s="294"/>
      <c r="AL1268" s="294"/>
      <c r="AM1268" s="294"/>
      <c r="AN1268" s="294"/>
      <c r="AO1268" s="294"/>
      <c r="AP1268" s="294"/>
      <c r="AQ1268" s="294"/>
    </row>
    <row r="1269" spans="1:43" ht="24" x14ac:dyDescent="0.3">
      <c r="A1269" s="294"/>
      <c r="B1269" s="294"/>
      <c r="C1269" s="287" t="s">
        <v>2875</v>
      </c>
      <c r="D1269" s="288">
        <v>82591</v>
      </c>
      <c r="E1269" s="294"/>
      <c r="F1269" s="295" t="s">
        <v>3238</v>
      </c>
      <c r="G1269" s="295" t="s">
        <v>1132</v>
      </c>
      <c r="H1269" s="296"/>
      <c r="I1269" s="290">
        <v>39567</v>
      </c>
      <c r="J1269" s="294"/>
      <c r="K1269" s="294"/>
      <c r="L1269" s="295" t="s">
        <v>3210</v>
      </c>
      <c r="M1269" s="294"/>
      <c r="N1269" s="294"/>
      <c r="O1269" s="294"/>
      <c r="P1269" s="294"/>
      <c r="Q1269" s="294"/>
      <c r="R1269" s="294"/>
      <c r="S1269" s="294"/>
      <c r="T1269" s="294"/>
      <c r="U1269" s="294"/>
      <c r="V1269" s="294" t="s">
        <v>691</v>
      </c>
      <c r="W1269" s="294" t="s">
        <v>691</v>
      </c>
      <c r="X1269" s="294"/>
      <c r="Y1269" s="297">
        <v>280086.57</v>
      </c>
      <c r="Z1269" s="297">
        <v>0</v>
      </c>
      <c r="AA1269" s="297">
        <v>0</v>
      </c>
      <c r="AB1269" s="297">
        <v>0</v>
      </c>
      <c r="AC1269" s="297">
        <v>278188.18</v>
      </c>
      <c r="AD1269" s="294"/>
      <c r="AE1269" s="294"/>
      <c r="AF1269" s="294"/>
      <c r="AG1269" s="294"/>
      <c r="AH1269" s="294"/>
      <c r="AI1269" s="294"/>
      <c r="AJ1269" s="294"/>
      <c r="AK1269" s="294"/>
      <c r="AL1269" s="294"/>
      <c r="AM1269" s="294"/>
      <c r="AN1269" s="294"/>
      <c r="AO1269" s="294"/>
      <c r="AP1269" s="294"/>
      <c r="AQ1269" s="294"/>
    </row>
    <row r="1270" spans="1:43" ht="36" x14ac:dyDescent="0.3">
      <c r="A1270" s="294"/>
      <c r="B1270" s="294"/>
      <c r="C1270" s="287" t="s">
        <v>2876</v>
      </c>
      <c r="D1270" s="288">
        <v>125065</v>
      </c>
      <c r="E1270" s="294"/>
      <c r="F1270" s="295" t="s">
        <v>3228</v>
      </c>
      <c r="G1270" s="295" t="s">
        <v>1132</v>
      </c>
      <c r="H1270" s="296"/>
      <c r="I1270" s="290">
        <v>40065</v>
      </c>
      <c r="J1270" s="294"/>
      <c r="K1270" s="294"/>
      <c r="L1270" s="295" t="s">
        <v>3222</v>
      </c>
      <c r="M1270" s="294"/>
      <c r="N1270" s="294"/>
      <c r="O1270" s="294"/>
      <c r="P1270" s="294"/>
      <c r="Q1270" s="294"/>
      <c r="R1270" s="294"/>
      <c r="S1270" s="294"/>
      <c r="T1270" s="294"/>
      <c r="U1270" s="294"/>
      <c r="V1270" s="294" t="s">
        <v>689</v>
      </c>
      <c r="W1270" s="294" t="s">
        <v>689</v>
      </c>
      <c r="X1270" s="294"/>
      <c r="Y1270" s="297">
        <v>286831.84999999998</v>
      </c>
      <c r="Z1270" s="297">
        <v>0</v>
      </c>
      <c r="AA1270" s="297">
        <v>0</v>
      </c>
      <c r="AB1270" s="297">
        <v>0</v>
      </c>
      <c r="AC1270" s="297">
        <v>0</v>
      </c>
      <c r="AD1270" s="294"/>
      <c r="AE1270" s="294"/>
      <c r="AF1270" s="294"/>
      <c r="AG1270" s="294"/>
      <c r="AH1270" s="294"/>
      <c r="AI1270" s="294"/>
      <c r="AJ1270" s="294"/>
      <c r="AK1270" s="294"/>
      <c r="AL1270" s="294"/>
      <c r="AM1270" s="294"/>
      <c r="AN1270" s="294"/>
      <c r="AO1270" s="294"/>
      <c r="AP1270" s="294"/>
      <c r="AQ1270" s="294"/>
    </row>
    <row r="1271" spans="1:43" ht="60" x14ac:dyDescent="0.3">
      <c r="A1271" s="294"/>
      <c r="B1271" s="294"/>
      <c r="C1271" s="287" t="s">
        <v>2877</v>
      </c>
      <c r="D1271" s="288">
        <v>277824</v>
      </c>
      <c r="E1271" s="294"/>
      <c r="F1271" s="295" t="s">
        <v>3268</v>
      </c>
      <c r="G1271" s="295" t="s">
        <v>1132</v>
      </c>
      <c r="H1271" s="296"/>
      <c r="I1271" s="290">
        <v>41571</v>
      </c>
      <c r="J1271" s="294"/>
      <c r="K1271" s="294"/>
      <c r="L1271" s="295" t="s">
        <v>3212</v>
      </c>
      <c r="M1271" s="294"/>
      <c r="N1271" s="294"/>
      <c r="O1271" s="294"/>
      <c r="P1271" s="294"/>
      <c r="Q1271" s="294"/>
      <c r="R1271" s="294"/>
      <c r="S1271" s="294"/>
      <c r="T1271" s="294"/>
      <c r="U1271" s="294"/>
      <c r="V1271" s="294" t="s">
        <v>689</v>
      </c>
      <c r="W1271" s="294" t="s">
        <v>689</v>
      </c>
      <c r="X1271" s="294"/>
      <c r="Y1271" s="297">
        <v>286500</v>
      </c>
      <c r="Z1271" s="297">
        <v>0</v>
      </c>
      <c r="AA1271" s="297">
        <v>0</v>
      </c>
      <c r="AB1271" s="297">
        <v>0</v>
      </c>
      <c r="AC1271" s="297">
        <v>218249.7</v>
      </c>
      <c r="AD1271" s="294"/>
      <c r="AE1271" s="294"/>
      <c r="AF1271" s="294"/>
      <c r="AG1271" s="294"/>
      <c r="AH1271" s="294"/>
      <c r="AI1271" s="294"/>
      <c r="AJ1271" s="294"/>
      <c r="AK1271" s="294"/>
      <c r="AL1271" s="294"/>
      <c r="AM1271" s="294"/>
      <c r="AN1271" s="294"/>
      <c r="AO1271" s="294"/>
      <c r="AP1271" s="294"/>
      <c r="AQ1271" s="294"/>
    </row>
    <row r="1272" spans="1:43" ht="48" x14ac:dyDescent="0.3">
      <c r="A1272" s="294"/>
      <c r="B1272" s="294"/>
      <c r="C1272" s="287" t="s">
        <v>2878</v>
      </c>
      <c r="D1272" s="288">
        <v>277763</v>
      </c>
      <c r="E1272" s="294"/>
      <c r="F1272" s="295" t="s">
        <v>3268</v>
      </c>
      <c r="G1272" s="295" t="s">
        <v>1132</v>
      </c>
      <c r="H1272" s="296"/>
      <c r="I1272" s="290">
        <v>41570</v>
      </c>
      <c r="J1272" s="294"/>
      <c r="K1272" s="294"/>
      <c r="L1272" s="295" t="s">
        <v>3212</v>
      </c>
      <c r="M1272" s="294"/>
      <c r="N1272" s="294"/>
      <c r="O1272" s="294"/>
      <c r="P1272" s="294"/>
      <c r="Q1272" s="294"/>
      <c r="R1272" s="294"/>
      <c r="S1272" s="294"/>
      <c r="T1272" s="294"/>
      <c r="U1272" s="294"/>
      <c r="V1272" s="294" t="s">
        <v>689</v>
      </c>
      <c r="W1272" s="294" t="s">
        <v>689</v>
      </c>
      <c r="X1272" s="294"/>
      <c r="Y1272" s="297">
        <v>286500</v>
      </c>
      <c r="Z1272" s="297">
        <v>0</v>
      </c>
      <c r="AA1272" s="297">
        <v>0</v>
      </c>
      <c r="AB1272" s="297">
        <v>0</v>
      </c>
      <c r="AC1272" s="297">
        <v>218249.7</v>
      </c>
      <c r="AD1272" s="294"/>
      <c r="AE1272" s="294"/>
      <c r="AF1272" s="294"/>
      <c r="AG1272" s="294"/>
      <c r="AH1272" s="294"/>
      <c r="AI1272" s="294"/>
      <c r="AJ1272" s="294"/>
      <c r="AK1272" s="294"/>
      <c r="AL1272" s="294"/>
      <c r="AM1272" s="294"/>
      <c r="AN1272" s="294"/>
      <c r="AO1272" s="294"/>
      <c r="AP1272" s="294"/>
      <c r="AQ1272" s="294"/>
    </row>
    <row r="1273" spans="1:43" ht="60" x14ac:dyDescent="0.3">
      <c r="A1273" s="294"/>
      <c r="B1273" s="294"/>
      <c r="C1273" s="287" t="s">
        <v>2879</v>
      </c>
      <c r="D1273" s="288">
        <v>277730</v>
      </c>
      <c r="E1273" s="294"/>
      <c r="F1273" s="295" t="s">
        <v>3268</v>
      </c>
      <c r="G1273" s="295" t="s">
        <v>1132</v>
      </c>
      <c r="H1273" s="296"/>
      <c r="I1273" s="290">
        <v>41570</v>
      </c>
      <c r="J1273" s="294"/>
      <c r="K1273" s="294"/>
      <c r="L1273" s="295" t="s">
        <v>3212</v>
      </c>
      <c r="M1273" s="294"/>
      <c r="N1273" s="294"/>
      <c r="O1273" s="294"/>
      <c r="P1273" s="294"/>
      <c r="Q1273" s="294"/>
      <c r="R1273" s="294"/>
      <c r="S1273" s="294"/>
      <c r="T1273" s="294"/>
      <c r="U1273" s="294"/>
      <c r="V1273" s="294" t="s">
        <v>689</v>
      </c>
      <c r="W1273" s="294" t="s">
        <v>689</v>
      </c>
      <c r="X1273" s="294"/>
      <c r="Y1273" s="297">
        <v>286500</v>
      </c>
      <c r="Z1273" s="297">
        <v>0</v>
      </c>
      <c r="AA1273" s="297">
        <v>0</v>
      </c>
      <c r="AB1273" s="297">
        <v>0</v>
      </c>
      <c r="AC1273" s="297">
        <v>218249.7</v>
      </c>
      <c r="AD1273" s="294"/>
      <c r="AE1273" s="294"/>
      <c r="AF1273" s="294"/>
      <c r="AG1273" s="294"/>
      <c r="AH1273" s="294"/>
      <c r="AI1273" s="294"/>
      <c r="AJ1273" s="294"/>
      <c r="AK1273" s="294"/>
      <c r="AL1273" s="294"/>
      <c r="AM1273" s="294"/>
      <c r="AN1273" s="294"/>
      <c r="AO1273" s="294"/>
      <c r="AP1273" s="294"/>
      <c r="AQ1273" s="294"/>
    </row>
    <row r="1274" spans="1:43" ht="60" x14ac:dyDescent="0.3">
      <c r="A1274" s="294"/>
      <c r="B1274" s="294"/>
      <c r="C1274" s="287" t="s">
        <v>2880</v>
      </c>
      <c r="D1274" s="288">
        <v>277783</v>
      </c>
      <c r="E1274" s="294"/>
      <c r="F1274" s="295" t="s">
        <v>3268</v>
      </c>
      <c r="G1274" s="295" t="s">
        <v>1132</v>
      </c>
      <c r="H1274" s="296"/>
      <c r="I1274" s="290">
        <v>41570</v>
      </c>
      <c r="J1274" s="294"/>
      <c r="K1274" s="294"/>
      <c r="L1274" s="295" t="s">
        <v>3212</v>
      </c>
      <c r="M1274" s="294"/>
      <c r="N1274" s="294"/>
      <c r="O1274" s="294"/>
      <c r="P1274" s="294"/>
      <c r="Q1274" s="294"/>
      <c r="R1274" s="294"/>
      <c r="S1274" s="294"/>
      <c r="T1274" s="294"/>
      <c r="U1274" s="294"/>
      <c r="V1274" s="294" t="s">
        <v>689</v>
      </c>
      <c r="W1274" s="294" t="s">
        <v>689</v>
      </c>
      <c r="X1274" s="294"/>
      <c r="Y1274" s="297">
        <v>286500</v>
      </c>
      <c r="Z1274" s="297">
        <v>0</v>
      </c>
      <c r="AA1274" s="297">
        <v>0</v>
      </c>
      <c r="AB1274" s="297">
        <v>0</v>
      </c>
      <c r="AC1274" s="297">
        <v>218249.7</v>
      </c>
      <c r="AD1274" s="294"/>
      <c r="AE1274" s="294"/>
      <c r="AF1274" s="294"/>
      <c r="AG1274" s="294"/>
      <c r="AH1274" s="294"/>
      <c r="AI1274" s="294"/>
      <c r="AJ1274" s="294"/>
      <c r="AK1274" s="294"/>
      <c r="AL1274" s="294"/>
      <c r="AM1274" s="294"/>
      <c r="AN1274" s="294"/>
      <c r="AO1274" s="294"/>
      <c r="AP1274" s="294"/>
      <c r="AQ1274" s="294"/>
    </row>
    <row r="1275" spans="1:43" x14ac:dyDescent="0.3">
      <c r="A1275" s="294"/>
      <c r="B1275" s="294"/>
      <c r="C1275" s="287" t="s">
        <v>2881</v>
      </c>
      <c r="D1275" s="288">
        <v>28241</v>
      </c>
      <c r="E1275" s="294"/>
      <c r="F1275" s="295" t="s">
        <v>3234</v>
      </c>
      <c r="G1275" s="295" t="s">
        <v>1132</v>
      </c>
      <c r="H1275" s="296"/>
      <c r="I1275" s="290">
        <v>39213</v>
      </c>
      <c r="J1275" s="294"/>
      <c r="K1275" s="294"/>
      <c r="L1275" s="295" t="s">
        <v>3211</v>
      </c>
      <c r="M1275" s="294"/>
      <c r="N1275" s="294"/>
      <c r="O1275" s="294"/>
      <c r="P1275" s="294"/>
      <c r="Q1275" s="294"/>
      <c r="R1275" s="294"/>
      <c r="S1275" s="294"/>
      <c r="T1275" s="294"/>
      <c r="U1275" s="294"/>
      <c r="V1275" s="294" t="s">
        <v>689</v>
      </c>
      <c r="W1275" s="294" t="s">
        <v>691</v>
      </c>
      <c r="X1275" s="294"/>
      <c r="Y1275" s="297">
        <v>285217</v>
      </c>
      <c r="Z1275" s="297">
        <v>0</v>
      </c>
      <c r="AA1275" s="297">
        <v>0</v>
      </c>
      <c r="AB1275" s="297">
        <v>0</v>
      </c>
      <c r="AC1275" s="297">
        <v>7420</v>
      </c>
      <c r="AD1275" s="294"/>
      <c r="AE1275" s="294"/>
      <c r="AF1275" s="294"/>
      <c r="AG1275" s="294"/>
      <c r="AH1275" s="294"/>
      <c r="AI1275" s="294"/>
      <c r="AJ1275" s="294"/>
      <c r="AK1275" s="294"/>
      <c r="AL1275" s="294"/>
      <c r="AM1275" s="294"/>
      <c r="AN1275" s="294"/>
      <c r="AO1275" s="294"/>
      <c r="AP1275" s="294"/>
      <c r="AQ1275" s="294"/>
    </row>
    <row r="1276" spans="1:43" ht="24" x14ac:dyDescent="0.3">
      <c r="A1276" s="294"/>
      <c r="B1276" s="294"/>
      <c r="C1276" s="287" t="s">
        <v>2882</v>
      </c>
      <c r="D1276" s="288">
        <v>63401</v>
      </c>
      <c r="E1276" s="294"/>
      <c r="F1276" s="295" t="s">
        <v>3277</v>
      </c>
      <c r="G1276" s="295" t="s">
        <v>1132</v>
      </c>
      <c r="H1276" s="296"/>
      <c r="I1276" s="290">
        <v>39357</v>
      </c>
      <c r="J1276" s="294"/>
      <c r="K1276" s="294"/>
      <c r="L1276" s="295" t="s">
        <v>3227</v>
      </c>
      <c r="M1276" s="294"/>
      <c r="N1276" s="294"/>
      <c r="O1276" s="294"/>
      <c r="P1276" s="294"/>
      <c r="Q1276" s="294"/>
      <c r="R1276" s="294"/>
      <c r="S1276" s="294"/>
      <c r="T1276" s="294"/>
      <c r="U1276" s="294"/>
      <c r="V1276" s="294" t="s">
        <v>689</v>
      </c>
      <c r="W1276" s="294" t="s">
        <v>689</v>
      </c>
      <c r="X1276" s="294"/>
      <c r="Y1276" s="297">
        <v>285162</v>
      </c>
      <c r="Z1276" s="297">
        <v>0</v>
      </c>
      <c r="AA1276" s="297">
        <v>0</v>
      </c>
      <c r="AB1276" s="297">
        <v>0</v>
      </c>
      <c r="AC1276" s="297">
        <v>0</v>
      </c>
      <c r="AD1276" s="294"/>
      <c r="AE1276" s="294"/>
      <c r="AF1276" s="294"/>
      <c r="AG1276" s="294"/>
      <c r="AH1276" s="294"/>
      <c r="AI1276" s="294"/>
      <c r="AJ1276" s="294"/>
      <c r="AK1276" s="294"/>
      <c r="AL1276" s="294"/>
      <c r="AM1276" s="294"/>
      <c r="AN1276" s="294"/>
      <c r="AO1276" s="294"/>
      <c r="AP1276" s="294"/>
      <c r="AQ1276" s="294"/>
    </row>
    <row r="1277" spans="1:43" ht="60" x14ac:dyDescent="0.3">
      <c r="A1277" s="294"/>
      <c r="B1277" s="294"/>
      <c r="C1277" s="287" t="s">
        <v>2883</v>
      </c>
      <c r="D1277" s="288">
        <v>294841</v>
      </c>
      <c r="E1277" s="294"/>
      <c r="F1277" s="295" t="s">
        <v>3249</v>
      </c>
      <c r="G1277" s="295" t="s">
        <v>1132</v>
      </c>
      <c r="H1277" s="296"/>
      <c r="I1277" s="290">
        <v>41796</v>
      </c>
      <c r="J1277" s="294"/>
      <c r="K1277" s="294"/>
      <c r="L1277" s="295" t="s">
        <v>3212</v>
      </c>
      <c r="M1277" s="294"/>
      <c r="N1277" s="294"/>
      <c r="O1277" s="294"/>
      <c r="P1277" s="294"/>
      <c r="Q1277" s="294"/>
      <c r="R1277" s="294"/>
      <c r="S1277" s="294"/>
      <c r="T1277" s="294"/>
      <c r="U1277" s="294"/>
      <c r="V1277" s="294" t="s">
        <v>689</v>
      </c>
      <c r="W1277" s="294" t="s">
        <v>689</v>
      </c>
      <c r="X1277" s="294"/>
      <c r="Y1277" s="297">
        <v>285076</v>
      </c>
      <c r="Z1277" s="297">
        <v>0</v>
      </c>
      <c r="AA1277" s="297">
        <v>0</v>
      </c>
      <c r="AB1277" s="297">
        <v>0</v>
      </c>
      <c r="AC1277" s="297">
        <v>0</v>
      </c>
      <c r="AD1277" s="294"/>
      <c r="AE1277" s="294"/>
      <c r="AF1277" s="294"/>
      <c r="AG1277" s="294"/>
      <c r="AH1277" s="294"/>
      <c r="AI1277" s="294"/>
      <c r="AJ1277" s="294"/>
      <c r="AK1277" s="294"/>
      <c r="AL1277" s="294"/>
      <c r="AM1277" s="294"/>
      <c r="AN1277" s="294"/>
      <c r="AO1277" s="294"/>
      <c r="AP1277" s="294"/>
      <c r="AQ1277" s="294"/>
    </row>
    <row r="1278" spans="1:43" ht="24" x14ac:dyDescent="0.3">
      <c r="A1278" s="294"/>
      <c r="B1278" s="294"/>
      <c r="C1278" s="287" t="s">
        <v>2884</v>
      </c>
      <c r="D1278" s="288">
        <v>80732</v>
      </c>
      <c r="E1278" s="294"/>
      <c r="F1278" s="295" t="s">
        <v>3275</v>
      </c>
      <c r="G1278" s="295" t="s">
        <v>1132</v>
      </c>
      <c r="H1278" s="296"/>
      <c r="I1278" s="290">
        <v>39545</v>
      </c>
      <c r="J1278" s="294"/>
      <c r="K1278" s="294"/>
      <c r="L1278" s="295" t="s">
        <v>3210</v>
      </c>
      <c r="M1278" s="294"/>
      <c r="N1278" s="294"/>
      <c r="O1278" s="294"/>
      <c r="P1278" s="294"/>
      <c r="Q1278" s="294"/>
      <c r="R1278" s="294"/>
      <c r="S1278" s="294"/>
      <c r="T1278" s="294"/>
      <c r="U1278" s="294"/>
      <c r="V1278" s="294" t="s">
        <v>691</v>
      </c>
      <c r="W1278" s="294" t="s">
        <v>689</v>
      </c>
      <c r="X1278" s="294"/>
      <c r="Y1278" s="297">
        <v>295753.44</v>
      </c>
      <c r="Z1278" s="297">
        <v>0</v>
      </c>
      <c r="AA1278" s="297">
        <v>0</v>
      </c>
      <c r="AB1278" s="297">
        <v>0</v>
      </c>
      <c r="AC1278" s="297">
        <v>0</v>
      </c>
      <c r="AD1278" s="294"/>
      <c r="AE1278" s="294"/>
      <c r="AF1278" s="294"/>
      <c r="AG1278" s="294"/>
      <c r="AH1278" s="294"/>
      <c r="AI1278" s="294"/>
      <c r="AJ1278" s="294"/>
      <c r="AK1278" s="294"/>
      <c r="AL1278" s="294"/>
      <c r="AM1278" s="294"/>
      <c r="AN1278" s="294"/>
      <c r="AO1278" s="294"/>
      <c r="AP1278" s="294"/>
      <c r="AQ1278" s="294"/>
    </row>
    <row r="1279" spans="1:43" ht="48" x14ac:dyDescent="0.3">
      <c r="A1279" s="294"/>
      <c r="B1279" s="294"/>
      <c r="C1279" s="287" t="s">
        <v>2885</v>
      </c>
      <c r="D1279" s="288">
        <v>155807</v>
      </c>
      <c r="E1279" s="294"/>
      <c r="F1279" s="295" t="s">
        <v>3228</v>
      </c>
      <c r="G1279" s="295" t="s">
        <v>1132</v>
      </c>
      <c r="H1279" s="296"/>
      <c r="I1279" s="290">
        <v>40367</v>
      </c>
      <c r="J1279" s="294"/>
      <c r="K1279" s="294"/>
      <c r="L1279" s="295" t="s">
        <v>3212</v>
      </c>
      <c r="M1279" s="294"/>
      <c r="N1279" s="294"/>
      <c r="O1279" s="294"/>
      <c r="P1279" s="294"/>
      <c r="Q1279" s="294"/>
      <c r="R1279" s="294"/>
      <c r="S1279" s="294"/>
      <c r="T1279" s="294"/>
      <c r="U1279" s="294"/>
      <c r="V1279" s="294" t="s">
        <v>689</v>
      </c>
      <c r="W1279" s="294" t="s">
        <v>689</v>
      </c>
      <c r="X1279" s="294"/>
      <c r="Y1279" s="297">
        <v>280184</v>
      </c>
      <c r="Z1279" s="297">
        <v>0</v>
      </c>
      <c r="AA1279" s="297">
        <v>0</v>
      </c>
      <c r="AB1279" s="297">
        <v>0</v>
      </c>
      <c r="AC1279" s="297">
        <v>0</v>
      </c>
      <c r="AD1279" s="294"/>
      <c r="AE1279" s="294"/>
      <c r="AF1279" s="294"/>
      <c r="AG1279" s="294"/>
      <c r="AH1279" s="294"/>
      <c r="AI1279" s="294"/>
      <c r="AJ1279" s="294"/>
      <c r="AK1279" s="294"/>
      <c r="AL1279" s="294"/>
      <c r="AM1279" s="294"/>
      <c r="AN1279" s="294"/>
      <c r="AO1279" s="294"/>
      <c r="AP1279" s="294"/>
      <c r="AQ1279" s="294"/>
    </row>
    <row r="1280" spans="1:43" ht="36" x14ac:dyDescent="0.3">
      <c r="A1280" s="294"/>
      <c r="B1280" s="294"/>
      <c r="C1280" s="287" t="s">
        <v>2886</v>
      </c>
      <c r="D1280" s="288">
        <v>77359</v>
      </c>
      <c r="E1280" s="294"/>
      <c r="F1280" s="295" t="s">
        <v>3271</v>
      </c>
      <c r="G1280" s="295" t="s">
        <v>1132</v>
      </c>
      <c r="H1280" s="296"/>
      <c r="I1280" s="290">
        <v>39505</v>
      </c>
      <c r="J1280" s="294"/>
      <c r="K1280" s="294"/>
      <c r="L1280" s="295" t="s">
        <v>3227</v>
      </c>
      <c r="M1280" s="294"/>
      <c r="N1280" s="294"/>
      <c r="O1280" s="294"/>
      <c r="P1280" s="294"/>
      <c r="Q1280" s="294"/>
      <c r="R1280" s="294"/>
      <c r="S1280" s="294"/>
      <c r="T1280" s="294"/>
      <c r="U1280" s="294"/>
      <c r="V1280" s="294" t="s">
        <v>691</v>
      </c>
      <c r="W1280" s="294" t="s">
        <v>689</v>
      </c>
      <c r="X1280" s="294"/>
      <c r="Y1280" s="297">
        <v>267693.03999999998</v>
      </c>
      <c r="Z1280" s="297">
        <v>0</v>
      </c>
      <c r="AA1280" s="297">
        <v>0</v>
      </c>
      <c r="AB1280" s="297">
        <v>0</v>
      </c>
      <c r="AC1280" s="297">
        <v>291200.93</v>
      </c>
      <c r="AD1280" s="294"/>
      <c r="AE1280" s="294"/>
      <c r="AF1280" s="294"/>
      <c r="AG1280" s="294"/>
      <c r="AH1280" s="294"/>
      <c r="AI1280" s="294"/>
      <c r="AJ1280" s="294"/>
      <c r="AK1280" s="294"/>
      <c r="AL1280" s="294"/>
      <c r="AM1280" s="294"/>
      <c r="AN1280" s="294"/>
      <c r="AO1280" s="294"/>
      <c r="AP1280" s="294"/>
      <c r="AQ1280" s="294"/>
    </row>
    <row r="1281" spans="1:43" ht="36" x14ac:dyDescent="0.3">
      <c r="A1281" s="294"/>
      <c r="B1281" s="294"/>
      <c r="C1281" s="287" t="s">
        <v>2887</v>
      </c>
      <c r="D1281" s="288">
        <v>80674</v>
      </c>
      <c r="E1281" s="294"/>
      <c r="F1281" s="295" t="s">
        <v>3275</v>
      </c>
      <c r="G1281" s="295" t="s">
        <v>1132</v>
      </c>
      <c r="H1281" s="296"/>
      <c r="I1281" s="290">
        <v>39541</v>
      </c>
      <c r="J1281" s="294"/>
      <c r="K1281" s="294"/>
      <c r="L1281" s="295" t="s">
        <v>3227</v>
      </c>
      <c r="M1281" s="294"/>
      <c r="N1281" s="294"/>
      <c r="O1281" s="294"/>
      <c r="P1281" s="294"/>
      <c r="Q1281" s="294"/>
      <c r="R1281" s="294"/>
      <c r="S1281" s="294"/>
      <c r="T1281" s="294"/>
      <c r="U1281" s="294"/>
      <c r="V1281" s="294" t="s">
        <v>691</v>
      </c>
      <c r="W1281" s="294" t="s">
        <v>689</v>
      </c>
      <c r="X1281" s="294"/>
      <c r="Y1281" s="297">
        <v>318742.2</v>
      </c>
      <c r="Z1281" s="297">
        <v>0</v>
      </c>
      <c r="AA1281" s="297">
        <v>0</v>
      </c>
      <c r="AB1281" s="297">
        <v>0</v>
      </c>
      <c r="AC1281" s="297">
        <v>0</v>
      </c>
      <c r="AD1281" s="294"/>
      <c r="AE1281" s="294"/>
      <c r="AF1281" s="294"/>
      <c r="AG1281" s="294"/>
      <c r="AH1281" s="294"/>
      <c r="AI1281" s="294"/>
      <c r="AJ1281" s="294"/>
      <c r="AK1281" s="294"/>
      <c r="AL1281" s="294"/>
      <c r="AM1281" s="294"/>
      <c r="AN1281" s="294"/>
      <c r="AO1281" s="294"/>
      <c r="AP1281" s="294"/>
      <c r="AQ1281" s="294"/>
    </row>
    <row r="1282" spans="1:43" ht="36" x14ac:dyDescent="0.3">
      <c r="A1282" s="294"/>
      <c r="B1282" s="294"/>
      <c r="C1282" s="287" t="s">
        <v>2888</v>
      </c>
      <c r="D1282" s="288">
        <v>80702</v>
      </c>
      <c r="E1282" s="294"/>
      <c r="F1282" s="295" t="s">
        <v>3275</v>
      </c>
      <c r="G1282" s="295" t="s">
        <v>1132</v>
      </c>
      <c r="H1282" s="296"/>
      <c r="I1282" s="290">
        <v>39541</v>
      </c>
      <c r="J1282" s="294"/>
      <c r="K1282" s="294"/>
      <c r="L1282" s="295" t="s">
        <v>3227</v>
      </c>
      <c r="M1282" s="294"/>
      <c r="N1282" s="294"/>
      <c r="O1282" s="294"/>
      <c r="P1282" s="294"/>
      <c r="Q1282" s="294"/>
      <c r="R1282" s="294"/>
      <c r="S1282" s="294"/>
      <c r="T1282" s="294"/>
      <c r="U1282" s="294"/>
      <c r="V1282" s="294" t="s">
        <v>691</v>
      </c>
      <c r="W1282" s="294" t="s">
        <v>689</v>
      </c>
      <c r="X1282" s="294"/>
      <c r="Y1282" s="297">
        <v>328299.06</v>
      </c>
      <c r="Z1282" s="297">
        <v>0</v>
      </c>
      <c r="AA1282" s="297">
        <v>0</v>
      </c>
      <c r="AB1282" s="297">
        <v>0</v>
      </c>
      <c r="AC1282" s="297">
        <v>0</v>
      </c>
      <c r="AD1282" s="294"/>
      <c r="AE1282" s="294"/>
      <c r="AF1282" s="294"/>
      <c r="AG1282" s="294"/>
      <c r="AH1282" s="294"/>
      <c r="AI1282" s="294"/>
      <c r="AJ1282" s="294"/>
      <c r="AK1282" s="294"/>
      <c r="AL1282" s="294"/>
      <c r="AM1282" s="294"/>
      <c r="AN1282" s="294"/>
      <c r="AO1282" s="294"/>
      <c r="AP1282" s="294"/>
      <c r="AQ1282" s="294"/>
    </row>
    <row r="1283" spans="1:43" ht="24" x14ac:dyDescent="0.3">
      <c r="A1283" s="294"/>
      <c r="B1283" s="294"/>
      <c r="C1283" s="287" t="s">
        <v>2889</v>
      </c>
      <c r="D1283" s="288">
        <v>80703</v>
      </c>
      <c r="E1283" s="294"/>
      <c r="F1283" s="295" t="s">
        <v>3275</v>
      </c>
      <c r="G1283" s="295" t="s">
        <v>1132</v>
      </c>
      <c r="H1283" s="296"/>
      <c r="I1283" s="290">
        <v>39541</v>
      </c>
      <c r="J1283" s="294"/>
      <c r="K1283" s="294"/>
      <c r="L1283" s="295" t="s">
        <v>3227</v>
      </c>
      <c r="M1283" s="294"/>
      <c r="N1283" s="294"/>
      <c r="O1283" s="294"/>
      <c r="P1283" s="294"/>
      <c r="Q1283" s="294"/>
      <c r="R1283" s="294"/>
      <c r="S1283" s="294"/>
      <c r="T1283" s="294"/>
      <c r="U1283" s="294"/>
      <c r="V1283" s="294" t="s">
        <v>689</v>
      </c>
      <c r="W1283" s="294" t="s">
        <v>689</v>
      </c>
      <c r="X1283" s="294"/>
      <c r="Y1283" s="297">
        <v>280000</v>
      </c>
      <c r="Z1283" s="297">
        <v>0</v>
      </c>
      <c r="AA1283" s="297">
        <v>0</v>
      </c>
      <c r="AB1283" s="297">
        <v>0</v>
      </c>
      <c r="AC1283" s="297">
        <v>0</v>
      </c>
      <c r="AD1283" s="294"/>
      <c r="AE1283" s="294"/>
      <c r="AF1283" s="294"/>
      <c r="AG1283" s="294"/>
      <c r="AH1283" s="294"/>
      <c r="AI1283" s="294"/>
      <c r="AJ1283" s="294"/>
      <c r="AK1283" s="294"/>
      <c r="AL1283" s="294"/>
      <c r="AM1283" s="294"/>
      <c r="AN1283" s="294"/>
      <c r="AO1283" s="294"/>
      <c r="AP1283" s="294"/>
      <c r="AQ1283" s="294"/>
    </row>
    <row r="1284" spans="1:43" ht="36" x14ac:dyDescent="0.3">
      <c r="A1284" s="294"/>
      <c r="B1284" s="294"/>
      <c r="C1284" s="287" t="s">
        <v>2890</v>
      </c>
      <c r="D1284" s="288">
        <v>77735</v>
      </c>
      <c r="E1284" s="294"/>
      <c r="F1284" s="295" t="s">
        <v>3271</v>
      </c>
      <c r="G1284" s="295" t="s">
        <v>1132</v>
      </c>
      <c r="H1284" s="296"/>
      <c r="I1284" s="290">
        <v>39507</v>
      </c>
      <c r="J1284" s="294"/>
      <c r="K1284" s="294"/>
      <c r="L1284" s="295" t="s">
        <v>3227</v>
      </c>
      <c r="M1284" s="294"/>
      <c r="N1284" s="294"/>
      <c r="O1284" s="294"/>
      <c r="P1284" s="294"/>
      <c r="Q1284" s="294"/>
      <c r="R1284" s="294"/>
      <c r="S1284" s="294"/>
      <c r="T1284" s="294"/>
      <c r="U1284" s="294"/>
      <c r="V1284" s="294" t="s">
        <v>689</v>
      </c>
      <c r="W1284" s="294" t="s">
        <v>689</v>
      </c>
      <c r="X1284" s="294"/>
      <c r="Y1284" s="297">
        <v>279969</v>
      </c>
      <c r="Z1284" s="297">
        <v>0</v>
      </c>
      <c r="AA1284" s="297">
        <v>0</v>
      </c>
      <c r="AB1284" s="297">
        <v>0</v>
      </c>
      <c r="AC1284" s="297">
        <v>0</v>
      </c>
      <c r="AD1284" s="294"/>
      <c r="AE1284" s="294"/>
      <c r="AF1284" s="294"/>
      <c r="AG1284" s="294"/>
      <c r="AH1284" s="294"/>
      <c r="AI1284" s="294"/>
      <c r="AJ1284" s="294"/>
      <c r="AK1284" s="294"/>
      <c r="AL1284" s="294"/>
      <c r="AM1284" s="294"/>
      <c r="AN1284" s="294"/>
      <c r="AO1284" s="294"/>
      <c r="AP1284" s="294"/>
      <c r="AQ1284" s="294"/>
    </row>
    <row r="1285" spans="1:43" ht="36" x14ac:dyDescent="0.3">
      <c r="A1285" s="294"/>
      <c r="B1285" s="294"/>
      <c r="C1285" s="287" t="s">
        <v>2891</v>
      </c>
      <c r="D1285" s="288">
        <v>66514</v>
      </c>
      <c r="E1285" s="294"/>
      <c r="F1285" s="295" t="s">
        <v>3248</v>
      </c>
      <c r="G1285" s="295" t="s">
        <v>1132</v>
      </c>
      <c r="H1285" s="296"/>
      <c r="I1285" s="290">
        <v>39924</v>
      </c>
      <c r="J1285" s="294"/>
      <c r="K1285" s="294"/>
      <c r="L1285" s="295" t="s">
        <v>3211</v>
      </c>
      <c r="M1285" s="294"/>
      <c r="N1285" s="294"/>
      <c r="O1285" s="294"/>
      <c r="P1285" s="294"/>
      <c r="Q1285" s="294"/>
      <c r="R1285" s="294"/>
      <c r="S1285" s="294"/>
      <c r="T1285" s="294"/>
      <c r="U1285" s="294"/>
      <c r="V1285" s="294" t="s">
        <v>689</v>
      </c>
      <c r="W1285" s="294" t="s">
        <v>689</v>
      </c>
      <c r="X1285" s="294"/>
      <c r="Y1285" s="297">
        <v>278341</v>
      </c>
      <c r="Z1285" s="297">
        <v>0</v>
      </c>
      <c r="AA1285" s="297">
        <v>0</v>
      </c>
      <c r="AB1285" s="297">
        <v>0</v>
      </c>
      <c r="AC1285" s="297">
        <v>0</v>
      </c>
      <c r="AD1285" s="294"/>
      <c r="AE1285" s="294"/>
      <c r="AF1285" s="294"/>
      <c r="AG1285" s="294"/>
      <c r="AH1285" s="294"/>
      <c r="AI1285" s="294"/>
      <c r="AJ1285" s="294"/>
      <c r="AK1285" s="294"/>
      <c r="AL1285" s="294"/>
      <c r="AM1285" s="294"/>
      <c r="AN1285" s="294"/>
      <c r="AO1285" s="294"/>
      <c r="AP1285" s="294"/>
      <c r="AQ1285" s="294"/>
    </row>
    <row r="1286" spans="1:43" ht="24" x14ac:dyDescent="0.3">
      <c r="A1286" s="294"/>
      <c r="B1286" s="294"/>
      <c r="C1286" s="287" t="s">
        <v>2892</v>
      </c>
      <c r="D1286" s="288">
        <v>71624</v>
      </c>
      <c r="E1286" s="294"/>
      <c r="F1286" s="295" t="s">
        <v>3275</v>
      </c>
      <c r="G1286" s="295" t="s">
        <v>1132</v>
      </c>
      <c r="H1286" s="296"/>
      <c r="I1286" s="290">
        <v>39496</v>
      </c>
      <c r="J1286" s="294"/>
      <c r="K1286" s="294"/>
      <c r="L1286" s="295" t="s">
        <v>3210</v>
      </c>
      <c r="M1286" s="294"/>
      <c r="N1286" s="294"/>
      <c r="O1286" s="294"/>
      <c r="P1286" s="294"/>
      <c r="Q1286" s="294"/>
      <c r="R1286" s="294"/>
      <c r="S1286" s="294"/>
      <c r="T1286" s="294"/>
      <c r="U1286" s="294"/>
      <c r="V1286" s="294" t="s">
        <v>691</v>
      </c>
      <c r="W1286" s="294" t="s">
        <v>689</v>
      </c>
      <c r="X1286" s="294"/>
      <c r="Y1286" s="297">
        <v>294918</v>
      </c>
      <c r="Z1286" s="297">
        <v>0</v>
      </c>
      <c r="AA1286" s="297">
        <v>0</v>
      </c>
      <c r="AB1286" s="297">
        <v>0</v>
      </c>
      <c r="AC1286" s="297">
        <v>0</v>
      </c>
      <c r="AD1286" s="294"/>
      <c r="AE1286" s="294"/>
      <c r="AF1286" s="294"/>
      <c r="AG1286" s="294"/>
      <c r="AH1286" s="294"/>
      <c r="AI1286" s="294"/>
      <c r="AJ1286" s="294"/>
      <c r="AK1286" s="294"/>
      <c r="AL1286" s="294"/>
      <c r="AM1286" s="294"/>
      <c r="AN1286" s="294"/>
      <c r="AO1286" s="294"/>
      <c r="AP1286" s="294"/>
      <c r="AQ1286" s="294"/>
    </row>
    <row r="1287" spans="1:43" ht="36" x14ac:dyDescent="0.3">
      <c r="A1287" s="294"/>
      <c r="B1287" s="294"/>
      <c r="C1287" s="287" t="s">
        <v>2893</v>
      </c>
      <c r="D1287" s="288">
        <v>77755</v>
      </c>
      <c r="E1287" s="294"/>
      <c r="F1287" s="295" t="s">
        <v>3271</v>
      </c>
      <c r="G1287" s="295" t="s">
        <v>1132</v>
      </c>
      <c r="H1287" s="296"/>
      <c r="I1287" s="290">
        <v>39507</v>
      </c>
      <c r="J1287" s="294"/>
      <c r="K1287" s="294"/>
      <c r="L1287" s="295" t="s">
        <v>3227</v>
      </c>
      <c r="M1287" s="294"/>
      <c r="N1287" s="294"/>
      <c r="O1287" s="294"/>
      <c r="P1287" s="294"/>
      <c r="Q1287" s="294"/>
      <c r="R1287" s="294"/>
      <c r="S1287" s="294"/>
      <c r="T1287" s="294"/>
      <c r="U1287" s="294"/>
      <c r="V1287" s="294" t="s">
        <v>689</v>
      </c>
      <c r="W1287" s="294" t="s">
        <v>689</v>
      </c>
      <c r="X1287" s="294"/>
      <c r="Y1287" s="297">
        <v>277756</v>
      </c>
      <c r="Z1287" s="297">
        <v>0</v>
      </c>
      <c r="AA1287" s="297">
        <v>0</v>
      </c>
      <c r="AB1287" s="297">
        <v>0</v>
      </c>
      <c r="AC1287" s="297">
        <v>0</v>
      </c>
      <c r="AD1287" s="294"/>
      <c r="AE1287" s="294"/>
      <c r="AF1287" s="294"/>
      <c r="AG1287" s="294"/>
      <c r="AH1287" s="294"/>
      <c r="AI1287" s="294"/>
      <c r="AJ1287" s="294"/>
      <c r="AK1287" s="294"/>
      <c r="AL1287" s="294"/>
      <c r="AM1287" s="294"/>
      <c r="AN1287" s="294"/>
      <c r="AO1287" s="294"/>
      <c r="AP1287" s="294"/>
      <c r="AQ1287" s="294"/>
    </row>
    <row r="1288" spans="1:43" ht="48" x14ac:dyDescent="0.3">
      <c r="A1288" s="294"/>
      <c r="B1288" s="294"/>
      <c r="C1288" s="287" t="s">
        <v>2894</v>
      </c>
      <c r="D1288" s="288">
        <v>129667</v>
      </c>
      <c r="E1288" s="294"/>
      <c r="F1288" s="295" t="s">
        <v>3246</v>
      </c>
      <c r="G1288" s="295" t="s">
        <v>1132</v>
      </c>
      <c r="H1288" s="296"/>
      <c r="I1288" s="290">
        <v>40067</v>
      </c>
      <c r="J1288" s="294"/>
      <c r="K1288" s="294"/>
      <c r="L1288" s="295" t="s">
        <v>3210</v>
      </c>
      <c r="M1288" s="294"/>
      <c r="N1288" s="294"/>
      <c r="O1288" s="294"/>
      <c r="P1288" s="294"/>
      <c r="Q1288" s="294"/>
      <c r="R1288" s="294"/>
      <c r="S1288" s="294"/>
      <c r="T1288" s="294"/>
      <c r="U1288" s="294"/>
      <c r="V1288" s="294" t="s">
        <v>691</v>
      </c>
      <c r="W1288" s="294" t="s">
        <v>689</v>
      </c>
      <c r="X1288" s="294"/>
      <c r="Y1288" s="297">
        <v>317719.23</v>
      </c>
      <c r="Z1288" s="297">
        <v>0</v>
      </c>
      <c r="AA1288" s="297">
        <v>0</v>
      </c>
      <c r="AB1288" s="297">
        <v>0</v>
      </c>
      <c r="AC1288" s="297">
        <v>300837.40999999997</v>
      </c>
      <c r="AD1288" s="294"/>
      <c r="AE1288" s="294"/>
      <c r="AF1288" s="294"/>
      <c r="AG1288" s="294"/>
      <c r="AH1288" s="294"/>
      <c r="AI1288" s="294"/>
      <c r="AJ1288" s="294"/>
      <c r="AK1288" s="294"/>
      <c r="AL1288" s="294"/>
      <c r="AM1288" s="294"/>
      <c r="AN1288" s="294"/>
      <c r="AO1288" s="294"/>
      <c r="AP1288" s="294"/>
      <c r="AQ1288" s="294"/>
    </row>
    <row r="1289" spans="1:43" ht="36" x14ac:dyDescent="0.3">
      <c r="A1289" s="294"/>
      <c r="B1289" s="294"/>
      <c r="C1289" s="287" t="s">
        <v>2895</v>
      </c>
      <c r="D1289" s="288">
        <v>147096</v>
      </c>
      <c r="E1289" s="294"/>
      <c r="F1289" s="295" t="s">
        <v>3278</v>
      </c>
      <c r="G1289" s="295" t="s">
        <v>1132</v>
      </c>
      <c r="H1289" s="296"/>
      <c r="I1289" s="290">
        <v>40276</v>
      </c>
      <c r="J1289" s="294"/>
      <c r="K1289" s="294"/>
      <c r="L1289" s="295" t="s">
        <v>3215</v>
      </c>
      <c r="M1289" s="294"/>
      <c r="N1289" s="294"/>
      <c r="O1289" s="294"/>
      <c r="P1289" s="294"/>
      <c r="Q1289" s="294"/>
      <c r="R1289" s="294"/>
      <c r="S1289" s="294"/>
      <c r="T1289" s="294"/>
      <c r="U1289" s="294"/>
      <c r="V1289" s="294" t="s">
        <v>689</v>
      </c>
      <c r="W1289" s="294" t="s">
        <v>689</v>
      </c>
      <c r="X1289" s="294"/>
      <c r="Y1289" s="297">
        <v>277105.65999999997</v>
      </c>
      <c r="Z1289" s="297">
        <v>0</v>
      </c>
      <c r="AA1289" s="297">
        <v>0</v>
      </c>
      <c r="AB1289" s="297">
        <v>0</v>
      </c>
      <c r="AC1289" s="297">
        <v>0</v>
      </c>
      <c r="AD1289" s="294"/>
      <c r="AE1289" s="294"/>
      <c r="AF1289" s="294"/>
      <c r="AG1289" s="294"/>
      <c r="AH1289" s="294"/>
      <c r="AI1289" s="294"/>
      <c r="AJ1289" s="294"/>
      <c r="AK1289" s="294"/>
      <c r="AL1289" s="294"/>
      <c r="AM1289" s="294"/>
      <c r="AN1289" s="294"/>
      <c r="AO1289" s="294"/>
      <c r="AP1289" s="294"/>
      <c r="AQ1289" s="294"/>
    </row>
    <row r="1290" spans="1:43" ht="72" x14ac:dyDescent="0.3">
      <c r="A1290" s="294"/>
      <c r="B1290" s="294"/>
      <c r="C1290" s="287" t="s">
        <v>2896</v>
      </c>
      <c r="D1290" s="288">
        <v>2322444</v>
      </c>
      <c r="E1290" s="294"/>
      <c r="F1290" s="295" t="s">
        <v>3228</v>
      </c>
      <c r="G1290" s="295" t="s">
        <v>1132</v>
      </c>
      <c r="H1290" s="296"/>
      <c r="I1290" s="290">
        <v>42537</v>
      </c>
      <c r="J1290" s="294"/>
      <c r="K1290" s="294"/>
      <c r="L1290" s="295" t="s">
        <v>3212</v>
      </c>
      <c r="M1290" s="294"/>
      <c r="N1290" s="294"/>
      <c r="O1290" s="294"/>
      <c r="P1290" s="294"/>
      <c r="Q1290" s="294"/>
      <c r="R1290" s="294"/>
      <c r="S1290" s="294"/>
      <c r="T1290" s="294"/>
      <c r="U1290" s="294"/>
      <c r="V1290" s="294" t="s">
        <v>691</v>
      </c>
      <c r="W1290" s="294" t="s">
        <v>689</v>
      </c>
      <c r="X1290" s="294"/>
      <c r="Y1290" s="297">
        <v>270215</v>
      </c>
      <c r="Z1290" s="297">
        <v>0</v>
      </c>
      <c r="AA1290" s="297">
        <v>0</v>
      </c>
      <c r="AB1290" s="297">
        <v>0</v>
      </c>
      <c r="AC1290" s="297">
        <v>0</v>
      </c>
      <c r="AD1290" s="294"/>
      <c r="AE1290" s="294"/>
      <c r="AF1290" s="294"/>
      <c r="AG1290" s="294"/>
      <c r="AH1290" s="294"/>
      <c r="AI1290" s="294"/>
      <c r="AJ1290" s="294"/>
      <c r="AK1290" s="294"/>
      <c r="AL1290" s="294"/>
      <c r="AM1290" s="294"/>
      <c r="AN1290" s="294"/>
      <c r="AO1290" s="294"/>
      <c r="AP1290" s="294"/>
      <c r="AQ1290" s="294"/>
    </row>
    <row r="1291" spans="1:43" ht="36" x14ac:dyDescent="0.3">
      <c r="A1291" s="294"/>
      <c r="B1291" s="294"/>
      <c r="C1291" s="287" t="s">
        <v>2897</v>
      </c>
      <c r="D1291" s="288">
        <v>144147</v>
      </c>
      <c r="E1291" s="294"/>
      <c r="F1291" s="295" t="s">
        <v>3272</v>
      </c>
      <c r="G1291" s="295" t="s">
        <v>1132</v>
      </c>
      <c r="H1291" s="296"/>
      <c r="I1291" s="290">
        <v>40464</v>
      </c>
      <c r="J1291" s="294"/>
      <c r="K1291" s="294"/>
      <c r="L1291" s="295" t="s">
        <v>3215</v>
      </c>
      <c r="M1291" s="294"/>
      <c r="N1291" s="294"/>
      <c r="O1291" s="294"/>
      <c r="P1291" s="294"/>
      <c r="Q1291" s="294"/>
      <c r="R1291" s="294"/>
      <c r="S1291" s="294"/>
      <c r="T1291" s="294"/>
      <c r="U1291" s="294"/>
      <c r="V1291" s="294" t="s">
        <v>691</v>
      </c>
      <c r="W1291" s="294" t="s">
        <v>689</v>
      </c>
      <c r="X1291" s="294"/>
      <c r="Y1291" s="297">
        <v>327626.21999999997</v>
      </c>
      <c r="Z1291" s="297">
        <v>0</v>
      </c>
      <c r="AA1291" s="297">
        <v>0</v>
      </c>
      <c r="AB1291" s="297">
        <v>0</v>
      </c>
      <c r="AC1291" s="297">
        <v>244919.61</v>
      </c>
      <c r="AD1291" s="294"/>
      <c r="AE1291" s="294"/>
      <c r="AF1291" s="294"/>
      <c r="AG1291" s="294"/>
      <c r="AH1291" s="294"/>
      <c r="AI1291" s="294"/>
      <c r="AJ1291" s="294"/>
      <c r="AK1291" s="294"/>
      <c r="AL1291" s="294"/>
      <c r="AM1291" s="294"/>
      <c r="AN1291" s="294"/>
      <c r="AO1291" s="294"/>
      <c r="AP1291" s="294"/>
      <c r="AQ1291" s="294"/>
    </row>
    <row r="1292" spans="1:43" ht="24" x14ac:dyDescent="0.3">
      <c r="A1292" s="294"/>
      <c r="B1292" s="294"/>
      <c r="C1292" s="287" t="s">
        <v>2898</v>
      </c>
      <c r="D1292" s="288">
        <v>17254</v>
      </c>
      <c r="E1292" s="294"/>
      <c r="F1292" s="295" t="s">
        <v>3230</v>
      </c>
      <c r="G1292" s="295" t="s">
        <v>1132</v>
      </c>
      <c r="H1292" s="296"/>
      <c r="I1292" s="290">
        <v>38555</v>
      </c>
      <c r="J1292" s="294"/>
      <c r="K1292" s="294"/>
      <c r="L1292" s="295" t="s">
        <v>3220</v>
      </c>
      <c r="M1292" s="294"/>
      <c r="N1292" s="294"/>
      <c r="O1292" s="294"/>
      <c r="P1292" s="294"/>
      <c r="Q1292" s="294"/>
      <c r="R1292" s="294"/>
      <c r="S1292" s="294"/>
      <c r="T1292" s="294"/>
      <c r="U1292" s="294"/>
      <c r="V1292" s="294" t="s">
        <v>689</v>
      </c>
      <c r="W1292" s="294" t="s">
        <v>689</v>
      </c>
      <c r="X1292" s="294"/>
      <c r="Y1292" s="297">
        <v>265246</v>
      </c>
      <c r="Z1292" s="297">
        <v>0</v>
      </c>
      <c r="AA1292" s="297">
        <v>0</v>
      </c>
      <c r="AB1292" s="297">
        <v>0</v>
      </c>
      <c r="AC1292" s="297">
        <v>116042</v>
      </c>
      <c r="AD1292" s="294"/>
      <c r="AE1292" s="294"/>
      <c r="AF1292" s="294"/>
      <c r="AG1292" s="294"/>
      <c r="AH1292" s="294"/>
      <c r="AI1292" s="294"/>
      <c r="AJ1292" s="294"/>
      <c r="AK1292" s="294"/>
      <c r="AL1292" s="294"/>
      <c r="AM1292" s="294"/>
      <c r="AN1292" s="294"/>
      <c r="AO1292" s="294"/>
      <c r="AP1292" s="294"/>
      <c r="AQ1292" s="294"/>
    </row>
    <row r="1293" spans="1:43" ht="48" x14ac:dyDescent="0.3">
      <c r="A1293" s="294"/>
      <c r="B1293" s="294"/>
      <c r="C1293" s="287" t="s">
        <v>2899</v>
      </c>
      <c r="D1293" s="288">
        <v>2302190</v>
      </c>
      <c r="E1293" s="294"/>
      <c r="F1293" s="295" t="s">
        <v>3228</v>
      </c>
      <c r="G1293" s="295" t="s">
        <v>1132</v>
      </c>
      <c r="H1293" s="296"/>
      <c r="I1293" s="290">
        <v>42424</v>
      </c>
      <c r="J1293" s="294"/>
      <c r="K1293" s="294"/>
      <c r="L1293" s="295" t="s">
        <v>3212</v>
      </c>
      <c r="M1293" s="294"/>
      <c r="N1293" s="294"/>
      <c r="O1293" s="294"/>
      <c r="P1293" s="294"/>
      <c r="Q1293" s="294"/>
      <c r="R1293" s="294"/>
      <c r="S1293" s="294"/>
      <c r="T1293" s="294"/>
      <c r="U1293" s="294"/>
      <c r="V1293" s="294" t="s">
        <v>691</v>
      </c>
      <c r="W1293" s="294" t="s">
        <v>689</v>
      </c>
      <c r="X1293" s="294"/>
      <c r="Y1293" s="297">
        <v>264293</v>
      </c>
      <c r="Z1293" s="297">
        <v>0</v>
      </c>
      <c r="AA1293" s="297">
        <v>177672</v>
      </c>
      <c r="AB1293" s="297">
        <v>67907.839999999997</v>
      </c>
      <c r="AC1293" s="297">
        <v>153528.92000000001</v>
      </c>
      <c r="AD1293" s="294"/>
      <c r="AE1293" s="294"/>
      <c r="AF1293" s="294"/>
      <c r="AG1293" s="294"/>
      <c r="AH1293" s="294"/>
      <c r="AI1293" s="294"/>
      <c r="AJ1293" s="294"/>
      <c r="AK1293" s="294"/>
      <c r="AL1293" s="294"/>
      <c r="AM1293" s="294"/>
      <c r="AN1293" s="294"/>
      <c r="AO1293" s="294"/>
      <c r="AP1293" s="294"/>
      <c r="AQ1293" s="294"/>
    </row>
    <row r="1294" spans="1:43" ht="36" x14ac:dyDescent="0.3">
      <c r="A1294" s="294"/>
      <c r="B1294" s="294"/>
      <c r="C1294" s="287" t="s">
        <v>2900</v>
      </c>
      <c r="D1294" s="288">
        <v>83659</v>
      </c>
      <c r="E1294" s="294"/>
      <c r="F1294" s="295" t="s">
        <v>3279</v>
      </c>
      <c r="G1294" s="295" t="s">
        <v>1132</v>
      </c>
      <c r="H1294" s="296"/>
      <c r="I1294" s="290">
        <v>39735</v>
      </c>
      <c r="J1294" s="294"/>
      <c r="K1294" s="294"/>
      <c r="L1294" s="295" t="s">
        <v>3211</v>
      </c>
      <c r="M1294" s="294"/>
      <c r="N1294" s="294"/>
      <c r="O1294" s="294"/>
      <c r="P1294" s="294"/>
      <c r="Q1294" s="294"/>
      <c r="R1294" s="294"/>
      <c r="S1294" s="294"/>
      <c r="T1294" s="294"/>
      <c r="U1294" s="294"/>
      <c r="V1294" s="294" t="s">
        <v>689</v>
      </c>
      <c r="W1294" s="294" t="s">
        <v>689</v>
      </c>
      <c r="X1294" s="294"/>
      <c r="Y1294" s="297">
        <v>262847</v>
      </c>
      <c r="Z1294" s="297">
        <v>0</v>
      </c>
      <c r="AA1294" s="297">
        <v>0</v>
      </c>
      <c r="AB1294" s="297">
        <v>0</v>
      </c>
      <c r="AC1294" s="297">
        <v>0</v>
      </c>
      <c r="AD1294" s="294"/>
      <c r="AE1294" s="294"/>
      <c r="AF1294" s="294"/>
      <c r="AG1294" s="294"/>
      <c r="AH1294" s="294"/>
      <c r="AI1294" s="294"/>
      <c r="AJ1294" s="294"/>
      <c r="AK1294" s="294"/>
      <c r="AL1294" s="294"/>
      <c r="AM1294" s="294"/>
      <c r="AN1294" s="294"/>
      <c r="AO1294" s="294"/>
      <c r="AP1294" s="294"/>
      <c r="AQ1294" s="294"/>
    </row>
    <row r="1295" spans="1:43" ht="60" x14ac:dyDescent="0.3">
      <c r="A1295" s="294"/>
      <c r="B1295" s="294"/>
      <c r="C1295" s="287" t="s">
        <v>2901</v>
      </c>
      <c r="D1295" s="288">
        <v>77570</v>
      </c>
      <c r="E1295" s="294"/>
      <c r="F1295" s="295" t="s">
        <v>3271</v>
      </c>
      <c r="G1295" s="295" t="s">
        <v>1132</v>
      </c>
      <c r="H1295" s="296"/>
      <c r="I1295" s="290">
        <v>39506</v>
      </c>
      <c r="J1295" s="294"/>
      <c r="K1295" s="294"/>
      <c r="L1295" s="295" t="s">
        <v>3210</v>
      </c>
      <c r="M1295" s="294"/>
      <c r="N1295" s="294"/>
      <c r="O1295" s="294"/>
      <c r="P1295" s="294"/>
      <c r="Q1295" s="294"/>
      <c r="R1295" s="294"/>
      <c r="S1295" s="294"/>
      <c r="T1295" s="294"/>
      <c r="U1295" s="294"/>
      <c r="V1295" s="294" t="s">
        <v>689</v>
      </c>
      <c r="W1295" s="294" t="s">
        <v>689</v>
      </c>
      <c r="X1295" s="294"/>
      <c r="Y1295" s="297">
        <v>258023</v>
      </c>
      <c r="Z1295" s="297">
        <v>0</v>
      </c>
      <c r="AA1295" s="297">
        <v>0</v>
      </c>
      <c r="AB1295" s="297">
        <v>0</v>
      </c>
      <c r="AC1295" s="297">
        <v>0</v>
      </c>
      <c r="AD1295" s="294"/>
      <c r="AE1295" s="294"/>
      <c r="AF1295" s="294"/>
      <c r="AG1295" s="294"/>
      <c r="AH1295" s="294"/>
      <c r="AI1295" s="294"/>
      <c r="AJ1295" s="294"/>
      <c r="AK1295" s="294"/>
      <c r="AL1295" s="294"/>
      <c r="AM1295" s="294"/>
      <c r="AN1295" s="294"/>
      <c r="AO1295" s="294"/>
      <c r="AP1295" s="294"/>
      <c r="AQ1295" s="294"/>
    </row>
    <row r="1296" spans="1:43" ht="36" x14ac:dyDescent="0.3">
      <c r="A1296" s="294"/>
      <c r="B1296" s="294"/>
      <c r="C1296" s="287" t="s">
        <v>2902</v>
      </c>
      <c r="D1296" s="288">
        <v>49566</v>
      </c>
      <c r="E1296" s="294"/>
      <c r="F1296" s="295" t="s">
        <v>3236</v>
      </c>
      <c r="G1296" s="295" t="s">
        <v>1132</v>
      </c>
      <c r="H1296" s="296"/>
      <c r="I1296" s="290">
        <v>39602</v>
      </c>
      <c r="J1296" s="294"/>
      <c r="K1296" s="294"/>
      <c r="L1296" s="295" t="s">
        <v>3211</v>
      </c>
      <c r="M1296" s="294"/>
      <c r="N1296" s="294"/>
      <c r="O1296" s="294"/>
      <c r="P1296" s="294"/>
      <c r="Q1296" s="294"/>
      <c r="R1296" s="294"/>
      <c r="S1296" s="294"/>
      <c r="T1296" s="294"/>
      <c r="U1296" s="294"/>
      <c r="V1296" s="294" t="s">
        <v>691</v>
      </c>
      <c r="W1296" s="294" t="s">
        <v>689</v>
      </c>
      <c r="X1296" s="294"/>
      <c r="Y1296" s="297">
        <v>257039</v>
      </c>
      <c r="Z1296" s="297">
        <v>0</v>
      </c>
      <c r="AA1296" s="297">
        <v>0</v>
      </c>
      <c r="AB1296" s="297">
        <v>0</v>
      </c>
      <c r="AC1296" s="297">
        <v>245731.37</v>
      </c>
      <c r="AD1296" s="294"/>
      <c r="AE1296" s="294"/>
      <c r="AF1296" s="294"/>
      <c r="AG1296" s="294"/>
      <c r="AH1296" s="294"/>
      <c r="AI1296" s="294"/>
      <c r="AJ1296" s="294"/>
      <c r="AK1296" s="294"/>
      <c r="AL1296" s="294"/>
      <c r="AM1296" s="294"/>
      <c r="AN1296" s="294"/>
      <c r="AO1296" s="294"/>
      <c r="AP1296" s="294"/>
      <c r="AQ1296" s="294"/>
    </row>
    <row r="1297" spans="1:43" ht="48" x14ac:dyDescent="0.3">
      <c r="A1297" s="294"/>
      <c r="B1297" s="294"/>
      <c r="C1297" s="287" t="s">
        <v>2903</v>
      </c>
      <c r="D1297" s="288">
        <v>58832</v>
      </c>
      <c r="E1297" s="294"/>
      <c r="F1297" s="295" t="s">
        <v>3268</v>
      </c>
      <c r="G1297" s="295" t="s">
        <v>1132</v>
      </c>
      <c r="H1297" s="296"/>
      <c r="I1297" s="290">
        <v>39316</v>
      </c>
      <c r="J1297" s="294"/>
      <c r="K1297" s="294"/>
      <c r="L1297" s="295" t="s">
        <v>3211</v>
      </c>
      <c r="M1297" s="294"/>
      <c r="N1297" s="294"/>
      <c r="O1297" s="294"/>
      <c r="P1297" s="294"/>
      <c r="Q1297" s="294"/>
      <c r="R1297" s="294"/>
      <c r="S1297" s="294"/>
      <c r="T1297" s="294"/>
      <c r="U1297" s="294"/>
      <c r="V1297" s="294" t="s">
        <v>689</v>
      </c>
      <c r="W1297" s="294" t="s">
        <v>689</v>
      </c>
      <c r="X1297" s="294"/>
      <c r="Y1297" s="297">
        <v>256942</v>
      </c>
      <c r="Z1297" s="297">
        <v>0</v>
      </c>
      <c r="AA1297" s="297">
        <v>0</v>
      </c>
      <c r="AB1297" s="297">
        <v>0</v>
      </c>
      <c r="AC1297" s="297">
        <v>12937.52</v>
      </c>
      <c r="AD1297" s="294"/>
      <c r="AE1297" s="294"/>
      <c r="AF1297" s="294"/>
      <c r="AG1297" s="294"/>
      <c r="AH1297" s="294"/>
      <c r="AI1297" s="294"/>
      <c r="AJ1297" s="294"/>
      <c r="AK1297" s="294"/>
      <c r="AL1297" s="294"/>
      <c r="AM1297" s="294"/>
      <c r="AN1297" s="294"/>
      <c r="AO1297" s="294"/>
      <c r="AP1297" s="294"/>
      <c r="AQ1297" s="294"/>
    </row>
    <row r="1298" spans="1:43" ht="24" x14ac:dyDescent="0.3">
      <c r="A1298" s="294"/>
      <c r="B1298" s="294"/>
      <c r="C1298" s="287" t="s">
        <v>2904</v>
      </c>
      <c r="D1298" s="288">
        <v>124996</v>
      </c>
      <c r="E1298" s="294"/>
      <c r="F1298" s="295" t="s">
        <v>3228</v>
      </c>
      <c r="G1298" s="295" t="s">
        <v>1132</v>
      </c>
      <c r="H1298" s="296"/>
      <c r="I1298" s="290">
        <v>40051</v>
      </c>
      <c r="J1298" s="294"/>
      <c r="K1298" s="294"/>
      <c r="L1298" s="295" t="s">
        <v>3210</v>
      </c>
      <c r="M1298" s="294"/>
      <c r="N1298" s="294"/>
      <c r="O1298" s="294"/>
      <c r="P1298" s="294"/>
      <c r="Q1298" s="294"/>
      <c r="R1298" s="294"/>
      <c r="S1298" s="294"/>
      <c r="T1298" s="294"/>
      <c r="U1298" s="294"/>
      <c r="V1298" s="294" t="s">
        <v>689</v>
      </c>
      <c r="W1298" s="294" t="s">
        <v>689</v>
      </c>
      <c r="X1298" s="294"/>
      <c r="Y1298" s="297">
        <v>251337.7</v>
      </c>
      <c r="Z1298" s="297">
        <v>0</v>
      </c>
      <c r="AA1298" s="297">
        <v>0</v>
      </c>
      <c r="AB1298" s="297">
        <v>0</v>
      </c>
      <c r="AC1298" s="297">
        <v>0</v>
      </c>
      <c r="AD1298" s="294"/>
      <c r="AE1298" s="294"/>
      <c r="AF1298" s="294"/>
      <c r="AG1298" s="294"/>
      <c r="AH1298" s="294"/>
      <c r="AI1298" s="294"/>
      <c r="AJ1298" s="294"/>
      <c r="AK1298" s="294"/>
      <c r="AL1298" s="294"/>
      <c r="AM1298" s="294"/>
      <c r="AN1298" s="294"/>
      <c r="AO1298" s="294"/>
      <c r="AP1298" s="294"/>
      <c r="AQ1298" s="294"/>
    </row>
    <row r="1299" spans="1:43" ht="24" x14ac:dyDescent="0.3">
      <c r="A1299" s="294"/>
      <c r="B1299" s="294"/>
      <c r="C1299" s="287" t="s">
        <v>2905</v>
      </c>
      <c r="D1299" s="288">
        <v>40947</v>
      </c>
      <c r="E1299" s="294"/>
      <c r="F1299" s="295" t="s">
        <v>3228</v>
      </c>
      <c r="G1299" s="295" t="s">
        <v>1132</v>
      </c>
      <c r="H1299" s="296"/>
      <c r="I1299" s="290">
        <v>39070</v>
      </c>
      <c r="J1299" s="294"/>
      <c r="K1299" s="294"/>
      <c r="L1299" s="295" t="s">
        <v>3220</v>
      </c>
      <c r="M1299" s="294"/>
      <c r="N1299" s="294"/>
      <c r="O1299" s="294"/>
      <c r="P1299" s="294"/>
      <c r="Q1299" s="294"/>
      <c r="R1299" s="294"/>
      <c r="S1299" s="294"/>
      <c r="T1299" s="294"/>
      <c r="U1299" s="294"/>
      <c r="V1299" s="294" t="s">
        <v>689</v>
      </c>
      <c r="W1299" s="294" t="s">
        <v>689</v>
      </c>
      <c r="X1299" s="294"/>
      <c r="Y1299" s="297">
        <v>250351</v>
      </c>
      <c r="Z1299" s="297">
        <v>0</v>
      </c>
      <c r="AA1299" s="297">
        <v>0</v>
      </c>
      <c r="AB1299" s="297">
        <v>0</v>
      </c>
      <c r="AC1299" s="297">
        <v>0</v>
      </c>
      <c r="AD1299" s="294"/>
      <c r="AE1299" s="294"/>
      <c r="AF1299" s="294"/>
      <c r="AG1299" s="294"/>
      <c r="AH1299" s="294"/>
      <c r="AI1299" s="294"/>
      <c r="AJ1299" s="294"/>
      <c r="AK1299" s="294"/>
      <c r="AL1299" s="294"/>
      <c r="AM1299" s="294"/>
      <c r="AN1299" s="294"/>
      <c r="AO1299" s="294"/>
      <c r="AP1299" s="294"/>
      <c r="AQ1299" s="294"/>
    </row>
    <row r="1300" spans="1:43" ht="24" x14ac:dyDescent="0.3">
      <c r="A1300" s="294"/>
      <c r="B1300" s="294"/>
      <c r="C1300" s="287" t="s">
        <v>2906</v>
      </c>
      <c r="D1300" s="288">
        <v>40386</v>
      </c>
      <c r="E1300" s="294"/>
      <c r="F1300" s="295" t="s">
        <v>3268</v>
      </c>
      <c r="G1300" s="295" t="s">
        <v>1132</v>
      </c>
      <c r="H1300" s="296"/>
      <c r="I1300" s="290">
        <v>38991</v>
      </c>
      <c r="J1300" s="294"/>
      <c r="K1300" s="294"/>
      <c r="L1300" s="295" t="s">
        <v>3211</v>
      </c>
      <c r="M1300" s="294"/>
      <c r="N1300" s="294"/>
      <c r="O1300" s="294"/>
      <c r="P1300" s="294"/>
      <c r="Q1300" s="294"/>
      <c r="R1300" s="294"/>
      <c r="S1300" s="294"/>
      <c r="T1300" s="294"/>
      <c r="U1300" s="294"/>
      <c r="V1300" s="294" t="s">
        <v>689</v>
      </c>
      <c r="W1300" s="294" t="s">
        <v>689</v>
      </c>
      <c r="X1300" s="294"/>
      <c r="Y1300" s="297">
        <v>249689</v>
      </c>
      <c r="Z1300" s="297">
        <v>0</v>
      </c>
      <c r="AA1300" s="297">
        <v>0</v>
      </c>
      <c r="AB1300" s="297">
        <v>0</v>
      </c>
      <c r="AC1300" s="297">
        <v>231651.47</v>
      </c>
      <c r="AD1300" s="294"/>
      <c r="AE1300" s="294"/>
      <c r="AF1300" s="294"/>
      <c r="AG1300" s="294"/>
      <c r="AH1300" s="294"/>
      <c r="AI1300" s="294"/>
      <c r="AJ1300" s="294"/>
      <c r="AK1300" s="294"/>
      <c r="AL1300" s="294"/>
      <c r="AM1300" s="294"/>
      <c r="AN1300" s="294"/>
      <c r="AO1300" s="294"/>
      <c r="AP1300" s="294"/>
      <c r="AQ1300" s="294"/>
    </row>
    <row r="1301" spans="1:43" ht="36" x14ac:dyDescent="0.3">
      <c r="A1301" s="294"/>
      <c r="B1301" s="294"/>
      <c r="C1301" s="287" t="s">
        <v>2907</v>
      </c>
      <c r="D1301" s="288">
        <v>2302244</v>
      </c>
      <c r="E1301" s="294"/>
      <c r="F1301" s="295" t="s">
        <v>3228</v>
      </c>
      <c r="G1301" s="295" t="s">
        <v>1132</v>
      </c>
      <c r="H1301" s="296"/>
      <c r="I1301" s="290">
        <v>42424</v>
      </c>
      <c r="J1301" s="294"/>
      <c r="K1301" s="294"/>
      <c r="L1301" s="295" t="s">
        <v>3212</v>
      </c>
      <c r="M1301" s="294"/>
      <c r="N1301" s="294"/>
      <c r="O1301" s="294"/>
      <c r="P1301" s="294"/>
      <c r="Q1301" s="294"/>
      <c r="R1301" s="294"/>
      <c r="S1301" s="294"/>
      <c r="T1301" s="294"/>
      <c r="U1301" s="294"/>
      <c r="V1301" s="294" t="s">
        <v>691</v>
      </c>
      <c r="W1301" s="294" t="s">
        <v>689</v>
      </c>
      <c r="X1301" s="294"/>
      <c r="Y1301" s="297">
        <v>243930</v>
      </c>
      <c r="Z1301" s="297">
        <v>0</v>
      </c>
      <c r="AA1301" s="297">
        <v>173519</v>
      </c>
      <c r="AB1301" s="297">
        <v>77357.86</v>
      </c>
      <c r="AC1301" s="297">
        <v>146768.6</v>
      </c>
      <c r="AD1301" s="294"/>
      <c r="AE1301" s="294"/>
      <c r="AF1301" s="294"/>
      <c r="AG1301" s="294"/>
      <c r="AH1301" s="294"/>
      <c r="AI1301" s="294"/>
      <c r="AJ1301" s="294"/>
      <c r="AK1301" s="294"/>
      <c r="AL1301" s="294"/>
      <c r="AM1301" s="294"/>
      <c r="AN1301" s="294"/>
      <c r="AO1301" s="294"/>
      <c r="AP1301" s="294"/>
      <c r="AQ1301" s="294"/>
    </row>
    <row r="1302" spans="1:43" ht="24" x14ac:dyDescent="0.3">
      <c r="A1302" s="294"/>
      <c r="B1302" s="294"/>
      <c r="C1302" s="287" t="s">
        <v>2908</v>
      </c>
      <c r="D1302" s="288">
        <v>22935</v>
      </c>
      <c r="E1302" s="294"/>
      <c r="F1302" s="295" t="s">
        <v>3234</v>
      </c>
      <c r="G1302" s="295" t="s">
        <v>1132</v>
      </c>
      <c r="H1302" s="296"/>
      <c r="I1302" s="290">
        <v>38943</v>
      </c>
      <c r="J1302" s="294"/>
      <c r="K1302" s="294"/>
      <c r="L1302" s="295" t="s">
        <v>3220</v>
      </c>
      <c r="M1302" s="294"/>
      <c r="N1302" s="294"/>
      <c r="O1302" s="294"/>
      <c r="P1302" s="294"/>
      <c r="Q1302" s="294"/>
      <c r="R1302" s="294"/>
      <c r="S1302" s="294"/>
      <c r="T1302" s="294"/>
      <c r="U1302" s="294"/>
      <c r="V1302" s="294" t="s">
        <v>689</v>
      </c>
      <c r="W1302" s="294" t="s">
        <v>689</v>
      </c>
      <c r="X1302" s="294"/>
      <c r="Y1302" s="297">
        <v>243686</v>
      </c>
      <c r="Z1302" s="297">
        <v>0</v>
      </c>
      <c r="AA1302" s="297">
        <v>0</v>
      </c>
      <c r="AB1302" s="297">
        <v>0</v>
      </c>
      <c r="AC1302" s="297">
        <v>258731.28</v>
      </c>
      <c r="AD1302" s="294"/>
      <c r="AE1302" s="294"/>
      <c r="AF1302" s="294"/>
      <c r="AG1302" s="294"/>
      <c r="AH1302" s="294"/>
      <c r="AI1302" s="294"/>
      <c r="AJ1302" s="294"/>
      <c r="AK1302" s="294"/>
      <c r="AL1302" s="294"/>
      <c r="AM1302" s="294"/>
      <c r="AN1302" s="294"/>
      <c r="AO1302" s="294"/>
      <c r="AP1302" s="294"/>
      <c r="AQ1302" s="294"/>
    </row>
    <row r="1303" spans="1:43" ht="24" x14ac:dyDescent="0.3">
      <c r="A1303" s="294"/>
      <c r="B1303" s="294"/>
      <c r="C1303" s="287" t="s">
        <v>2909</v>
      </c>
      <c r="D1303" s="288">
        <v>16639</v>
      </c>
      <c r="E1303" s="294"/>
      <c r="F1303" s="295" t="s">
        <v>3231</v>
      </c>
      <c r="G1303" s="295" t="s">
        <v>1132</v>
      </c>
      <c r="H1303" s="296"/>
      <c r="I1303" s="290">
        <v>38744</v>
      </c>
      <c r="J1303" s="294"/>
      <c r="K1303" s="294"/>
      <c r="L1303" s="295" t="s">
        <v>3218</v>
      </c>
      <c r="M1303" s="294"/>
      <c r="N1303" s="294"/>
      <c r="O1303" s="294"/>
      <c r="P1303" s="294"/>
      <c r="Q1303" s="294"/>
      <c r="R1303" s="294"/>
      <c r="S1303" s="294"/>
      <c r="T1303" s="294"/>
      <c r="U1303" s="294"/>
      <c r="V1303" s="294" t="s">
        <v>689</v>
      </c>
      <c r="W1303" s="294" t="s">
        <v>689</v>
      </c>
      <c r="X1303" s="294"/>
      <c r="Y1303" s="297">
        <v>242894</v>
      </c>
      <c r="Z1303" s="297">
        <v>0</v>
      </c>
      <c r="AA1303" s="297">
        <v>0</v>
      </c>
      <c r="AB1303" s="297">
        <v>0</v>
      </c>
      <c r="AC1303" s="297">
        <v>291500</v>
      </c>
      <c r="AD1303" s="294"/>
      <c r="AE1303" s="294"/>
      <c r="AF1303" s="294"/>
      <c r="AG1303" s="294"/>
      <c r="AH1303" s="294"/>
      <c r="AI1303" s="294"/>
      <c r="AJ1303" s="294"/>
      <c r="AK1303" s="294"/>
      <c r="AL1303" s="294"/>
      <c r="AM1303" s="294"/>
      <c r="AN1303" s="294"/>
      <c r="AO1303" s="294"/>
      <c r="AP1303" s="294"/>
      <c r="AQ1303" s="294"/>
    </row>
    <row r="1304" spans="1:43" ht="24" x14ac:dyDescent="0.3">
      <c r="A1304" s="294"/>
      <c r="B1304" s="294"/>
      <c r="C1304" s="287" t="s">
        <v>2910</v>
      </c>
      <c r="D1304" s="288">
        <v>18318</v>
      </c>
      <c r="E1304" s="294"/>
      <c r="F1304" s="295" t="s">
        <v>3228</v>
      </c>
      <c r="G1304" s="295" t="s">
        <v>1132</v>
      </c>
      <c r="H1304" s="296"/>
      <c r="I1304" s="290">
        <v>38506</v>
      </c>
      <c r="J1304" s="294"/>
      <c r="K1304" s="294"/>
      <c r="L1304" s="295" t="s">
        <v>3220</v>
      </c>
      <c r="M1304" s="294"/>
      <c r="N1304" s="294"/>
      <c r="O1304" s="294"/>
      <c r="P1304" s="294"/>
      <c r="Q1304" s="294"/>
      <c r="R1304" s="294"/>
      <c r="S1304" s="294"/>
      <c r="T1304" s="294"/>
      <c r="U1304" s="294"/>
      <c r="V1304" s="294" t="s">
        <v>689</v>
      </c>
      <c r="W1304" s="294" t="s">
        <v>689</v>
      </c>
      <c r="X1304" s="294"/>
      <c r="Y1304" s="297">
        <v>241971</v>
      </c>
      <c r="Z1304" s="297">
        <v>0</v>
      </c>
      <c r="AA1304" s="297">
        <v>0</v>
      </c>
      <c r="AB1304" s="297">
        <v>0</v>
      </c>
      <c r="AC1304" s="297">
        <v>0</v>
      </c>
      <c r="AD1304" s="294"/>
      <c r="AE1304" s="294"/>
      <c r="AF1304" s="294"/>
      <c r="AG1304" s="294"/>
      <c r="AH1304" s="294"/>
      <c r="AI1304" s="294"/>
      <c r="AJ1304" s="294"/>
      <c r="AK1304" s="294"/>
      <c r="AL1304" s="294"/>
      <c r="AM1304" s="294"/>
      <c r="AN1304" s="294"/>
      <c r="AO1304" s="294"/>
      <c r="AP1304" s="294"/>
      <c r="AQ1304" s="294"/>
    </row>
    <row r="1305" spans="1:43" ht="48" x14ac:dyDescent="0.3">
      <c r="A1305" s="294"/>
      <c r="B1305" s="294"/>
      <c r="C1305" s="287" t="s">
        <v>2911</v>
      </c>
      <c r="D1305" s="288">
        <v>2302238</v>
      </c>
      <c r="E1305" s="294"/>
      <c r="F1305" s="295" t="s">
        <v>3228</v>
      </c>
      <c r="G1305" s="295" t="s">
        <v>1132</v>
      </c>
      <c r="H1305" s="296"/>
      <c r="I1305" s="290">
        <v>42424</v>
      </c>
      <c r="J1305" s="294"/>
      <c r="K1305" s="294"/>
      <c r="L1305" s="295" t="s">
        <v>3212</v>
      </c>
      <c r="M1305" s="294"/>
      <c r="N1305" s="294"/>
      <c r="O1305" s="294"/>
      <c r="P1305" s="294"/>
      <c r="Q1305" s="294"/>
      <c r="R1305" s="294"/>
      <c r="S1305" s="294"/>
      <c r="T1305" s="294"/>
      <c r="U1305" s="294"/>
      <c r="V1305" s="294" t="s">
        <v>691</v>
      </c>
      <c r="W1305" s="294" t="s">
        <v>689</v>
      </c>
      <c r="X1305" s="294"/>
      <c r="Y1305" s="297">
        <v>241252</v>
      </c>
      <c r="Z1305" s="297">
        <v>0</v>
      </c>
      <c r="AA1305" s="297">
        <v>117357</v>
      </c>
      <c r="AB1305" s="297">
        <v>21092.86</v>
      </c>
      <c r="AC1305" s="297">
        <v>143987.34</v>
      </c>
      <c r="AD1305" s="294"/>
      <c r="AE1305" s="294"/>
      <c r="AF1305" s="294"/>
      <c r="AG1305" s="294"/>
      <c r="AH1305" s="294"/>
      <c r="AI1305" s="294"/>
      <c r="AJ1305" s="294"/>
      <c r="AK1305" s="294"/>
      <c r="AL1305" s="294"/>
      <c r="AM1305" s="294"/>
      <c r="AN1305" s="294"/>
      <c r="AO1305" s="294"/>
      <c r="AP1305" s="294"/>
      <c r="AQ1305" s="294"/>
    </row>
    <row r="1306" spans="1:43" ht="24" x14ac:dyDescent="0.3">
      <c r="A1306" s="294"/>
      <c r="B1306" s="294"/>
      <c r="C1306" s="287" t="s">
        <v>2912</v>
      </c>
      <c r="D1306" s="288">
        <v>16708</v>
      </c>
      <c r="E1306" s="294"/>
      <c r="F1306" s="295" t="s">
        <v>3228</v>
      </c>
      <c r="G1306" s="295" t="s">
        <v>1132</v>
      </c>
      <c r="H1306" s="296"/>
      <c r="I1306" s="290">
        <v>38441</v>
      </c>
      <c r="J1306" s="294"/>
      <c r="K1306" s="294"/>
      <c r="L1306" s="295" t="s">
        <v>3220</v>
      </c>
      <c r="M1306" s="294"/>
      <c r="N1306" s="294"/>
      <c r="O1306" s="294"/>
      <c r="P1306" s="294"/>
      <c r="Q1306" s="294"/>
      <c r="R1306" s="294"/>
      <c r="S1306" s="294"/>
      <c r="T1306" s="294"/>
      <c r="U1306" s="294"/>
      <c r="V1306" s="294" t="s">
        <v>689</v>
      </c>
      <c r="W1306" s="294" t="s">
        <v>689</v>
      </c>
      <c r="X1306" s="294"/>
      <c r="Y1306" s="297">
        <v>238426</v>
      </c>
      <c r="Z1306" s="297">
        <v>0</v>
      </c>
      <c r="AA1306" s="297">
        <v>0</v>
      </c>
      <c r="AB1306" s="297">
        <v>0</v>
      </c>
      <c r="AC1306" s="297">
        <v>37927.96</v>
      </c>
      <c r="AD1306" s="294"/>
      <c r="AE1306" s="294"/>
      <c r="AF1306" s="294"/>
      <c r="AG1306" s="294"/>
      <c r="AH1306" s="294"/>
      <c r="AI1306" s="294"/>
      <c r="AJ1306" s="294"/>
      <c r="AK1306" s="294"/>
      <c r="AL1306" s="294"/>
      <c r="AM1306" s="294"/>
      <c r="AN1306" s="294"/>
      <c r="AO1306" s="294"/>
      <c r="AP1306" s="294"/>
      <c r="AQ1306" s="294"/>
    </row>
    <row r="1307" spans="1:43" ht="36" x14ac:dyDescent="0.3">
      <c r="A1307" s="294"/>
      <c r="B1307" s="294"/>
      <c r="C1307" s="287" t="s">
        <v>2913</v>
      </c>
      <c r="D1307" s="288">
        <v>71045</v>
      </c>
      <c r="E1307" s="294"/>
      <c r="F1307" s="295" t="s">
        <v>3275</v>
      </c>
      <c r="G1307" s="295" t="s">
        <v>1132</v>
      </c>
      <c r="H1307" s="296"/>
      <c r="I1307" s="290">
        <v>39496</v>
      </c>
      <c r="J1307" s="294"/>
      <c r="K1307" s="294"/>
      <c r="L1307" s="295" t="s">
        <v>3210</v>
      </c>
      <c r="M1307" s="294"/>
      <c r="N1307" s="294"/>
      <c r="O1307" s="294"/>
      <c r="P1307" s="294"/>
      <c r="Q1307" s="294"/>
      <c r="R1307" s="294"/>
      <c r="S1307" s="294"/>
      <c r="T1307" s="294"/>
      <c r="U1307" s="294"/>
      <c r="V1307" s="294" t="s">
        <v>689</v>
      </c>
      <c r="W1307" s="294" t="s">
        <v>689</v>
      </c>
      <c r="X1307" s="294"/>
      <c r="Y1307" s="297">
        <v>238420</v>
      </c>
      <c r="Z1307" s="297">
        <v>0</v>
      </c>
      <c r="AA1307" s="297">
        <v>0</v>
      </c>
      <c r="AB1307" s="297">
        <v>0</v>
      </c>
      <c r="AC1307" s="297">
        <v>0</v>
      </c>
      <c r="AD1307" s="294"/>
      <c r="AE1307" s="294"/>
      <c r="AF1307" s="294"/>
      <c r="AG1307" s="294"/>
      <c r="AH1307" s="294"/>
      <c r="AI1307" s="294"/>
      <c r="AJ1307" s="294"/>
      <c r="AK1307" s="294"/>
      <c r="AL1307" s="294"/>
      <c r="AM1307" s="294"/>
      <c r="AN1307" s="294"/>
      <c r="AO1307" s="294"/>
      <c r="AP1307" s="294"/>
      <c r="AQ1307" s="294"/>
    </row>
    <row r="1308" spans="1:43" ht="24" x14ac:dyDescent="0.3">
      <c r="A1308" s="294"/>
      <c r="B1308" s="294"/>
      <c r="C1308" s="287" t="s">
        <v>2914</v>
      </c>
      <c r="D1308" s="288">
        <v>71178</v>
      </c>
      <c r="E1308" s="294"/>
      <c r="F1308" s="295" t="s">
        <v>3275</v>
      </c>
      <c r="G1308" s="295" t="s">
        <v>1132</v>
      </c>
      <c r="H1308" s="296"/>
      <c r="I1308" s="290">
        <v>39496</v>
      </c>
      <c r="J1308" s="294"/>
      <c r="K1308" s="294"/>
      <c r="L1308" s="295" t="s">
        <v>3210</v>
      </c>
      <c r="M1308" s="294"/>
      <c r="N1308" s="294"/>
      <c r="O1308" s="294"/>
      <c r="P1308" s="294"/>
      <c r="Q1308" s="294"/>
      <c r="R1308" s="294"/>
      <c r="S1308" s="294"/>
      <c r="T1308" s="294"/>
      <c r="U1308" s="294"/>
      <c r="V1308" s="294" t="s">
        <v>689</v>
      </c>
      <c r="W1308" s="294" t="s">
        <v>689</v>
      </c>
      <c r="X1308" s="294"/>
      <c r="Y1308" s="297">
        <v>238391</v>
      </c>
      <c r="Z1308" s="297">
        <v>0</v>
      </c>
      <c r="AA1308" s="297">
        <v>0</v>
      </c>
      <c r="AB1308" s="297">
        <v>0</v>
      </c>
      <c r="AC1308" s="297">
        <v>0</v>
      </c>
      <c r="AD1308" s="294"/>
      <c r="AE1308" s="294"/>
      <c r="AF1308" s="294"/>
      <c r="AG1308" s="294"/>
      <c r="AH1308" s="294"/>
      <c r="AI1308" s="294"/>
      <c r="AJ1308" s="294"/>
      <c r="AK1308" s="294"/>
      <c r="AL1308" s="294"/>
      <c r="AM1308" s="294"/>
      <c r="AN1308" s="294"/>
      <c r="AO1308" s="294"/>
      <c r="AP1308" s="294"/>
      <c r="AQ1308" s="294"/>
    </row>
    <row r="1309" spans="1:43" ht="24" x14ac:dyDescent="0.3">
      <c r="A1309" s="294"/>
      <c r="B1309" s="294"/>
      <c r="C1309" s="287" t="s">
        <v>2915</v>
      </c>
      <c r="D1309" s="288">
        <v>84295</v>
      </c>
      <c r="E1309" s="294"/>
      <c r="F1309" s="295" t="s">
        <v>3228</v>
      </c>
      <c r="G1309" s="295" t="s">
        <v>1132</v>
      </c>
      <c r="H1309" s="296"/>
      <c r="I1309" s="290">
        <v>39581</v>
      </c>
      <c r="J1309" s="294"/>
      <c r="K1309" s="294"/>
      <c r="L1309" s="295" t="s">
        <v>3225</v>
      </c>
      <c r="M1309" s="294"/>
      <c r="N1309" s="294"/>
      <c r="O1309" s="294"/>
      <c r="P1309" s="294"/>
      <c r="Q1309" s="294"/>
      <c r="R1309" s="294"/>
      <c r="S1309" s="294"/>
      <c r="T1309" s="294"/>
      <c r="U1309" s="294"/>
      <c r="V1309" s="294" t="s">
        <v>689</v>
      </c>
      <c r="W1309" s="294" t="s">
        <v>689</v>
      </c>
      <c r="X1309" s="294"/>
      <c r="Y1309" s="297">
        <v>237950</v>
      </c>
      <c r="Z1309" s="297">
        <v>0</v>
      </c>
      <c r="AA1309" s="297">
        <v>0</v>
      </c>
      <c r="AB1309" s="297">
        <v>0</v>
      </c>
      <c r="AC1309" s="297">
        <v>261925.12</v>
      </c>
      <c r="AD1309" s="294"/>
      <c r="AE1309" s="294"/>
      <c r="AF1309" s="294"/>
      <c r="AG1309" s="294"/>
      <c r="AH1309" s="294"/>
      <c r="AI1309" s="294"/>
      <c r="AJ1309" s="294"/>
      <c r="AK1309" s="294"/>
      <c r="AL1309" s="294"/>
      <c r="AM1309" s="294"/>
      <c r="AN1309" s="294"/>
      <c r="AO1309" s="294"/>
      <c r="AP1309" s="294"/>
      <c r="AQ1309" s="294"/>
    </row>
    <row r="1310" spans="1:43" ht="24" x14ac:dyDescent="0.3">
      <c r="A1310" s="294"/>
      <c r="B1310" s="294"/>
      <c r="C1310" s="287" t="s">
        <v>2916</v>
      </c>
      <c r="D1310" s="288">
        <v>82514</v>
      </c>
      <c r="E1310" s="294"/>
      <c r="F1310" s="295" t="s">
        <v>3238</v>
      </c>
      <c r="G1310" s="295" t="s">
        <v>1132</v>
      </c>
      <c r="H1310" s="296"/>
      <c r="I1310" s="290">
        <v>39566</v>
      </c>
      <c r="J1310" s="294"/>
      <c r="K1310" s="294"/>
      <c r="L1310" s="295" t="s">
        <v>3210</v>
      </c>
      <c r="M1310" s="294"/>
      <c r="N1310" s="294"/>
      <c r="O1310" s="294"/>
      <c r="P1310" s="294"/>
      <c r="Q1310" s="294"/>
      <c r="R1310" s="294"/>
      <c r="S1310" s="294"/>
      <c r="T1310" s="294"/>
      <c r="U1310" s="294"/>
      <c r="V1310" s="294" t="s">
        <v>691</v>
      </c>
      <c r="W1310" s="294" t="s">
        <v>691</v>
      </c>
      <c r="X1310" s="294"/>
      <c r="Y1310" s="297">
        <v>247849.04</v>
      </c>
      <c r="Z1310" s="297">
        <v>0</v>
      </c>
      <c r="AA1310" s="297">
        <v>0</v>
      </c>
      <c r="AB1310" s="297">
        <v>0</v>
      </c>
      <c r="AC1310" s="297">
        <v>259107.99</v>
      </c>
      <c r="AD1310" s="294"/>
      <c r="AE1310" s="294"/>
      <c r="AF1310" s="294"/>
      <c r="AG1310" s="294"/>
      <c r="AH1310" s="294"/>
      <c r="AI1310" s="294"/>
      <c r="AJ1310" s="294"/>
      <c r="AK1310" s="294"/>
      <c r="AL1310" s="294"/>
      <c r="AM1310" s="294"/>
      <c r="AN1310" s="294"/>
      <c r="AO1310" s="294"/>
      <c r="AP1310" s="294"/>
      <c r="AQ1310" s="294"/>
    </row>
    <row r="1311" spans="1:43" ht="24" x14ac:dyDescent="0.3">
      <c r="A1311" s="294"/>
      <c r="B1311" s="294"/>
      <c r="C1311" s="287" t="s">
        <v>2917</v>
      </c>
      <c r="D1311" s="288">
        <v>66316</v>
      </c>
      <c r="E1311" s="294"/>
      <c r="F1311" s="295" t="s">
        <v>3236</v>
      </c>
      <c r="G1311" s="295" t="s">
        <v>1132</v>
      </c>
      <c r="H1311" s="296"/>
      <c r="I1311" s="290">
        <v>39582</v>
      </c>
      <c r="J1311" s="294"/>
      <c r="K1311" s="294"/>
      <c r="L1311" s="295" t="s">
        <v>3211</v>
      </c>
      <c r="M1311" s="294"/>
      <c r="N1311" s="294"/>
      <c r="O1311" s="294"/>
      <c r="P1311" s="294"/>
      <c r="Q1311" s="294"/>
      <c r="R1311" s="294"/>
      <c r="S1311" s="294"/>
      <c r="T1311" s="294"/>
      <c r="U1311" s="294"/>
      <c r="V1311" s="294" t="s">
        <v>689</v>
      </c>
      <c r="W1311" s="294" t="s">
        <v>689</v>
      </c>
      <c r="X1311" s="294"/>
      <c r="Y1311" s="297">
        <v>234602</v>
      </c>
      <c r="Z1311" s="297">
        <v>0</v>
      </c>
      <c r="AA1311" s="297">
        <v>0</v>
      </c>
      <c r="AB1311" s="297">
        <v>0</v>
      </c>
      <c r="AC1311" s="297">
        <v>234999.2</v>
      </c>
      <c r="AD1311" s="294"/>
      <c r="AE1311" s="294"/>
      <c r="AF1311" s="294"/>
      <c r="AG1311" s="294"/>
      <c r="AH1311" s="294"/>
      <c r="AI1311" s="294"/>
      <c r="AJ1311" s="294"/>
      <c r="AK1311" s="294"/>
      <c r="AL1311" s="294"/>
      <c r="AM1311" s="294"/>
      <c r="AN1311" s="294"/>
      <c r="AO1311" s="294"/>
      <c r="AP1311" s="294"/>
      <c r="AQ1311" s="294"/>
    </row>
    <row r="1312" spans="1:43" ht="24" x14ac:dyDescent="0.3">
      <c r="A1312" s="294"/>
      <c r="B1312" s="294"/>
      <c r="C1312" s="287" t="s">
        <v>2918</v>
      </c>
      <c r="D1312" s="288">
        <v>24265</v>
      </c>
      <c r="E1312" s="294"/>
      <c r="F1312" s="295" t="s">
        <v>3231</v>
      </c>
      <c r="G1312" s="295" t="s">
        <v>1132</v>
      </c>
      <c r="H1312" s="296"/>
      <c r="I1312" s="290">
        <v>38715</v>
      </c>
      <c r="J1312" s="294"/>
      <c r="K1312" s="294"/>
      <c r="L1312" s="295" t="s">
        <v>3220</v>
      </c>
      <c r="M1312" s="294"/>
      <c r="N1312" s="294"/>
      <c r="O1312" s="294"/>
      <c r="P1312" s="294"/>
      <c r="Q1312" s="294"/>
      <c r="R1312" s="294"/>
      <c r="S1312" s="294"/>
      <c r="T1312" s="294"/>
      <c r="U1312" s="294"/>
      <c r="V1312" s="294" t="s">
        <v>689</v>
      </c>
      <c r="W1312" s="294" t="s">
        <v>689</v>
      </c>
      <c r="X1312" s="294"/>
      <c r="Y1312" s="297">
        <v>234476</v>
      </c>
      <c r="Z1312" s="297">
        <v>0</v>
      </c>
      <c r="AA1312" s="297">
        <v>0</v>
      </c>
      <c r="AB1312" s="297">
        <v>0</v>
      </c>
      <c r="AC1312" s="297">
        <v>282000</v>
      </c>
      <c r="AD1312" s="294"/>
      <c r="AE1312" s="294"/>
      <c r="AF1312" s="294"/>
      <c r="AG1312" s="294"/>
      <c r="AH1312" s="294"/>
      <c r="AI1312" s="294"/>
      <c r="AJ1312" s="294"/>
      <c r="AK1312" s="294"/>
      <c r="AL1312" s="294"/>
      <c r="AM1312" s="294"/>
      <c r="AN1312" s="294"/>
      <c r="AO1312" s="294"/>
      <c r="AP1312" s="294"/>
      <c r="AQ1312" s="294"/>
    </row>
    <row r="1313" spans="1:43" ht="48" x14ac:dyDescent="0.3">
      <c r="A1313" s="294"/>
      <c r="B1313" s="294"/>
      <c r="C1313" s="287" t="s">
        <v>2919</v>
      </c>
      <c r="D1313" s="288">
        <v>64343</v>
      </c>
      <c r="E1313" s="294"/>
      <c r="F1313" s="295" t="s">
        <v>3268</v>
      </c>
      <c r="G1313" s="295" t="s">
        <v>1132</v>
      </c>
      <c r="H1313" s="296"/>
      <c r="I1313" s="290">
        <v>39364</v>
      </c>
      <c r="J1313" s="294"/>
      <c r="K1313" s="294"/>
      <c r="L1313" s="295" t="s">
        <v>3211</v>
      </c>
      <c r="M1313" s="294"/>
      <c r="N1313" s="294"/>
      <c r="O1313" s="294"/>
      <c r="P1313" s="294"/>
      <c r="Q1313" s="294"/>
      <c r="R1313" s="294"/>
      <c r="S1313" s="294"/>
      <c r="T1313" s="294"/>
      <c r="U1313" s="294"/>
      <c r="V1313" s="294" t="s">
        <v>689</v>
      </c>
      <c r="W1313" s="294" t="s">
        <v>689</v>
      </c>
      <c r="X1313" s="294"/>
      <c r="Y1313" s="297">
        <v>229540</v>
      </c>
      <c r="Z1313" s="297">
        <v>0</v>
      </c>
      <c r="AA1313" s="297">
        <v>0</v>
      </c>
      <c r="AB1313" s="297">
        <v>0</v>
      </c>
      <c r="AC1313" s="297">
        <v>0</v>
      </c>
      <c r="AD1313" s="294"/>
      <c r="AE1313" s="294"/>
      <c r="AF1313" s="294"/>
      <c r="AG1313" s="294"/>
      <c r="AH1313" s="294"/>
      <c r="AI1313" s="294"/>
      <c r="AJ1313" s="294"/>
      <c r="AK1313" s="294"/>
      <c r="AL1313" s="294"/>
      <c r="AM1313" s="294"/>
      <c r="AN1313" s="294"/>
      <c r="AO1313" s="294"/>
      <c r="AP1313" s="294"/>
      <c r="AQ1313" s="294"/>
    </row>
    <row r="1314" spans="1:43" ht="36" x14ac:dyDescent="0.3">
      <c r="A1314" s="294"/>
      <c r="B1314" s="294"/>
      <c r="C1314" s="287" t="s">
        <v>2920</v>
      </c>
      <c r="D1314" s="288">
        <v>52341</v>
      </c>
      <c r="E1314" s="294"/>
      <c r="F1314" s="295" t="s">
        <v>3280</v>
      </c>
      <c r="G1314" s="295" t="s">
        <v>1132</v>
      </c>
      <c r="H1314" s="296"/>
      <c r="I1314" s="290">
        <v>39735</v>
      </c>
      <c r="J1314" s="294"/>
      <c r="K1314" s="294"/>
      <c r="L1314" s="295" t="s">
        <v>3216</v>
      </c>
      <c r="M1314" s="294"/>
      <c r="N1314" s="294"/>
      <c r="O1314" s="294"/>
      <c r="P1314" s="294"/>
      <c r="Q1314" s="294"/>
      <c r="R1314" s="294"/>
      <c r="S1314" s="294"/>
      <c r="T1314" s="294"/>
      <c r="U1314" s="294"/>
      <c r="V1314" s="294" t="s">
        <v>689</v>
      </c>
      <c r="W1314" s="294" t="s">
        <v>689</v>
      </c>
      <c r="X1314" s="294"/>
      <c r="Y1314" s="297">
        <v>227986</v>
      </c>
      <c r="Z1314" s="297">
        <v>0</v>
      </c>
      <c r="AA1314" s="297">
        <v>0</v>
      </c>
      <c r="AB1314" s="297">
        <v>0</v>
      </c>
      <c r="AC1314" s="297">
        <v>0</v>
      </c>
      <c r="AD1314" s="294"/>
      <c r="AE1314" s="294"/>
      <c r="AF1314" s="294"/>
      <c r="AG1314" s="294"/>
      <c r="AH1314" s="294"/>
      <c r="AI1314" s="294"/>
      <c r="AJ1314" s="294"/>
      <c r="AK1314" s="294"/>
      <c r="AL1314" s="294"/>
      <c r="AM1314" s="294"/>
      <c r="AN1314" s="294"/>
      <c r="AO1314" s="294"/>
      <c r="AP1314" s="294"/>
      <c r="AQ1314" s="294"/>
    </row>
    <row r="1315" spans="1:43" ht="36" x14ac:dyDescent="0.3">
      <c r="A1315" s="294"/>
      <c r="B1315" s="294"/>
      <c r="C1315" s="287" t="s">
        <v>2921</v>
      </c>
      <c r="D1315" s="288">
        <v>129675</v>
      </c>
      <c r="E1315" s="294"/>
      <c r="F1315" s="295" t="s">
        <v>3246</v>
      </c>
      <c r="G1315" s="295" t="s">
        <v>1132</v>
      </c>
      <c r="H1315" s="296"/>
      <c r="I1315" s="290">
        <v>40067</v>
      </c>
      <c r="J1315" s="294"/>
      <c r="K1315" s="294"/>
      <c r="L1315" s="295" t="s">
        <v>3227</v>
      </c>
      <c r="M1315" s="294"/>
      <c r="N1315" s="294"/>
      <c r="O1315" s="294"/>
      <c r="P1315" s="294"/>
      <c r="Q1315" s="294"/>
      <c r="R1315" s="294"/>
      <c r="S1315" s="294"/>
      <c r="T1315" s="294"/>
      <c r="U1315" s="294"/>
      <c r="V1315" s="294" t="s">
        <v>689</v>
      </c>
      <c r="W1315" s="294" t="s">
        <v>689</v>
      </c>
      <c r="X1315" s="294"/>
      <c r="Y1315" s="297">
        <v>227065.77</v>
      </c>
      <c r="Z1315" s="297">
        <v>0</v>
      </c>
      <c r="AA1315" s="297">
        <v>0</v>
      </c>
      <c r="AB1315" s="297">
        <v>0</v>
      </c>
      <c r="AC1315" s="297">
        <v>0</v>
      </c>
      <c r="AD1315" s="294"/>
      <c r="AE1315" s="294"/>
      <c r="AF1315" s="294"/>
      <c r="AG1315" s="294"/>
      <c r="AH1315" s="294"/>
      <c r="AI1315" s="294"/>
      <c r="AJ1315" s="294"/>
      <c r="AK1315" s="294"/>
      <c r="AL1315" s="294"/>
      <c r="AM1315" s="294"/>
      <c r="AN1315" s="294"/>
      <c r="AO1315" s="294"/>
      <c r="AP1315" s="294"/>
      <c r="AQ1315" s="294"/>
    </row>
    <row r="1316" spans="1:43" ht="24" x14ac:dyDescent="0.3">
      <c r="A1316" s="294"/>
      <c r="B1316" s="294"/>
      <c r="C1316" s="287" t="s">
        <v>2922</v>
      </c>
      <c r="D1316" s="288">
        <v>40382</v>
      </c>
      <c r="E1316" s="294"/>
      <c r="F1316" s="295" t="s">
        <v>3268</v>
      </c>
      <c r="G1316" s="295" t="s">
        <v>1132</v>
      </c>
      <c r="H1316" s="296"/>
      <c r="I1316" s="290">
        <v>38991</v>
      </c>
      <c r="J1316" s="294"/>
      <c r="K1316" s="294"/>
      <c r="L1316" s="295" t="s">
        <v>3211</v>
      </c>
      <c r="M1316" s="294"/>
      <c r="N1316" s="294"/>
      <c r="O1316" s="294"/>
      <c r="P1316" s="294"/>
      <c r="Q1316" s="294"/>
      <c r="R1316" s="294"/>
      <c r="S1316" s="294"/>
      <c r="T1316" s="294"/>
      <c r="U1316" s="294"/>
      <c r="V1316" s="294" t="s">
        <v>689</v>
      </c>
      <c r="W1316" s="294" t="s">
        <v>689</v>
      </c>
      <c r="X1316" s="294"/>
      <c r="Y1316" s="297">
        <v>224105</v>
      </c>
      <c r="Z1316" s="297">
        <v>0</v>
      </c>
      <c r="AA1316" s="297">
        <v>0</v>
      </c>
      <c r="AB1316" s="297">
        <v>0</v>
      </c>
      <c r="AC1316" s="297">
        <v>206699.24</v>
      </c>
      <c r="AD1316" s="294"/>
      <c r="AE1316" s="294"/>
      <c r="AF1316" s="294"/>
      <c r="AG1316" s="294"/>
      <c r="AH1316" s="294"/>
      <c r="AI1316" s="294"/>
      <c r="AJ1316" s="294"/>
      <c r="AK1316" s="294"/>
      <c r="AL1316" s="294"/>
      <c r="AM1316" s="294"/>
      <c r="AN1316" s="294"/>
      <c r="AO1316" s="294"/>
      <c r="AP1316" s="294"/>
      <c r="AQ1316" s="294"/>
    </row>
    <row r="1317" spans="1:43" ht="24" x14ac:dyDescent="0.3">
      <c r="A1317" s="294"/>
      <c r="B1317" s="294"/>
      <c r="C1317" s="287" t="s">
        <v>2923</v>
      </c>
      <c r="D1317" s="288">
        <v>23812</v>
      </c>
      <c r="E1317" s="294"/>
      <c r="F1317" s="295" t="s">
        <v>3231</v>
      </c>
      <c r="G1317" s="295" t="s">
        <v>1132</v>
      </c>
      <c r="H1317" s="296"/>
      <c r="I1317" s="290">
        <v>38679</v>
      </c>
      <c r="J1317" s="294"/>
      <c r="K1317" s="294"/>
      <c r="L1317" s="295" t="s">
        <v>3220</v>
      </c>
      <c r="M1317" s="294"/>
      <c r="N1317" s="294"/>
      <c r="O1317" s="294"/>
      <c r="P1317" s="294"/>
      <c r="Q1317" s="294"/>
      <c r="R1317" s="294"/>
      <c r="S1317" s="294"/>
      <c r="T1317" s="294"/>
      <c r="U1317" s="294"/>
      <c r="V1317" s="294" t="s">
        <v>689</v>
      </c>
      <c r="W1317" s="294" t="s">
        <v>691</v>
      </c>
      <c r="X1317" s="294"/>
      <c r="Y1317" s="297">
        <v>223429</v>
      </c>
      <c r="Z1317" s="297">
        <v>0</v>
      </c>
      <c r="AA1317" s="297">
        <v>0</v>
      </c>
      <c r="AB1317" s="297">
        <v>0</v>
      </c>
      <c r="AC1317" s="297">
        <v>259921.91</v>
      </c>
      <c r="AD1317" s="294"/>
      <c r="AE1317" s="294"/>
      <c r="AF1317" s="294"/>
      <c r="AG1317" s="294"/>
      <c r="AH1317" s="294"/>
      <c r="AI1317" s="294"/>
      <c r="AJ1317" s="294"/>
      <c r="AK1317" s="294"/>
      <c r="AL1317" s="294"/>
      <c r="AM1317" s="294"/>
      <c r="AN1317" s="294"/>
      <c r="AO1317" s="294"/>
      <c r="AP1317" s="294"/>
      <c r="AQ1317" s="294"/>
    </row>
    <row r="1318" spans="1:43" ht="24" x14ac:dyDescent="0.3">
      <c r="A1318" s="294"/>
      <c r="B1318" s="294"/>
      <c r="C1318" s="287" t="s">
        <v>2924</v>
      </c>
      <c r="D1318" s="288">
        <v>9568</v>
      </c>
      <c r="E1318" s="294"/>
      <c r="F1318" s="295" t="s">
        <v>3228</v>
      </c>
      <c r="G1318" s="295" t="s">
        <v>1132</v>
      </c>
      <c r="H1318" s="296"/>
      <c r="I1318" s="290">
        <v>38125</v>
      </c>
      <c r="J1318" s="294"/>
      <c r="K1318" s="294"/>
      <c r="L1318" s="295" t="s">
        <v>3225</v>
      </c>
      <c r="M1318" s="294"/>
      <c r="N1318" s="294"/>
      <c r="O1318" s="294"/>
      <c r="P1318" s="294"/>
      <c r="Q1318" s="294"/>
      <c r="R1318" s="294"/>
      <c r="S1318" s="294"/>
      <c r="T1318" s="294"/>
      <c r="U1318" s="294"/>
      <c r="V1318" s="294" t="s">
        <v>689</v>
      </c>
      <c r="W1318" s="294" t="s">
        <v>689</v>
      </c>
      <c r="X1318" s="294"/>
      <c r="Y1318" s="297">
        <v>219800</v>
      </c>
      <c r="Z1318" s="297">
        <v>0</v>
      </c>
      <c r="AA1318" s="297">
        <v>0</v>
      </c>
      <c r="AB1318" s="297">
        <v>0</v>
      </c>
      <c r="AC1318" s="297">
        <v>0</v>
      </c>
      <c r="AD1318" s="294"/>
      <c r="AE1318" s="294"/>
      <c r="AF1318" s="294"/>
      <c r="AG1318" s="294"/>
      <c r="AH1318" s="294"/>
      <c r="AI1318" s="294"/>
      <c r="AJ1318" s="294"/>
      <c r="AK1318" s="294"/>
      <c r="AL1318" s="294"/>
      <c r="AM1318" s="294"/>
      <c r="AN1318" s="294"/>
      <c r="AO1318" s="294"/>
      <c r="AP1318" s="294"/>
      <c r="AQ1318" s="294"/>
    </row>
    <row r="1319" spans="1:43" ht="72" x14ac:dyDescent="0.3">
      <c r="A1319" s="294"/>
      <c r="B1319" s="294"/>
      <c r="C1319" s="287" t="s">
        <v>2925</v>
      </c>
      <c r="D1319" s="288">
        <v>2322312</v>
      </c>
      <c r="E1319" s="294"/>
      <c r="F1319" s="295" t="s">
        <v>3228</v>
      </c>
      <c r="G1319" s="295" t="s">
        <v>1132</v>
      </c>
      <c r="H1319" s="296"/>
      <c r="I1319" s="290">
        <v>42537</v>
      </c>
      <c r="J1319" s="294"/>
      <c r="K1319" s="294"/>
      <c r="L1319" s="295" t="s">
        <v>3212</v>
      </c>
      <c r="M1319" s="294"/>
      <c r="N1319" s="294"/>
      <c r="O1319" s="294"/>
      <c r="P1319" s="294"/>
      <c r="Q1319" s="294"/>
      <c r="R1319" s="294"/>
      <c r="S1319" s="294"/>
      <c r="T1319" s="294"/>
      <c r="U1319" s="294"/>
      <c r="V1319" s="294" t="s">
        <v>691</v>
      </c>
      <c r="W1319" s="294" t="s">
        <v>689</v>
      </c>
      <c r="X1319" s="294"/>
      <c r="Y1319" s="297">
        <v>216068</v>
      </c>
      <c r="Z1319" s="297">
        <v>0</v>
      </c>
      <c r="AA1319" s="297">
        <v>0</v>
      </c>
      <c r="AB1319" s="297">
        <v>0</v>
      </c>
      <c r="AC1319" s="297">
        <v>0</v>
      </c>
      <c r="AD1319" s="294"/>
      <c r="AE1319" s="294"/>
      <c r="AF1319" s="294"/>
      <c r="AG1319" s="294"/>
      <c r="AH1319" s="294"/>
      <c r="AI1319" s="294"/>
      <c r="AJ1319" s="294"/>
      <c r="AK1319" s="294"/>
      <c r="AL1319" s="294"/>
      <c r="AM1319" s="294"/>
      <c r="AN1319" s="294"/>
      <c r="AO1319" s="294"/>
      <c r="AP1319" s="294"/>
      <c r="AQ1319" s="294"/>
    </row>
    <row r="1320" spans="1:43" ht="60" x14ac:dyDescent="0.3">
      <c r="A1320" s="294"/>
      <c r="B1320" s="294"/>
      <c r="C1320" s="287" t="s">
        <v>2926</v>
      </c>
      <c r="D1320" s="288">
        <v>126855</v>
      </c>
      <c r="E1320" s="294"/>
      <c r="F1320" s="295" t="s">
        <v>3228</v>
      </c>
      <c r="G1320" s="295" t="s">
        <v>1132</v>
      </c>
      <c r="H1320" s="296"/>
      <c r="I1320" s="290">
        <v>40057</v>
      </c>
      <c r="J1320" s="294"/>
      <c r="K1320" s="294"/>
      <c r="L1320" s="295" t="s">
        <v>3222</v>
      </c>
      <c r="M1320" s="294"/>
      <c r="N1320" s="294"/>
      <c r="O1320" s="294"/>
      <c r="P1320" s="294"/>
      <c r="Q1320" s="294"/>
      <c r="R1320" s="294"/>
      <c r="S1320" s="294"/>
      <c r="T1320" s="294"/>
      <c r="U1320" s="294"/>
      <c r="V1320" s="294" t="s">
        <v>689</v>
      </c>
      <c r="W1320" s="294" t="s">
        <v>689</v>
      </c>
      <c r="X1320" s="294"/>
      <c r="Y1320" s="297">
        <v>214924.52</v>
      </c>
      <c r="Z1320" s="297">
        <v>0</v>
      </c>
      <c r="AA1320" s="297">
        <v>0</v>
      </c>
      <c r="AB1320" s="297">
        <v>0</v>
      </c>
      <c r="AC1320" s="297">
        <v>0</v>
      </c>
      <c r="AD1320" s="294"/>
      <c r="AE1320" s="294"/>
      <c r="AF1320" s="294"/>
      <c r="AG1320" s="294"/>
      <c r="AH1320" s="294"/>
      <c r="AI1320" s="294"/>
      <c r="AJ1320" s="294"/>
      <c r="AK1320" s="294"/>
      <c r="AL1320" s="294"/>
      <c r="AM1320" s="294"/>
      <c r="AN1320" s="294"/>
      <c r="AO1320" s="294"/>
      <c r="AP1320" s="294"/>
      <c r="AQ1320" s="294"/>
    </row>
    <row r="1321" spans="1:43" ht="24" x14ac:dyDescent="0.3">
      <c r="A1321" s="294"/>
      <c r="B1321" s="294"/>
      <c r="C1321" s="287" t="s">
        <v>2927</v>
      </c>
      <c r="D1321" s="288">
        <v>126977</v>
      </c>
      <c r="E1321" s="294"/>
      <c r="F1321" s="295" t="s">
        <v>3231</v>
      </c>
      <c r="G1321" s="295" t="s">
        <v>1132</v>
      </c>
      <c r="H1321" s="296"/>
      <c r="I1321" s="290">
        <v>40063</v>
      </c>
      <c r="J1321" s="294"/>
      <c r="K1321" s="294"/>
      <c r="L1321" s="295" t="s">
        <v>3222</v>
      </c>
      <c r="M1321" s="294"/>
      <c r="N1321" s="294"/>
      <c r="O1321" s="294"/>
      <c r="P1321" s="294"/>
      <c r="Q1321" s="294"/>
      <c r="R1321" s="294"/>
      <c r="S1321" s="294"/>
      <c r="T1321" s="294"/>
      <c r="U1321" s="294"/>
      <c r="V1321" s="294" t="s">
        <v>689</v>
      </c>
      <c r="W1321" s="294" t="s">
        <v>689</v>
      </c>
      <c r="X1321" s="294"/>
      <c r="Y1321" s="297">
        <v>294000</v>
      </c>
      <c r="Z1321" s="297">
        <v>0</v>
      </c>
      <c r="AA1321" s="297">
        <v>0</v>
      </c>
      <c r="AB1321" s="297">
        <v>0</v>
      </c>
      <c r="AC1321" s="297">
        <v>0</v>
      </c>
      <c r="AD1321" s="294"/>
      <c r="AE1321" s="294"/>
      <c r="AF1321" s="294"/>
      <c r="AG1321" s="294"/>
      <c r="AH1321" s="294"/>
      <c r="AI1321" s="294"/>
      <c r="AJ1321" s="294"/>
      <c r="AK1321" s="294"/>
      <c r="AL1321" s="294"/>
      <c r="AM1321" s="294"/>
      <c r="AN1321" s="294"/>
      <c r="AO1321" s="294"/>
      <c r="AP1321" s="294"/>
      <c r="AQ1321" s="294"/>
    </row>
    <row r="1322" spans="1:43" ht="36" x14ac:dyDescent="0.3">
      <c r="A1322" s="294"/>
      <c r="B1322" s="294"/>
      <c r="C1322" s="287" t="s">
        <v>2928</v>
      </c>
      <c r="D1322" s="288">
        <v>39807</v>
      </c>
      <c r="E1322" s="294"/>
      <c r="F1322" s="295" t="s">
        <v>3268</v>
      </c>
      <c r="G1322" s="295" t="s">
        <v>1132</v>
      </c>
      <c r="H1322" s="296"/>
      <c r="I1322" s="290">
        <v>38988</v>
      </c>
      <c r="J1322" s="294"/>
      <c r="K1322" s="294"/>
      <c r="L1322" s="295" t="s">
        <v>3211</v>
      </c>
      <c r="M1322" s="294"/>
      <c r="N1322" s="294"/>
      <c r="O1322" s="294"/>
      <c r="P1322" s="294"/>
      <c r="Q1322" s="294"/>
      <c r="R1322" s="294"/>
      <c r="S1322" s="294"/>
      <c r="T1322" s="294"/>
      <c r="U1322" s="294"/>
      <c r="V1322" s="294" t="s">
        <v>689</v>
      </c>
      <c r="W1322" s="294" t="s">
        <v>689</v>
      </c>
      <c r="X1322" s="294"/>
      <c r="Y1322" s="297">
        <v>308652.68</v>
      </c>
      <c r="Z1322" s="297">
        <v>0</v>
      </c>
      <c r="AA1322" s="297">
        <v>0</v>
      </c>
      <c r="AB1322" s="297">
        <v>0</v>
      </c>
      <c r="AC1322" s="297">
        <v>308653</v>
      </c>
      <c r="AD1322" s="294"/>
      <c r="AE1322" s="294"/>
      <c r="AF1322" s="294"/>
      <c r="AG1322" s="294"/>
      <c r="AH1322" s="294"/>
      <c r="AI1322" s="294"/>
      <c r="AJ1322" s="294"/>
      <c r="AK1322" s="294"/>
      <c r="AL1322" s="294"/>
      <c r="AM1322" s="294"/>
      <c r="AN1322" s="294"/>
      <c r="AO1322" s="294"/>
      <c r="AP1322" s="294"/>
      <c r="AQ1322" s="294"/>
    </row>
    <row r="1323" spans="1:43" ht="36" x14ac:dyDescent="0.3">
      <c r="A1323" s="294"/>
      <c r="B1323" s="294"/>
      <c r="C1323" s="287" t="s">
        <v>2929</v>
      </c>
      <c r="D1323" s="288">
        <v>39802</v>
      </c>
      <c r="E1323" s="294"/>
      <c r="F1323" s="295" t="s">
        <v>3268</v>
      </c>
      <c r="G1323" s="295" t="s">
        <v>1132</v>
      </c>
      <c r="H1323" s="296"/>
      <c r="I1323" s="290">
        <v>38988</v>
      </c>
      <c r="J1323" s="294"/>
      <c r="K1323" s="294"/>
      <c r="L1323" s="295" t="s">
        <v>3211</v>
      </c>
      <c r="M1323" s="294"/>
      <c r="N1323" s="294"/>
      <c r="O1323" s="294"/>
      <c r="P1323" s="294"/>
      <c r="Q1323" s="294"/>
      <c r="R1323" s="294"/>
      <c r="S1323" s="294"/>
      <c r="T1323" s="294"/>
      <c r="U1323" s="294"/>
      <c r="V1323" s="294" t="s">
        <v>689</v>
      </c>
      <c r="W1323" s="294" t="s">
        <v>689</v>
      </c>
      <c r="X1323" s="294"/>
      <c r="Y1323" s="297">
        <v>308652.68</v>
      </c>
      <c r="Z1323" s="297">
        <v>0</v>
      </c>
      <c r="AA1323" s="297">
        <v>0</v>
      </c>
      <c r="AB1323" s="297">
        <v>0</v>
      </c>
      <c r="AC1323" s="297">
        <v>308653</v>
      </c>
      <c r="AD1323" s="294"/>
      <c r="AE1323" s="294"/>
      <c r="AF1323" s="294"/>
      <c r="AG1323" s="294"/>
      <c r="AH1323" s="294"/>
      <c r="AI1323" s="294"/>
      <c r="AJ1323" s="294"/>
      <c r="AK1323" s="294"/>
      <c r="AL1323" s="294"/>
      <c r="AM1323" s="294"/>
      <c r="AN1323" s="294"/>
      <c r="AO1323" s="294"/>
      <c r="AP1323" s="294"/>
      <c r="AQ1323" s="294"/>
    </row>
    <row r="1324" spans="1:43" ht="24" x14ac:dyDescent="0.3">
      <c r="A1324" s="294"/>
      <c r="B1324" s="294"/>
      <c r="C1324" s="287" t="s">
        <v>2930</v>
      </c>
      <c r="D1324" s="288">
        <v>39815</v>
      </c>
      <c r="E1324" s="294"/>
      <c r="F1324" s="295" t="s">
        <v>3268</v>
      </c>
      <c r="G1324" s="295" t="s">
        <v>1132</v>
      </c>
      <c r="H1324" s="296"/>
      <c r="I1324" s="290">
        <v>38989</v>
      </c>
      <c r="J1324" s="294"/>
      <c r="K1324" s="294"/>
      <c r="L1324" s="295" t="s">
        <v>3211</v>
      </c>
      <c r="M1324" s="294"/>
      <c r="N1324" s="294"/>
      <c r="O1324" s="294"/>
      <c r="P1324" s="294"/>
      <c r="Q1324" s="294"/>
      <c r="R1324" s="294"/>
      <c r="S1324" s="294"/>
      <c r="T1324" s="294"/>
      <c r="U1324" s="294"/>
      <c r="V1324" s="294" t="s">
        <v>689</v>
      </c>
      <c r="W1324" s="294" t="s">
        <v>689</v>
      </c>
      <c r="X1324" s="294"/>
      <c r="Y1324" s="297">
        <v>308652.68</v>
      </c>
      <c r="Z1324" s="297">
        <v>0</v>
      </c>
      <c r="AA1324" s="297">
        <v>0</v>
      </c>
      <c r="AB1324" s="297">
        <v>0</v>
      </c>
      <c r="AC1324" s="297">
        <v>308653</v>
      </c>
      <c r="AD1324" s="294"/>
      <c r="AE1324" s="294"/>
      <c r="AF1324" s="294"/>
      <c r="AG1324" s="294"/>
      <c r="AH1324" s="294"/>
      <c r="AI1324" s="294"/>
      <c r="AJ1324" s="294"/>
      <c r="AK1324" s="294"/>
      <c r="AL1324" s="294"/>
      <c r="AM1324" s="294"/>
      <c r="AN1324" s="294"/>
      <c r="AO1324" s="294"/>
      <c r="AP1324" s="294"/>
      <c r="AQ1324" s="294"/>
    </row>
    <row r="1325" spans="1:43" ht="36" x14ac:dyDescent="0.3">
      <c r="A1325" s="294"/>
      <c r="B1325" s="294"/>
      <c r="C1325" s="287" t="s">
        <v>2931</v>
      </c>
      <c r="D1325" s="288">
        <v>131549</v>
      </c>
      <c r="E1325" s="294"/>
      <c r="F1325" s="295" t="s">
        <v>3253</v>
      </c>
      <c r="G1325" s="295" t="s">
        <v>1132</v>
      </c>
      <c r="H1325" s="296"/>
      <c r="I1325" s="290">
        <v>40248</v>
      </c>
      <c r="J1325" s="294"/>
      <c r="K1325" s="294"/>
      <c r="L1325" s="295" t="s">
        <v>3213</v>
      </c>
      <c r="M1325" s="294"/>
      <c r="N1325" s="294"/>
      <c r="O1325" s="294"/>
      <c r="P1325" s="294"/>
      <c r="Q1325" s="294"/>
      <c r="R1325" s="294"/>
      <c r="S1325" s="294"/>
      <c r="T1325" s="294"/>
      <c r="U1325" s="294"/>
      <c r="V1325" s="294" t="s">
        <v>689</v>
      </c>
      <c r="W1325" s="294" t="s">
        <v>689</v>
      </c>
      <c r="X1325" s="294"/>
      <c r="Y1325" s="297">
        <v>210342.76</v>
      </c>
      <c r="Z1325" s="297">
        <v>0</v>
      </c>
      <c r="AA1325" s="297">
        <v>0</v>
      </c>
      <c r="AB1325" s="297">
        <v>0</v>
      </c>
      <c r="AC1325" s="297">
        <v>0</v>
      </c>
      <c r="AD1325" s="294"/>
      <c r="AE1325" s="294"/>
      <c r="AF1325" s="294"/>
      <c r="AG1325" s="294"/>
      <c r="AH1325" s="294"/>
      <c r="AI1325" s="294"/>
      <c r="AJ1325" s="294"/>
      <c r="AK1325" s="294"/>
      <c r="AL1325" s="294"/>
      <c r="AM1325" s="294"/>
      <c r="AN1325" s="294"/>
      <c r="AO1325" s="294"/>
      <c r="AP1325" s="294"/>
      <c r="AQ1325" s="294"/>
    </row>
    <row r="1326" spans="1:43" ht="72" x14ac:dyDescent="0.3">
      <c r="A1326" s="294"/>
      <c r="B1326" s="294"/>
      <c r="C1326" s="287" t="s">
        <v>2932</v>
      </c>
      <c r="D1326" s="288">
        <v>2322365</v>
      </c>
      <c r="E1326" s="294"/>
      <c r="F1326" s="295" t="s">
        <v>3228</v>
      </c>
      <c r="G1326" s="295" t="s">
        <v>1132</v>
      </c>
      <c r="H1326" s="296"/>
      <c r="I1326" s="290">
        <v>42537</v>
      </c>
      <c r="J1326" s="294"/>
      <c r="K1326" s="294"/>
      <c r="L1326" s="295" t="s">
        <v>3212</v>
      </c>
      <c r="M1326" s="294"/>
      <c r="N1326" s="294"/>
      <c r="O1326" s="294"/>
      <c r="P1326" s="294"/>
      <c r="Q1326" s="294"/>
      <c r="R1326" s="294"/>
      <c r="S1326" s="294"/>
      <c r="T1326" s="294"/>
      <c r="U1326" s="294"/>
      <c r="V1326" s="294" t="s">
        <v>691</v>
      </c>
      <c r="W1326" s="294" t="s">
        <v>689</v>
      </c>
      <c r="X1326" s="294"/>
      <c r="Y1326" s="297">
        <v>209531</v>
      </c>
      <c r="Z1326" s="297">
        <v>0</v>
      </c>
      <c r="AA1326" s="297">
        <v>0</v>
      </c>
      <c r="AB1326" s="297">
        <v>0</v>
      </c>
      <c r="AC1326" s="297">
        <v>0</v>
      </c>
      <c r="AD1326" s="294"/>
      <c r="AE1326" s="294"/>
      <c r="AF1326" s="294"/>
      <c r="AG1326" s="294"/>
      <c r="AH1326" s="294"/>
      <c r="AI1326" s="294"/>
      <c r="AJ1326" s="294"/>
      <c r="AK1326" s="294"/>
      <c r="AL1326" s="294"/>
      <c r="AM1326" s="294"/>
      <c r="AN1326" s="294"/>
      <c r="AO1326" s="294"/>
      <c r="AP1326" s="294"/>
      <c r="AQ1326" s="294"/>
    </row>
    <row r="1327" spans="1:43" ht="72" x14ac:dyDescent="0.3">
      <c r="A1327" s="294"/>
      <c r="B1327" s="294"/>
      <c r="C1327" s="287" t="s">
        <v>2933</v>
      </c>
      <c r="D1327" s="288">
        <v>2322356</v>
      </c>
      <c r="E1327" s="294"/>
      <c r="F1327" s="295" t="s">
        <v>3228</v>
      </c>
      <c r="G1327" s="295" t="s">
        <v>1132</v>
      </c>
      <c r="H1327" s="296"/>
      <c r="I1327" s="290">
        <v>42537</v>
      </c>
      <c r="J1327" s="294"/>
      <c r="K1327" s="294"/>
      <c r="L1327" s="295" t="s">
        <v>3212</v>
      </c>
      <c r="M1327" s="294"/>
      <c r="N1327" s="294"/>
      <c r="O1327" s="294"/>
      <c r="P1327" s="294"/>
      <c r="Q1327" s="294"/>
      <c r="R1327" s="294"/>
      <c r="S1327" s="294"/>
      <c r="T1327" s="294"/>
      <c r="U1327" s="294"/>
      <c r="V1327" s="294" t="s">
        <v>691</v>
      </c>
      <c r="W1327" s="294" t="s">
        <v>689</v>
      </c>
      <c r="X1327" s="294"/>
      <c r="Y1327" s="297">
        <v>207424</v>
      </c>
      <c r="Z1327" s="297">
        <v>0</v>
      </c>
      <c r="AA1327" s="297">
        <v>0</v>
      </c>
      <c r="AB1327" s="297">
        <v>0</v>
      </c>
      <c r="AC1327" s="297">
        <v>0</v>
      </c>
      <c r="AD1327" s="294"/>
      <c r="AE1327" s="294"/>
      <c r="AF1327" s="294"/>
      <c r="AG1327" s="294"/>
      <c r="AH1327" s="294"/>
      <c r="AI1327" s="294"/>
      <c r="AJ1327" s="294"/>
      <c r="AK1327" s="294"/>
      <c r="AL1327" s="294"/>
      <c r="AM1327" s="294"/>
      <c r="AN1327" s="294"/>
      <c r="AO1327" s="294"/>
      <c r="AP1327" s="294"/>
      <c r="AQ1327" s="294"/>
    </row>
    <row r="1328" spans="1:43" ht="24" x14ac:dyDescent="0.3">
      <c r="A1328" s="294"/>
      <c r="B1328" s="294"/>
      <c r="C1328" s="287" t="s">
        <v>2934</v>
      </c>
      <c r="D1328" s="288">
        <v>48813</v>
      </c>
      <c r="E1328" s="294"/>
      <c r="F1328" s="295" t="s">
        <v>3230</v>
      </c>
      <c r="G1328" s="295" t="s">
        <v>1132</v>
      </c>
      <c r="H1328" s="296"/>
      <c r="I1328" s="290">
        <v>39191</v>
      </c>
      <c r="J1328" s="294"/>
      <c r="K1328" s="294"/>
      <c r="L1328" s="295" t="s">
        <v>3211</v>
      </c>
      <c r="M1328" s="294"/>
      <c r="N1328" s="294"/>
      <c r="O1328" s="294"/>
      <c r="P1328" s="294"/>
      <c r="Q1328" s="294"/>
      <c r="R1328" s="294"/>
      <c r="S1328" s="294"/>
      <c r="T1328" s="294"/>
      <c r="U1328" s="294"/>
      <c r="V1328" s="294" t="s">
        <v>689</v>
      </c>
      <c r="W1328" s="294" t="s">
        <v>689</v>
      </c>
      <c r="X1328" s="294"/>
      <c r="Y1328" s="297">
        <v>207166</v>
      </c>
      <c r="Z1328" s="297">
        <v>0</v>
      </c>
      <c r="AA1328" s="297">
        <v>0</v>
      </c>
      <c r="AB1328" s="297">
        <v>0</v>
      </c>
      <c r="AC1328" s="297">
        <v>211043.29</v>
      </c>
      <c r="AD1328" s="294"/>
      <c r="AE1328" s="294"/>
      <c r="AF1328" s="294"/>
      <c r="AG1328" s="294"/>
      <c r="AH1328" s="294"/>
      <c r="AI1328" s="294"/>
      <c r="AJ1328" s="294"/>
      <c r="AK1328" s="294"/>
      <c r="AL1328" s="294"/>
      <c r="AM1328" s="294"/>
      <c r="AN1328" s="294"/>
      <c r="AO1328" s="294"/>
      <c r="AP1328" s="294"/>
      <c r="AQ1328" s="294"/>
    </row>
    <row r="1329" spans="1:43" ht="24" x14ac:dyDescent="0.3">
      <c r="A1329" s="294"/>
      <c r="B1329" s="294"/>
      <c r="C1329" s="287" t="s">
        <v>2935</v>
      </c>
      <c r="D1329" s="288">
        <v>52045</v>
      </c>
      <c r="E1329" s="294"/>
      <c r="F1329" s="295" t="s">
        <v>3253</v>
      </c>
      <c r="G1329" s="295" t="s">
        <v>1132</v>
      </c>
      <c r="H1329" s="296"/>
      <c r="I1329" s="290">
        <v>39302</v>
      </c>
      <c r="J1329" s="294"/>
      <c r="K1329" s="294"/>
      <c r="L1329" s="295" t="s">
        <v>3216</v>
      </c>
      <c r="M1329" s="294"/>
      <c r="N1329" s="294"/>
      <c r="O1329" s="294"/>
      <c r="P1329" s="294"/>
      <c r="Q1329" s="294"/>
      <c r="R1329" s="294"/>
      <c r="S1329" s="294"/>
      <c r="T1329" s="294"/>
      <c r="U1329" s="294"/>
      <c r="V1329" s="294" t="s">
        <v>689</v>
      </c>
      <c r="W1329" s="294" t="s">
        <v>689</v>
      </c>
      <c r="X1329" s="294"/>
      <c r="Y1329" s="297">
        <v>206907</v>
      </c>
      <c r="Z1329" s="297">
        <v>0</v>
      </c>
      <c r="AA1329" s="297">
        <v>0</v>
      </c>
      <c r="AB1329" s="297">
        <v>0</v>
      </c>
      <c r="AC1329" s="297">
        <v>165242</v>
      </c>
      <c r="AD1329" s="294"/>
      <c r="AE1329" s="294"/>
      <c r="AF1329" s="294"/>
      <c r="AG1329" s="294"/>
      <c r="AH1329" s="294"/>
      <c r="AI1329" s="294"/>
      <c r="AJ1329" s="294"/>
      <c r="AK1329" s="294"/>
      <c r="AL1329" s="294"/>
      <c r="AM1329" s="294"/>
      <c r="AN1329" s="294"/>
      <c r="AO1329" s="294"/>
      <c r="AP1329" s="294"/>
      <c r="AQ1329" s="294"/>
    </row>
    <row r="1330" spans="1:43" ht="48" x14ac:dyDescent="0.3">
      <c r="A1330" s="294"/>
      <c r="B1330" s="294"/>
      <c r="C1330" s="287" t="s">
        <v>2936</v>
      </c>
      <c r="D1330" s="288">
        <v>269357</v>
      </c>
      <c r="E1330" s="294"/>
      <c r="F1330" s="295" t="s">
        <v>3281</v>
      </c>
      <c r="G1330" s="295" t="s">
        <v>1132</v>
      </c>
      <c r="H1330" s="296"/>
      <c r="I1330" s="290">
        <v>41523</v>
      </c>
      <c r="J1330" s="294"/>
      <c r="K1330" s="294"/>
      <c r="L1330" s="295" t="s">
        <v>3212</v>
      </c>
      <c r="M1330" s="294"/>
      <c r="N1330" s="294"/>
      <c r="O1330" s="294"/>
      <c r="P1330" s="294"/>
      <c r="Q1330" s="294"/>
      <c r="R1330" s="294"/>
      <c r="S1330" s="294"/>
      <c r="T1330" s="294"/>
      <c r="U1330" s="294"/>
      <c r="V1330" s="294" t="s">
        <v>689</v>
      </c>
      <c r="W1330" s="294" t="s">
        <v>689</v>
      </c>
      <c r="X1330" s="294"/>
      <c r="Y1330" s="297">
        <v>204702</v>
      </c>
      <c r="Z1330" s="297">
        <v>0</v>
      </c>
      <c r="AA1330" s="297">
        <v>0</v>
      </c>
      <c r="AB1330" s="297">
        <v>0</v>
      </c>
      <c r="AC1330" s="297">
        <v>180978</v>
      </c>
      <c r="AD1330" s="294"/>
      <c r="AE1330" s="294"/>
      <c r="AF1330" s="294"/>
      <c r="AG1330" s="294"/>
      <c r="AH1330" s="294"/>
      <c r="AI1330" s="294"/>
      <c r="AJ1330" s="294"/>
      <c r="AK1330" s="294"/>
      <c r="AL1330" s="294"/>
      <c r="AM1330" s="294"/>
      <c r="AN1330" s="294"/>
      <c r="AO1330" s="294"/>
      <c r="AP1330" s="294"/>
      <c r="AQ1330" s="294"/>
    </row>
    <row r="1331" spans="1:43" ht="48" x14ac:dyDescent="0.3">
      <c r="A1331" s="294"/>
      <c r="B1331" s="294"/>
      <c r="C1331" s="287" t="s">
        <v>2937</v>
      </c>
      <c r="D1331" s="288">
        <v>77552</v>
      </c>
      <c r="E1331" s="294"/>
      <c r="F1331" s="295" t="s">
        <v>3271</v>
      </c>
      <c r="G1331" s="295" t="s">
        <v>1132</v>
      </c>
      <c r="H1331" s="296"/>
      <c r="I1331" s="290">
        <v>39506</v>
      </c>
      <c r="J1331" s="294"/>
      <c r="K1331" s="294"/>
      <c r="L1331" s="295" t="s">
        <v>3210</v>
      </c>
      <c r="M1331" s="294"/>
      <c r="N1331" s="294"/>
      <c r="O1331" s="294"/>
      <c r="P1331" s="294"/>
      <c r="Q1331" s="294"/>
      <c r="R1331" s="294"/>
      <c r="S1331" s="294"/>
      <c r="T1331" s="294"/>
      <c r="U1331" s="294"/>
      <c r="V1331" s="294" t="s">
        <v>689</v>
      </c>
      <c r="W1331" s="294" t="s">
        <v>689</v>
      </c>
      <c r="X1331" s="294"/>
      <c r="Y1331" s="297">
        <v>203594</v>
      </c>
      <c r="Z1331" s="297">
        <v>0</v>
      </c>
      <c r="AA1331" s="297">
        <v>0</v>
      </c>
      <c r="AB1331" s="297">
        <v>0</v>
      </c>
      <c r="AC1331" s="297">
        <v>0</v>
      </c>
      <c r="AD1331" s="294"/>
      <c r="AE1331" s="294"/>
      <c r="AF1331" s="294"/>
      <c r="AG1331" s="294"/>
      <c r="AH1331" s="294"/>
      <c r="AI1331" s="294"/>
      <c r="AJ1331" s="294"/>
      <c r="AK1331" s="294"/>
      <c r="AL1331" s="294"/>
      <c r="AM1331" s="294"/>
      <c r="AN1331" s="294"/>
      <c r="AO1331" s="294"/>
      <c r="AP1331" s="294"/>
      <c r="AQ1331" s="294"/>
    </row>
    <row r="1332" spans="1:43" ht="24" x14ac:dyDescent="0.3">
      <c r="A1332" s="294"/>
      <c r="B1332" s="294"/>
      <c r="C1332" s="287" t="s">
        <v>2938</v>
      </c>
      <c r="D1332" s="288">
        <v>126119</v>
      </c>
      <c r="E1332" s="294"/>
      <c r="F1332" s="295" t="s">
        <v>3228</v>
      </c>
      <c r="G1332" s="295" t="s">
        <v>1132</v>
      </c>
      <c r="H1332" s="296"/>
      <c r="I1332" s="290">
        <v>40079</v>
      </c>
      <c r="J1332" s="294"/>
      <c r="K1332" s="294"/>
      <c r="L1332" s="295" t="s">
        <v>3217</v>
      </c>
      <c r="M1332" s="294"/>
      <c r="N1332" s="294"/>
      <c r="O1332" s="294"/>
      <c r="P1332" s="294"/>
      <c r="Q1332" s="294"/>
      <c r="R1332" s="294"/>
      <c r="S1332" s="294"/>
      <c r="T1332" s="294"/>
      <c r="U1332" s="294"/>
      <c r="V1332" s="294" t="s">
        <v>689</v>
      </c>
      <c r="W1332" s="294" t="s">
        <v>689</v>
      </c>
      <c r="X1332" s="294"/>
      <c r="Y1332" s="297">
        <v>202340</v>
      </c>
      <c r="Z1332" s="297">
        <v>0</v>
      </c>
      <c r="AA1332" s="297">
        <v>0</v>
      </c>
      <c r="AB1332" s="297">
        <v>0</v>
      </c>
      <c r="AC1332" s="297">
        <v>0</v>
      </c>
      <c r="AD1332" s="294"/>
      <c r="AE1332" s="294"/>
      <c r="AF1332" s="294"/>
      <c r="AG1332" s="294"/>
      <c r="AH1332" s="294"/>
      <c r="AI1332" s="294"/>
      <c r="AJ1332" s="294"/>
      <c r="AK1332" s="294"/>
      <c r="AL1332" s="294"/>
      <c r="AM1332" s="294"/>
      <c r="AN1332" s="294"/>
      <c r="AO1332" s="294"/>
      <c r="AP1332" s="294"/>
      <c r="AQ1332" s="294"/>
    </row>
    <row r="1333" spans="1:43" ht="36" x14ac:dyDescent="0.3">
      <c r="A1333" s="294"/>
      <c r="B1333" s="294"/>
      <c r="C1333" s="287" t="s">
        <v>2939</v>
      </c>
      <c r="D1333" s="288">
        <v>39993</v>
      </c>
      <c r="E1333" s="294"/>
      <c r="F1333" s="295" t="s">
        <v>3268</v>
      </c>
      <c r="G1333" s="295" t="s">
        <v>1132</v>
      </c>
      <c r="H1333" s="296"/>
      <c r="I1333" s="290">
        <v>38991</v>
      </c>
      <c r="J1333" s="294"/>
      <c r="K1333" s="294"/>
      <c r="L1333" s="295" t="s">
        <v>3211</v>
      </c>
      <c r="M1333" s="294"/>
      <c r="N1333" s="294"/>
      <c r="O1333" s="294"/>
      <c r="P1333" s="294"/>
      <c r="Q1333" s="294"/>
      <c r="R1333" s="294"/>
      <c r="S1333" s="294"/>
      <c r="T1333" s="294"/>
      <c r="U1333" s="294"/>
      <c r="V1333" s="294" t="s">
        <v>689</v>
      </c>
      <c r="W1333" s="294" t="s">
        <v>689</v>
      </c>
      <c r="X1333" s="294"/>
      <c r="Y1333" s="297">
        <v>224024.05</v>
      </c>
      <c r="Z1333" s="297">
        <v>0</v>
      </c>
      <c r="AA1333" s="297">
        <v>0</v>
      </c>
      <c r="AB1333" s="297">
        <v>0</v>
      </c>
      <c r="AC1333" s="297">
        <v>224024</v>
      </c>
      <c r="AD1333" s="294"/>
      <c r="AE1333" s="294"/>
      <c r="AF1333" s="294"/>
      <c r="AG1333" s="294"/>
      <c r="AH1333" s="294"/>
      <c r="AI1333" s="294"/>
      <c r="AJ1333" s="294"/>
      <c r="AK1333" s="294"/>
      <c r="AL1333" s="294"/>
      <c r="AM1333" s="294"/>
      <c r="AN1333" s="294"/>
      <c r="AO1333" s="294"/>
      <c r="AP1333" s="294"/>
      <c r="AQ1333" s="294"/>
    </row>
    <row r="1334" spans="1:43" ht="24" x14ac:dyDescent="0.3">
      <c r="A1334" s="294"/>
      <c r="B1334" s="294"/>
      <c r="C1334" s="287" t="s">
        <v>2940</v>
      </c>
      <c r="D1334" s="288">
        <v>44523</v>
      </c>
      <c r="E1334" s="294"/>
      <c r="F1334" s="295" t="s">
        <v>3231</v>
      </c>
      <c r="G1334" s="295" t="s">
        <v>1132</v>
      </c>
      <c r="H1334" s="296"/>
      <c r="I1334" s="290">
        <v>39170</v>
      </c>
      <c r="J1334" s="294"/>
      <c r="K1334" s="294"/>
      <c r="L1334" s="295" t="s">
        <v>3218</v>
      </c>
      <c r="M1334" s="294"/>
      <c r="N1334" s="294"/>
      <c r="O1334" s="294"/>
      <c r="P1334" s="294"/>
      <c r="Q1334" s="294"/>
      <c r="R1334" s="294"/>
      <c r="S1334" s="294"/>
      <c r="T1334" s="294"/>
      <c r="U1334" s="294"/>
      <c r="V1334" s="294" t="s">
        <v>689</v>
      </c>
      <c r="W1334" s="294" t="s">
        <v>689</v>
      </c>
      <c r="X1334" s="294"/>
      <c r="Y1334" s="297">
        <v>198393</v>
      </c>
      <c r="Z1334" s="297">
        <v>0</v>
      </c>
      <c r="AA1334" s="297">
        <v>0</v>
      </c>
      <c r="AB1334" s="297">
        <v>0</v>
      </c>
      <c r="AC1334" s="297">
        <v>233880</v>
      </c>
      <c r="AD1334" s="294"/>
      <c r="AE1334" s="294"/>
      <c r="AF1334" s="294"/>
      <c r="AG1334" s="294"/>
      <c r="AH1334" s="294"/>
      <c r="AI1334" s="294"/>
      <c r="AJ1334" s="294"/>
      <c r="AK1334" s="294"/>
      <c r="AL1334" s="294"/>
      <c r="AM1334" s="294"/>
      <c r="AN1334" s="294"/>
      <c r="AO1334" s="294"/>
      <c r="AP1334" s="294"/>
      <c r="AQ1334" s="294"/>
    </row>
    <row r="1335" spans="1:43" ht="48" x14ac:dyDescent="0.3">
      <c r="A1335" s="294"/>
      <c r="B1335" s="294"/>
      <c r="C1335" s="287" t="s">
        <v>2460</v>
      </c>
      <c r="D1335" s="288">
        <v>2304524</v>
      </c>
      <c r="E1335" s="294"/>
      <c r="F1335" s="295" t="s">
        <v>3228</v>
      </c>
      <c r="G1335" s="295" t="s">
        <v>1132</v>
      </c>
      <c r="H1335" s="296"/>
      <c r="I1335" s="290">
        <v>42424</v>
      </c>
      <c r="J1335" s="294"/>
      <c r="K1335" s="294"/>
      <c r="L1335" s="295" t="s">
        <v>3212</v>
      </c>
      <c r="M1335" s="294"/>
      <c r="N1335" s="294"/>
      <c r="O1335" s="294"/>
      <c r="P1335" s="294"/>
      <c r="Q1335" s="294"/>
      <c r="R1335" s="294"/>
      <c r="S1335" s="294"/>
      <c r="T1335" s="294"/>
      <c r="U1335" s="294"/>
      <c r="V1335" s="294" t="s">
        <v>691</v>
      </c>
      <c r="W1335" s="294" t="s">
        <v>689</v>
      </c>
      <c r="X1335" s="294"/>
      <c r="Y1335" s="297">
        <v>196823</v>
      </c>
      <c r="Z1335" s="297">
        <v>0</v>
      </c>
      <c r="AA1335" s="297">
        <v>123681</v>
      </c>
      <c r="AB1335" s="297">
        <v>21092.86</v>
      </c>
      <c r="AC1335" s="297">
        <v>88233.62</v>
      </c>
      <c r="AD1335" s="294"/>
      <c r="AE1335" s="294"/>
      <c r="AF1335" s="294"/>
      <c r="AG1335" s="294"/>
      <c r="AH1335" s="294"/>
      <c r="AI1335" s="294"/>
      <c r="AJ1335" s="294"/>
      <c r="AK1335" s="294"/>
      <c r="AL1335" s="294"/>
      <c r="AM1335" s="294"/>
      <c r="AN1335" s="294"/>
      <c r="AO1335" s="294"/>
      <c r="AP1335" s="294"/>
      <c r="AQ1335" s="294"/>
    </row>
    <row r="1336" spans="1:43" x14ac:dyDescent="0.3">
      <c r="A1336" s="294"/>
      <c r="B1336" s="294"/>
      <c r="C1336" s="287" t="s">
        <v>2941</v>
      </c>
      <c r="D1336" s="288">
        <v>17253</v>
      </c>
      <c r="E1336" s="294"/>
      <c r="F1336" s="295" t="s">
        <v>3228</v>
      </c>
      <c r="G1336" s="295" t="s">
        <v>1132</v>
      </c>
      <c r="H1336" s="296"/>
      <c r="I1336" s="290">
        <v>38453</v>
      </c>
      <c r="J1336" s="294"/>
      <c r="K1336" s="294"/>
      <c r="L1336" s="295" t="s">
        <v>3210</v>
      </c>
      <c r="M1336" s="294"/>
      <c r="N1336" s="294"/>
      <c r="O1336" s="294"/>
      <c r="P1336" s="294"/>
      <c r="Q1336" s="294"/>
      <c r="R1336" s="294"/>
      <c r="S1336" s="294"/>
      <c r="T1336" s="294"/>
      <c r="U1336" s="294"/>
      <c r="V1336" s="294" t="s">
        <v>689</v>
      </c>
      <c r="W1336" s="294" t="s">
        <v>691</v>
      </c>
      <c r="X1336" s="294"/>
      <c r="Y1336" s="297">
        <v>195993</v>
      </c>
      <c r="Z1336" s="297">
        <v>0</v>
      </c>
      <c r="AA1336" s="297">
        <v>0</v>
      </c>
      <c r="AB1336" s="297">
        <v>0</v>
      </c>
      <c r="AC1336" s="297">
        <v>187405.69</v>
      </c>
      <c r="AD1336" s="294"/>
      <c r="AE1336" s="294"/>
      <c r="AF1336" s="294"/>
      <c r="AG1336" s="294"/>
      <c r="AH1336" s="294"/>
      <c r="AI1336" s="294"/>
      <c r="AJ1336" s="294"/>
      <c r="AK1336" s="294"/>
      <c r="AL1336" s="294"/>
      <c r="AM1336" s="294"/>
      <c r="AN1336" s="294"/>
      <c r="AO1336" s="294"/>
      <c r="AP1336" s="294"/>
      <c r="AQ1336" s="294"/>
    </row>
    <row r="1337" spans="1:43" ht="36" x14ac:dyDescent="0.3">
      <c r="A1337" s="294"/>
      <c r="B1337" s="294"/>
      <c r="C1337" s="287" t="s">
        <v>2942</v>
      </c>
      <c r="D1337" s="288">
        <v>77555</v>
      </c>
      <c r="E1337" s="294"/>
      <c r="F1337" s="295" t="s">
        <v>3271</v>
      </c>
      <c r="G1337" s="295" t="s">
        <v>1132</v>
      </c>
      <c r="H1337" s="296"/>
      <c r="I1337" s="290">
        <v>39506</v>
      </c>
      <c r="J1337" s="294"/>
      <c r="K1337" s="294"/>
      <c r="L1337" s="295" t="s">
        <v>3210</v>
      </c>
      <c r="M1337" s="294"/>
      <c r="N1337" s="294"/>
      <c r="O1337" s="294"/>
      <c r="P1337" s="294"/>
      <c r="Q1337" s="294"/>
      <c r="R1337" s="294"/>
      <c r="S1337" s="294"/>
      <c r="T1337" s="294"/>
      <c r="U1337" s="294"/>
      <c r="V1337" s="294" t="s">
        <v>689</v>
      </c>
      <c r="W1337" s="294" t="s">
        <v>689</v>
      </c>
      <c r="X1337" s="294"/>
      <c r="Y1337" s="297">
        <v>194463</v>
      </c>
      <c r="Z1337" s="297">
        <v>0</v>
      </c>
      <c r="AA1337" s="297">
        <v>0</v>
      </c>
      <c r="AB1337" s="297">
        <v>0</v>
      </c>
      <c r="AC1337" s="297">
        <v>0</v>
      </c>
      <c r="AD1337" s="294"/>
      <c r="AE1337" s="294"/>
      <c r="AF1337" s="294"/>
      <c r="AG1337" s="294"/>
      <c r="AH1337" s="294"/>
      <c r="AI1337" s="294"/>
      <c r="AJ1337" s="294"/>
      <c r="AK1337" s="294"/>
      <c r="AL1337" s="294"/>
      <c r="AM1337" s="294"/>
      <c r="AN1337" s="294"/>
      <c r="AO1337" s="294"/>
      <c r="AP1337" s="294"/>
      <c r="AQ1337" s="294"/>
    </row>
    <row r="1338" spans="1:43" ht="48" x14ac:dyDescent="0.3">
      <c r="A1338" s="294"/>
      <c r="B1338" s="294"/>
      <c r="C1338" s="287" t="s">
        <v>2943</v>
      </c>
      <c r="D1338" s="288">
        <v>126813</v>
      </c>
      <c r="E1338" s="294"/>
      <c r="F1338" s="295" t="s">
        <v>3228</v>
      </c>
      <c r="G1338" s="295" t="s">
        <v>1132</v>
      </c>
      <c r="H1338" s="296"/>
      <c r="I1338" s="290">
        <v>40053</v>
      </c>
      <c r="J1338" s="294"/>
      <c r="K1338" s="294"/>
      <c r="L1338" s="295" t="s">
        <v>3222</v>
      </c>
      <c r="M1338" s="294"/>
      <c r="N1338" s="294"/>
      <c r="O1338" s="294"/>
      <c r="P1338" s="294"/>
      <c r="Q1338" s="294"/>
      <c r="R1338" s="294"/>
      <c r="S1338" s="294"/>
      <c r="T1338" s="294"/>
      <c r="U1338" s="294"/>
      <c r="V1338" s="294" t="s">
        <v>689</v>
      </c>
      <c r="W1338" s="294" t="s">
        <v>689</v>
      </c>
      <c r="X1338" s="294"/>
      <c r="Y1338" s="297">
        <v>187447.73</v>
      </c>
      <c r="Z1338" s="297">
        <v>0</v>
      </c>
      <c r="AA1338" s="297">
        <v>0</v>
      </c>
      <c r="AB1338" s="297">
        <v>0</v>
      </c>
      <c r="AC1338" s="297">
        <v>0</v>
      </c>
      <c r="AD1338" s="294"/>
      <c r="AE1338" s="294"/>
      <c r="AF1338" s="294"/>
      <c r="AG1338" s="294"/>
      <c r="AH1338" s="294"/>
      <c r="AI1338" s="294"/>
      <c r="AJ1338" s="294"/>
      <c r="AK1338" s="294"/>
      <c r="AL1338" s="294"/>
      <c r="AM1338" s="294"/>
      <c r="AN1338" s="294"/>
      <c r="AO1338" s="294"/>
      <c r="AP1338" s="294"/>
      <c r="AQ1338" s="294"/>
    </row>
    <row r="1339" spans="1:43" ht="48" x14ac:dyDescent="0.3">
      <c r="A1339" s="294"/>
      <c r="B1339" s="294"/>
      <c r="C1339" s="287" t="s">
        <v>2944</v>
      </c>
      <c r="D1339" s="288">
        <v>68863</v>
      </c>
      <c r="E1339" s="294"/>
      <c r="F1339" s="295" t="s">
        <v>3271</v>
      </c>
      <c r="G1339" s="295" t="s">
        <v>1132</v>
      </c>
      <c r="H1339" s="296"/>
      <c r="I1339" s="290">
        <v>39430</v>
      </c>
      <c r="J1339" s="294"/>
      <c r="K1339" s="294"/>
      <c r="L1339" s="295" t="s">
        <v>3227</v>
      </c>
      <c r="M1339" s="294"/>
      <c r="N1339" s="294"/>
      <c r="O1339" s="294"/>
      <c r="P1339" s="294"/>
      <c r="Q1339" s="294"/>
      <c r="R1339" s="294"/>
      <c r="S1339" s="294"/>
      <c r="T1339" s="294"/>
      <c r="U1339" s="294"/>
      <c r="V1339" s="294" t="s">
        <v>689</v>
      </c>
      <c r="W1339" s="294" t="s">
        <v>689</v>
      </c>
      <c r="X1339" s="294"/>
      <c r="Y1339" s="297">
        <v>187105</v>
      </c>
      <c r="Z1339" s="297">
        <v>0</v>
      </c>
      <c r="AA1339" s="297">
        <v>0</v>
      </c>
      <c r="AB1339" s="297">
        <v>0</v>
      </c>
      <c r="AC1339" s="297">
        <v>0</v>
      </c>
      <c r="AD1339" s="294"/>
      <c r="AE1339" s="294"/>
      <c r="AF1339" s="294"/>
      <c r="AG1339" s="294"/>
      <c r="AH1339" s="294"/>
      <c r="AI1339" s="294"/>
      <c r="AJ1339" s="294"/>
      <c r="AK1339" s="294"/>
      <c r="AL1339" s="294"/>
      <c r="AM1339" s="294"/>
      <c r="AN1339" s="294"/>
      <c r="AO1339" s="294"/>
      <c r="AP1339" s="294"/>
      <c r="AQ1339" s="294"/>
    </row>
    <row r="1340" spans="1:43" ht="36" x14ac:dyDescent="0.3">
      <c r="A1340" s="294"/>
      <c r="B1340" s="294"/>
      <c r="C1340" s="287" t="s">
        <v>2945</v>
      </c>
      <c r="D1340" s="288">
        <v>64307</v>
      </c>
      <c r="E1340" s="294"/>
      <c r="F1340" s="295" t="s">
        <v>3268</v>
      </c>
      <c r="G1340" s="295" t="s">
        <v>1132</v>
      </c>
      <c r="H1340" s="296"/>
      <c r="I1340" s="290">
        <v>39364</v>
      </c>
      <c r="J1340" s="294"/>
      <c r="K1340" s="294"/>
      <c r="L1340" s="295" t="s">
        <v>3211</v>
      </c>
      <c r="M1340" s="294"/>
      <c r="N1340" s="294"/>
      <c r="O1340" s="294"/>
      <c r="P1340" s="294"/>
      <c r="Q1340" s="294"/>
      <c r="R1340" s="294"/>
      <c r="S1340" s="294"/>
      <c r="T1340" s="294"/>
      <c r="U1340" s="294"/>
      <c r="V1340" s="294" t="s">
        <v>689</v>
      </c>
      <c r="W1340" s="294" t="s">
        <v>689</v>
      </c>
      <c r="X1340" s="294"/>
      <c r="Y1340" s="297">
        <v>186259</v>
      </c>
      <c r="Z1340" s="297">
        <v>0</v>
      </c>
      <c r="AA1340" s="297">
        <v>0</v>
      </c>
      <c r="AB1340" s="297">
        <v>0</v>
      </c>
      <c r="AC1340" s="297">
        <v>0</v>
      </c>
      <c r="AD1340" s="294"/>
      <c r="AE1340" s="294"/>
      <c r="AF1340" s="294"/>
      <c r="AG1340" s="294"/>
      <c r="AH1340" s="294"/>
      <c r="AI1340" s="294"/>
      <c r="AJ1340" s="294"/>
      <c r="AK1340" s="294"/>
      <c r="AL1340" s="294"/>
      <c r="AM1340" s="294"/>
      <c r="AN1340" s="294"/>
      <c r="AO1340" s="294"/>
      <c r="AP1340" s="294"/>
      <c r="AQ1340" s="294"/>
    </row>
    <row r="1341" spans="1:43" ht="24" x14ac:dyDescent="0.3">
      <c r="A1341" s="294"/>
      <c r="B1341" s="294"/>
      <c r="C1341" s="287" t="s">
        <v>2946</v>
      </c>
      <c r="D1341" s="288">
        <v>120257</v>
      </c>
      <c r="E1341" s="294"/>
      <c r="F1341" s="295" t="s">
        <v>3263</v>
      </c>
      <c r="G1341" s="295" t="s">
        <v>1132</v>
      </c>
      <c r="H1341" s="296"/>
      <c r="I1341" s="290">
        <v>40007</v>
      </c>
      <c r="J1341" s="294"/>
      <c r="K1341" s="294"/>
      <c r="L1341" s="295" t="s">
        <v>3215</v>
      </c>
      <c r="M1341" s="294"/>
      <c r="N1341" s="294"/>
      <c r="O1341" s="294"/>
      <c r="P1341" s="294"/>
      <c r="Q1341" s="294"/>
      <c r="R1341" s="294"/>
      <c r="S1341" s="294"/>
      <c r="T1341" s="294"/>
      <c r="U1341" s="294"/>
      <c r="V1341" s="294" t="s">
        <v>689</v>
      </c>
      <c r="W1341" s="294" t="s">
        <v>689</v>
      </c>
      <c r="X1341" s="294"/>
      <c r="Y1341" s="297">
        <v>185897</v>
      </c>
      <c r="Z1341" s="297">
        <v>0</v>
      </c>
      <c r="AA1341" s="297">
        <v>0</v>
      </c>
      <c r="AB1341" s="297">
        <v>0</v>
      </c>
      <c r="AC1341" s="297">
        <v>0</v>
      </c>
      <c r="AD1341" s="294"/>
      <c r="AE1341" s="294"/>
      <c r="AF1341" s="294"/>
      <c r="AG1341" s="294"/>
      <c r="AH1341" s="294"/>
      <c r="AI1341" s="294"/>
      <c r="AJ1341" s="294"/>
      <c r="AK1341" s="294"/>
      <c r="AL1341" s="294"/>
      <c r="AM1341" s="294"/>
      <c r="AN1341" s="294"/>
      <c r="AO1341" s="294"/>
      <c r="AP1341" s="294"/>
      <c r="AQ1341" s="294"/>
    </row>
    <row r="1342" spans="1:43" ht="36" x14ac:dyDescent="0.3">
      <c r="A1342" s="294"/>
      <c r="B1342" s="294"/>
      <c r="C1342" s="287" t="s">
        <v>2947</v>
      </c>
      <c r="D1342" s="288">
        <v>83712</v>
      </c>
      <c r="E1342" s="294"/>
      <c r="F1342" s="295" t="s">
        <v>3279</v>
      </c>
      <c r="G1342" s="295" t="s">
        <v>1132</v>
      </c>
      <c r="H1342" s="296"/>
      <c r="I1342" s="290">
        <v>39735</v>
      </c>
      <c r="J1342" s="294"/>
      <c r="K1342" s="294"/>
      <c r="L1342" s="295" t="s">
        <v>3211</v>
      </c>
      <c r="M1342" s="294"/>
      <c r="N1342" s="294"/>
      <c r="O1342" s="294"/>
      <c r="P1342" s="294"/>
      <c r="Q1342" s="294"/>
      <c r="R1342" s="294"/>
      <c r="S1342" s="294"/>
      <c r="T1342" s="294"/>
      <c r="U1342" s="294"/>
      <c r="V1342" s="294" t="s">
        <v>689</v>
      </c>
      <c r="W1342" s="294" t="s">
        <v>689</v>
      </c>
      <c r="X1342" s="294"/>
      <c r="Y1342" s="297">
        <v>182888</v>
      </c>
      <c r="Z1342" s="297">
        <v>0</v>
      </c>
      <c r="AA1342" s="297">
        <v>0</v>
      </c>
      <c r="AB1342" s="297">
        <v>0</v>
      </c>
      <c r="AC1342" s="297">
        <v>0</v>
      </c>
      <c r="AD1342" s="294"/>
      <c r="AE1342" s="294"/>
      <c r="AF1342" s="294"/>
      <c r="AG1342" s="294"/>
      <c r="AH1342" s="294"/>
      <c r="AI1342" s="294"/>
      <c r="AJ1342" s="294"/>
      <c r="AK1342" s="294"/>
      <c r="AL1342" s="294"/>
      <c r="AM1342" s="294"/>
      <c r="AN1342" s="294"/>
      <c r="AO1342" s="294"/>
      <c r="AP1342" s="294"/>
      <c r="AQ1342" s="294"/>
    </row>
    <row r="1343" spans="1:43" ht="24" x14ac:dyDescent="0.3">
      <c r="A1343" s="294"/>
      <c r="B1343" s="294"/>
      <c r="C1343" s="287" t="s">
        <v>2948</v>
      </c>
      <c r="D1343" s="288">
        <v>75253</v>
      </c>
      <c r="E1343" s="294"/>
      <c r="F1343" s="295" t="s">
        <v>3275</v>
      </c>
      <c r="G1343" s="295" t="s">
        <v>1132</v>
      </c>
      <c r="H1343" s="296"/>
      <c r="I1343" s="290">
        <v>39496</v>
      </c>
      <c r="J1343" s="294"/>
      <c r="K1343" s="294"/>
      <c r="L1343" s="295" t="s">
        <v>3210</v>
      </c>
      <c r="M1343" s="294"/>
      <c r="N1343" s="294"/>
      <c r="O1343" s="294"/>
      <c r="P1343" s="294"/>
      <c r="Q1343" s="294"/>
      <c r="R1343" s="294"/>
      <c r="S1343" s="294"/>
      <c r="T1343" s="294"/>
      <c r="U1343" s="294"/>
      <c r="V1343" s="294" t="s">
        <v>691</v>
      </c>
      <c r="W1343" s="294" t="s">
        <v>689</v>
      </c>
      <c r="X1343" s="294"/>
      <c r="Y1343" s="297">
        <v>183315.28</v>
      </c>
      <c r="Z1343" s="297">
        <v>0</v>
      </c>
      <c r="AA1343" s="297">
        <v>0</v>
      </c>
      <c r="AB1343" s="297">
        <v>0</v>
      </c>
      <c r="AC1343" s="297">
        <v>0</v>
      </c>
      <c r="AD1343" s="294"/>
      <c r="AE1343" s="294"/>
      <c r="AF1343" s="294"/>
      <c r="AG1343" s="294"/>
      <c r="AH1343" s="294"/>
      <c r="AI1343" s="294"/>
      <c r="AJ1343" s="294"/>
      <c r="AK1343" s="294"/>
      <c r="AL1343" s="294"/>
      <c r="AM1343" s="294"/>
      <c r="AN1343" s="294"/>
      <c r="AO1343" s="294"/>
      <c r="AP1343" s="294"/>
      <c r="AQ1343" s="294"/>
    </row>
    <row r="1344" spans="1:43" ht="24" x14ac:dyDescent="0.3">
      <c r="A1344" s="294"/>
      <c r="B1344" s="294"/>
      <c r="C1344" s="287" t="s">
        <v>2949</v>
      </c>
      <c r="D1344" s="288">
        <v>90626</v>
      </c>
      <c r="E1344" s="294"/>
      <c r="F1344" s="295" t="s">
        <v>3282</v>
      </c>
      <c r="G1344" s="295" t="s">
        <v>1132</v>
      </c>
      <c r="H1344" s="296"/>
      <c r="I1344" s="290">
        <v>39749</v>
      </c>
      <c r="J1344" s="294"/>
      <c r="K1344" s="294"/>
      <c r="L1344" s="295" t="s">
        <v>3220</v>
      </c>
      <c r="M1344" s="294"/>
      <c r="N1344" s="294"/>
      <c r="O1344" s="294"/>
      <c r="P1344" s="294"/>
      <c r="Q1344" s="294"/>
      <c r="R1344" s="294"/>
      <c r="S1344" s="294"/>
      <c r="T1344" s="294"/>
      <c r="U1344" s="294"/>
      <c r="V1344" s="294" t="s">
        <v>689</v>
      </c>
      <c r="W1344" s="294" t="s">
        <v>689</v>
      </c>
      <c r="X1344" s="294"/>
      <c r="Y1344" s="297">
        <v>180920</v>
      </c>
      <c r="Z1344" s="297">
        <v>0</v>
      </c>
      <c r="AA1344" s="297">
        <v>0</v>
      </c>
      <c r="AB1344" s="297">
        <v>0</v>
      </c>
      <c r="AC1344" s="297">
        <v>0</v>
      </c>
      <c r="AD1344" s="294"/>
      <c r="AE1344" s="294"/>
      <c r="AF1344" s="294"/>
      <c r="AG1344" s="294"/>
      <c r="AH1344" s="294"/>
      <c r="AI1344" s="294"/>
      <c r="AJ1344" s="294"/>
      <c r="AK1344" s="294"/>
      <c r="AL1344" s="294"/>
      <c r="AM1344" s="294"/>
      <c r="AN1344" s="294"/>
      <c r="AO1344" s="294"/>
      <c r="AP1344" s="294"/>
      <c r="AQ1344" s="294"/>
    </row>
    <row r="1345" spans="1:43" ht="24" x14ac:dyDescent="0.3">
      <c r="A1345" s="294"/>
      <c r="B1345" s="294"/>
      <c r="C1345" s="287" t="s">
        <v>2950</v>
      </c>
      <c r="D1345" s="288">
        <v>17912</v>
      </c>
      <c r="E1345" s="294"/>
      <c r="F1345" s="295" t="s">
        <v>3230</v>
      </c>
      <c r="G1345" s="295" t="s">
        <v>1132</v>
      </c>
      <c r="H1345" s="296"/>
      <c r="I1345" s="290">
        <v>38544</v>
      </c>
      <c r="J1345" s="294"/>
      <c r="K1345" s="294"/>
      <c r="L1345" s="295" t="s">
        <v>3220</v>
      </c>
      <c r="M1345" s="294"/>
      <c r="N1345" s="294"/>
      <c r="O1345" s="294"/>
      <c r="P1345" s="294"/>
      <c r="Q1345" s="294"/>
      <c r="R1345" s="294"/>
      <c r="S1345" s="294"/>
      <c r="T1345" s="294"/>
      <c r="U1345" s="294"/>
      <c r="V1345" s="294" t="s">
        <v>689</v>
      </c>
      <c r="W1345" s="294" t="s">
        <v>689</v>
      </c>
      <c r="X1345" s="294"/>
      <c r="Y1345" s="297">
        <v>179126</v>
      </c>
      <c r="Z1345" s="297">
        <v>0</v>
      </c>
      <c r="AA1345" s="297">
        <v>0</v>
      </c>
      <c r="AB1345" s="297">
        <v>0</v>
      </c>
      <c r="AC1345" s="297">
        <v>30189</v>
      </c>
      <c r="AD1345" s="294"/>
      <c r="AE1345" s="294"/>
      <c r="AF1345" s="294"/>
      <c r="AG1345" s="294"/>
      <c r="AH1345" s="294"/>
      <c r="AI1345" s="294"/>
      <c r="AJ1345" s="294"/>
      <c r="AK1345" s="294"/>
      <c r="AL1345" s="294"/>
      <c r="AM1345" s="294"/>
      <c r="AN1345" s="294"/>
      <c r="AO1345" s="294"/>
      <c r="AP1345" s="294"/>
      <c r="AQ1345" s="294"/>
    </row>
    <row r="1346" spans="1:43" ht="24" x14ac:dyDescent="0.3">
      <c r="A1346" s="294"/>
      <c r="B1346" s="294"/>
      <c r="C1346" s="287" t="s">
        <v>2951</v>
      </c>
      <c r="D1346" s="288">
        <v>52678</v>
      </c>
      <c r="E1346" s="294"/>
      <c r="F1346" s="295" t="s">
        <v>3253</v>
      </c>
      <c r="G1346" s="295" t="s">
        <v>1132</v>
      </c>
      <c r="H1346" s="296"/>
      <c r="I1346" s="290">
        <v>39303</v>
      </c>
      <c r="J1346" s="294"/>
      <c r="K1346" s="294"/>
      <c r="L1346" s="295" t="s">
        <v>3216</v>
      </c>
      <c r="M1346" s="294"/>
      <c r="N1346" s="294"/>
      <c r="O1346" s="294"/>
      <c r="P1346" s="294"/>
      <c r="Q1346" s="294"/>
      <c r="R1346" s="294"/>
      <c r="S1346" s="294"/>
      <c r="T1346" s="294"/>
      <c r="U1346" s="294"/>
      <c r="V1346" s="294" t="s">
        <v>689</v>
      </c>
      <c r="W1346" s="294" t="s">
        <v>689</v>
      </c>
      <c r="X1346" s="294"/>
      <c r="Y1346" s="297">
        <v>178676</v>
      </c>
      <c r="Z1346" s="297">
        <v>0</v>
      </c>
      <c r="AA1346" s="297">
        <v>0</v>
      </c>
      <c r="AB1346" s="297">
        <v>0</v>
      </c>
      <c r="AC1346" s="297">
        <v>135320</v>
      </c>
      <c r="AD1346" s="294"/>
      <c r="AE1346" s="294"/>
      <c r="AF1346" s="294"/>
      <c r="AG1346" s="294"/>
      <c r="AH1346" s="294"/>
      <c r="AI1346" s="294"/>
      <c r="AJ1346" s="294"/>
      <c r="AK1346" s="294"/>
      <c r="AL1346" s="294"/>
      <c r="AM1346" s="294"/>
      <c r="AN1346" s="294"/>
      <c r="AO1346" s="294"/>
      <c r="AP1346" s="294"/>
      <c r="AQ1346" s="294"/>
    </row>
    <row r="1347" spans="1:43" ht="36" x14ac:dyDescent="0.3">
      <c r="A1347" s="294"/>
      <c r="B1347" s="294"/>
      <c r="C1347" s="287" t="s">
        <v>2952</v>
      </c>
      <c r="D1347" s="288">
        <v>64336</v>
      </c>
      <c r="E1347" s="294"/>
      <c r="F1347" s="295" t="s">
        <v>3268</v>
      </c>
      <c r="G1347" s="295" t="s">
        <v>1132</v>
      </c>
      <c r="H1347" s="296"/>
      <c r="I1347" s="290">
        <v>39364</v>
      </c>
      <c r="J1347" s="294"/>
      <c r="K1347" s="294"/>
      <c r="L1347" s="295" t="s">
        <v>3211</v>
      </c>
      <c r="M1347" s="294"/>
      <c r="N1347" s="294"/>
      <c r="O1347" s="294"/>
      <c r="P1347" s="294"/>
      <c r="Q1347" s="294"/>
      <c r="R1347" s="294"/>
      <c r="S1347" s="294"/>
      <c r="T1347" s="294"/>
      <c r="U1347" s="294"/>
      <c r="V1347" s="294" t="s">
        <v>689</v>
      </c>
      <c r="W1347" s="294" t="s">
        <v>689</v>
      </c>
      <c r="X1347" s="294"/>
      <c r="Y1347" s="297">
        <v>174835</v>
      </c>
      <c r="Z1347" s="297">
        <v>0</v>
      </c>
      <c r="AA1347" s="297">
        <v>0</v>
      </c>
      <c r="AB1347" s="297">
        <v>0</v>
      </c>
      <c r="AC1347" s="297">
        <v>0</v>
      </c>
      <c r="AD1347" s="294"/>
      <c r="AE1347" s="294"/>
      <c r="AF1347" s="294"/>
      <c r="AG1347" s="294"/>
      <c r="AH1347" s="294"/>
      <c r="AI1347" s="294"/>
      <c r="AJ1347" s="294"/>
      <c r="AK1347" s="294"/>
      <c r="AL1347" s="294"/>
      <c r="AM1347" s="294"/>
      <c r="AN1347" s="294"/>
      <c r="AO1347" s="294"/>
      <c r="AP1347" s="294"/>
      <c r="AQ1347" s="294"/>
    </row>
    <row r="1348" spans="1:43" x14ac:dyDescent="0.3">
      <c r="A1348" s="294"/>
      <c r="B1348" s="294"/>
      <c r="C1348" s="287" t="s">
        <v>2953</v>
      </c>
      <c r="D1348" s="288">
        <v>14834</v>
      </c>
      <c r="E1348" s="294"/>
      <c r="F1348" s="295" t="s">
        <v>3231</v>
      </c>
      <c r="G1348" s="295" t="s">
        <v>1132</v>
      </c>
      <c r="H1348" s="296"/>
      <c r="I1348" s="290">
        <v>38604</v>
      </c>
      <c r="J1348" s="294"/>
      <c r="K1348" s="294"/>
      <c r="L1348" s="295" t="s">
        <v>3218</v>
      </c>
      <c r="M1348" s="294"/>
      <c r="N1348" s="294"/>
      <c r="O1348" s="294"/>
      <c r="P1348" s="294"/>
      <c r="Q1348" s="294"/>
      <c r="R1348" s="294"/>
      <c r="S1348" s="294"/>
      <c r="T1348" s="294"/>
      <c r="U1348" s="294"/>
      <c r="V1348" s="294" t="s">
        <v>689</v>
      </c>
      <c r="W1348" s="294" t="s">
        <v>689</v>
      </c>
      <c r="X1348" s="294"/>
      <c r="Y1348" s="297">
        <v>170792</v>
      </c>
      <c r="Z1348" s="297">
        <v>0</v>
      </c>
      <c r="AA1348" s="297">
        <v>0</v>
      </c>
      <c r="AB1348" s="297">
        <v>0</v>
      </c>
      <c r="AC1348" s="297">
        <v>27200</v>
      </c>
      <c r="AD1348" s="294"/>
      <c r="AE1348" s="294"/>
      <c r="AF1348" s="294"/>
      <c r="AG1348" s="294"/>
      <c r="AH1348" s="294"/>
      <c r="AI1348" s="294"/>
      <c r="AJ1348" s="294"/>
      <c r="AK1348" s="294"/>
      <c r="AL1348" s="294"/>
      <c r="AM1348" s="294"/>
      <c r="AN1348" s="294"/>
      <c r="AO1348" s="294"/>
      <c r="AP1348" s="294"/>
      <c r="AQ1348" s="294"/>
    </row>
    <row r="1349" spans="1:43" ht="24" x14ac:dyDescent="0.3">
      <c r="A1349" s="294"/>
      <c r="B1349" s="294"/>
      <c r="C1349" s="287" t="s">
        <v>2954</v>
      </c>
      <c r="D1349" s="288">
        <v>40385</v>
      </c>
      <c r="E1349" s="294"/>
      <c r="F1349" s="295" t="s">
        <v>3268</v>
      </c>
      <c r="G1349" s="295" t="s">
        <v>1132</v>
      </c>
      <c r="H1349" s="296"/>
      <c r="I1349" s="290">
        <v>38991</v>
      </c>
      <c r="J1349" s="294"/>
      <c r="K1349" s="294"/>
      <c r="L1349" s="295" t="s">
        <v>3211</v>
      </c>
      <c r="M1349" s="294"/>
      <c r="N1349" s="294"/>
      <c r="O1349" s="294"/>
      <c r="P1349" s="294"/>
      <c r="Q1349" s="294"/>
      <c r="R1349" s="294"/>
      <c r="S1349" s="294"/>
      <c r="T1349" s="294"/>
      <c r="U1349" s="294"/>
      <c r="V1349" s="294" t="s">
        <v>689</v>
      </c>
      <c r="W1349" s="294" t="s">
        <v>689</v>
      </c>
      <c r="X1349" s="294"/>
      <c r="Y1349" s="297">
        <v>170766</v>
      </c>
      <c r="Z1349" s="297">
        <v>0</v>
      </c>
      <c r="AA1349" s="297">
        <v>0</v>
      </c>
      <c r="AB1349" s="297">
        <v>0</v>
      </c>
      <c r="AC1349" s="297">
        <v>157458.96</v>
      </c>
      <c r="AD1349" s="294"/>
      <c r="AE1349" s="294"/>
      <c r="AF1349" s="294"/>
      <c r="AG1349" s="294"/>
      <c r="AH1349" s="294"/>
      <c r="AI1349" s="294"/>
      <c r="AJ1349" s="294"/>
      <c r="AK1349" s="294"/>
      <c r="AL1349" s="294"/>
      <c r="AM1349" s="294"/>
      <c r="AN1349" s="294"/>
      <c r="AO1349" s="294"/>
      <c r="AP1349" s="294"/>
      <c r="AQ1349" s="294"/>
    </row>
    <row r="1350" spans="1:43" ht="24" x14ac:dyDescent="0.3">
      <c r="A1350" s="294"/>
      <c r="B1350" s="294"/>
      <c r="C1350" s="287" t="s">
        <v>2955</v>
      </c>
      <c r="D1350" s="288">
        <v>53463</v>
      </c>
      <c r="E1350" s="294"/>
      <c r="F1350" s="295" t="s">
        <v>3253</v>
      </c>
      <c r="G1350" s="295" t="s">
        <v>1132</v>
      </c>
      <c r="H1350" s="296"/>
      <c r="I1350" s="290">
        <v>39315</v>
      </c>
      <c r="J1350" s="294"/>
      <c r="K1350" s="294"/>
      <c r="L1350" s="295" t="s">
        <v>3216</v>
      </c>
      <c r="M1350" s="294"/>
      <c r="N1350" s="294"/>
      <c r="O1350" s="294"/>
      <c r="P1350" s="294"/>
      <c r="Q1350" s="294"/>
      <c r="R1350" s="294"/>
      <c r="S1350" s="294"/>
      <c r="T1350" s="294"/>
      <c r="U1350" s="294"/>
      <c r="V1350" s="294" t="s">
        <v>689</v>
      </c>
      <c r="W1350" s="294" t="s">
        <v>689</v>
      </c>
      <c r="X1350" s="294"/>
      <c r="Y1350" s="297">
        <v>168196</v>
      </c>
      <c r="Z1350" s="297">
        <v>0</v>
      </c>
      <c r="AA1350" s="297">
        <v>0</v>
      </c>
      <c r="AB1350" s="297">
        <v>0</v>
      </c>
      <c r="AC1350" s="297">
        <v>126795</v>
      </c>
      <c r="AD1350" s="294"/>
      <c r="AE1350" s="294"/>
      <c r="AF1350" s="294"/>
      <c r="AG1350" s="294"/>
      <c r="AH1350" s="294"/>
      <c r="AI1350" s="294"/>
      <c r="AJ1350" s="294"/>
      <c r="AK1350" s="294"/>
      <c r="AL1350" s="294"/>
      <c r="AM1350" s="294"/>
      <c r="AN1350" s="294"/>
      <c r="AO1350" s="294"/>
      <c r="AP1350" s="294"/>
      <c r="AQ1350" s="294"/>
    </row>
    <row r="1351" spans="1:43" ht="24" x14ac:dyDescent="0.3">
      <c r="A1351" s="294"/>
      <c r="B1351" s="294"/>
      <c r="C1351" s="287" t="s">
        <v>2956</v>
      </c>
      <c r="D1351" s="288">
        <v>126892</v>
      </c>
      <c r="E1351" s="294"/>
      <c r="F1351" s="295" t="s">
        <v>3279</v>
      </c>
      <c r="G1351" s="295" t="s">
        <v>1132</v>
      </c>
      <c r="H1351" s="296"/>
      <c r="I1351" s="290">
        <v>40108</v>
      </c>
      <c r="J1351" s="294"/>
      <c r="K1351" s="294"/>
      <c r="L1351" s="295" t="s">
        <v>3213</v>
      </c>
      <c r="M1351" s="294"/>
      <c r="N1351" s="294"/>
      <c r="O1351" s="294"/>
      <c r="P1351" s="294"/>
      <c r="Q1351" s="294"/>
      <c r="R1351" s="294"/>
      <c r="S1351" s="294"/>
      <c r="T1351" s="294"/>
      <c r="U1351" s="294"/>
      <c r="V1351" s="294" t="s">
        <v>689</v>
      </c>
      <c r="W1351" s="294" t="s">
        <v>689</v>
      </c>
      <c r="X1351" s="294"/>
      <c r="Y1351" s="297">
        <v>167012.45000000001</v>
      </c>
      <c r="Z1351" s="297">
        <v>0</v>
      </c>
      <c r="AA1351" s="297">
        <v>0</v>
      </c>
      <c r="AB1351" s="297">
        <v>0</v>
      </c>
      <c r="AC1351" s="297">
        <v>0</v>
      </c>
      <c r="AD1351" s="294"/>
      <c r="AE1351" s="294"/>
      <c r="AF1351" s="294"/>
      <c r="AG1351" s="294"/>
      <c r="AH1351" s="294"/>
      <c r="AI1351" s="294"/>
      <c r="AJ1351" s="294"/>
      <c r="AK1351" s="294"/>
      <c r="AL1351" s="294"/>
      <c r="AM1351" s="294"/>
      <c r="AN1351" s="294"/>
      <c r="AO1351" s="294"/>
      <c r="AP1351" s="294"/>
      <c r="AQ1351" s="294"/>
    </row>
    <row r="1352" spans="1:43" ht="24" x14ac:dyDescent="0.3">
      <c r="A1352" s="294"/>
      <c r="B1352" s="294"/>
      <c r="C1352" s="287" t="s">
        <v>2957</v>
      </c>
      <c r="D1352" s="288">
        <v>17205</v>
      </c>
      <c r="E1352" s="294"/>
      <c r="F1352" s="295" t="s">
        <v>3230</v>
      </c>
      <c r="G1352" s="295" t="s">
        <v>1132</v>
      </c>
      <c r="H1352" s="296"/>
      <c r="I1352" s="290">
        <v>38505</v>
      </c>
      <c r="J1352" s="294"/>
      <c r="K1352" s="294"/>
      <c r="L1352" s="295" t="s">
        <v>3220</v>
      </c>
      <c r="M1352" s="294"/>
      <c r="N1352" s="294"/>
      <c r="O1352" s="294"/>
      <c r="P1352" s="294"/>
      <c r="Q1352" s="294"/>
      <c r="R1352" s="294"/>
      <c r="S1352" s="294"/>
      <c r="T1352" s="294"/>
      <c r="U1352" s="294"/>
      <c r="V1352" s="294" t="s">
        <v>689</v>
      </c>
      <c r="W1352" s="294" t="s">
        <v>689</v>
      </c>
      <c r="X1352" s="294"/>
      <c r="Y1352" s="297">
        <v>270040</v>
      </c>
      <c r="Z1352" s="297">
        <v>0</v>
      </c>
      <c r="AA1352" s="297">
        <v>0</v>
      </c>
      <c r="AB1352" s="297">
        <v>0</v>
      </c>
      <c r="AC1352" s="297">
        <v>0</v>
      </c>
      <c r="AD1352" s="294"/>
      <c r="AE1352" s="294"/>
      <c r="AF1352" s="294"/>
      <c r="AG1352" s="294"/>
      <c r="AH1352" s="294"/>
      <c r="AI1352" s="294"/>
      <c r="AJ1352" s="294"/>
      <c r="AK1352" s="294"/>
      <c r="AL1352" s="294"/>
      <c r="AM1352" s="294"/>
      <c r="AN1352" s="294"/>
      <c r="AO1352" s="294"/>
      <c r="AP1352" s="294"/>
      <c r="AQ1352" s="294"/>
    </row>
    <row r="1353" spans="1:43" ht="36" x14ac:dyDescent="0.3">
      <c r="A1353" s="294"/>
      <c r="B1353" s="294"/>
      <c r="C1353" s="287" t="s">
        <v>2958</v>
      </c>
      <c r="D1353" s="288">
        <v>64377</v>
      </c>
      <c r="E1353" s="294"/>
      <c r="F1353" s="295" t="s">
        <v>3268</v>
      </c>
      <c r="G1353" s="295" t="s">
        <v>1132</v>
      </c>
      <c r="H1353" s="296"/>
      <c r="I1353" s="290">
        <v>39364</v>
      </c>
      <c r="J1353" s="294"/>
      <c r="K1353" s="294"/>
      <c r="L1353" s="295" t="s">
        <v>3211</v>
      </c>
      <c r="M1353" s="294"/>
      <c r="N1353" s="294"/>
      <c r="O1353" s="294"/>
      <c r="P1353" s="294"/>
      <c r="Q1353" s="294"/>
      <c r="R1353" s="294"/>
      <c r="S1353" s="294"/>
      <c r="T1353" s="294"/>
      <c r="U1353" s="294"/>
      <c r="V1353" s="294" t="s">
        <v>689</v>
      </c>
      <c r="W1353" s="294" t="s">
        <v>689</v>
      </c>
      <c r="X1353" s="294"/>
      <c r="Y1353" s="297">
        <v>165312</v>
      </c>
      <c r="Z1353" s="297">
        <v>0</v>
      </c>
      <c r="AA1353" s="297">
        <v>0</v>
      </c>
      <c r="AB1353" s="297">
        <v>0</v>
      </c>
      <c r="AC1353" s="297">
        <v>0</v>
      </c>
      <c r="AD1353" s="294"/>
      <c r="AE1353" s="294"/>
      <c r="AF1353" s="294"/>
      <c r="AG1353" s="294"/>
      <c r="AH1353" s="294"/>
      <c r="AI1353" s="294"/>
      <c r="AJ1353" s="294"/>
      <c r="AK1353" s="294"/>
      <c r="AL1353" s="294"/>
      <c r="AM1353" s="294"/>
      <c r="AN1353" s="294"/>
      <c r="AO1353" s="294"/>
      <c r="AP1353" s="294"/>
      <c r="AQ1353" s="294"/>
    </row>
    <row r="1354" spans="1:43" ht="24" x14ac:dyDescent="0.3">
      <c r="A1354" s="294"/>
      <c r="B1354" s="294"/>
      <c r="C1354" s="287" t="s">
        <v>2959</v>
      </c>
      <c r="D1354" s="288">
        <v>6375</v>
      </c>
      <c r="E1354" s="294"/>
      <c r="F1354" s="295" t="s">
        <v>3228</v>
      </c>
      <c r="G1354" s="295" t="s">
        <v>1132</v>
      </c>
      <c r="H1354" s="296"/>
      <c r="I1354" s="290">
        <v>37840</v>
      </c>
      <c r="J1354" s="294"/>
      <c r="K1354" s="294"/>
      <c r="L1354" s="295" t="s">
        <v>3225</v>
      </c>
      <c r="M1354" s="294"/>
      <c r="N1354" s="294"/>
      <c r="O1354" s="294"/>
      <c r="P1354" s="294"/>
      <c r="Q1354" s="294"/>
      <c r="R1354" s="294"/>
      <c r="S1354" s="294"/>
      <c r="T1354" s="294"/>
      <c r="U1354" s="294"/>
      <c r="V1354" s="294" t="s">
        <v>689</v>
      </c>
      <c r="W1354" s="294" t="s">
        <v>689</v>
      </c>
      <c r="X1354" s="294"/>
      <c r="Y1354" s="297">
        <v>165000</v>
      </c>
      <c r="Z1354" s="297">
        <v>0</v>
      </c>
      <c r="AA1354" s="297">
        <v>0</v>
      </c>
      <c r="AB1354" s="297">
        <v>0</v>
      </c>
      <c r="AC1354" s="297">
        <v>0</v>
      </c>
      <c r="AD1354" s="294"/>
      <c r="AE1354" s="294"/>
      <c r="AF1354" s="294"/>
      <c r="AG1354" s="294"/>
      <c r="AH1354" s="294"/>
      <c r="AI1354" s="294"/>
      <c r="AJ1354" s="294"/>
      <c r="AK1354" s="294"/>
      <c r="AL1354" s="294"/>
      <c r="AM1354" s="294"/>
      <c r="AN1354" s="294"/>
      <c r="AO1354" s="294"/>
      <c r="AP1354" s="294"/>
      <c r="AQ1354" s="294"/>
    </row>
    <row r="1355" spans="1:43" ht="36" x14ac:dyDescent="0.3">
      <c r="A1355" s="294"/>
      <c r="B1355" s="294"/>
      <c r="C1355" s="287" t="s">
        <v>2960</v>
      </c>
      <c r="D1355" s="288">
        <v>39794</v>
      </c>
      <c r="E1355" s="294"/>
      <c r="F1355" s="295" t="s">
        <v>3268</v>
      </c>
      <c r="G1355" s="295" t="s">
        <v>1132</v>
      </c>
      <c r="H1355" s="296"/>
      <c r="I1355" s="290">
        <v>38988</v>
      </c>
      <c r="J1355" s="294"/>
      <c r="K1355" s="294"/>
      <c r="L1355" s="295" t="s">
        <v>3211</v>
      </c>
      <c r="M1355" s="294"/>
      <c r="N1355" s="294"/>
      <c r="O1355" s="294"/>
      <c r="P1355" s="294"/>
      <c r="Q1355" s="294"/>
      <c r="R1355" s="294"/>
      <c r="S1355" s="294"/>
      <c r="T1355" s="294"/>
      <c r="U1355" s="294"/>
      <c r="V1355" s="294" t="s">
        <v>689</v>
      </c>
      <c r="W1355" s="294" t="s">
        <v>689</v>
      </c>
      <c r="X1355" s="294"/>
      <c r="Y1355" s="297">
        <v>259175.38</v>
      </c>
      <c r="Z1355" s="297">
        <v>0</v>
      </c>
      <c r="AA1355" s="297">
        <v>0</v>
      </c>
      <c r="AB1355" s="297">
        <v>0</v>
      </c>
      <c r="AC1355" s="297">
        <v>328434.52</v>
      </c>
      <c r="AD1355" s="294"/>
      <c r="AE1355" s="294"/>
      <c r="AF1355" s="294"/>
      <c r="AG1355" s="294"/>
      <c r="AH1355" s="294"/>
      <c r="AI1355" s="294"/>
      <c r="AJ1355" s="294"/>
      <c r="AK1355" s="294"/>
      <c r="AL1355" s="294"/>
      <c r="AM1355" s="294"/>
      <c r="AN1355" s="294"/>
      <c r="AO1355" s="294"/>
      <c r="AP1355" s="294"/>
      <c r="AQ1355" s="294"/>
    </row>
    <row r="1356" spans="1:43" ht="36" x14ac:dyDescent="0.3">
      <c r="A1356" s="294"/>
      <c r="B1356" s="294"/>
      <c r="C1356" s="287" t="s">
        <v>2961</v>
      </c>
      <c r="D1356" s="288">
        <v>40035</v>
      </c>
      <c r="E1356" s="294"/>
      <c r="F1356" s="295" t="s">
        <v>3268</v>
      </c>
      <c r="G1356" s="295" t="s">
        <v>1132</v>
      </c>
      <c r="H1356" s="296"/>
      <c r="I1356" s="290">
        <v>38991</v>
      </c>
      <c r="J1356" s="294"/>
      <c r="K1356" s="294"/>
      <c r="L1356" s="295" t="s">
        <v>3211</v>
      </c>
      <c r="M1356" s="294"/>
      <c r="N1356" s="294"/>
      <c r="O1356" s="294"/>
      <c r="P1356" s="294"/>
      <c r="Q1356" s="294"/>
      <c r="R1356" s="294"/>
      <c r="S1356" s="294"/>
      <c r="T1356" s="294"/>
      <c r="U1356" s="294"/>
      <c r="V1356" s="294" t="s">
        <v>689</v>
      </c>
      <c r="W1356" s="294" t="s">
        <v>689</v>
      </c>
      <c r="X1356" s="294"/>
      <c r="Y1356" s="297">
        <v>259175.38</v>
      </c>
      <c r="Z1356" s="297">
        <v>0</v>
      </c>
      <c r="AA1356" s="297">
        <v>0</v>
      </c>
      <c r="AB1356" s="297">
        <v>0</v>
      </c>
      <c r="AC1356" s="297">
        <v>259175</v>
      </c>
      <c r="AD1356" s="294"/>
      <c r="AE1356" s="294"/>
      <c r="AF1356" s="294"/>
      <c r="AG1356" s="294"/>
      <c r="AH1356" s="294"/>
      <c r="AI1356" s="294"/>
      <c r="AJ1356" s="294"/>
      <c r="AK1356" s="294"/>
      <c r="AL1356" s="294"/>
      <c r="AM1356" s="294"/>
      <c r="AN1356" s="294"/>
      <c r="AO1356" s="294"/>
      <c r="AP1356" s="294"/>
      <c r="AQ1356" s="294"/>
    </row>
    <row r="1357" spans="1:43" ht="24" x14ac:dyDescent="0.3">
      <c r="A1357" s="294"/>
      <c r="B1357" s="294"/>
      <c r="C1357" s="287" t="s">
        <v>2962</v>
      </c>
      <c r="D1357" s="288">
        <v>40005</v>
      </c>
      <c r="E1357" s="294"/>
      <c r="F1357" s="295" t="s">
        <v>3268</v>
      </c>
      <c r="G1357" s="295" t="s">
        <v>1132</v>
      </c>
      <c r="H1357" s="296"/>
      <c r="I1357" s="290">
        <v>38991</v>
      </c>
      <c r="J1357" s="294"/>
      <c r="K1357" s="294"/>
      <c r="L1357" s="295" t="s">
        <v>3211</v>
      </c>
      <c r="M1357" s="294"/>
      <c r="N1357" s="294"/>
      <c r="O1357" s="294"/>
      <c r="P1357" s="294"/>
      <c r="Q1357" s="294"/>
      <c r="R1357" s="294"/>
      <c r="S1357" s="294"/>
      <c r="T1357" s="294"/>
      <c r="U1357" s="294"/>
      <c r="V1357" s="294" t="s">
        <v>689</v>
      </c>
      <c r="W1357" s="294" t="s">
        <v>689</v>
      </c>
      <c r="X1357" s="294"/>
      <c r="Y1357" s="297">
        <v>259175.38</v>
      </c>
      <c r="Z1357" s="297">
        <v>0</v>
      </c>
      <c r="AA1357" s="297">
        <v>0</v>
      </c>
      <c r="AB1357" s="297">
        <v>0</v>
      </c>
      <c r="AC1357" s="297">
        <v>259175</v>
      </c>
      <c r="AD1357" s="294"/>
      <c r="AE1357" s="294"/>
      <c r="AF1357" s="294"/>
      <c r="AG1357" s="294"/>
      <c r="AH1357" s="294"/>
      <c r="AI1357" s="294"/>
      <c r="AJ1357" s="294"/>
      <c r="AK1357" s="294"/>
      <c r="AL1357" s="294"/>
      <c r="AM1357" s="294"/>
      <c r="AN1357" s="294"/>
      <c r="AO1357" s="294"/>
      <c r="AP1357" s="294"/>
      <c r="AQ1357" s="294"/>
    </row>
    <row r="1358" spans="1:43" ht="36" x14ac:dyDescent="0.3">
      <c r="A1358" s="294"/>
      <c r="B1358" s="294"/>
      <c r="C1358" s="287" t="s">
        <v>2963</v>
      </c>
      <c r="D1358" s="288">
        <v>39831</v>
      </c>
      <c r="E1358" s="294"/>
      <c r="F1358" s="295" t="s">
        <v>3268</v>
      </c>
      <c r="G1358" s="295" t="s">
        <v>1132</v>
      </c>
      <c r="H1358" s="296"/>
      <c r="I1358" s="290">
        <v>38988</v>
      </c>
      <c r="J1358" s="294"/>
      <c r="K1358" s="294"/>
      <c r="L1358" s="295" t="s">
        <v>3211</v>
      </c>
      <c r="M1358" s="294"/>
      <c r="N1358" s="294"/>
      <c r="O1358" s="294"/>
      <c r="P1358" s="294"/>
      <c r="Q1358" s="294"/>
      <c r="R1358" s="294"/>
      <c r="S1358" s="294"/>
      <c r="T1358" s="294"/>
      <c r="U1358" s="294"/>
      <c r="V1358" s="294" t="s">
        <v>689</v>
      </c>
      <c r="W1358" s="294" t="s">
        <v>689</v>
      </c>
      <c r="X1358" s="294"/>
      <c r="Y1358" s="297">
        <v>259175.38</v>
      </c>
      <c r="Z1358" s="297">
        <v>0</v>
      </c>
      <c r="AA1358" s="297">
        <v>0</v>
      </c>
      <c r="AB1358" s="297">
        <v>0</v>
      </c>
      <c r="AC1358" s="297">
        <v>259175</v>
      </c>
      <c r="AD1358" s="294"/>
      <c r="AE1358" s="294"/>
      <c r="AF1358" s="294"/>
      <c r="AG1358" s="294"/>
      <c r="AH1358" s="294"/>
      <c r="AI1358" s="294"/>
      <c r="AJ1358" s="294"/>
      <c r="AK1358" s="294"/>
      <c r="AL1358" s="294"/>
      <c r="AM1358" s="294"/>
      <c r="AN1358" s="294"/>
      <c r="AO1358" s="294"/>
      <c r="AP1358" s="294"/>
      <c r="AQ1358" s="294"/>
    </row>
    <row r="1359" spans="1:43" ht="36" x14ac:dyDescent="0.3">
      <c r="A1359" s="294"/>
      <c r="B1359" s="294"/>
      <c r="C1359" s="287" t="s">
        <v>2964</v>
      </c>
      <c r="D1359" s="288">
        <v>40067</v>
      </c>
      <c r="E1359" s="294"/>
      <c r="F1359" s="295" t="s">
        <v>3268</v>
      </c>
      <c r="G1359" s="295" t="s">
        <v>1132</v>
      </c>
      <c r="H1359" s="296"/>
      <c r="I1359" s="290">
        <v>38989</v>
      </c>
      <c r="J1359" s="294"/>
      <c r="K1359" s="294"/>
      <c r="L1359" s="295" t="s">
        <v>3211</v>
      </c>
      <c r="M1359" s="294"/>
      <c r="N1359" s="294"/>
      <c r="O1359" s="294"/>
      <c r="P1359" s="294"/>
      <c r="Q1359" s="294"/>
      <c r="R1359" s="294"/>
      <c r="S1359" s="294"/>
      <c r="T1359" s="294"/>
      <c r="U1359" s="294"/>
      <c r="V1359" s="294" t="s">
        <v>689</v>
      </c>
      <c r="W1359" s="294" t="s">
        <v>689</v>
      </c>
      <c r="X1359" s="294"/>
      <c r="Y1359" s="297">
        <v>259175.38</v>
      </c>
      <c r="Z1359" s="297">
        <v>0</v>
      </c>
      <c r="AA1359" s="297">
        <v>0</v>
      </c>
      <c r="AB1359" s="297">
        <v>0</v>
      </c>
      <c r="AC1359" s="297">
        <v>259175</v>
      </c>
      <c r="AD1359" s="294"/>
      <c r="AE1359" s="294"/>
      <c r="AF1359" s="294"/>
      <c r="AG1359" s="294"/>
      <c r="AH1359" s="294"/>
      <c r="AI1359" s="294"/>
      <c r="AJ1359" s="294"/>
      <c r="AK1359" s="294"/>
      <c r="AL1359" s="294"/>
      <c r="AM1359" s="294"/>
      <c r="AN1359" s="294"/>
      <c r="AO1359" s="294"/>
      <c r="AP1359" s="294"/>
      <c r="AQ1359" s="294"/>
    </row>
    <row r="1360" spans="1:43" ht="36" x14ac:dyDescent="0.3">
      <c r="A1360" s="294"/>
      <c r="B1360" s="294"/>
      <c r="C1360" s="287" t="s">
        <v>2965</v>
      </c>
      <c r="D1360" s="288">
        <v>39903</v>
      </c>
      <c r="E1360" s="294"/>
      <c r="F1360" s="295" t="s">
        <v>3268</v>
      </c>
      <c r="G1360" s="295" t="s">
        <v>1132</v>
      </c>
      <c r="H1360" s="296"/>
      <c r="I1360" s="290">
        <v>38989</v>
      </c>
      <c r="J1360" s="294"/>
      <c r="K1360" s="294"/>
      <c r="L1360" s="295" t="s">
        <v>3211</v>
      </c>
      <c r="M1360" s="294"/>
      <c r="N1360" s="294"/>
      <c r="O1360" s="294"/>
      <c r="P1360" s="294"/>
      <c r="Q1360" s="294"/>
      <c r="R1360" s="294"/>
      <c r="S1360" s="294"/>
      <c r="T1360" s="294"/>
      <c r="U1360" s="294"/>
      <c r="V1360" s="294" t="s">
        <v>689</v>
      </c>
      <c r="W1360" s="294" t="s">
        <v>689</v>
      </c>
      <c r="X1360" s="294"/>
      <c r="Y1360" s="297">
        <v>259175.38</v>
      </c>
      <c r="Z1360" s="297">
        <v>0</v>
      </c>
      <c r="AA1360" s="297">
        <v>0</v>
      </c>
      <c r="AB1360" s="297">
        <v>0</v>
      </c>
      <c r="AC1360" s="297">
        <v>259175</v>
      </c>
      <c r="AD1360" s="294"/>
      <c r="AE1360" s="294"/>
      <c r="AF1360" s="294"/>
      <c r="AG1360" s="294"/>
      <c r="AH1360" s="294"/>
      <c r="AI1360" s="294"/>
      <c r="AJ1360" s="294"/>
      <c r="AK1360" s="294"/>
      <c r="AL1360" s="294"/>
      <c r="AM1360" s="294"/>
      <c r="AN1360" s="294"/>
      <c r="AO1360" s="294"/>
      <c r="AP1360" s="294"/>
      <c r="AQ1360" s="294"/>
    </row>
    <row r="1361" spans="1:43" ht="36" x14ac:dyDescent="0.3">
      <c r="A1361" s="294"/>
      <c r="B1361" s="294"/>
      <c r="C1361" s="287" t="s">
        <v>2966</v>
      </c>
      <c r="D1361" s="288">
        <v>40064</v>
      </c>
      <c r="E1361" s="294"/>
      <c r="F1361" s="295" t="s">
        <v>3268</v>
      </c>
      <c r="G1361" s="295" t="s">
        <v>1132</v>
      </c>
      <c r="H1361" s="296"/>
      <c r="I1361" s="290">
        <v>38991</v>
      </c>
      <c r="J1361" s="294"/>
      <c r="K1361" s="294"/>
      <c r="L1361" s="295" t="s">
        <v>3211</v>
      </c>
      <c r="M1361" s="294"/>
      <c r="N1361" s="294"/>
      <c r="O1361" s="294"/>
      <c r="P1361" s="294"/>
      <c r="Q1361" s="294"/>
      <c r="R1361" s="294"/>
      <c r="S1361" s="294"/>
      <c r="T1361" s="294"/>
      <c r="U1361" s="294"/>
      <c r="V1361" s="294" t="s">
        <v>689</v>
      </c>
      <c r="W1361" s="294" t="s">
        <v>689</v>
      </c>
      <c r="X1361" s="294"/>
      <c r="Y1361" s="297">
        <v>259175.38</v>
      </c>
      <c r="Z1361" s="297">
        <v>0</v>
      </c>
      <c r="AA1361" s="297">
        <v>0</v>
      </c>
      <c r="AB1361" s="297">
        <v>0</v>
      </c>
      <c r="AC1361" s="297">
        <v>259175</v>
      </c>
      <c r="AD1361" s="294"/>
      <c r="AE1361" s="294"/>
      <c r="AF1361" s="294"/>
      <c r="AG1361" s="294"/>
      <c r="AH1361" s="294"/>
      <c r="AI1361" s="294"/>
      <c r="AJ1361" s="294"/>
      <c r="AK1361" s="294"/>
      <c r="AL1361" s="294"/>
      <c r="AM1361" s="294"/>
      <c r="AN1361" s="294"/>
      <c r="AO1361" s="294"/>
      <c r="AP1361" s="294"/>
      <c r="AQ1361" s="294"/>
    </row>
    <row r="1362" spans="1:43" ht="36" x14ac:dyDescent="0.3">
      <c r="A1362" s="294"/>
      <c r="B1362" s="294"/>
      <c r="C1362" s="287" t="s">
        <v>2967</v>
      </c>
      <c r="D1362" s="288">
        <v>40025</v>
      </c>
      <c r="E1362" s="294"/>
      <c r="F1362" s="295" t="s">
        <v>3268</v>
      </c>
      <c r="G1362" s="295" t="s">
        <v>1132</v>
      </c>
      <c r="H1362" s="296"/>
      <c r="I1362" s="290">
        <v>38989</v>
      </c>
      <c r="J1362" s="294"/>
      <c r="K1362" s="294"/>
      <c r="L1362" s="295" t="s">
        <v>3211</v>
      </c>
      <c r="M1362" s="294"/>
      <c r="N1362" s="294"/>
      <c r="O1362" s="294"/>
      <c r="P1362" s="294"/>
      <c r="Q1362" s="294"/>
      <c r="R1362" s="294"/>
      <c r="S1362" s="294"/>
      <c r="T1362" s="294"/>
      <c r="U1362" s="294"/>
      <c r="V1362" s="294" t="s">
        <v>689</v>
      </c>
      <c r="W1362" s="294" t="s">
        <v>689</v>
      </c>
      <c r="X1362" s="294"/>
      <c r="Y1362" s="297">
        <v>259175.38</v>
      </c>
      <c r="Z1362" s="297">
        <v>0</v>
      </c>
      <c r="AA1362" s="297">
        <v>0</v>
      </c>
      <c r="AB1362" s="297">
        <v>0</v>
      </c>
      <c r="AC1362" s="297">
        <v>259175</v>
      </c>
      <c r="AD1362" s="294"/>
      <c r="AE1362" s="294"/>
      <c r="AF1362" s="294"/>
      <c r="AG1362" s="294"/>
      <c r="AH1362" s="294"/>
      <c r="AI1362" s="294"/>
      <c r="AJ1362" s="294"/>
      <c r="AK1362" s="294"/>
      <c r="AL1362" s="294"/>
      <c r="AM1362" s="294"/>
      <c r="AN1362" s="294"/>
      <c r="AO1362" s="294"/>
      <c r="AP1362" s="294"/>
      <c r="AQ1362" s="294"/>
    </row>
    <row r="1363" spans="1:43" ht="36" x14ac:dyDescent="0.3">
      <c r="A1363" s="294"/>
      <c r="B1363" s="294"/>
      <c r="C1363" s="287" t="s">
        <v>2968</v>
      </c>
      <c r="D1363" s="288">
        <v>40209</v>
      </c>
      <c r="E1363" s="294"/>
      <c r="F1363" s="295" t="s">
        <v>3268</v>
      </c>
      <c r="G1363" s="295" t="s">
        <v>1132</v>
      </c>
      <c r="H1363" s="296"/>
      <c r="I1363" s="290">
        <v>38991</v>
      </c>
      <c r="J1363" s="294"/>
      <c r="K1363" s="294"/>
      <c r="L1363" s="295" t="s">
        <v>3211</v>
      </c>
      <c r="M1363" s="294"/>
      <c r="N1363" s="294"/>
      <c r="O1363" s="294"/>
      <c r="P1363" s="294"/>
      <c r="Q1363" s="294"/>
      <c r="R1363" s="294"/>
      <c r="S1363" s="294"/>
      <c r="T1363" s="294"/>
      <c r="U1363" s="294"/>
      <c r="V1363" s="294" t="s">
        <v>689</v>
      </c>
      <c r="W1363" s="294" t="s">
        <v>689</v>
      </c>
      <c r="X1363" s="294"/>
      <c r="Y1363" s="297">
        <v>259175.38</v>
      </c>
      <c r="Z1363" s="297">
        <v>0</v>
      </c>
      <c r="AA1363" s="297">
        <v>0</v>
      </c>
      <c r="AB1363" s="297">
        <v>0</v>
      </c>
      <c r="AC1363" s="297">
        <v>259175</v>
      </c>
      <c r="AD1363" s="294"/>
      <c r="AE1363" s="294"/>
      <c r="AF1363" s="294"/>
      <c r="AG1363" s="294"/>
      <c r="AH1363" s="294"/>
      <c r="AI1363" s="294"/>
      <c r="AJ1363" s="294"/>
      <c r="AK1363" s="294"/>
      <c r="AL1363" s="294"/>
      <c r="AM1363" s="294"/>
      <c r="AN1363" s="294"/>
      <c r="AO1363" s="294"/>
      <c r="AP1363" s="294"/>
      <c r="AQ1363" s="294"/>
    </row>
    <row r="1364" spans="1:43" ht="36" x14ac:dyDescent="0.3">
      <c r="A1364" s="294"/>
      <c r="B1364" s="294"/>
      <c r="C1364" s="287" t="s">
        <v>2969</v>
      </c>
      <c r="D1364" s="288">
        <v>40179</v>
      </c>
      <c r="E1364" s="294"/>
      <c r="F1364" s="295" t="s">
        <v>3268</v>
      </c>
      <c r="G1364" s="295" t="s">
        <v>1132</v>
      </c>
      <c r="H1364" s="296"/>
      <c r="I1364" s="290">
        <v>38992</v>
      </c>
      <c r="J1364" s="294"/>
      <c r="K1364" s="294"/>
      <c r="L1364" s="295" t="s">
        <v>3211</v>
      </c>
      <c r="M1364" s="294"/>
      <c r="N1364" s="294"/>
      <c r="O1364" s="294"/>
      <c r="P1364" s="294"/>
      <c r="Q1364" s="294"/>
      <c r="R1364" s="294"/>
      <c r="S1364" s="294"/>
      <c r="T1364" s="294"/>
      <c r="U1364" s="294"/>
      <c r="V1364" s="294" t="s">
        <v>689</v>
      </c>
      <c r="W1364" s="294" t="s">
        <v>689</v>
      </c>
      <c r="X1364" s="294"/>
      <c r="Y1364" s="297">
        <v>259175.38</v>
      </c>
      <c r="Z1364" s="297">
        <v>0</v>
      </c>
      <c r="AA1364" s="297">
        <v>0</v>
      </c>
      <c r="AB1364" s="297">
        <v>0</v>
      </c>
      <c r="AC1364" s="297">
        <v>259175</v>
      </c>
      <c r="AD1364" s="294"/>
      <c r="AE1364" s="294"/>
      <c r="AF1364" s="294"/>
      <c r="AG1364" s="294"/>
      <c r="AH1364" s="294"/>
      <c r="AI1364" s="294"/>
      <c r="AJ1364" s="294"/>
      <c r="AK1364" s="294"/>
      <c r="AL1364" s="294"/>
      <c r="AM1364" s="294"/>
      <c r="AN1364" s="294"/>
      <c r="AO1364" s="294"/>
      <c r="AP1364" s="294"/>
      <c r="AQ1364" s="294"/>
    </row>
    <row r="1365" spans="1:43" ht="24" x14ac:dyDescent="0.3">
      <c r="A1365" s="294"/>
      <c r="B1365" s="294"/>
      <c r="C1365" s="287" t="s">
        <v>2970</v>
      </c>
      <c r="D1365" s="288">
        <v>40049</v>
      </c>
      <c r="E1365" s="294"/>
      <c r="F1365" s="295" t="s">
        <v>3268</v>
      </c>
      <c r="G1365" s="295" t="s">
        <v>1132</v>
      </c>
      <c r="H1365" s="296"/>
      <c r="I1365" s="290">
        <v>38991</v>
      </c>
      <c r="J1365" s="294"/>
      <c r="K1365" s="294"/>
      <c r="L1365" s="295" t="s">
        <v>3211</v>
      </c>
      <c r="M1365" s="294"/>
      <c r="N1365" s="294"/>
      <c r="O1365" s="294"/>
      <c r="P1365" s="294"/>
      <c r="Q1365" s="294"/>
      <c r="R1365" s="294"/>
      <c r="S1365" s="294"/>
      <c r="T1365" s="294"/>
      <c r="U1365" s="294"/>
      <c r="V1365" s="294" t="s">
        <v>689</v>
      </c>
      <c r="W1365" s="294" t="s">
        <v>689</v>
      </c>
      <c r="X1365" s="294"/>
      <c r="Y1365" s="297">
        <v>259175.38</v>
      </c>
      <c r="Z1365" s="297">
        <v>0</v>
      </c>
      <c r="AA1365" s="297">
        <v>0</v>
      </c>
      <c r="AB1365" s="297">
        <v>0</v>
      </c>
      <c r="AC1365" s="297">
        <v>259175</v>
      </c>
      <c r="AD1365" s="294"/>
      <c r="AE1365" s="294"/>
      <c r="AF1365" s="294"/>
      <c r="AG1365" s="294"/>
      <c r="AH1365" s="294"/>
      <c r="AI1365" s="294"/>
      <c r="AJ1365" s="294"/>
      <c r="AK1365" s="294"/>
      <c r="AL1365" s="294"/>
      <c r="AM1365" s="294"/>
      <c r="AN1365" s="294"/>
      <c r="AO1365" s="294"/>
      <c r="AP1365" s="294"/>
      <c r="AQ1365" s="294"/>
    </row>
    <row r="1366" spans="1:43" ht="24" x14ac:dyDescent="0.3">
      <c r="A1366" s="294"/>
      <c r="B1366" s="294"/>
      <c r="C1366" s="287" t="s">
        <v>2971</v>
      </c>
      <c r="D1366" s="288">
        <v>40028</v>
      </c>
      <c r="E1366" s="294"/>
      <c r="F1366" s="295" t="s">
        <v>3268</v>
      </c>
      <c r="G1366" s="295" t="s">
        <v>1132</v>
      </c>
      <c r="H1366" s="296"/>
      <c r="I1366" s="290">
        <v>38991</v>
      </c>
      <c r="J1366" s="294"/>
      <c r="K1366" s="294"/>
      <c r="L1366" s="295" t="s">
        <v>3211</v>
      </c>
      <c r="M1366" s="294"/>
      <c r="N1366" s="294"/>
      <c r="O1366" s="294"/>
      <c r="P1366" s="294"/>
      <c r="Q1366" s="294"/>
      <c r="R1366" s="294"/>
      <c r="S1366" s="294"/>
      <c r="T1366" s="294"/>
      <c r="U1366" s="294"/>
      <c r="V1366" s="294" t="s">
        <v>689</v>
      </c>
      <c r="W1366" s="294" t="s">
        <v>689</v>
      </c>
      <c r="X1366" s="294"/>
      <c r="Y1366" s="297">
        <v>259175.38</v>
      </c>
      <c r="Z1366" s="297">
        <v>0</v>
      </c>
      <c r="AA1366" s="297">
        <v>0</v>
      </c>
      <c r="AB1366" s="297">
        <v>0</v>
      </c>
      <c r="AC1366" s="297">
        <v>259175</v>
      </c>
      <c r="AD1366" s="294"/>
      <c r="AE1366" s="294"/>
      <c r="AF1366" s="294"/>
      <c r="AG1366" s="294"/>
      <c r="AH1366" s="294"/>
      <c r="AI1366" s="294"/>
      <c r="AJ1366" s="294"/>
      <c r="AK1366" s="294"/>
      <c r="AL1366" s="294"/>
      <c r="AM1366" s="294"/>
      <c r="AN1366" s="294"/>
      <c r="AO1366" s="294"/>
      <c r="AP1366" s="294"/>
      <c r="AQ1366" s="294"/>
    </row>
    <row r="1367" spans="1:43" ht="36" x14ac:dyDescent="0.3">
      <c r="A1367" s="294"/>
      <c r="B1367" s="294"/>
      <c r="C1367" s="287" t="s">
        <v>2972</v>
      </c>
      <c r="D1367" s="288">
        <v>39782</v>
      </c>
      <c r="E1367" s="294"/>
      <c r="F1367" s="295" t="s">
        <v>3268</v>
      </c>
      <c r="G1367" s="295" t="s">
        <v>1132</v>
      </c>
      <c r="H1367" s="296"/>
      <c r="I1367" s="290">
        <v>38988</v>
      </c>
      <c r="J1367" s="294"/>
      <c r="K1367" s="294"/>
      <c r="L1367" s="295" t="s">
        <v>3211</v>
      </c>
      <c r="M1367" s="294"/>
      <c r="N1367" s="294"/>
      <c r="O1367" s="294"/>
      <c r="P1367" s="294"/>
      <c r="Q1367" s="294"/>
      <c r="R1367" s="294"/>
      <c r="S1367" s="294"/>
      <c r="T1367" s="294"/>
      <c r="U1367" s="294"/>
      <c r="V1367" s="294" t="s">
        <v>689</v>
      </c>
      <c r="W1367" s="294" t="s">
        <v>689</v>
      </c>
      <c r="X1367" s="294"/>
      <c r="Y1367" s="297">
        <v>259175.38</v>
      </c>
      <c r="Z1367" s="297">
        <v>0</v>
      </c>
      <c r="AA1367" s="297">
        <v>0</v>
      </c>
      <c r="AB1367" s="297">
        <v>0</v>
      </c>
      <c r="AC1367" s="297">
        <v>421770.85</v>
      </c>
      <c r="AD1367" s="294"/>
      <c r="AE1367" s="294"/>
      <c r="AF1367" s="294"/>
      <c r="AG1367" s="294"/>
      <c r="AH1367" s="294"/>
      <c r="AI1367" s="294"/>
      <c r="AJ1367" s="294"/>
      <c r="AK1367" s="294"/>
      <c r="AL1367" s="294"/>
      <c r="AM1367" s="294"/>
      <c r="AN1367" s="294"/>
      <c r="AO1367" s="294"/>
      <c r="AP1367" s="294"/>
      <c r="AQ1367" s="294"/>
    </row>
    <row r="1368" spans="1:43" ht="24" x14ac:dyDescent="0.3">
      <c r="A1368" s="294"/>
      <c r="B1368" s="294"/>
      <c r="C1368" s="287" t="s">
        <v>2973</v>
      </c>
      <c r="D1368" s="288">
        <v>40089</v>
      </c>
      <c r="E1368" s="294"/>
      <c r="F1368" s="295" t="s">
        <v>3234</v>
      </c>
      <c r="G1368" s="295" t="s">
        <v>1132</v>
      </c>
      <c r="H1368" s="296"/>
      <c r="I1368" s="290">
        <v>39764</v>
      </c>
      <c r="J1368" s="294"/>
      <c r="K1368" s="294"/>
      <c r="L1368" s="295" t="s">
        <v>3220</v>
      </c>
      <c r="M1368" s="294"/>
      <c r="N1368" s="294"/>
      <c r="O1368" s="294"/>
      <c r="P1368" s="294"/>
      <c r="Q1368" s="294"/>
      <c r="R1368" s="294"/>
      <c r="S1368" s="294"/>
      <c r="T1368" s="294"/>
      <c r="U1368" s="294"/>
      <c r="V1368" s="294" t="s">
        <v>689</v>
      </c>
      <c r="W1368" s="294" t="s">
        <v>689</v>
      </c>
      <c r="X1368" s="294"/>
      <c r="Y1368" s="297">
        <v>163665</v>
      </c>
      <c r="Z1368" s="297">
        <v>0</v>
      </c>
      <c r="AA1368" s="297">
        <v>0</v>
      </c>
      <c r="AB1368" s="297">
        <v>0</v>
      </c>
      <c r="AC1368" s="297">
        <v>0</v>
      </c>
      <c r="AD1368" s="294"/>
      <c r="AE1368" s="294"/>
      <c r="AF1368" s="294"/>
      <c r="AG1368" s="294"/>
      <c r="AH1368" s="294"/>
      <c r="AI1368" s="294"/>
      <c r="AJ1368" s="294"/>
      <c r="AK1368" s="294"/>
      <c r="AL1368" s="294"/>
      <c r="AM1368" s="294"/>
      <c r="AN1368" s="294"/>
      <c r="AO1368" s="294"/>
      <c r="AP1368" s="294"/>
      <c r="AQ1368" s="294"/>
    </row>
    <row r="1369" spans="1:43" ht="36" x14ac:dyDescent="0.3">
      <c r="A1369" s="294"/>
      <c r="B1369" s="294"/>
      <c r="C1369" s="287" t="s">
        <v>2974</v>
      </c>
      <c r="D1369" s="288">
        <v>64372</v>
      </c>
      <c r="E1369" s="294"/>
      <c r="F1369" s="295" t="s">
        <v>3268</v>
      </c>
      <c r="G1369" s="295" t="s">
        <v>1132</v>
      </c>
      <c r="H1369" s="296"/>
      <c r="I1369" s="290">
        <v>39364</v>
      </c>
      <c r="J1369" s="294"/>
      <c r="K1369" s="294"/>
      <c r="L1369" s="295" t="s">
        <v>3211</v>
      </c>
      <c r="M1369" s="294"/>
      <c r="N1369" s="294"/>
      <c r="O1369" s="294"/>
      <c r="P1369" s="294"/>
      <c r="Q1369" s="294"/>
      <c r="R1369" s="294"/>
      <c r="S1369" s="294"/>
      <c r="T1369" s="294"/>
      <c r="U1369" s="294"/>
      <c r="V1369" s="294" t="s">
        <v>689</v>
      </c>
      <c r="W1369" s="294" t="s">
        <v>689</v>
      </c>
      <c r="X1369" s="294"/>
      <c r="Y1369" s="297">
        <v>157427</v>
      </c>
      <c r="Z1369" s="297">
        <v>0</v>
      </c>
      <c r="AA1369" s="297">
        <v>0</v>
      </c>
      <c r="AB1369" s="297">
        <v>0</v>
      </c>
      <c r="AC1369" s="297">
        <v>0</v>
      </c>
      <c r="AD1369" s="294"/>
      <c r="AE1369" s="294"/>
      <c r="AF1369" s="294"/>
      <c r="AG1369" s="294"/>
      <c r="AH1369" s="294"/>
      <c r="AI1369" s="294"/>
      <c r="AJ1369" s="294"/>
      <c r="AK1369" s="294"/>
      <c r="AL1369" s="294"/>
      <c r="AM1369" s="294"/>
      <c r="AN1369" s="294"/>
      <c r="AO1369" s="294"/>
      <c r="AP1369" s="294"/>
      <c r="AQ1369" s="294"/>
    </row>
    <row r="1370" spans="1:43" ht="36" x14ac:dyDescent="0.3">
      <c r="A1370" s="294"/>
      <c r="B1370" s="294"/>
      <c r="C1370" s="287" t="s">
        <v>2975</v>
      </c>
      <c r="D1370" s="288">
        <v>91204</v>
      </c>
      <c r="E1370" s="294"/>
      <c r="F1370" s="295" t="s">
        <v>3270</v>
      </c>
      <c r="G1370" s="295" t="s">
        <v>1132</v>
      </c>
      <c r="H1370" s="296"/>
      <c r="I1370" s="290">
        <v>39785</v>
      </c>
      <c r="J1370" s="294"/>
      <c r="K1370" s="294"/>
      <c r="L1370" s="295" t="s">
        <v>3216</v>
      </c>
      <c r="M1370" s="294"/>
      <c r="N1370" s="294"/>
      <c r="O1370" s="294"/>
      <c r="P1370" s="294"/>
      <c r="Q1370" s="294"/>
      <c r="R1370" s="294"/>
      <c r="S1370" s="294"/>
      <c r="T1370" s="294"/>
      <c r="U1370" s="294"/>
      <c r="V1370" s="294" t="s">
        <v>689</v>
      </c>
      <c r="W1370" s="294" t="s">
        <v>689</v>
      </c>
      <c r="X1370" s="294"/>
      <c r="Y1370" s="297">
        <v>156689</v>
      </c>
      <c r="Z1370" s="297">
        <v>0</v>
      </c>
      <c r="AA1370" s="297">
        <v>0</v>
      </c>
      <c r="AB1370" s="297">
        <v>0</v>
      </c>
      <c r="AC1370" s="297">
        <v>0</v>
      </c>
      <c r="AD1370" s="294"/>
      <c r="AE1370" s="294"/>
      <c r="AF1370" s="294"/>
      <c r="AG1370" s="294"/>
      <c r="AH1370" s="294"/>
      <c r="AI1370" s="294"/>
      <c r="AJ1370" s="294"/>
      <c r="AK1370" s="294"/>
      <c r="AL1370" s="294"/>
      <c r="AM1370" s="294"/>
      <c r="AN1370" s="294"/>
      <c r="AO1370" s="294"/>
      <c r="AP1370" s="294"/>
      <c r="AQ1370" s="294"/>
    </row>
    <row r="1371" spans="1:43" ht="24" x14ac:dyDescent="0.3">
      <c r="A1371" s="294"/>
      <c r="B1371" s="294"/>
      <c r="C1371" s="287" t="s">
        <v>2976</v>
      </c>
      <c r="D1371" s="288">
        <v>24359</v>
      </c>
      <c r="E1371" s="294"/>
      <c r="F1371" s="295" t="s">
        <v>3231</v>
      </c>
      <c r="G1371" s="295" t="s">
        <v>1132</v>
      </c>
      <c r="H1371" s="296"/>
      <c r="I1371" s="290">
        <v>38749</v>
      </c>
      <c r="J1371" s="294"/>
      <c r="K1371" s="294"/>
      <c r="L1371" s="295" t="s">
        <v>3220</v>
      </c>
      <c r="M1371" s="294"/>
      <c r="N1371" s="294"/>
      <c r="O1371" s="294"/>
      <c r="P1371" s="294"/>
      <c r="Q1371" s="294"/>
      <c r="R1371" s="294"/>
      <c r="S1371" s="294"/>
      <c r="T1371" s="294"/>
      <c r="U1371" s="294"/>
      <c r="V1371" s="294" t="s">
        <v>689</v>
      </c>
      <c r="W1371" s="294" t="s">
        <v>691</v>
      </c>
      <c r="X1371" s="294"/>
      <c r="Y1371" s="297">
        <v>156346</v>
      </c>
      <c r="Z1371" s="297">
        <v>0</v>
      </c>
      <c r="AA1371" s="297">
        <v>0</v>
      </c>
      <c r="AB1371" s="297">
        <v>0</v>
      </c>
      <c r="AC1371" s="297">
        <v>205670</v>
      </c>
      <c r="AD1371" s="294"/>
      <c r="AE1371" s="294"/>
      <c r="AF1371" s="294"/>
      <c r="AG1371" s="294"/>
      <c r="AH1371" s="294"/>
      <c r="AI1371" s="294"/>
      <c r="AJ1371" s="294"/>
      <c r="AK1371" s="294"/>
      <c r="AL1371" s="294"/>
      <c r="AM1371" s="294"/>
      <c r="AN1371" s="294"/>
      <c r="AO1371" s="294"/>
      <c r="AP1371" s="294"/>
      <c r="AQ1371" s="294"/>
    </row>
    <row r="1372" spans="1:43" ht="24" x14ac:dyDescent="0.3">
      <c r="A1372" s="294"/>
      <c r="B1372" s="294"/>
      <c r="C1372" s="287" t="s">
        <v>2977</v>
      </c>
      <c r="D1372" s="288">
        <v>124979</v>
      </c>
      <c r="E1372" s="294"/>
      <c r="F1372" s="295" t="s">
        <v>3228</v>
      </c>
      <c r="G1372" s="295" t="s">
        <v>1132</v>
      </c>
      <c r="H1372" s="296"/>
      <c r="I1372" s="290">
        <v>40051</v>
      </c>
      <c r="J1372" s="294"/>
      <c r="K1372" s="294"/>
      <c r="L1372" s="295" t="s">
        <v>3210</v>
      </c>
      <c r="M1372" s="294"/>
      <c r="N1372" s="294"/>
      <c r="O1372" s="294"/>
      <c r="P1372" s="294"/>
      <c r="Q1372" s="294"/>
      <c r="R1372" s="294"/>
      <c r="S1372" s="294"/>
      <c r="T1372" s="294"/>
      <c r="U1372" s="294"/>
      <c r="V1372" s="294" t="s">
        <v>689</v>
      </c>
      <c r="W1372" s="294" t="s">
        <v>689</v>
      </c>
      <c r="X1372" s="294"/>
      <c r="Y1372" s="297">
        <v>155386.32999999999</v>
      </c>
      <c r="Z1372" s="297">
        <v>0</v>
      </c>
      <c r="AA1372" s="297">
        <v>0</v>
      </c>
      <c r="AB1372" s="297">
        <v>0</v>
      </c>
      <c r="AC1372" s="297">
        <v>0</v>
      </c>
      <c r="AD1372" s="294"/>
      <c r="AE1372" s="294"/>
      <c r="AF1372" s="294"/>
      <c r="AG1372" s="294"/>
      <c r="AH1372" s="294"/>
      <c r="AI1372" s="294"/>
      <c r="AJ1372" s="294"/>
      <c r="AK1372" s="294"/>
      <c r="AL1372" s="294"/>
      <c r="AM1372" s="294"/>
      <c r="AN1372" s="294"/>
      <c r="AO1372" s="294"/>
      <c r="AP1372" s="294"/>
      <c r="AQ1372" s="294"/>
    </row>
    <row r="1373" spans="1:43" ht="24" x14ac:dyDescent="0.3">
      <c r="A1373" s="294"/>
      <c r="B1373" s="294"/>
      <c r="C1373" s="287" t="s">
        <v>2978</v>
      </c>
      <c r="D1373" s="288">
        <v>39985</v>
      </c>
      <c r="E1373" s="294"/>
      <c r="F1373" s="295" t="s">
        <v>3268</v>
      </c>
      <c r="G1373" s="295" t="s">
        <v>1132</v>
      </c>
      <c r="H1373" s="296"/>
      <c r="I1373" s="290">
        <v>38991</v>
      </c>
      <c r="J1373" s="294"/>
      <c r="K1373" s="294"/>
      <c r="L1373" s="295" t="s">
        <v>3211</v>
      </c>
      <c r="M1373" s="294"/>
      <c r="N1373" s="294"/>
      <c r="O1373" s="294"/>
      <c r="P1373" s="294"/>
      <c r="Q1373" s="294"/>
      <c r="R1373" s="294"/>
      <c r="S1373" s="294"/>
      <c r="T1373" s="294"/>
      <c r="U1373" s="294"/>
      <c r="V1373" s="294" t="s">
        <v>689</v>
      </c>
      <c r="W1373" s="294" t="s">
        <v>689</v>
      </c>
      <c r="X1373" s="294"/>
      <c r="Y1373" s="297">
        <v>179127.98</v>
      </c>
      <c r="Z1373" s="297">
        <v>0</v>
      </c>
      <c r="AA1373" s="297">
        <v>0</v>
      </c>
      <c r="AB1373" s="297">
        <v>0</v>
      </c>
      <c r="AC1373" s="297">
        <v>179128</v>
      </c>
      <c r="AD1373" s="294"/>
      <c r="AE1373" s="294"/>
      <c r="AF1373" s="294"/>
      <c r="AG1373" s="294"/>
      <c r="AH1373" s="294"/>
      <c r="AI1373" s="294"/>
      <c r="AJ1373" s="294"/>
      <c r="AK1373" s="294"/>
      <c r="AL1373" s="294"/>
      <c r="AM1373" s="294"/>
      <c r="AN1373" s="294"/>
      <c r="AO1373" s="294"/>
      <c r="AP1373" s="294"/>
      <c r="AQ1373" s="294"/>
    </row>
    <row r="1374" spans="1:43" ht="48" x14ac:dyDescent="0.3">
      <c r="A1374" s="294"/>
      <c r="B1374" s="294"/>
      <c r="C1374" s="287" t="s">
        <v>2979</v>
      </c>
      <c r="D1374" s="288">
        <v>77566</v>
      </c>
      <c r="E1374" s="294"/>
      <c r="F1374" s="295" t="s">
        <v>3271</v>
      </c>
      <c r="G1374" s="295" t="s">
        <v>1132</v>
      </c>
      <c r="H1374" s="296"/>
      <c r="I1374" s="290">
        <v>39506</v>
      </c>
      <c r="J1374" s="294"/>
      <c r="K1374" s="294"/>
      <c r="L1374" s="295" t="s">
        <v>3210</v>
      </c>
      <c r="M1374" s="294"/>
      <c r="N1374" s="294"/>
      <c r="O1374" s="294"/>
      <c r="P1374" s="294"/>
      <c r="Q1374" s="294"/>
      <c r="R1374" s="294"/>
      <c r="S1374" s="294"/>
      <c r="T1374" s="294"/>
      <c r="U1374" s="294"/>
      <c r="V1374" s="294" t="s">
        <v>689</v>
      </c>
      <c r="W1374" s="294" t="s">
        <v>689</v>
      </c>
      <c r="X1374" s="294"/>
      <c r="Y1374" s="297">
        <v>153378</v>
      </c>
      <c r="Z1374" s="297">
        <v>0</v>
      </c>
      <c r="AA1374" s="297">
        <v>0</v>
      </c>
      <c r="AB1374" s="297">
        <v>0</v>
      </c>
      <c r="AC1374" s="297">
        <v>0</v>
      </c>
      <c r="AD1374" s="294"/>
      <c r="AE1374" s="294"/>
      <c r="AF1374" s="294"/>
      <c r="AG1374" s="294"/>
      <c r="AH1374" s="294"/>
      <c r="AI1374" s="294"/>
      <c r="AJ1374" s="294"/>
      <c r="AK1374" s="294"/>
      <c r="AL1374" s="294"/>
      <c r="AM1374" s="294"/>
      <c r="AN1374" s="294"/>
      <c r="AO1374" s="294"/>
      <c r="AP1374" s="294"/>
      <c r="AQ1374" s="294"/>
    </row>
    <row r="1375" spans="1:43" ht="24" x14ac:dyDescent="0.3">
      <c r="A1375" s="294"/>
      <c r="B1375" s="294"/>
      <c r="C1375" s="287" t="s">
        <v>2980</v>
      </c>
      <c r="D1375" s="288">
        <v>9138</v>
      </c>
      <c r="E1375" s="294"/>
      <c r="F1375" s="295" t="s">
        <v>3234</v>
      </c>
      <c r="G1375" s="295" t="s">
        <v>1132</v>
      </c>
      <c r="H1375" s="296"/>
      <c r="I1375" s="290">
        <v>38525</v>
      </c>
      <c r="J1375" s="294"/>
      <c r="K1375" s="294"/>
      <c r="L1375" s="295" t="s">
        <v>3211</v>
      </c>
      <c r="M1375" s="294"/>
      <c r="N1375" s="294"/>
      <c r="O1375" s="294"/>
      <c r="P1375" s="294"/>
      <c r="Q1375" s="294"/>
      <c r="R1375" s="294"/>
      <c r="S1375" s="294"/>
      <c r="T1375" s="294"/>
      <c r="U1375" s="294"/>
      <c r="V1375" s="294" t="s">
        <v>689</v>
      </c>
      <c r="W1375" s="294" t="s">
        <v>689</v>
      </c>
      <c r="X1375" s="294"/>
      <c r="Y1375" s="297">
        <v>153063</v>
      </c>
      <c r="Z1375" s="297">
        <v>0</v>
      </c>
      <c r="AA1375" s="297">
        <v>0</v>
      </c>
      <c r="AB1375" s="297">
        <v>0</v>
      </c>
      <c r="AC1375" s="297">
        <v>0</v>
      </c>
      <c r="AD1375" s="294"/>
      <c r="AE1375" s="294"/>
      <c r="AF1375" s="294"/>
      <c r="AG1375" s="294"/>
      <c r="AH1375" s="294"/>
      <c r="AI1375" s="294"/>
      <c r="AJ1375" s="294"/>
      <c r="AK1375" s="294"/>
      <c r="AL1375" s="294"/>
      <c r="AM1375" s="294"/>
      <c r="AN1375" s="294"/>
      <c r="AO1375" s="294"/>
      <c r="AP1375" s="294"/>
      <c r="AQ1375" s="294"/>
    </row>
    <row r="1376" spans="1:43" x14ac:dyDescent="0.3">
      <c r="A1376" s="294"/>
      <c r="B1376" s="294"/>
      <c r="C1376" s="287" t="s">
        <v>2981</v>
      </c>
      <c r="D1376" s="288">
        <v>25265</v>
      </c>
      <c r="E1376" s="294"/>
      <c r="F1376" s="295" t="s">
        <v>3228</v>
      </c>
      <c r="G1376" s="295" t="s">
        <v>1132</v>
      </c>
      <c r="H1376" s="296"/>
      <c r="I1376" s="290">
        <v>38835</v>
      </c>
      <c r="J1376" s="294"/>
      <c r="K1376" s="294"/>
      <c r="L1376" s="295" t="s">
        <v>3216</v>
      </c>
      <c r="M1376" s="294"/>
      <c r="N1376" s="294"/>
      <c r="O1376" s="294"/>
      <c r="P1376" s="294"/>
      <c r="Q1376" s="294"/>
      <c r="R1376" s="294"/>
      <c r="S1376" s="294"/>
      <c r="T1376" s="294"/>
      <c r="U1376" s="294"/>
      <c r="V1376" s="294" t="s">
        <v>689</v>
      </c>
      <c r="W1376" s="294" t="s">
        <v>689</v>
      </c>
      <c r="X1376" s="294"/>
      <c r="Y1376" s="297">
        <v>153000</v>
      </c>
      <c r="Z1376" s="297">
        <v>0</v>
      </c>
      <c r="AA1376" s="297">
        <v>0</v>
      </c>
      <c r="AB1376" s="297">
        <v>0</v>
      </c>
      <c r="AC1376" s="297">
        <v>0</v>
      </c>
      <c r="AD1376" s="294"/>
      <c r="AE1376" s="294"/>
      <c r="AF1376" s="294"/>
      <c r="AG1376" s="294"/>
      <c r="AH1376" s="294"/>
      <c r="AI1376" s="294"/>
      <c r="AJ1376" s="294"/>
      <c r="AK1376" s="294"/>
      <c r="AL1376" s="294"/>
      <c r="AM1376" s="294"/>
      <c r="AN1376" s="294"/>
      <c r="AO1376" s="294"/>
      <c r="AP1376" s="294"/>
      <c r="AQ1376" s="294"/>
    </row>
    <row r="1377" spans="1:43" ht="24" x14ac:dyDescent="0.3">
      <c r="A1377" s="294"/>
      <c r="B1377" s="294"/>
      <c r="C1377" s="287" t="s">
        <v>2982</v>
      </c>
      <c r="D1377" s="288">
        <v>76757</v>
      </c>
      <c r="E1377" s="294"/>
      <c r="F1377" s="295" t="s">
        <v>3283</v>
      </c>
      <c r="G1377" s="295" t="s">
        <v>1132</v>
      </c>
      <c r="H1377" s="296"/>
      <c r="I1377" s="290">
        <v>39497</v>
      </c>
      <c r="J1377" s="294"/>
      <c r="K1377" s="294"/>
      <c r="L1377" s="295" t="s">
        <v>3210</v>
      </c>
      <c r="M1377" s="294"/>
      <c r="N1377" s="294"/>
      <c r="O1377" s="294"/>
      <c r="P1377" s="294"/>
      <c r="Q1377" s="294"/>
      <c r="R1377" s="294"/>
      <c r="S1377" s="294"/>
      <c r="T1377" s="294"/>
      <c r="U1377" s="294"/>
      <c r="V1377" s="294" t="s">
        <v>689</v>
      </c>
      <c r="W1377" s="294" t="s">
        <v>689</v>
      </c>
      <c r="X1377" s="294"/>
      <c r="Y1377" s="297">
        <v>152500</v>
      </c>
      <c r="Z1377" s="297">
        <v>0</v>
      </c>
      <c r="AA1377" s="297">
        <v>0</v>
      </c>
      <c r="AB1377" s="297">
        <v>0</v>
      </c>
      <c r="AC1377" s="297">
        <v>0</v>
      </c>
      <c r="AD1377" s="294"/>
      <c r="AE1377" s="294"/>
      <c r="AF1377" s="294"/>
      <c r="AG1377" s="294"/>
      <c r="AH1377" s="294"/>
      <c r="AI1377" s="294"/>
      <c r="AJ1377" s="294"/>
      <c r="AK1377" s="294"/>
      <c r="AL1377" s="294"/>
      <c r="AM1377" s="294"/>
      <c r="AN1377" s="294"/>
      <c r="AO1377" s="294"/>
      <c r="AP1377" s="294"/>
      <c r="AQ1377" s="294"/>
    </row>
    <row r="1378" spans="1:43" ht="36" x14ac:dyDescent="0.3">
      <c r="A1378" s="294"/>
      <c r="B1378" s="294"/>
      <c r="C1378" s="287" t="s">
        <v>2983</v>
      </c>
      <c r="D1378" s="288">
        <v>77575</v>
      </c>
      <c r="E1378" s="294"/>
      <c r="F1378" s="295" t="s">
        <v>3271</v>
      </c>
      <c r="G1378" s="295" t="s">
        <v>1132</v>
      </c>
      <c r="H1378" s="296"/>
      <c r="I1378" s="290">
        <v>39506</v>
      </c>
      <c r="J1378" s="294"/>
      <c r="K1378" s="294"/>
      <c r="L1378" s="295" t="s">
        <v>3210</v>
      </c>
      <c r="M1378" s="294"/>
      <c r="N1378" s="294"/>
      <c r="O1378" s="294"/>
      <c r="P1378" s="294"/>
      <c r="Q1378" s="294"/>
      <c r="R1378" s="294"/>
      <c r="S1378" s="294"/>
      <c r="T1378" s="294"/>
      <c r="U1378" s="294"/>
      <c r="V1378" s="294" t="s">
        <v>689</v>
      </c>
      <c r="W1378" s="294" t="s">
        <v>689</v>
      </c>
      <c r="X1378" s="294"/>
      <c r="Y1378" s="297">
        <v>151791</v>
      </c>
      <c r="Z1378" s="297">
        <v>0</v>
      </c>
      <c r="AA1378" s="297">
        <v>0</v>
      </c>
      <c r="AB1378" s="297">
        <v>0</v>
      </c>
      <c r="AC1378" s="297">
        <v>0</v>
      </c>
      <c r="AD1378" s="294"/>
      <c r="AE1378" s="294"/>
      <c r="AF1378" s="294"/>
      <c r="AG1378" s="294"/>
      <c r="AH1378" s="294"/>
      <c r="AI1378" s="294"/>
      <c r="AJ1378" s="294"/>
      <c r="AK1378" s="294"/>
      <c r="AL1378" s="294"/>
      <c r="AM1378" s="294"/>
      <c r="AN1378" s="294"/>
      <c r="AO1378" s="294"/>
      <c r="AP1378" s="294"/>
      <c r="AQ1378" s="294"/>
    </row>
    <row r="1379" spans="1:43" ht="36" x14ac:dyDescent="0.3">
      <c r="A1379" s="294"/>
      <c r="B1379" s="294"/>
      <c r="C1379" s="287" t="s">
        <v>2984</v>
      </c>
      <c r="D1379" s="288">
        <v>64218</v>
      </c>
      <c r="E1379" s="294"/>
      <c r="F1379" s="295" t="s">
        <v>3268</v>
      </c>
      <c r="G1379" s="295" t="s">
        <v>1132</v>
      </c>
      <c r="H1379" s="296"/>
      <c r="I1379" s="290">
        <v>39364</v>
      </c>
      <c r="J1379" s="294"/>
      <c r="K1379" s="294"/>
      <c r="L1379" s="295" t="s">
        <v>3211</v>
      </c>
      <c r="M1379" s="294"/>
      <c r="N1379" s="294"/>
      <c r="O1379" s="294"/>
      <c r="P1379" s="294"/>
      <c r="Q1379" s="294"/>
      <c r="R1379" s="294"/>
      <c r="S1379" s="294"/>
      <c r="T1379" s="294"/>
      <c r="U1379" s="294"/>
      <c r="V1379" s="294" t="s">
        <v>689</v>
      </c>
      <c r="W1379" s="294" t="s">
        <v>689</v>
      </c>
      <c r="X1379" s="294"/>
      <c r="Y1379" s="297">
        <v>150801</v>
      </c>
      <c r="Z1379" s="297">
        <v>0</v>
      </c>
      <c r="AA1379" s="297">
        <v>0</v>
      </c>
      <c r="AB1379" s="297">
        <v>0</v>
      </c>
      <c r="AC1379" s="297">
        <v>0</v>
      </c>
      <c r="AD1379" s="294"/>
      <c r="AE1379" s="294"/>
      <c r="AF1379" s="294"/>
      <c r="AG1379" s="294"/>
      <c r="AH1379" s="294"/>
      <c r="AI1379" s="294"/>
      <c r="AJ1379" s="294"/>
      <c r="AK1379" s="294"/>
      <c r="AL1379" s="294"/>
      <c r="AM1379" s="294"/>
      <c r="AN1379" s="294"/>
      <c r="AO1379" s="294"/>
      <c r="AP1379" s="294"/>
      <c r="AQ1379" s="294"/>
    </row>
    <row r="1380" spans="1:43" ht="24" x14ac:dyDescent="0.3">
      <c r="A1380" s="294"/>
      <c r="B1380" s="294"/>
      <c r="C1380" s="287" t="s">
        <v>2985</v>
      </c>
      <c r="D1380" s="288">
        <v>11469</v>
      </c>
      <c r="E1380" s="294"/>
      <c r="F1380" s="295" t="s">
        <v>3234</v>
      </c>
      <c r="G1380" s="295" t="s">
        <v>1132</v>
      </c>
      <c r="H1380" s="296"/>
      <c r="I1380" s="290">
        <v>38803</v>
      </c>
      <c r="J1380" s="294"/>
      <c r="K1380" s="294"/>
      <c r="L1380" s="295" t="s">
        <v>3220</v>
      </c>
      <c r="M1380" s="294"/>
      <c r="N1380" s="294"/>
      <c r="O1380" s="294"/>
      <c r="P1380" s="294"/>
      <c r="Q1380" s="294"/>
      <c r="R1380" s="294"/>
      <c r="S1380" s="294"/>
      <c r="T1380" s="294"/>
      <c r="U1380" s="294"/>
      <c r="V1380" s="294" t="s">
        <v>689</v>
      </c>
      <c r="W1380" s="294" t="s">
        <v>691</v>
      </c>
      <c r="X1380" s="294"/>
      <c r="Y1380" s="297">
        <v>148992</v>
      </c>
      <c r="Z1380" s="297">
        <v>0</v>
      </c>
      <c r="AA1380" s="297">
        <v>0</v>
      </c>
      <c r="AB1380" s="297">
        <v>0</v>
      </c>
      <c r="AC1380" s="297">
        <v>166671.20000000001</v>
      </c>
      <c r="AD1380" s="294"/>
      <c r="AE1380" s="294"/>
      <c r="AF1380" s="294"/>
      <c r="AG1380" s="294"/>
      <c r="AH1380" s="294"/>
      <c r="AI1380" s="294"/>
      <c r="AJ1380" s="294"/>
      <c r="AK1380" s="294"/>
      <c r="AL1380" s="294"/>
      <c r="AM1380" s="294"/>
      <c r="AN1380" s="294"/>
      <c r="AO1380" s="294"/>
      <c r="AP1380" s="294"/>
      <c r="AQ1380" s="294"/>
    </row>
    <row r="1381" spans="1:43" ht="36" x14ac:dyDescent="0.3">
      <c r="A1381" s="294"/>
      <c r="B1381" s="294"/>
      <c r="C1381" s="287" t="s">
        <v>2986</v>
      </c>
      <c r="D1381" s="288">
        <v>51194</v>
      </c>
      <c r="E1381" s="294"/>
      <c r="F1381" s="295" t="s">
        <v>3253</v>
      </c>
      <c r="G1381" s="295" t="s">
        <v>1132</v>
      </c>
      <c r="H1381" s="296"/>
      <c r="I1381" s="290">
        <v>39247</v>
      </c>
      <c r="J1381" s="294"/>
      <c r="K1381" s="294"/>
      <c r="L1381" s="295" t="s">
        <v>3216</v>
      </c>
      <c r="M1381" s="294"/>
      <c r="N1381" s="294"/>
      <c r="O1381" s="294"/>
      <c r="P1381" s="294"/>
      <c r="Q1381" s="294"/>
      <c r="R1381" s="294"/>
      <c r="S1381" s="294"/>
      <c r="T1381" s="294"/>
      <c r="U1381" s="294"/>
      <c r="V1381" s="294" t="s">
        <v>689</v>
      </c>
      <c r="W1381" s="294" t="s">
        <v>689</v>
      </c>
      <c r="X1381" s="294"/>
      <c r="Y1381" s="297">
        <v>148642</v>
      </c>
      <c r="Z1381" s="297">
        <v>0</v>
      </c>
      <c r="AA1381" s="297">
        <v>0</v>
      </c>
      <c r="AB1381" s="297">
        <v>0</v>
      </c>
      <c r="AC1381" s="297">
        <v>137500</v>
      </c>
      <c r="AD1381" s="294"/>
      <c r="AE1381" s="294"/>
      <c r="AF1381" s="294"/>
      <c r="AG1381" s="294"/>
      <c r="AH1381" s="294"/>
      <c r="AI1381" s="294"/>
      <c r="AJ1381" s="294"/>
      <c r="AK1381" s="294"/>
      <c r="AL1381" s="294"/>
      <c r="AM1381" s="294"/>
      <c r="AN1381" s="294"/>
      <c r="AO1381" s="294"/>
      <c r="AP1381" s="294"/>
      <c r="AQ1381" s="294"/>
    </row>
    <row r="1382" spans="1:43" ht="36" x14ac:dyDescent="0.3">
      <c r="A1382" s="294"/>
      <c r="B1382" s="294"/>
      <c r="C1382" s="287" t="s">
        <v>2987</v>
      </c>
      <c r="D1382" s="288">
        <v>64369</v>
      </c>
      <c r="E1382" s="294"/>
      <c r="F1382" s="295" t="s">
        <v>3268</v>
      </c>
      <c r="G1382" s="295" t="s">
        <v>1132</v>
      </c>
      <c r="H1382" s="296"/>
      <c r="I1382" s="290">
        <v>39364</v>
      </c>
      <c r="J1382" s="294"/>
      <c r="K1382" s="294"/>
      <c r="L1382" s="295" t="s">
        <v>3211</v>
      </c>
      <c r="M1382" s="294"/>
      <c r="N1382" s="294"/>
      <c r="O1382" s="294"/>
      <c r="P1382" s="294"/>
      <c r="Q1382" s="294"/>
      <c r="R1382" s="294"/>
      <c r="S1382" s="294"/>
      <c r="T1382" s="294"/>
      <c r="U1382" s="294"/>
      <c r="V1382" s="294" t="s">
        <v>689</v>
      </c>
      <c r="W1382" s="294" t="s">
        <v>689</v>
      </c>
      <c r="X1382" s="294"/>
      <c r="Y1382" s="297">
        <v>148460</v>
      </c>
      <c r="Z1382" s="297">
        <v>0</v>
      </c>
      <c r="AA1382" s="297">
        <v>0</v>
      </c>
      <c r="AB1382" s="297">
        <v>0</v>
      </c>
      <c r="AC1382" s="297">
        <v>14846</v>
      </c>
      <c r="AD1382" s="294"/>
      <c r="AE1382" s="294"/>
      <c r="AF1382" s="294"/>
      <c r="AG1382" s="294"/>
      <c r="AH1382" s="294"/>
      <c r="AI1382" s="294"/>
      <c r="AJ1382" s="294"/>
      <c r="AK1382" s="294"/>
      <c r="AL1382" s="294"/>
      <c r="AM1382" s="294"/>
      <c r="AN1382" s="294"/>
      <c r="AO1382" s="294"/>
      <c r="AP1382" s="294"/>
      <c r="AQ1382" s="294"/>
    </row>
    <row r="1383" spans="1:43" ht="24" x14ac:dyDescent="0.3">
      <c r="A1383" s="294"/>
      <c r="B1383" s="294"/>
      <c r="C1383" s="287" t="s">
        <v>2988</v>
      </c>
      <c r="D1383" s="288">
        <v>51213</v>
      </c>
      <c r="E1383" s="294"/>
      <c r="F1383" s="295" t="s">
        <v>3253</v>
      </c>
      <c r="G1383" s="295" t="s">
        <v>1132</v>
      </c>
      <c r="H1383" s="296"/>
      <c r="I1383" s="290">
        <v>39266</v>
      </c>
      <c r="J1383" s="294"/>
      <c r="K1383" s="294"/>
      <c r="L1383" s="295" t="s">
        <v>3216</v>
      </c>
      <c r="M1383" s="294"/>
      <c r="N1383" s="294"/>
      <c r="O1383" s="294"/>
      <c r="P1383" s="294"/>
      <c r="Q1383" s="294"/>
      <c r="R1383" s="294"/>
      <c r="S1383" s="294"/>
      <c r="T1383" s="294"/>
      <c r="U1383" s="294"/>
      <c r="V1383" s="294" t="s">
        <v>689</v>
      </c>
      <c r="W1383" s="294" t="s">
        <v>689</v>
      </c>
      <c r="X1383" s="294"/>
      <c r="Y1383" s="297">
        <v>145592</v>
      </c>
      <c r="Z1383" s="297">
        <v>0</v>
      </c>
      <c r="AA1383" s="297">
        <v>0</v>
      </c>
      <c r="AB1383" s="297">
        <v>0</v>
      </c>
      <c r="AC1383" s="297">
        <v>138342</v>
      </c>
      <c r="AD1383" s="294"/>
      <c r="AE1383" s="294"/>
      <c r="AF1383" s="294"/>
      <c r="AG1383" s="294"/>
      <c r="AH1383" s="294"/>
      <c r="AI1383" s="294"/>
      <c r="AJ1383" s="294"/>
      <c r="AK1383" s="294"/>
      <c r="AL1383" s="294"/>
      <c r="AM1383" s="294"/>
      <c r="AN1383" s="294"/>
      <c r="AO1383" s="294"/>
      <c r="AP1383" s="294"/>
      <c r="AQ1383" s="294"/>
    </row>
    <row r="1384" spans="1:43" ht="24" x14ac:dyDescent="0.3">
      <c r="A1384" s="294"/>
      <c r="B1384" s="294"/>
      <c r="C1384" s="287" t="s">
        <v>2989</v>
      </c>
      <c r="D1384" s="288">
        <v>51206</v>
      </c>
      <c r="E1384" s="294"/>
      <c r="F1384" s="295" t="s">
        <v>3253</v>
      </c>
      <c r="G1384" s="295" t="s">
        <v>1132</v>
      </c>
      <c r="H1384" s="296"/>
      <c r="I1384" s="290">
        <v>39280</v>
      </c>
      <c r="J1384" s="294"/>
      <c r="K1384" s="294"/>
      <c r="L1384" s="295" t="s">
        <v>3216</v>
      </c>
      <c r="M1384" s="294"/>
      <c r="N1384" s="294"/>
      <c r="O1384" s="294"/>
      <c r="P1384" s="294"/>
      <c r="Q1384" s="294"/>
      <c r="R1384" s="294"/>
      <c r="S1384" s="294"/>
      <c r="T1384" s="294"/>
      <c r="U1384" s="294"/>
      <c r="V1384" s="294" t="s">
        <v>689</v>
      </c>
      <c r="W1384" s="294" t="s">
        <v>689</v>
      </c>
      <c r="X1384" s="294"/>
      <c r="Y1384" s="297">
        <v>144432</v>
      </c>
      <c r="Z1384" s="297">
        <v>0</v>
      </c>
      <c r="AA1384" s="297">
        <v>0</v>
      </c>
      <c r="AB1384" s="297">
        <v>0</v>
      </c>
      <c r="AC1384" s="297">
        <v>137182</v>
      </c>
      <c r="AD1384" s="294"/>
      <c r="AE1384" s="294"/>
      <c r="AF1384" s="294"/>
      <c r="AG1384" s="294"/>
      <c r="AH1384" s="294"/>
      <c r="AI1384" s="294"/>
      <c r="AJ1384" s="294"/>
      <c r="AK1384" s="294"/>
      <c r="AL1384" s="294"/>
      <c r="AM1384" s="294"/>
      <c r="AN1384" s="294"/>
      <c r="AO1384" s="294"/>
      <c r="AP1384" s="294"/>
      <c r="AQ1384" s="294"/>
    </row>
    <row r="1385" spans="1:43" ht="24" x14ac:dyDescent="0.3">
      <c r="A1385" s="294"/>
      <c r="B1385" s="294"/>
      <c r="C1385" s="287" t="s">
        <v>2990</v>
      </c>
      <c r="D1385" s="288">
        <v>17444</v>
      </c>
      <c r="E1385" s="294"/>
      <c r="F1385" s="295" t="s">
        <v>3230</v>
      </c>
      <c r="G1385" s="295" t="s">
        <v>1132</v>
      </c>
      <c r="H1385" s="296"/>
      <c r="I1385" s="290">
        <v>38505</v>
      </c>
      <c r="J1385" s="294"/>
      <c r="K1385" s="294"/>
      <c r="L1385" s="295" t="s">
        <v>3220</v>
      </c>
      <c r="M1385" s="294"/>
      <c r="N1385" s="294"/>
      <c r="O1385" s="294"/>
      <c r="P1385" s="294"/>
      <c r="Q1385" s="294"/>
      <c r="R1385" s="294"/>
      <c r="S1385" s="294"/>
      <c r="T1385" s="294"/>
      <c r="U1385" s="294"/>
      <c r="V1385" s="294" t="s">
        <v>689</v>
      </c>
      <c r="W1385" s="294" t="s">
        <v>689</v>
      </c>
      <c r="X1385" s="294"/>
      <c r="Y1385" s="297">
        <v>248989</v>
      </c>
      <c r="Z1385" s="297">
        <v>0</v>
      </c>
      <c r="AA1385" s="297">
        <v>0</v>
      </c>
      <c r="AB1385" s="297">
        <v>0</v>
      </c>
      <c r="AC1385" s="297">
        <v>116381</v>
      </c>
      <c r="AD1385" s="294"/>
      <c r="AE1385" s="294"/>
      <c r="AF1385" s="294"/>
      <c r="AG1385" s="294"/>
      <c r="AH1385" s="294"/>
      <c r="AI1385" s="294"/>
      <c r="AJ1385" s="294"/>
      <c r="AK1385" s="294"/>
      <c r="AL1385" s="294"/>
      <c r="AM1385" s="294"/>
      <c r="AN1385" s="294"/>
      <c r="AO1385" s="294"/>
      <c r="AP1385" s="294"/>
      <c r="AQ1385" s="294"/>
    </row>
    <row r="1386" spans="1:43" ht="24" x14ac:dyDescent="0.3">
      <c r="A1386" s="294"/>
      <c r="B1386" s="294"/>
      <c r="C1386" s="287" t="s">
        <v>2991</v>
      </c>
      <c r="D1386" s="288">
        <v>66788</v>
      </c>
      <c r="E1386" s="294"/>
      <c r="F1386" s="295" t="s">
        <v>3271</v>
      </c>
      <c r="G1386" s="295" t="s">
        <v>1132</v>
      </c>
      <c r="H1386" s="296"/>
      <c r="I1386" s="290">
        <v>39426</v>
      </c>
      <c r="J1386" s="294"/>
      <c r="K1386" s="294"/>
      <c r="L1386" s="295" t="s">
        <v>3227</v>
      </c>
      <c r="M1386" s="294"/>
      <c r="N1386" s="294"/>
      <c r="O1386" s="294"/>
      <c r="P1386" s="294"/>
      <c r="Q1386" s="294"/>
      <c r="R1386" s="294"/>
      <c r="S1386" s="294"/>
      <c r="T1386" s="294"/>
      <c r="U1386" s="294"/>
      <c r="V1386" s="294" t="s">
        <v>689</v>
      </c>
      <c r="W1386" s="294" t="s">
        <v>689</v>
      </c>
      <c r="X1386" s="294"/>
      <c r="Y1386" s="297">
        <v>142462</v>
      </c>
      <c r="Z1386" s="297">
        <v>0</v>
      </c>
      <c r="AA1386" s="297">
        <v>0</v>
      </c>
      <c r="AB1386" s="297">
        <v>0</v>
      </c>
      <c r="AC1386" s="297">
        <v>0</v>
      </c>
      <c r="AD1386" s="294"/>
      <c r="AE1386" s="294"/>
      <c r="AF1386" s="294"/>
      <c r="AG1386" s="294"/>
      <c r="AH1386" s="294"/>
      <c r="AI1386" s="294"/>
      <c r="AJ1386" s="294"/>
      <c r="AK1386" s="294"/>
      <c r="AL1386" s="294"/>
      <c r="AM1386" s="294"/>
      <c r="AN1386" s="294"/>
      <c r="AO1386" s="294"/>
      <c r="AP1386" s="294"/>
      <c r="AQ1386" s="294"/>
    </row>
    <row r="1387" spans="1:43" ht="36" x14ac:dyDescent="0.3">
      <c r="A1387" s="294"/>
      <c r="B1387" s="294"/>
      <c r="C1387" s="287" t="s">
        <v>2992</v>
      </c>
      <c r="D1387" s="288">
        <v>64335</v>
      </c>
      <c r="E1387" s="294"/>
      <c r="F1387" s="295" t="s">
        <v>3268</v>
      </c>
      <c r="G1387" s="295" t="s">
        <v>1132</v>
      </c>
      <c r="H1387" s="296"/>
      <c r="I1387" s="290">
        <v>39364</v>
      </c>
      <c r="J1387" s="294"/>
      <c r="K1387" s="294"/>
      <c r="L1387" s="295" t="s">
        <v>3211</v>
      </c>
      <c r="M1387" s="294"/>
      <c r="N1387" s="294"/>
      <c r="O1387" s="294"/>
      <c r="P1387" s="294"/>
      <c r="Q1387" s="294"/>
      <c r="R1387" s="294"/>
      <c r="S1387" s="294"/>
      <c r="T1387" s="294"/>
      <c r="U1387" s="294"/>
      <c r="V1387" s="294" t="s">
        <v>689</v>
      </c>
      <c r="W1387" s="294" t="s">
        <v>689</v>
      </c>
      <c r="X1387" s="294"/>
      <c r="Y1387" s="297">
        <v>130578</v>
      </c>
      <c r="Z1387" s="297">
        <v>0</v>
      </c>
      <c r="AA1387" s="297">
        <v>0</v>
      </c>
      <c r="AB1387" s="297">
        <v>0</v>
      </c>
      <c r="AC1387" s="297">
        <v>0</v>
      </c>
      <c r="AD1387" s="294"/>
      <c r="AE1387" s="294"/>
      <c r="AF1387" s="294"/>
      <c r="AG1387" s="294"/>
      <c r="AH1387" s="294"/>
      <c r="AI1387" s="294"/>
      <c r="AJ1387" s="294"/>
      <c r="AK1387" s="294"/>
      <c r="AL1387" s="294"/>
      <c r="AM1387" s="294"/>
      <c r="AN1387" s="294"/>
      <c r="AO1387" s="294"/>
      <c r="AP1387" s="294"/>
      <c r="AQ1387" s="294"/>
    </row>
    <row r="1388" spans="1:43" ht="24" x14ac:dyDescent="0.3">
      <c r="A1388" s="294"/>
      <c r="B1388" s="294"/>
      <c r="C1388" s="287" t="s">
        <v>2993</v>
      </c>
      <c r="D1388" s="288">
        <v>5006</v>
      </c>
      <c r="E1388" s="294"/>
      <c r="F1388" s="295" t="s">
        <v>3228</v>
      </c>
      <c r="G1388" s="295" t="s">
        <v>1132</v>
      </c>
      <c r="H1388" s="296"/>
      <c r="I1388" s="290">
        <v>37735</v>
      </c>
      <c r="J1388" s="294"/>
      <c r="K1388" s="294"/>
      <c r="L1388" s="295" t="s">
        <v>3220</v>
      </c>
      <c r="M1388" s="294"/>
      <c r="N1388" s="294"/>
      <c r="O1388" s="294"/>
      <c r="P1388" s="294"/>
      <c r="Q1388" s="294"/>
      <c r="R1388" s="294"/>
      <c r="S1388" s="294"/>
      <c r="T1388" s="294"/>
      <c r="U1388" s="294"/>
      <c r="V1388" s="294" t="s">
        <v>689</v>
      </c>
      <c r="W1388" s="294" t="s">
        <v>689</v>
      </c>
      <c r="X1388" s="294"/>
      <c r="Y1388" s="297">
        <v>128075</v>
      </c>
      <c r="Z1388" s="297">
        <v>0</v>
      </c>
      <c r="AA1388" s="297">
        <v>0</v>
      </c>
      <c r="AB1388" s="297">
        <v>0</v>
      </c>
      <c r="AC1388" s="297">
        <v>0</v>
      </c>
      <c r="AD1388" s="294"/>
      <c r="AE1388" s="294"/>
      <c r="AF1388" s="294"/>
      <c r="AG1388" s="294"/>
      <c r="AH1388" s="294"/>
      <c r="AI1388" s="294"/>
      <c r="AJ1388" s="294"/>
      <c r="AK1388" s="294"/>
      <c r="AL1388" s="294"/>
      <c r="AM1388" s="294"/>
      <c r="AN1388" s="294"/>
      <c r="AO1388" s="294"/>
      <c r="AP1388" s="294"/>
      <c r="AQ1388" s="294"/>
    </row>
    <row r="1389" spans="1:43" ht="24" x14ac:dyDescent="0.3">
      <c r="A1389" s="294"/>
      <c r="B1389" s="294"/>
      <c r="C1389" s="287" t="s">
        <v>2994</v>
      </c>
      <c r="D1389" s="288">
        <v>125177</v>
      </c>
      <c r="E1389" s="294"/>
      <c r="F1389" s="295" t="s">
        <v>3228</v>
      </c>
      <c r="G1389" s="295" t="s">
        <v>1132</v>
      </c>
      <c r="H1389" s="296"/>
      <c r="I1389" s="290">
        <v>40042</v>
      </c>
      <c r="J1389" s="294"/>
      <c r="K1389" s="294"/>
      <c r="L1389" s="295" t="s">
        <v>3222</v>
      </c>
      <c r="M1389" s="294"/>
      <c r="N1389" s="294"/>
      <c r="O1389" s="294"/>
      <c r="P1389" s="294"/>
      <c r="Q1389" s="294"/>
      <c r="R1389" s="294"/>
      <c r="S1389" s="294"/>
      <c r="T1389" s="294"/>
      <c r="U1389" s="294"/>
      <c r="V1389" s="294" t="s">
        <v>689</v>
      </c>
      <c r="W1389" s="294" t="s">
        <v>689</v>
      </c>
      <c r="X1389" s="294"/>
      <c r="Y1389" s="297">
        <v>127440.28</v>
      </c>
      <c r="Z1389" s="297">
        <v>0</v>
      </c>
      <c r="AA1389" s="297">
        <v>0</v>
      </c>
      <c r="AB1389" s="297">
        <v>0</v>
      </c>
      <c r="AC1389" s="297">
        <v>0</v>
      </c>
      <c r="AD1389" s="294"/>
      <c r="AE1389" s="294"/>
      <c r="AF1389" s="294"/>
      <c r="AG1389" s="294"/>
      <c r="AH1389" s="294"/>
      <c r="AI1389" s="294"/>
      <c r="AJ1389" s="294"/>
      <c r="AK1389" s="294"/>
      <c r="AL1389" s="294"/>
      <c r="AM1389" s="294"/>
      <c r="AN1389" s="294"/>
      <c r="AO1389" s="294"/>
      <c r="AP1389" s="294"/>
      <c r="AQ1389" s="294"/>
    </row>
    <row r="1390" spans="1:43" ht="48" x14ac:dyDescent="0.3">
      <c r="A1390" s="294"/>
      <c r="B1390" s="294"/>
      <c r="C1390" s="287" t="s">
        <v>2995</v>
      </c>
      <c r="D1390" s="288">
        <v>68929</v>
      </c>
      <c r="E1390" s="294"/>
      <c r="F1390" s="295" t="s">
        <v>3271</v>
      </c>
      <c r="G1390" s="295" t="s">
        <v>1132</v>
      </c>
      <c r="H1390" s="296"/>
      <c r="I1390" s="290">
        <v>39430</v>
      </c>
      <c r="J1390" s="294"/>
      <c r="K1390" s="294"/>
      <c r="L1390" s="295" t="s">
        <v>3227</v>
      </c>
      <c r="M1390" s="294"/>
      <c r="N1390" s="294"/>
      <c r="O1390" s="294"/>
      <c r="P1390" s="294"/>
      <c r="Q1390" s="294"/>
      <c r="R1390" s="294"/>
      <c r="S1390" s="294"/>
      <c r="T1390" s="294"/>
      <c r="U1390" s="294"/>
      <c r="V1390" s="294" t="s">
        <v>689</v>
      </c>
      <c r="W1390" s="294" t="s">
        <v>689</v>
      </c>
      <c r="X1390" s="294"/>
      <c r="Y1390" s="297">
        <v>127025</v>
      </c>
      <c r="Z1390" s="297">
        <v>0</v>
      </c>
      <c r="AA1390" s="297">
        <v>0</v>
      </c>
      <c r="AB1390" s="297">
        <v>0</v>
      </c>
      <c r="AC1390" s="297">
        <v>0</v>
      </c>
      <c r="AD1390" s="294"/>
      <c r="AE1390" s="294"/>
      <c r="AF1390" s="294"/>
      <c r="AG1390" s="294"/>
      <c r="AH1390" s="294"/>
      <c r="AI1390" s="294"/>
      <c r="AJ1390" s="294"/>
      <c r="AK1390" s="294"/>
      <c r="AL1390" s="294"/>
      <c r="AM1390" s="294"/>
      <c r="AN1390" s="294"/>
      <c r="AO1390" s="294"/>
      <c r="AP1390" s="294"/>
      <c r="AQ1390" s="294"/>
    </row>
    <row r="1391" spans="1:43" ht="36" x14ac:dyDescent="0.3">
      <c r="A1391" s="294"/>
      <c r="B1391" s="294"/>
      <c r="C1391" s="287" t="s">
        <v>2996</v>
      </c>
      <c r="D1391" s="288">
        <v>64378</v>
      </c>
      <c r="E1391" s="294"/>
      <c r="F1391" s="295" t="s">
        <v>3268</v>
      </c>
      <c r="G1391" s="295" t="s">
        <v>1132</v>
      </c>
      <c r="H1391" s="296"/>
      <c r="I1391" s="290">
        <v>39364</v>
      </c>
      <c r="J1391" s="294"/>
      <c r="K1391" s="294"/>
      <c r="L1391" s="295" t="s">
        <v>3211</v>
      </c>
      <c r="M1391" s="294"/>
      <c r="N1391" s="294"/>
      <c r="O1391" s="294"/>
      <c r="P1391" s="294"/>
      <c r="Q1391" s="294"/>
      <c r="R1391" s="294"/>
      <c r="S1391" s="294"/>
      <c r="T1391" s="294"/>
      <c r="U1391" s="294"/>
      <c r="V1391" s="294" t="s">
        <v>689</v>
      </c>
      <c r="W1391" s="294" t="s">
        <v>689</v>
      </c>
      <c r="X1391" s="294"/>
      <c r="Y1391" s="297">
        <v>114754</v>
      </c>
      <c r="Z1391" s="297">
        <v>0</v>
      </c>
      <c r="AA1391" s="297">
        <v>0</v>
      </c>
      <c r="AB1391" s="297">
        <v>0</v>
      </c>
      <c r="AC1391" s="297">
        <v>0</v>
      </c>
      <c r="AD1391" s="294"/>
      <c r="AE1391" s="294"/>
      <c r="AF1391" s="294"/>
      <c r="AG1391" s="294"/>
      <c r="AH1391" s="294"/>
      <c r="AI1391" s="294"/>
      <c r="AJ1391" s="294"/>
      <c r="AK1391" s="294"/>
      <c r="AL1391" s="294"/>
      <c r="AM1391" s="294"/>
      <c r="AN1391" s="294"/>
      <c r="AO1391" s="294"/>
      <c r="AP1391" s="294"/>
      <c r="AQ1391" s="294"/>
    </row>
    <row r="1392" spans="1:43" ht="24" x14ac:dyDescent="0.3">
      <c r="A1392" s="294"/>
      <c r="B1392" s="294"/>
      <c r="C1392" s="287" t="s">
        <v>2997</v>
      </c>
      <c r="D1392" s="288">
        <v>7040</v>
      </c>
      <c r="E1392" s="294"/>
      <c r="F1392" s="295" t="s">
        <v>3231</v>
      </c>
      <c r="G1392" s="295" t="s">
        <v>1132</v>
      </c>
      <c r="H1392" s="296"/>
      <c r="I1392" s="290">
        <v>38072</v>
      </c>
      <c r="J1392" s="294"/>
      <c r="K1392" s="294"/>
      <c r="L1392" s="295" t="s">
        <v>3220</v>
      </c>
      <c r="M1392" s="294"/>
      <c r="N1392" s="294"/>
      <c r="O1392" s="294"/>
      <c r="P1392" s="294"/>
      <c r="Q1392" s="294"/>
      <c r="R1392" s="294"/>
      <c r="S1392" s="294"/>
      <c r="T1392" s="294"/>
      <c r="U1392" s="294"/>
      <c r="V1392" s="294" t="s">
        <v>689</v>
      </c>
      <c r="W1392" s="294" t="s">
        <v>691</v>
      </c>
      <c r="X1392" s="294"/>
      <c r="Y1392" s="297">
        <v>108363.38</v>
      </c>
      <c r="Z1392" s="297">
        <v>0</v>
      </c>
      <c r="AA1392" s="297">
        <v>0</v>
      </c>
      <c r="AB1392" s="297">
        <v>0</v>
      </c>
      <c r="AC1392" s="297" t="s">
        <v>3288</v>
      </c>
      <c r="AD1392" s="294"/>
      <c r="AE1392" s="294"/>
      <c r="AF1392" s="294"/>
      <c r="AG1392" s="294"/>
      <c r="AH1392" s="294"/>
      <c r="AI1392" s="294"/>
      <c r="AJ1392" s="294"/>
      <c r="AK1392" s="294"/>
      <c r="AL1392" s="294"/>
      <c r="AM1392" s="294"/>
      <c r="AN1392" s="294"/>
      <c r="AO1392" s="294"/>
      <c r="AP1392" s="294"/>
      <c r="AQ1392" s="294"/>
    </row>
    <row r="1393" spans="1:43" x14ac:dyDescent="0.3">
      <c r="A1393" s="294"/>
      <c r="B1393" s="294"/>
      <c r="C1393" s="287" t="s">
        <v>2998</v>
      </c>
      <c r="D1393" s="288">
        <v>7037</v>
      </c>
      <c r="E1393" s="294"/>
      <c r="F1393" s="295" t="s">
        <v>3231</v>
      </c>
      <c r="G1393" s="295" t="s">
        <v>1132</v>
      </c>
      <c r="H1393" s="296"/>
      <c r="I1393" s="290">
        <v>38093</v>
      </c>
      <c r="J1393" s="294"/>
      <c r="K1393" s="294"/>
      <c r="L1393" s="295" t="s">
        <v>3220</v>
      </c>
      <c r="M1393" s="294"/>
      <c r="N1393" s="294"/>
      <c r="O1393" s="294"/>
      <c r="P1393" s="294"/>
      <c r="Q1393" s="294"/>
      <c r="R1393" s="294"/>
      <c r="S1393" s="294"/>
      <c r="T1393" s="294"/>
      <c r="U1393" s="294"/>
      <c r="V1393" s="294" t="s">
        <v>689</v>
      </c>
      <c r="W1393" s="294" t="s">
        <v>691</v>
      </c>
      <c r="X1393" s="294"/>
      <c r="Y1393" s="297">
        <v>107488.42</v>
      </c>
      <c r="Z1393" s="297">
        <v>0</v>
      </c>
      <c r="AA1393" s="297">
        <v>0</v>
      </c>
      <c r="AB1393" s="297">
        <v>0</v>
      </c>
      <c r="AC1393" s="297" t="s">
        <v>3288</v>
      </c>
      <c r="AD1393" s="294"/>
      <c r="AE1393" s="294"/>
      <c r="AF1393" s="294"/>
      <c r="AG1393" s="294"/>
      <c r="AH1393" s="294"/>
      <c r="AI1393" s="294"/>
      <c r="AJ1393" s="294"/>
      <c r="AK1393" s="294"/>
      <c r="AL1393" s="294"/>
      <c r="AM1393" s="294"/>
      <c r="AN1393" s="294"/>
      <c r="AO1393" s="294"/>
      <c r="AP1393" s="294"/>
      <c r="AQ1393" s="294"/>
    </row>
    <row r="1394" spans="1:43" ht="36" x14ac:dyDescent="0.3">
      <c r="A1394" s="294"/>
      <c r="B1394" s="294"/>
      <c r="C1394" s="287" t="s">
        <v>2999</v>
      </c>
      <c r="D1394" s="288">
        <v>64230</v>
      </c>
      <c r="E1394" s="294"/>
      <c r="F1394" s="295" t="s">
        <v>3268</v>
      </c>
      <c r="G1394" s="295" t="s">
        <v>1132</v>
      </c>
      <c r="H1394" s="296"/>
      <c r="I1394" s="290">
        <v>39364</v>
      </c>
      <c r="J1394" s="294"/>
      <c r="K1394" s="294"/>
      <c r="L1394" s="295" t="s">
        <v>3211</v>
      </c>
      <c r="M1394" s="294"/>
      <c r="N1394" s="294"/>
      <c r="O1394" s="294"/>
      <c r="P1394" s="294"/>
      <c r="Q1394" s="294"/>
      <c r="R1394" s="294"/>
      <c r="S1394" s="294"/>
      <c r="T1394" s="294"/>
      <c r="U1394" s="294"/>
      <c r="V1394" s="294" t="s">
        <v>689</v>
      </c>
      <c r="W1394" s="294" t="s">
        <v>689</v>
      </c>
      <c r="X1394" s="294"/>
      <c r="Y1394" s="297">
        <v>106764</v>
      </c>
      <c r="Z1394" s="297">
        <v>0</v>
      </c>
      <c r="AA1394" s="297">
        <v>0</v>
      </c>
      <c r="AB1394" s="297">
        <v>0</v>
      </c>
      <c r="AC1394" s="297">
        <v>106764</v>
      </c>
      <c r="AD1394" s="294"/>
      <c r="AE1394" s="294"/>
      <c r="AF1394" s="294"/>
      <c r="AG1394" s="294"/>
      <c r="AH1394" s="294"/>
      <c r="AI1394" s="294"/>
      <c r="AJ1394" s="294"/>
      <c r="AK1394" s="294"/>
      <c r="AL1394" s="294"/>
      <c r="AM1394" s="294"/>
      <c r="AN1394" s="294"/>
      <c r="AO1394" s="294"/>
      <c r="AP1394" s="294"/>
      <c r="AQ1394" s="294"/>
    </row>
    <row r="1395" spans="1:43" x14ac:dyDescent="0.3">
      <c r="A1395" s="294"/>
      <c r="B1395" s="294"/>
      <c r="C1395" s="287" t="s">
        <v>3000</v>
      </c>
      <c r="D1395" s="288">
        <v>31531</v>
      </c>
      <c r="E1395" s="294"/>
      <c r="F1395" s="295" t="s">
        <v>3231</v>
      </c>
      <c r="G1395" s="295" t="s">
        <v>1132</v>
      </c>
      <c r="H1395" s="296"/>
      <c r="I1395" s="290">
        <v>38960</v>
      </c>
      <c r="J1395" s="294"/>
      <c r="K1395" s="294"/>
      <c r="L1395" s="295" t="s">
        <v>3218</v>
      </c>
      <c r="M1395" s="294"/>
      <c r="N1395" s="294"/>
      <c r="O1395" s="294"/>
      <c r="P1395" s="294"/>
      <c r="Q1395" s="294"/>
      <c r="R1395" s="294"/>
      <c r="S1395" s="294"/>
      <c r="T1395" s="294"/>
      <c r="U1395" s="294"/>
      <c r="V1395" s="294" t="s">
        <v>689</v>
      </c>
      <c r="W1395" s="294" t="s">
        <v>689</v>
      </c>
      <c r="X1395" s="294"/>
      <c r="Y1395" s="297">
        <v>105108</v>
      </c>
      <c r="Z1395" s="297">
        <v>0</v>
      </c>
      <c r="AA1395" s="297">
        <v>0</v>
      </c>
      <c r="AB1395" s="297">
        <v>0</v>
      </c>
      <c r="AC1395" s="297">
        <v>120000</v>
      </c>
      <c r="AD1395" s="294"/>
      <c r="AE1395" s="294"/>
      <c r="AF1395" s="294"/>
      <c r="AG1395" s="294"/>
      <c r="AH1395" s="294"/>
      <c r="AI1395" s="294"/>
      <c r="AJ1395" s="294"/>
      <c r="AK1395" s="294"/>
      <c r="AL1395" s="294"/>
      <c r="AM1395" s="294"/>
      <c r="AN1395" s="294"/>
      <c r="AO1395" s="294"/>
      <c r="AP1395" s="294"/>
      <c r="AQ1395" s="294"/>
    </row>
    <row r="1396" spans="1:43" ht="36" x14ac:dyDescent="0.3">
      <c r="A1396" s="294"/>
      <c r="B1396" s="294"/>
      <c r="C1396" s="287" t="s">
        <v>3001</v>
      </c>
      <c r="D1396" s="288">
        <v>64368</v>
      </c>
      <c r="E1396" s="294"/>
      <c r="F1396" s="295" t="s">
        <v>3268</v>
      </c>
      <c r="G1396" s="295" t="s">
        <v>1132</v>
      </c>
      <c r="H1396" s="296"/>
      <c r="I1396" s="290">
        <v>39364</v>
      </c>
      <c r="J1396" s="294"/>
      <c r="K1396" s="294"/>
      <c r="L1396" s="295" t="s">
        <v>3211</v>
      </c>
      <c r="M1396" s="294"/>
      <c r="N1396" s="294"/>
      <c r="O1396" s="294"/>
      <c r="P1396" s="294"/>
      <c r="Q1396" s="294"/>
      <c r="R1396" s="294"/>
      <c r="S1396" s="294"/>
      <c r="T1396" s="294"/>
      <c r="U1396" s="294"/>
      <c r="V1396" s="294" t="s">
        <v>689</v>
      </c>
      <c r="W1396" s="294" t="s">
        <v>689</v>
      </c>
      <c r="X1396" s="294"/>
      <c r="Y1396" s="297">
        <v>105052</v>
      </c>
      <c r="Z1396" s="297">
        <v>0</v>
      </c>
      <c r="AA1396" s="297">
        <v>0</v>
      </c>
      <c r="AB1396" s="297">
        <v>0</v>
      </c>
      <c r="AC1396" s="297">
        <v>0</v>
      </c>
      <c r="AD1396" s="294"/>
      <c r="AE1396" s="294"/>
      <c r="AF1396" s="294"/>
      <c r="AG1396" s="294"/>
      <c r="AH1396" s="294"/>
      <c r="AI1396" s="294"/>
      <c r="AJ1396" s="294"/>
      <c r="AK1396" s="294"/>
      <c r="AL1396" s="294"/>
      <c r="AM1396" s="294"/>
      <c r="AN1396" s="294"/>
      <c r="AO1396" s="294"/>
      <c r="AP1396" s="294"/>
      <c r="AQ1396" s="294"/>
    </row>
    <row r="1397" spans="1:43" ht="36" x14ac:dyDescent="0.3">
      <c r="A1397" s="294"/>
      <c r="B1397" s="294"/>
      <c r="C1397" s="287" t="s">
        <v>3002</v>
      </c>
      <c r="D1397" s="288">
        <v>64353</v>
      </c>
      <c r="E1397" s="294"/>
      <c r="F1397" s="295" t="s">
        <v>3268</v>
      </c>
      <c r="G1397" s="295" t="s">
        <v>1132</v>
      </c>
      <c r="H1397" s="296"/>
      <c r="I1397" s="290">
        <v>39364</v>
      </c>
      <c r="J1397" s="294"/>
      <c r="K1397" s="294"/>
      <c r="L1397" s="295" t="s">
        <v>3211</v>
      </c>
      <c r="M1397" s="294"/>
      <c r="N1397" s="294"/>
      <c r="O1397" s="294"/>
      <c r="P1397" s="294"/>
      <c r="Q1397" s="294"/>
      <c r="R1397" s="294"/>
      <c r="S1397" s="294"/>
      <c r="T1397" s="294"/>
      <c r="U1397" s="294"/>
      <c r="V1397" s="294" t="s">
        <v>689</v>
      </c>
      <c r="W1397" s="294" t="s">
        <v>689</v>
      </c>
      <c r="X1397" s="294"/>
      <c r="Y1397" s="297">
        <v>103477</v>
      </c>
      <c r="Z1397" s="297">
        <v>0</v>
      </c>
      <c r="AA1397" s="297">
        <v>0</v>
      </c>
      <c r="AB1397" s="297">
        <v>0</v>
      </c>
      <c r="AC1397" s="297">
        <v>0</v>
      </c>
      <c r="AD1397" s="294"/>
      <c r="AE1397" s="294"/>
      <c r="AF1397" s="294"/>
      <c r="AG1397" s="294"/>
      <c r="AH1397" s="294"/>
      <c r="AI1397" s="294"/>
      <c r="AJ1397" s="294"/>
      <c r="AK1397" s="294"/>
      <c r="AL1397" s="294"/>
      <c r="AM1397" s="294"/>
      <c r="AN1397" s="294"/>
      <c r="AO1397" s="294"/>
      <c r="AP1397" s="294"/>
      <c r="AQ1397" s="294"/>
    </row>
    <row r="1398" spans="1:43" ht="24" x14ac:dyDescent="0.3">
      <c r="A1398" s="294"/>
      <c r="B1398" s="294"/>
      <c r="C1398" s="287" t="s">
        <v>3003</v>
      </c>
      <c r="D1398" s="288">
        <v>100302</v>
      </c>
      <c r="E1398" s="294"/>
      <c r="F1398" s="295" t="s">
        <v>3231</v>
      </c>
      <c r="G1398" s="295" t="s">
        <v>1132</v>
      </c>
      <c r="H1398" s="296"/>
      <c r="I1398" s="290">
        <v>39736</v>
      </c>
      <c r="J1398" s="294"/>
      <c r="K1398" s="294"/>
      <c r="L1398" s="295" t="s">
        <v>3220</v>
      </c>
      <c r="M1398" s="294"/>
      <c r="N1398" s="294"/>
      <c r="O1398" s="294"/>
      <c r="P1398" s="294"/>
      <c r="Q1398" s="294"/>
      <c r="R1398" s="294"/>
      <c r="S1398" s="294"/>
      <c r="T1398" s="294"/>
      <c r="U1398" s="294"/>
      <c r="V1398" s="294" t="s">
        <v>689</v>
      </c>
      <c r="W1398" s="294" t="s">
        <v>691</v>
      </c>
      <c r="X1398" s="294"/>
      <c r="Y1398" s="297">
        <v>102993</v>
      </c>
      <c r="Z1398" s="297">
        <v>0</v>
      </c>
      <c r="AA1398" s="297">
        <v>0</v>
      </c>
      <c r="AB1398" s="297">
        <v>0</v>
      </c>
      <c r="AC1398" s="297">
        <v>124015.16</v>
      </c>
      <c r="AD1398" s="294"/>
      <c r="AE1398" s="294"/>
      <c r="AF1398" s="294"/>
      <c r="AG1398" s="294"/>
      <c r="AH1398" s="294"/>
      <c r="AI1398" s="294"/>
      <c r="AJ1398" s="294"/>
      <c r="AK1398" s="294"/>
      <c r="AL1398" s="294"/>
      <c r="AM1398" s="294"/>
      <c r="AN1398" s="294"/>
      <c r="AO1398" s="294"/>
      <c r="AP1398" s="294"/>
      <c r="AQ1398" s="294"/>
    </row>
    <row r="1399" spans="1:43" x14ac:dyDescent="0.3">
      <c r="A1399" s="294"/>
      <c r="B1399" s="294"/>
      <c r="C1399" s="287" t="s">
        <v>3004</v>
      </c>
      <c r="D1399" s="288">
        <v>25229</v>
      </c>
      <c r="E1399" s="294"/>
      <c r="F1399" s="295" t="s">
        <v>3229</v>
      </c>
      <c r="G1399" s="295" t="s">
        <v>1132</v>
      </c>
      <c r="H1399" s="296"/>
      <c r="I1399" s="290">
        <v>38673</v>
      </c>
      <c r="J1399" s="294"/>
      <c r="K1399" s="294"/>
      <c r="L1399" s="295" t="s">
        <v>3216</v>
      </c>
      <c r="M1399" s="294"/>
      <c r="N1399" s="294"/>
      <c r="O1399" s="294"/>
      <c r="P1399" s="294"/>
      <c r="Q1399" s="294"/>
      <c r="R1399" s="294"/>
      <c r="S1399" s="294"/>
      <c r="T1399" s="294"/>
      <c r="U1399" s="294"/>
      <c r="V1399" s="294" t="s">
        <v>689</v>
      </c>
      <c r="W1399" s="294" t="s">
        <v>689</v>
      </c>
      <c r="X1399" s="294"/>
      <c r="Y1399" s="297">
        <v>100000</v>
      </c>
      <c r="Z1399" s="297">
        <v>0</v>
      </c>
      <c r="AA1399" s="297">
        <v>0</v>
      </c>
      <c r="AB1399" s="297">
        <v>0</v>
      </c>
      <c r="AC1399" s="297">
        <v>93942.35</v>
      </c>
      <c r="AD1399" s="294"/>
      <c r="AE1399" s="294"/>
      <c r="AF1399" s="294"/>
      <c r="AG1399" s="294"/>
      <c r="AH1399" s="294"/>
      <c r="AI1399" s="294"/>
      <c r="AJ1399" s="294"/>
      <c r="AK1399" s="294"/>
      <c r="AL1399" s="294"/>
      <c r="AM1399" s="294"/>
      <c r="AN1399" s="294"/>
      <c r="AO1399" s="294"/>
      <c r="AP1399" s="294"/>
      <c r="AQ1399" s="294"/>
    </row>
    <row r="1400" spans="1:43" x14ac:dyDescent="0.3">
      <c r="A1400" s="294"/>
      <c r="B1400" s="294"/>
      <c r="C1400" s="287" t="s">
        <v>3005</v>
      </c>
      <c r="D1400" s="288">
        <v>25264</v>
      </c>
      <c r="E1400" s="294"/>
      <c r="F1400" s="295" t="s">
        <v>3229</v>
      </c>
      <c r="G1400" s="295" t="s">
        <v>1132</v>
      </c>
      <c r="H1400" s="296"/>
      <c r="I1400" s="290">
        <v>38673</v>
      </c>
      <c r="J1400" s="294"/>
      <c r="K1400" s="294"/>
      <c r="L1400" s="295" t="s">
        <v>3216</v>
      </c>
      <c r="M1400" s="294"/>
      <c r="N1400" s="294"/>
      <c r="O1400" s="294"/>
      <c r="P1400" s="294"/>
      <c r="Q1400" s="294"/>
      <c r="R1400" s="294"/>
      <c r="S1400" s="294"/>
      <c r="T1400" s="294"/>
      <c r="U1400" s="294"/>
      <c r="V1400" s="294" t="s">
        <v>689</v>
      </c>
      <c r="W1400" s="294" t="s">
        <v>689</v>
      </c>
      <c r="X1400" s="294"/>
      <c r="Y1400" s="297">
        <v>100000</v>
      </c>
      <c r="Z1400" s="297">
        <v>0</v>
      </c>
      <c r="AA1400" s="297">
        <v>0</v>
      </c>
      <c r="AB1400" s="297">
        <v>0</v>
      </c>
      <c r="AC1400" s="297">
        <v>90145.279999999999</v>
      </c>
      <c r="AD1400" s="294"/>
      <c r="AE1400" s="294"/>
      <c r="AF1400" s="294"/>
      <c r="AG1400" s="294"/>
      <c r="AH1400" s="294"/>
      <c r="AI1400" s="294"/>
      <c r="AJ1400" s="294"/>
      <c r="AK1400" s="294"/>
      <c r="AL1400" s="294"/>
      <c r="AM1400" s="294"/>
      <c r="AN1400" s="294"/>
      <c r="AO1400" s="294"/>
      <c r="AP1400" s="294"/>
      <c r="AQ1400" s="294"/>
    </row>
    <row r="1401" spans="1:43" ht="24" x14ac:dyDescent="0.3">
      <c r="A1401" s="294"/>
      <c r="B1401" s="294"/>
      <c r="C1401" s="287" t="s">
        <v>3006</v>
      </c>
      <c r="D1401" s="288">
        <v>15242</v>
      </c>
      <c r="E1401" s="294"/>
      <c r="F1401" s="295" t="s">
        <v>3228</v>
      </c>
      <c r="G1401" s="295" t="s">
        <v>1132</v>
      </c>
      <c r="H1401" s="296"/>
      <c r="I1401" s="290">
        <v>38386</v>
      </c>
      <c r="J1401" s="294"/>
      <c r="K1401" s="294"/>
      <c r="L1401" s="295" t="s">
        <v>3225</v>
      </c>
      <c r="M1401" s="294"/>
      <c r="N1401" s="294"/>
      <c r="O1401" s="294"/>
      <c r="P1401" s="294"/>
      <c r="Q1401" s="294"/>
      <c r="R1401" s="294"/>
      <c r="S1401" s="294"/>
      <c r="T1401" s="294"/>
      <c r="U1401" s="294"/>
      <c r="V1401" s="294" t="s">
        <v>689</v>
      </c>
      <c r="W1401" s="294" t="s">
        <v>689</v>
      </c>
      <c r="X1401" s="294"/>
      <c r="Y1401" s="297">
        <v>99996</v>
      </c>
      <c r="Z1401" s="297">
        <v>0</v>
      </c>
      <c r="AA1401" s="297">
        <v>0</v>
      </c>
      <c r="AB1401" s="297">
        <v>0</v>
      </c>
      <c r="AC1401" s="297">
        <v>0</v>
      </c>
      <c r="AD1401" s="294"/>
      <c r="AE1401" s="294"/>
      <c r="AF1401" s="294"/>
      <c r="AG1401" s="294"/>
      <c r="AH1401" s="294"/>
      <c r="AI1401" s="294"/>
      <c r="AJ1401" s="294"/>
      <c r="AK1401" s="294"/>
      <c r="AL1401" s="294"/>
      <c r="AM1401" s="294"/>
      <c r="AN1401" s="294"/>
      <c r="AO1401" s="294"/>
      <c r="AP1401" s="294"/>
      <c r="AQ1401" s="294"/>
    </row>
    <row r="1402" spans="1:43" ht="24" x14ac:dyDescent="0.3">
      <c r="A1402" s="294"/>
      <c r="B1402" s="294"/>
      <c r="C1402" s="287" t="s">
        <v>3007</v>
      </c>
      <c r="D1402" s="288">
        <v>39314</v>
      </c>
      <c r="E1402" s="294"/>
      <c r="F1402" s="295" t="s">
        <v>3268</v>
      </c>
      <c r="G1402" s="295" t="s">
        <v>1132</v>
      </c>
      <c r="H1402" s="296"/>
      <c r="I1402" s="290">
        <v>38989</v>
      </c>
      <c r="J1402" s="294"/>
      <c r="K1402" s="294"/>
      <c r="L1402" s="295" t="s">
        <v>3211</v>
      </c>
      <c r="M1402" s="294"/>
      <c r="N1402" s="294"/>
      <c r="O1402" s="294"/>
      <c r="P1402" s="294"/>
      <c r="Q1402" s="294"/>
      <c r="R1402" s="294"/>
      <c r="S1402" s="294"/>
      <c r="T1402" s="294"/>
      <c r="U1402" s="294"/>
      <c r="V1402" s="294" t="s">
        <v>689</v>
      </c>
      <c r="W1402" s="294" t="s">
        <v>689</v>
      </c>
      <c r="X1402" s="294"/>
      <c r="Y1402" s="297">
        <v>99994</v>
      </c>
      <c r="Z1402" s="297">
        <v>0</v>
      </c>
      <c r="AA1402" s="297">
        <v>0</v>
      </c>
      <c r="AB1402" s="297">
        <v>0</v>
      </c>
      <c r="AC1402" s="297">
        <v>2000</v>
      </c>
      <c r="AD1402" s="294"/>
      <c r="AE1402" s="294"/>
      <c r="AF1402" s="294"/>
      <c r="AG1402" s="294"/>
      <c r="AH1402" s="294"/>
      <c r="AI1402" s="294"/>
      <c r="AJ1402" s="294"/>
      <c r="AK1402" s="294"/>
      <c r="AL1402" s="294"/>
      <c r="AM1402" s="294"/>
      <c r="AN1402" s="294"/>
      <c r="AO1402" s="294"/>
      <c r="AP1402" s="294"/>
      <c r="AQ1402" s="294"/>
    </row>
    <row r="1403" spans="1:43" ht="24" x14ac:dyDescent="0.3">
      <c r="A1403" s="294"/>
      <c r="B1403" s="294"/>
      <c r="C1403" s="287" t="s">
        <v>3008</v>
      </c>
      <c r="D1403" s="288">
        <v>24049</v>
      </c>
      <c r="E1403" s="294"/>
      <c r="F1403" s="295" t="s">
        <v>3228</v>
      </c>
      <c r="G1403" s="295" t="s">
        <v>1132</v>
      </c>
      <c r="H1403" s="296"/>
      <c r="I1403" s="290">
        <v>38625</v>
      </c>
      <c r="J1403" s="294"/>
      <c r="K1403" s="294"/>
      <c r="L1403" s="295" t="s">
        <v>3220</v>
      </c>
      <c r="M1403" s="294"/>
      <c r="N1403" s="294"/>
      <c r="O1403" s="294"/>
      <c r="P1403" s="294"/>
      <c r="Q1403" s="294"/>
      <c r="R1403" s="294"/>
      <c r="S1403" s="294"/>
      <c r="T1403" s="294"/>
      <c r="U1403" s="294"/>
      <c r="V1403" s="294" t="s">
        <v>689</v>
      </c>
      <c r="W1403" s="294" t="s">
        <v>689</v>
      </c>
      <c r="X1403" s="294"/>
      <c r="Y1403" s="297">
        <v>99855</v>
      </c>
      <c r="Z1403" s="297">
        <v>0</v>
      </c>
      <c r="AA1403" s="297">
        <v>0</v>
      </c>
      <c r="AB1403" s="297">
        <v>0</v>
      </c>
      <c r="AC1403" s="297">
        <v>108203.74</v>
      </c>
      <c r="AD1403" s="294"/>
      <c r="AE1403" s="294"/>
      <c r="AF1403" s="294"/>
      <c r="AG1403" s="294"/>
      <c r="AH1403" s="294"/>
      <c r="AI1403" s="294"/>
      <c r="AJ1403" s="294"/>
      <c r="AK1403" s="294"/>
      <c r="AL1403" s="294"/>
      <c r="AM1403" s="294"/>
      <c r="AN1403" s="294"/>
      <c r="AO1403" s="294"/>
      <c r="AP1403" s="294"/>
      <c r="AQ1403" s="294"/>
    </row>
    <row r="1404" spans="1:43" ht="24" x14ac:dyDescent="0.3">
      <c r="A1404" s="294"/>
      <c r="B1404" s="294"/>
      <c r="C1404" s="287" t="s">
        <v>3009</v>
      </c>
      <c r="D1404" s="288">
        <v>16881</v>
      </c>
      <c r="E1404" s="294"/>
      <c r="F1404" s="295" t="s">
        <v>3230</v>
      </c>
      <c r="G1404" s="295" t="s">
        <v>1132</v>
      </c>
      <c r="H1404" s="296"/>
      <c r="I1404" s="290">
        <v>38512</v>
      </c>
      <c r="J1404" s="294"/>
      <c r="K1404" s="294"/>
      <c r="L1404" s="295" t="s">
        <v>3220</v>
      </c>
      <c r="M1404" s="294"/>
      <c r="N1404" s="294"/>
      <c r="O1404" s="294"/>
      <c r="P1404" s="294"/>
      <c r="Q1404" s="294"/>
      <c r="R1404" s="294"/>
      <c r="S1404" s="294"/>
      <c r="T1404" s="294"/>
      <c r="U1404" s="294"/>
      <c r="V1404" s="294" t="s">
        <v>689</v>
      </c>
      <c r="W1404" s="294" t="s">
        <v>689</v>
      </c>
      <c r="X1404" s="294"/>
      <c r="Y1404" s="297">
        <v>99806</v>
      </c>
      <c r="Z1404" s="297">
        <v>0</v>
      </c>
      <c r="AA1404" s="297">
        <v>0</v>
      </c>
      <c r="AB1404" s="297">
        <v>0</v>
      </c>
      <c r="AC1404" s="297">
        <v>0</v>
      </c>
      <c r="AD1404" s="294"/>
      <c r="AE1404" s="294"/>
      <c r="AF1404" s="294"/>
      <c r="AG1404" s="294"/>
      <c r="AH1404" s="294"/>
      <c r="AI1404" s="294"/>
      <c r="AJ1404" s="294"/>
      <c r="AK1404" s="294"/>
      <c r="AL1404" s="294"/>
      <c r="AM1404" s="294"/>
      <c r="AN1404" s="294"/>
      <c r="AO1404" s="294"/>
      <c r="AP1404" s="294"/>
      <c r="AQ1404" s="294"/>
    </row>
    <row r="1405" spans="1:43" ht="36" x14ac:dyDescent="0.3">
      <c r="A1405" s="294"/>
      <c r="B1405" s="294"/>
      <c r="C1405" s="287" t="s">
        <v>3010</v>
      </c>
      <c r="D1405" s="288">
        <v>16836</v>
      </c>
      <c r="E1405" s="294"/>
      <c r="F1405" s="295" t="s">
        <v>3230</v>
      </c>
      <c r="G1405" s="295" t="s">
        <v>1132</v>
      </c>
      <c r="H1405" s="296"/>
      <c r="I1405" s="290">
        <v>38513</v>
      </c>
      <c r="J1405" s="294"/>
      <c r="K1405" s="294"/>
      <c r="L1405" s="295" t="s">
        <v>3220</v>
      </c>
      <c r="M1405" s="294"/>
      <c r="N1405" s="294"/>
      <c r="O1405" s="294"/>
      <c r="P1405" s="294"/>
      <c r="Q1405" s="294"/>
      <c r="R1405" s="294"/>
      <c r="S1405" s="294"/>
      <c r="T1405" s="294"/>
      <c r="U1405" s="294"/>
      <c r="V1405" s="294" t="s">
        <v>689</v>
      </c>
      <c r="W1405" s="294" t="s">
        <v>689</v>
      </c>
      <c r="X1405" s="294"/>
      <c r="Y1405" s="297">
        <v>99806</v>
      </c>
      <c r="Z1405" s="297">
        <v>0</v>
      </c>
      <c r="AA1405" s="297">
        <v>0</v>
      </c>
      <c r="AB1405" s="297">
        <v>0</v>
      </c>
      <c r="AC1405" s="297">
        <v>27495.200000000001</v>
      </c>
      <c r="AD1405" s="294"/>
      <c r="AE1405" s="294"/>
      <c r="AF1405" s="294"/>
      <c r="AG1405" s="294"/>
      <c r="AH1405" s="294"/>
      <c r="AI1405" s="294"/>
      <c r="AJ1405" s="294"/>
      <c r="AK1405" s="294"/>
      <c r="AL1405" s="294"/>
      <c r="AM1405" s="294"/>
      <c r="AN1405" s="294"/>
      <c r="AO1405" s="294"/>
      <c r="AP1405" s="294"/>
      <c r="AQ1405" s="294"/>
    </row>
    <row r="1406" spans="1:43" ht="24" x14ac:dyDescent="0.3">
      <c r="A1406" s="294"/>
      <c r="B1406" s="294"/>
      <c r="C1406" s="287" t="s">
        <v>3011</v>
      </c>
      <c r="D1406" s="288">
        <v>16591</v>
      </c>
      <c r="E1406" s="294"/>
      <c r="F1406" s="295" t="s">
        <v>3230</v>
      </c>
      <c r="G1406" s="295" t="s">
        <v>1132</v>
      </c>
      <c r="H1406" s="296"/>
      <c r="I1406" s="290">
        <v>38441</v>
      </c>
      <c r="J1406" s="294"/>
      <c r="K1406" s="294"/>
      <c r="L1406" s="295" t="s">
        <v>3220</v>
      </c>
      <c r="M1406" s="294"/>
      <c r="N1406" s="294"/>
      <c r="O1406" s="294"/>
      <c r="P1406" s="294"/>
      <c r="Q1406" s="294"/>
      <c r="R1406" s="294"/>
      <c r="S1406" s="294"/>
      <c r="T1406" s="294"/>
      <c r="U1406" s="294"/>
      <c r="V1406" s="294" t="s">
        <v>689</v>
      </c>
      <c r="W1406" s="294" t="s">
        <v>689</v>
      </c>
      <c r="X1406" s="294"/>
      <c r="Y1406" s="297">
        <v>99806</v>
      </c>
      <c r="Z1406" s="297">
        <v>0</v>
      </c>
      <c r="AA1406" s="297">
        <v>0</v>
      </c>
      <c r="AB1406" s="297">
        <v>0</v>
      </c>
      <c r="AC1406" s="297">
        <v>116147</v>
      </c>
      <c r="AD1406" s="294"/>
      <c r="AE1406" s="294"/>
      <c r="AF1406" s="294"/>
      <c r="AG1406" s="294"/>
      <c r="AH1406" s="294"/>
      <c r="AI1406" s="294"/>
      <c r="AJ1406" s="294"/>
      <c r="AK1406" s="294"/>
      <c r="AL1406" s="294"/>
      <c r="AM1406" s="294"/>
      <c r="AN1406" s="294"/>
      <c r="AO1406" s="294"/>
      <c r="AP1406" s="294"/>
      <c r="AQ1406" s="294"/>
    </row>
    <row r="1407" spans="1:43" ht="24" x14ac:dyDescent="0.3">
      <c r="A1407" s="294"/>
      <c r="B1407" s="294"/>
      <c r="C1407" s="287" t="s">
        <v>3012</v>
      </c>
      <c r="D1407" s="288">
        <v>11759</v>
      </c>
      <c r="E1407" s="294"/>
      <c r="F1407" s="295" t="s">
        <v>3231</v>
      </c>
      <c r="G1407" s="295" t="s">
        <v>1132</v>
      </c>
      <c r="H1407" s="296"/>
      <c r="I1407" s="290">
        <v>38278</v>
      </c>
      <c r="J1407" s="294"/>
      <c r="K1407" s="294"/>
      <c r="L1407" s="295" t="s">
        <v>3226</v>
      </c>
      <c r="M1407" s="294"/>
      <c r="N1407" s="294"/>
      <c r="O1407" s="294"/>
      <c r="P1407" s="294"/>
      <c r="Q1407" s="294"/>
      <c r="R1407" s="294"/>
      <c r="S1407" s="294"/>
      <c r="T1407" s="294"/>
      <c r="U1407" s="294"/>
      <c r="V1407" s="294" t="s">
        <v>689</v>
      </c>
      <c r="W1407" s="294" t="s">
        <v>691</v>
      </c>
      <c r="X1407" s="294"/>
      <c r="Y1407" s="297">
        <v>99752</v>
      </c>
      <c r="Z1407" s="297">
        <v>0</v>
      </c>
      <c r="AA1407" s="297">
        <v>0</v>
      </c>
      <c r="AB1407" s="297">
        <v>0</v>
      </c>
      <c r="AC1407" s="297" t="s">
        <v>3288</v>
      </c>
      <c r="AD1407" s="294"/>
      <c r="AE1407" s="294"/>
      <c r="AF1407" s="294"/>
      <c r="AG1407" s="294"/>
      <c r="AH1407" s="294"/>
      <c r="AI1407" s="294"/>
      <c r="AJ1407" s="294"/>
      <c r="AK1407" s="294"/>
      <c r="AL1407" s="294"/>
      <c r="AM1407" s="294"/>
      <c r="AN1407" s="294"/>
      <c r="AO1407" s="294"/>
      <c r="AP1407" s="294"/>
      <c r="AQ1407" s="294"/>
    </row>
    <row r="1408" spans="1:43" ht="24" x14ac:dyDescent="0.3">
      <c r="A1408" s="294"/>
      <c r="B1408" s="294"/>
      <c r="C1408" s="287" t="s">
        <v>3013</v>
      </c>
      <c r="D1408" s="288">
        <v>16844</v>
      </c>
      <c r="E1408" s="294"/>
      <c r="F1408" s="295" t="s">
        <v>3230</v>
      </c>
      <c r="G1408" s="295" t="s">
        <v>1132</v>
      </c>
      <c r="H1408" s="296"/>
      <c r="I1408" s="290">
        <v>38546</v>
      </c>
      <c r="J1408" s="294"/>
      <c r="K1408" s="294"/>
      <c r="L1408" s="295" t="s">
        <v>3220</v>
      </c>
      <c r="M1408" s="294"/>
      <c r="N1408" s="294"/>
      <c r="O1408" s="294"/>
      <c r="P1408" s="294"/>
      <c r="Q1408" s="294"/>
      <c r="R1408" s="294"/>
      <c r="S1408" s="294"/>
      <c r="T1408" s="294"/>
      <c r="U1408" s="294"/>
      <c r="V1408" s="294" t="s">
        <v>689</v>
      </c>
      <c r="W1408" s="294" t="s">
        <v>689</v>
      </c>
      <c r="X1408" s="294"/>
      <c r="Y1408" s="297">
        <v>99692</v>
      </c>
      <c r="Z1408" s="297">
        <v>0</v>
      </c>
      <c r="AA1408" s="297">
        <v>0</v>
      </c>
      <c r="AB1408" s="297">
        <v>0</v>
      </c>
      <c r="AC1408" s="297">
        <v>24670</v>
      </c>
      <c r="AD1408" s="294"/>
      <c r="AE1408" s="294"/>
      <c r="AF1408" s="294"/>
      <c r="AG1408" s="294"/>
      <c r="AH1408" s="294"/>
      <c r="AI1408" s="294"/>
      <c r="AJ1408" s="294"/>
      <c r="AK1408" s="294"/>
      <c r="AL1408" s="294"/>
      <c r="AM1408" s="294"/>
      <c r="AN1408" s="294"/>
      <c r="AO1408" s="294"/>
      <c r="AP1408" s="294"/>
      <c r="AQ1408" s="294"/>
    </row>
    <row r="1409" spans="1:43" ht="24" x14ac:dyDescent="0.3">
      <c r="A1409" s="294"/>
      <c r="B1409" s="294"/>
      <c r="C1409" s="287" t="s">
        <v>3014</v>
      </c>
      <c r="D1409" s="288">
        <v>17031</v>
      </c>
      <c r="E1409" s="294"/>
      <c r="F1409" s="295" t="s">
        <v>3228</v>
      </c>
      <c r="G1409" s="295" t="s">
        <v>1132</v>
      </c>
      <c r="H1409" s="296"/>
      <c r="I1409" s="290">
        <v>38447</v>
      </c>
      <c r="J1409" s="294"/>
      <c r="K1409" s="294"/>
      <c r="L1409" s="295" t="s">
        <v>3224</v>
      </c>
      <c r="M1409" s="294"/>
      <c r="N1409" s="294"/>
      <c r="O1409" s="294"/>
      <c r="P1409" s="294"/>
      <c r="Q1409" s="294"/>
      <c r="R1409" s="294"/>
      <c r="S1409" s="294"/>
      <c r="T1409" s="294"/>
      <c r="U1409" s="294"/>
      <c r="V1409" s="294" t="s">
        <v>689</v>
      </c>
      <c r="W1409" s="294" t="s">
        <v>689</v>
      </c>
      <c r="X1409" s="294"/>
      <c r="Y1409" s="297">
        <v>99500</v>
      </c>
      <c r="Z1409" s="297">
        <v>0</v>
      </c>
      <c r="AA1409" s="297">
        <v>0</v>
      </c>
      <c r="AB1409" s="297">
        <v>0</v>
      </c>
      <c r="AC1409" s="297">
        <v>0</v>
      </c>
      <c r="AD1409" s="294"/>
      <c r="AE1409" s="294"/>
      <c r="AF1409" s="294"/>
      <c r="AG1409" s="294"/>
      <c r="AH1409" s="294"/>
      <c r="AI1409" s="294"/>
      <c r="AJ1409" s="294"/>
      <c r="AK1409" s="294"/>
      <c r="AL1409" s="294"/>
      <c r="AM1409" s="294"/>
      <c r="AN1409" s="294"/>
      <c r="AO1409" s="294"/>
      <c r="AP1409" s="294"/>
      <c r="AQ1409" s="294"/>
    </row>
    <row r="1410" spans="1:43" ht="36" x14ac:dyDescent="0.3">
      <c r="A1410" s="294"/>
      <c r="B1410" s="294"/>
      <c r="C1410" s="287" t="s">
        <v>3015</v>
      </c>
      <c r="D1410" s="288">
        <v>75514</v>
      </c>
      <c r="E1410" s="294"/>
      <c r="F1410" s="295" t="s">
        <v>3284</v>
      </c>
      <c r="G1410" s="295" t="s">
        <v>1132</v>
      </c>
      <c r="H1410" s="296"/>
      <c r="I1410" s="290">
        <v>39484</v>
      </c>
      <c r="J1410" s="294"/>
      <c r="K1410" s="294"/>
      <c r="L1410" s="295" t="s">
        <v>3211</v>
      </c>
      <c r="M1410" s="294"/>
      <c r="N1410" s="294"/>
      <c r="O1410" s="294"/>
      <c r="P1410" s="294"/>
      <c r="Q1410" s="294"/>
      <c r="R1410" s="294"/>
      <c r="S1410" s="294"/>
      <c r="T1410" s="294"/>
      <c r="U1410" s="294"/>
      <c r="V1410" s="294" t="s">
        <v>689</v>
      </c>
      <c r="W1410" s="294" t="s">
        <v>689</v>
      </c>
      <c r="X1410" s="294"/>
      <c r="Y1410" s="297">
        <v>98943</v>
      </c>
      <c r="Z1410" s="297">
        <v>0</v>
      </c>
      <c r="AA1410" s="297">
        <v>0</v>
      </c>
      <c r="AB1410" s="297">
        <v>0</v>
      </c>
      <c r="AC1410" s="297">
        <v>28000</v>
      </c>
      <c r="AD1410" s="294"/>
      <c r="AE1410" s="294"/>
      <c r="AF1410" s="294"/>
      <c r="AG1410" s="294"/>
      <c r="AH1410" s="294"/>
      <c r="AI1410" s="294"/>
      <c r="AJ1410" s="294"/>
      <c r="AK1410" s="294"/>
      <c r="AL1410" s="294"/>
      <c r="AM1410" s="294"/>
      <c r="AN1410" s="294"/>
      <c r="AO1410" s="294"/>
      <c r="AP1410" s="294"/>
      <c r="AQ1410" s="294"/>
    </row>
    <row r="1411" spans="1:43" ht="24" x14ac:dyDescent="0.3">
      <c r="A1411" s="294"/>
      <c r="B1411" s="294"/>
      <c r="C1411" s="287" t="s">
        <v>3016</v>
      </c>
      <c r="D1411" s="288">
        <v>10271</v>
      </c>
      <c r="E1411" s="294"/>
      <c r="F1411" s="295" t="s">
        <v>3231</v>
      </c>
      <c r="G1411" s="295" t="s">
        <v>1132</v>
      </c>
      <c r="H1411" s="296"/>
      <c r="I1411" s="290">
        <v>38289</v>
      </c>
      <c r="J1411" s="294"/>
      <c r="K1411" s="294"/>
      <c r="L1411" s="295" t="s">
        <v>3226</v>
      </c>
      <c r="M1411" s="294"/>
      <c r="N1411" s="294"/>
      <c r="O1411" s="294"/>
      <c r="P1411" s="294"/>
      <c r="Q1411" s="294"/>
      <c r="R1411" s="294"/>
      <c r="S1411" s="294"/>
      <c r="T1411" s="294"/>
      <c r="U1411" s="294"/>
      <c r="V1411" s="294" t="s">
        <v>689</v>
      </c>
      <c r="W1411" s="294" t="s">
        <v>689</v>
      </c>
      <c r="X1411" s="294"/>
      <c r="Y1411" s="297">
        <v>98347</v>
      </c>
      <c r="Z1411" s="297">
        <v>0</v>
      </c>
      <c r="AA1411" s="297">
        <v>0</v>
      </c>
      <c r="AB1411" s="297">
        <v>0</v>
      </c>
      <c r="AC1411" s="297">
        <v>0</v>
      </c>
      <c r="AD1411" s="294"/>
      <c r="AE1411" s="294"/>
      <c r="AF1411" s="294"/>
      <c r="AG1411" s="294"/>
      <c r="AH1411" s="294"/>
      <c r="AI1411" s="294"/>
      <c r="AJ1411" s="294"/>
      <c r="AK1411" s="294"/>
      <c r="AL1411" s="294"/>
      <c r="AM1411" s="294"/>
      <c r="AN1411" s="294"/>
      <c r="AO1411" s="294"/>
      <c r="AP1411" s="294"/>
      <c r="AQ1411" s="294"/>
    </row>
    <row r="1412" spans="1:43" ht="36" x14ac:dyDescent="0.3">
      <c r="A1412" s="294"/>
      <c r="B1412" s="294"/>
      <c r="C1412" s="287" t="s">
        <v>3017</v>
      </c>
      <c r="D1412" s="288">
        <v>64339</v>
      </c>
      <c r="E1412" s="294"/>
      <c r="F1412" s="295" t="s">
        <v>3268</v>
      </c>
      <c r="G1412" s="295" t="s">
        <v>1132</v>
      </c>
      <c r="H1412" s="296"/>
      <c r="I1412" s="290">
        <v>39364</v>
      </c>
      <c r="J1412" s="294"/>
      <c r="K1412" s="294"/>
      <c r="L1412" s="295" t="s">
        <v>3211</v>
      </c>
      <c r="M1412" s="294"/>
      <c r="N1412" s="294"/>
      <c r="O1412" s="294"/>
      <c r="P1412" s="294"/>
      <c r="Q1412" s="294"/>
      <c r="R1412" s="294"/>
      <c r="S1412" s="294"/>
      <c r="T1412" s="294"/>
      <c r="U1412" s="294"/>
      <c r="V1412" s="294" t="s">
        <v>689</v>
      </c>
      <c r="W1412" s="294" t="s">
        <v>689</v>
      </c>
      <c r="X1412" s="294"/>
      <c r="Y1412" s="297">
        <v>97713</v>
      </c>
      <c r="Z1412" s="297">
        <v>0</v>
      </c>
      <c r="AA1412" s="297">
        <v>0</v>
      </c>
      <c r="AB1412" s="297">
        <v>0</v>
      </c>
      <c r="AC1412" s="297">
        <v>0</v>
      </c>
      <c r="AD1412" s="294"/>
      <c r="AE1412" s="294"/>
      <c r="AF1412" s="294"/>
      <c r="AG1412" s="294"/>
      <c r="AH1412" s="294"/>
      <c r="AI1412" s="294"/>
      <c r="AJ1412" s="294"/>
      <c r="AK1412" s="294"/>
      <c r="AL1412" s="294"/>
      <c r="AM1412" s="294"/>
      <c r="AN1412" s="294"/>
      <c r="AO1412" s="294"/>
      <c r="AP1412" s="294"/>
      <c r="AQ1412" s="294"/>
    </row>
    <row r="1413" spans="1:43" ht="24" x14ac:dyDescent="0.3">
      <c r="A1413" s="294"/>
      <c r="B1413" s="294"/>
      <c r="C1413" s="287" t="s">
        <v>3018</v>
      </c>
      <c r="D1413" s="288">
        <v>12202</v>
      </c>
      <c r="E1413" s="294"/>
      <c r="F1413" s="295" t="s">
        <v>3228</v>
      </c>
      <c r="G1413" s="295" t="s">
        <v>1132</v>
      </c>
      <c r="H1413" s="296"/>
      <c r="I1413" s="290">
        <v>38260</v>
      </c>
      <c r="J1413" s="294"/>
      <c r="K1413" s="294"/>
      <c r="L1413" s="295" t="s">
        <v>3220</v>
      </c>
      <c r="M1413" s="294"/>
      <c r="N1413" s="294"/>
      <c r="O1413" s="294"/>
      <c r="P1413" s="294"/>
      <c r="Q1413" s="294"/>
      <c r="R1413" s="294"/>
      <c r="S1413" s="294"/>
      <c r="T1413" s="294"/>
      <c r="U1413" s="294"/>
      <c r="V1413" s="294" t="s">
        <v>689</v>
      </c>
      <c r="W1413" s="294" t="s">
        <v>691</v>
      </c>
      <c r="X1413" s="294"/>
      <c r="Y1413" s="297">
        <v>97674</v>
      </c>
      <c r="Z1413" s="297">
        <v>0</v>
      </c>
      <c r="AA1413" s="297">
        <v>0</v>
      </c>
      <c r="AB1413" s="297">
        <v>0</v>
      </c>
      <c r="AC1413" s="297">
        <v>97708.02</v>
      </c>
      <c r="AD1413" s="294"/>
      <c r="AE1413" s="294"/>
      <c r="AF1413" s="294"/>
      <c r="AG1413" s="294"/>
      <c r="AH1413" s="294"/>
      <c r="AI1413" s="294"/>
      <c r="AJ1413" s="294"/>
      <c r="AK1413" s="294"/>
      <c r="AL1413" s="294"/>
      <c r="AM1413" s="294"/>
      <c r="AN1413" s="294"/>
      <c r="AO1413" s="294"/>
      <c r="AP1413" s="294"/>
      <c r="AQ1413" s="294"/>
    </row>
    <row r="1414" spans="1:43" ht="36" x14ac:dyDescent="0.3">
      <c r="A1414" s="294"/>
      <c r="B1414" s="294"/>
      <c r="C1414" s="287" t="s">
        <v>3019</v>
      </c>
      <c r="D1414" s="288">
        <v>64165</v>
      </c>
      <c r="E1414" s="294"/>
      <c r="F1414" s="295" t="s">
        <v>3268</v>
      </c>
      <c r="G1414" s="295" t="s">
        <v>1132</v>
      </c>
      <c r="H1414" s="296"/>
      <c r="I1414" s="290">
        <v>39364</v>
      </c>
      <c r="J1414" s="294"/>
      <c r="K1414" s="294"/>
      <c r="L1414" s="295" t="s">
        <v>3211</v>
      </c>
      <c r="M1414" s="294"/>
      <c r="N1414" s="294"/>
      <c r="O1414" s="294"/>
      <c r="P1414" s="294"/>
      <c r="Q1414" s="294"/>
      <c r="R1414" s="294"/>
      <c r="S1414" s="294"/>
      <c r="T1414" s="294"/>
      <c r="U1414" s="294"/>
      <c r="V1414" s="294" t="s">
        <v>689</v>
      </c>
      <c r="W1414" s="294" t="s">
        <v>689</v>
      </c>
      <c r="X1414" s="294"/>
      <c r="Y1414" s="297">
        <v>96663</v>
      </c>
      <c r="Z1414" s="297">
        <v>0</v>
      </c>
      <c r="AA1414" s="297">
        <v>0</v>
      </c>
      <c r="AB1414" s="297">
        <v>0</v>
      </c>
      <c r="AC1414" s="297">
        <v>0</v>
      </c>
      <c r="AD1414" s="294"/>
      <c r="AE1414" s="294"/>
      <c r="AF1414" s="294"/>
      <c r="AG1414" s="294"/>
      <c r="AH1414" s="294"/>
      <c r="AI1414" s="294"/>
      <c r="AJ1414" s="294"/>
      <c r="AK1414" s="294"/>
      <c r="AL1414" s="294"/>
      <c r="AM1414" s="294"/>
      <c r="AN1414" s="294"/>
      <c r="AO1414" s="294"/>
      <c r="AP1414" s="294"/>
      <c r="AQ1414" s="294"/>
    </row>
    <row r="1415" spans="1:43" ht="24" x14ac:dyDescent="0.3">
      <c r="A1415" s="294"/>
      <c r="B1415" s="294"/>
      <c r="C1415" s="287" t="s">
        <v>3020</v>
      </c>
      <c r="D1415" s="288">
        <v>28074</v>
      </c>
      <c r="E1415" s="294"/>
      <c r="F1415" s="295" t="s">
        <v>3228</v>
      </c>
      <c r="G1415" s="295" t="s">
        <v>1132</v>
      </c>
      <c r="H1415" s="296"/>
      <c r="I1415" s="290">
        <v>38727</v>
      </c>
      <c r="J1415" s="294"/>
      <c r="K1415" s="294"/>
      <c r="L1415" s="295" t="s">
        <v>3220</v>
      </c>
      <c r="M1415" s="294"/>
      <c r="N1415" s="294"/>
      <c r="O1415" s="294"/>
      <c r="P1415" s="294"/>
      <c r="Q1415" s="294"/>
      <c r="R1415" s="294"/>
      <c r="S1415" s="294"/>
      <c r="T1415" s="294"/>
      <c r="U1415" s="294"/>
      <c r="V1415" s="294" t="s">
        <v>689</v>
      </c>
      <c r="W1415" s="294" t="s">
        <v>691</v>
      </c>
      <c r="X1415" s="294"/>
      <c r="Y1415" s="297">
        <v>95968</v>
      </c>
      <c r="Z1415" s="297">
        <v>0</v>
      </c>
      <c r="AA1415" s="297">
        <v>0</v>
      </c>
      <c r="AB1415" s="297">
        <v>0</v>
      </c>
      <c r="AC1415" s="297">
        <v>121703.65</v>
      </c>
      <c r="AD1415" s="294"/>
      <c r="AE1415" s="294"/>
      <c r="AF1415" s="294"/>
      <c r="AG1415" s="294"/>
      <c r="AH1415" s="294"/>
      <c r="AI1415" s="294"/>
      <c r="AJ1415" s="294"/>
      <c r="AK1415" s="294"/>
      <c r="AL1415" s="294"/>
      <c r="AM1415" s="294"/>
      <c r="AN1415" s="294"/>
      <c r="AO1415" s="294"/>
      <c r="AP1415" s="294"/>
      <c r="AQ1415" s="294"/>
    </row>
    <row r="1416" spans="1:43" ht="36" x14ac:dyDescent="0.3">
      <c r="A1416" s="294"/>
      <c r="B1416" s="294"/>
      <c r="C1416" s="287" t="s">
        <v>3021</v>
      </c>
      <c r="D1416" s="288">
        <v>39396</v>
      </c>
      <c r="E1416" s="294"/>
      <c r="F1416" s="295" t="s">
        <v>3268</v>
      </c>
      <c r="G1416" s="295" t="s">
        <v>1132</v>
      </c>
      <c r="H1416" s="296"/>
      <c r="I1416" s="290">
        <v>38987</v>
      </c>
      <c r="J1416" s="294"/>
      <c r="K1416" s="294"/>
      <c r="L1416" s="295" t="s">
        <v>3211</v>
      </c>
      <c r="M1416" s="294"/>
      <c r="N1416" s="294"/>
      <c r="O1416" s="294"/>
      <c r="P1416" s="294"/>
      <c r="Q1416" s="294"/>
      <c r="R1416" s="294"/>
      <c r="S1416" s="294"/>
      <c r="T1416" s="294"/>
      <c r="U1416" s="294"/>
      <c r="V1416" s="294" t="s">
        <v>689</v>
      </c>
      <c r="W1416" s="294" t="s">
        <v>689</v>
      </c>
      <c r="X1416" s="294"/>
      <c r="Y1416" s="297">
        <v>95625</v>
      </c>
      <c r="Z1416" s="297">
        <v>0</v>
      </c>
      <c r="AA1416" s="297">
        <v>0</v>
      </c>
      <c r="AB1416" s="297">
        <v>0</v>
      </c>
      <c r="AC1416" s="297">
        <v>94126.03</v>
      </c>
      <c r="AD1416" s="294"/>
      <c r="AE1416" s="294"/>
      <c r="AF1416" s="294"/>
      <c r="AG1416" s="294"/>
      <c r="AH1416" s="294"/>
      <c r="AI1416" s="294"/>
      <c r="AJ1416" s="294"/>
      <c r="AK1416" s="294"/>
      <c r="AL1416" s="294"/>
      <c r="AM1416" s="294"/>
      <c r="AN1416" s="294"/>
      <c r="AO1416" s="294"/>
      <c r="AP1416" s="294"/>
      <c r="AQ1416" s="294"/>
    </row>
    <row r="1417" spans="1:43" ht="36" x14ac:dyDescent="0.3">
      <c r="A1417" s="294"/>
      <c r="B1417" s="294"/>
      <c r="C1417" s="287" t="s">
        <v>3022</v>
      </c>
      <c r="D1417" s="288">
        <v>39402</v>
      </c>
      <c r="E1417" s="294"/>
      <c r="F1417" s="295" t="s">
        <v>3268</v>
      </c>
      <c r="G1417" s="295" t="s">
        <v>1132</v>
      </c>
      <c r="H1417" s="296"/>
      <c r="I1417" s="290">
        <v>38991</v>
      </c>
      <c r="J1417" s="294"/>
      <c r="K1417" s="294"/>
      <c r="L1417" s="295" t="s">
        <v>3211</v>
      </c>
      <c r="M1417" s="294"/>
      <c r="N1417" s="294"/>
      <c r="O1417" s="294"/>
      <c r="P1417" s="294"/>
      <c r="Q1417" s="294"/>
      <c r="R1417" s="294"/>
      <c r="S1417" s="294"/>
      <c r="T1417" s="294"/>
      <c r="U1417" s="294"/>
      <c r="V1417" s="294" t="s">
        <v>689</v>
      </c>
      <c r="W1417" s="294" t="s">
        <v>689</v>
      </c>
      <c r="X1417" s="294"/>
      <c r="Y1417" s="297">
        <v>95625</v>
      </c>
      <c r="Z1417" s="297">
        <v>0</v>
      </c>
      <c r="AA1417" s="297">
        <v>0</v>
      </c>
      <c r="AB1417" s="297">
        <v>0</v>
      </c>
      <c r="AC1417" s="297">
        <v>94804.69</v>
      </c>
      <c r="AD1417" s="294"/>
      <c r="AE1417" s="294"/>
      <c r="AF1417" s="294"/>
      <c r="AG1417" s="294"/>
      <c r="AH1417" s="294"/>
      <c r="AI1417" s="294"/>
      <c r="AJ1417" s="294"/>
      <c r="AK1417" s="294"/>
      <c r="AL1417" s="294"/>
      <c r="AM1417" s="294"/>
      <c r="AN1417" s="294"/>
      <c r="AO1417" s="294"/>
      <c r="AP1417" s="294"/>
      <c r="AQ1417" s="294"/>
    </row>
    <row r="1418" spans="1:43" ht="36" x14ac:dyDescent="0.3">
      <c r="A1418" s="294"/>
      <c r="B1418" s="294"/>
      <c r="C1418" s="287" t="s">
        <v>3023</v>
      </c>
      <c r="D1418" s="288">
        <v>39443</v>
      </c>
      <c r="E1418" s="294"/>
      <c r="F1418" s="295" t="s">
        <v>3268</v>
      </c>
      <c r="G1418" s="295" t="s">
        <v>1132</v>
      </c>
      <c r="H1418" s="296"/>
      <c r="I1418" s="290">
        <v>38991</v>
      </c>
      <c r="J1418" s="294"/>
      <c r="K1418" s="294"/>
      <c r="L1418" s="295" t="s">
        <v>3211</v>
      </c>
      <c r="M1418" s="294"/>
      <c r="N1418" s="294"/>
      <c r="O1418" s="294"/>
      <c r="P1418" s="294"/>
      <c r="Q1418" s="294"/>
      <c r="R1418" s="294"/>
      <c r="S1418" s="294"/>
      <c r="T1418" s="294"/>
      <c r="U1418" s="294"/>
      <c r="V1418" s="294" t="s">
        <v>689</v>
      </c>
      <c r="W1418" s="294" t="s">
        <v>689</v>
      </c>
      <c r="X1418" s="294"/>
      <c r="Y1418" s="297">
        <v>95625</v>
      </c>
      <c r="Z1418" s="297">
        <v>0</v>
      </c>
      <c r="AA1418" s="297">
        <v>0</v>
      </c>
      <c r="AB1418" s="297">
        <v>0</v>
      </c>
      <c r="AC1418" s="297">
        <v>87561.88</v>
      </c>
      <c r="AD1418" s="294"/>
      <c r="AE1418" s="294"/>
      <c r="AF1418" s="294"/>
      <c r="AG1418" s="294"/>
      <c r="AH1418" s="294"/>
      <c r="AI1418" s="294"/>
      <c r="AJ1418" s="294"/>
      <c r="AK1418" s="294"/>
      <c r="AL1418" s="294"/>
      <c r="AM1418" s="294"/>
      <c r="AN1418" s="294"/>
      <c r="AO1418" s="294"/>
      <c r="AP1418" s="294"/>
      <c r="AQ1418" s="294"/>
    </row>
    <row r="1419" spans="1:43" ht="36" x14ac:dyDescent="0.3">
      <c r="A1419" s="294"/>
      <c r="B1419" s="294"/>
      <c r="C1419" s="287" t="s">
        <v>3024</v>
      </c>
      <c r="D1419" s="288">
        <v>39389</v>
      </c>
      <c r="E1419" s="294"/>
      <c r="F1419" s="295" t="s">
        <v>3268</v>
      </c>
      <c r="G1419" s="295" t="s">
        <v>1132</v>
      </c>
      <c r="H1419" s="296"/>
      <c r="I1419" s="290">
        <v>38987</v>
      </c>
      <c r="J1419" s="294"/>
      <c r="K1419" s="294"/>
      <c r="L1419" s="295" t="s">
        <v>3211</v>
      </c>
      <c r="M1419" s="294"/>
      <c r="N1419" s="294"/>
      <c r="O1419" s="294"/>
      <c r="P1419" s="294"/>
      <c r="Q1419" s="294"/>
      <c r="R1419" s="294"/>
      <c r="S1419" s="294"/>
      <c r="T1419" s="294"/>
      <c r="U1419" s="294"/>
      <c r="V1419" s="294" t="s">
        <v>689</v>
      </c>
      <c r="W1419" s="294" t="s">
        <v>689</v>
      </c>
      <c r="X1419" s="294"/>
      <c r="Y1419" s="297">
        <v>95625</v>
      </c>
      <c r="Z1419" s="297">
        <v>0</v>
      </c>
      <c r="AA1419" s="297">
        <v>0</v>
      </c>
      <c r="AB1419" s="297">
        <v>0</v>
      </c>
      <c r="AC1419" s="297">
        <v>95139.05</v>
      </c>
      <c r="AD1419" s="294"/>
      <c r="AE1419" s="294"/>
      <c r="AF1419" s="294"/>
      <c r="AG1419" s="294"/>
      <c r="AH1419" s="294"/>
      <c r="AI1419" s="294"/>
      <c r="AJ1419" s="294"/>
      <c r="AK1419" s="294"/>
      <c r="AL1419" s="294"/>
      <c r="AM1419" s="294"/>
      <c r="AN1419" s="294"/>
      <c r="AO1419" s="294"/>
      <c r="AP1419" s="294"/>
      <c r="AQ1419" s="294"/>
    </row>
    <row r="1420" spans="1:43" ht="36" x14ac:dyDescent="0.3">
      <c r="A1420" s="294"/>
      <c r="B1420" s="294"/>
      <c r="C1420" s="287" t="s">
        <v>3025</v>
      </c>
      <c r="D1420" s="288">
        <v>39358</v>
      </c>
      <c r="E1420" s="294"/>
      <c r="F1420" s="295" t="s">
        <v>3268</v>
      </c>
      <c r="G1420" s="295" t="s">
        <v>1132</v>
      </c>
      <c r="H1420" s="296"/>
      <c r="I1420" s="290">
        <v>38987</v>
      </c>
      <c r="J1420" s="294"/>
      <c r="K1420" s="294"/>
      <c r="L1420" s="295" t="s">
        <v>3211</v>
      </c>
      <c r="M1420" s="294"/>
      <c r="N1420" s="294"/>
      <c r="O1420" s="294"/>
      <c r="P1420" s="294"/>
      <c r="Q1420" s="294"/>
      <c r="R1420" s="294"/>
      <c r="S1420" s="294"/>
      <c r="T1420" s="294"/>
      <c r="U1420" s="294"/>
      <c r="V1420" s="294" t="s">
        <v>689</v>
      </c>
      <c r="W1420" s="294" t="s">
        <v>689</v>
      </c>
      <c r="X1420" s="294"/>
      <c r="Y1420" s="297">
        <v>95625</v>
      </c>
      <c r="Z1420" s="297">
        <v>0</v>
      </c>
      <c r="AA1420" s="297">
        <v>0</v>
      </c>
      <c r="AB1420" s="297">
        <v>0</v>
      </c>
      <c r="AC1420" s="297">
        <v>95988.97</v>
      </c>
      <c r="AD1420" s="294"/>
      <c r="AE1420" s="294"/>
      <c r="AF1420" s="294"/>
      <c r="AG1420" s="294"/>
      <c r="AH1420" s="294"/>
      <c r="AI1420" s="294"/>
      <c r="AJ1420" s="294"/>
      <c r="AK1420" s="294"/>
      <c r="AL1420" s="294"/>
      <c r="AM1420" s="294"/>
      <c r="AN1420" s="294"/>
      <c r="AO1420" s="294"/>
      <c r="AP1420" s="294"/>
      <c r="AQ1420" s="294"/>
    </row>
    <row r="1421" spans="1:43" ht="36" x14ac:dyDescent="0.3">
      <c r="A1421" s="294"/>
      <c r="B1421" s="294"/>
      <c r="C1421" s="287" t="s">
        <v>3026</v>
      </c>
      <c r="D1421" s="288">
        <v>39334</v>
      </c>
      <c r="E1421" s="294"/>
      <c r="F1421" s="295" t="s">
        <v>3268</v>
      </c>
      <c r="G1421" s="295" t="s">
        <v>1132</v>
      </c>
      <c r="H1421" s="296"/>
      <c r="I1421" s="290">
        <v>38987</v>
      </c>
      <c r="J1421" s="294"/>
      <c r="K1421" s="294"/>
      <c r="L1421" s="295" t="s">
        <v>3211</v>
      </c>
      <c r="M1421" s="294"/>
      <c r="N1421" s="294"/>
      <c r="O1421" s="294"/>
      <c r="P1421" s="294"/>
      <c r="Q1421" s="294"/>
      <c r="R1421" s="294"/>
      <c r="S1421" s="294"/>
      <c r="T1421" s="294"/>
      <c r="U1421" s="294"/>
      <c r="V1421" s="294" t="s">
        <v>689</v>
      </c>
      <c r="W1421" s="294" t="s">
        <v>689</v>
      </c>
      <c r="X1421" s="294"/>
      <c r="Y1421" s="297">
        <v>95625</v>
      </c>
      <c r="Z1421" s="297">
        <v>0</v>
      </c>
      <c r="AA1421" s="297">
        <v>0</v>
      </c>
      <c r="AB1421" s="297">
        <v>0</v>
      </c>
      <c r="AC1421" s="297">
        <v>97240.14</v>
      </c>
      <c r="AD1421" s="294"/>
      <c r="AE1421" s="294"/>
      <c r="AF1421" s="294"/>
      <c r="AG1421" s="294"/>
      <c r="AH1421" s="294"/>
      <c r="AI1421" s="294"/>
      <c r="AJ1421" s="294"/>
      <c r="AK1421" s="294"/>
      <c r="AL1421" s="294"/>
      <c r="AM1421" s="294"/>
      <c r="AN1421" s="294"/>
      <c r="AO1421" s="294"/>
      <c r="AP1421" s="294"/>
      <c r="AQ1421" s="294"/>
    </row>
    <row r="1422" spans="1:43" ht="36" x14ac:dyDescent="0.3">
      <c r="A1422" s="294"/>
      <c r="B1422" s="294"/>
      <c r="C1422" s="287" t="s">
        <v>3027</v>
      </c>
      <c r="D1422" s="288">
        <v>40264</v>
      </c>
      <c r="E1422" s="294"/>
      <c r="F1422" s="295" t="s">
        <v>3268</v>
      </c>
      <c r="G1422" s="295" t="s">
        <v>1132</v>
      </c>
      <c r="H1422" s="296"/>
      <c r="I1422" s="290">
        <v>38989</v>
      </c>
      <c r="J1422" s="294"/>
      <c r="K1422" s="294"/>
      <c r="L1422" s="295" t="s">
        <v>3211</v>
      </c>
      <c r="M1422" s="294"/>
      <c r="N1422" s="294"/>
      <c r="O1422" s="294"/>
      <c r="P1422" s="294"/>
      <c r="Q1422" s="294"/>
      <c r="R1422" s="294"/>
      <c r="S1422" s="294"/>
      <c r="T1422" s="294"/>
      <c r="U1422" s="294"/>
      <c r="V1422" s="294" t="s">
        <v>689</v>
      </c>
      <c r="W1422" s="294" t="s">
        <v>689</v>
      </c>
      <c r="X1422" s="294"/>
      <c r="Y1422" s="297">
        <v>95330</v>
      </c>
      <c r="Z1422" s="297">
        <v>0</v>
      </c>
      <c r="AA1422" s="297">
        <v>0</v>
      </c>
      <c r="AB1422" s="297">
        <v>0</v>
      </c>
      <c r="AC1422" s="297">
        <v>86293.36</v>
      </c>
      <c r="AD1422" s="294"/>
      <c r="AE1422" s="294"/>
      <c r="AF1422" s="294"/>
      <c r="AG1422" s="294"/>
      <c r="AH1422" s="294"/>
      <c r="AI1422" s="294"/>
      <c r="AJ1422" s="294"/>
      <c r="AK1422" s="294"/>
      <c r="AL1422" s="294"/>
      <c r="AM1422" s="294"/>
      <c r="AN1422" s="294"/>
      <c r="AO1422" s="294"/>
      <c r="AP1422" s="294"/>
      <c r="AQ1422" s="294"/>
    </row>
    <row r="1423" spans="1:43" ht="36" x14ac:dyDescent="0.3">
      <c r="A1423" s="294"/>
      <c r="B1423" s="294"/>
      <c r="C1423" s="287" t="s">
        <v>3028</v>
      </c>
      <c r="D1423" s="288">
        <v>40218</v>
      </c>
      <c r="E1423" s="294"/>
      <c r="F1423" s="295" t="s">
        <v>3268</v>
      </c>
      <c r="G1423" s="295" t="s">
        <v>1132</v>
      </c>
      <c r="H1423" s="296"/>
      <c r="I1423" s="290">
        <v>38990</v>
      </c>
      <c r="J1423" s="294"/>
      <c r="K1423" s="294"/>
      <c r="L1423" s="295" t="s">
        <v>3211</v>
      </c>
      <c r="M1423" s="294"/>
      <c r="N1423" s="294"/>
      <c r="O1423" s="294"/>
      <c r="P1423" s="294"/>
      <c r="Q1423" s="294"/>
      <c r="R1423" s="294"/>
      <c r="S1423" s="294"/>
      <c r="T1423" s="294"/>
      <c r="U1423" s="294"/>
      <c r="V1423" s="294" t="s">
        <v>689</v>
      </c>
      <c r="W1423" s="294" t="s">
        <v>689</v>
      </c>
      <c r="X1423" s="294"/>
      <c r="Y1423" s="297">
        <v>95329</v>
      </c>
      <c r="Z1423" s="297">
        <v>0</v>
      </c>
      <c r="AA1423" s="297">
        <v>0</v>
      </c>
      <c r="AB1423" s="297">
        <v>0</v>
      </c>
      <c r="AC1423" s="297">
        <v>89931.39</v>
      </c>
      <c r="AD1423" s="294"/>
      <c r="AE1423" s="294"/>
      <c r="AF1423" s="294"/>
      <c r="AG1423" s="294"/>
      <c r="AH1423" s="294"/>
      <c r="AI1423" s="294"/>
      <c r="AJ1423" s="294"/>
      <c r="AK1423" s="294"/>
      <c r="AL1423" s="294"/>
      <c r="AM1423" s="294"/>
      <c r="AN1423" s="294"/>
      <c r="AO1423" s="294"/>
      <c r="AP1423" s="294"/>
      <c r="AQ1423" s="294"/>
    </row>
    <row r="1424" spans="1:43" ht="24" x14ac:dyDescent="0.3">
      <c r="A1424" s="294"/>
      <c r="B1424" s="294"/>
      <c r="C1424" s="287" t="s">
        <v>3029</v>
      </c>
      <c r="D1424" s="288">
        <v>39852</v>
      </c>
      <c r="E1424" s="294"/>
      <c r="F1424" s="295" t="s">
        <v>3268</v>
      </c>
      <c r="G1424" s="295" t="s">
        <v>1132</v>
      </c>
      <c r="H1424" s="296"/>
      <c r="I1424" s="290">
        <v>38989</v>
      </c>
      <c r="J1424" s="294"/>
      <c r="K1424" s="294"/>
      <c r="L1424" s="295" t="s">
        <v>3211</v>
      </c>
      <c r="M1424" s="294"/>
      <c r="N1424" s="294"/>
      <c r="O1424" s="294"/>
      <c r="P1424" s="294"/>
      <c r="Q1424" s="294"/>
      <c r="R1424" s="294"/>
      <c r="S1424" s="294"/>
      <c r="T1424" s="294"/>
      <c r="U1424" s="294"/>
      <c r="V1424" s="294" t="s">
        <v>689</v>
      </c>
      <c r="W1424" s="294" t="s">
        <v>689</v>
      </c>
      <c r="X1424" s="294"/>
      <c r="Y1424" s="297">
        <v>94970</v>
      </c>
      <c r="Z1424" s="297">
        <v>0</v>
      </c>
      <c r="AA1424" s="297">
        <v>0</v>
      </c>
      <c r="AB1424" s="297">
        <v>0</v>
      </c>
      <c r="AC1424" s="297">
        <v>77378.12</v>
      </c>
      <c r="AD1424" s="294"/>
      <c r="AE1424" s="294"/>
      <c r="AF1424" s="294"/>
      <c r="AG1424" s="294"/>
      <c r="AH1424" s="294"/>
      <c r="AI1424" s="294"/>
      <c r="AJ1424" s="294"/>
      <c r="AK1424" s="294"/>
      <c r="AL1424" s="294"/>
      <c r="AM1424" s="294"/>
      <c r="AN1424" s="294"/>
      <c r="AO1424" s="294"/>
      <c r="AP1424" s="294"/>
      <c r="AQ1424" s="294"/>
    </row>
    <row r="1425" spans="1:43" ht="36" x14ac:dyDescent="0.3">
      <c r="A1425" s="294"/>
      <c r="B1425" s="294"/>
      <c r="C1425" s="287" t="s">
        <v>3030</v>
      </c>
      <c r="D1425" s="288">
        <v>40254</v>
      </c>
      <c r="E1425" s="294"/>
      <c r="F1425" s="295" t="s">
        <v>3268</v>
      </c>
      <c r="G1425" s="295" t="s">
        <v>1132</v>
      </c>
      <c r="H1425" s="296"/>
      <c r="I1425" s="290">
        <v>39019</v>
      </c>
      <c r="J1425" s="294"/>
      <c r="K1425" s="294"/>
      <c r="L1425" s="295" t="s">
        <v>3211</v>
      </c>
      <c r="M1425" s="294"/>
      <c r="N1425" s="294"/>
      <c r="O1425" s="294"/>
      <c r="P1425" s="294"/>
      <c r="Q1425" s="294"/>
      <c r="R1425" s="294"/>
      <c r="S1425" s="294"/>
      <c r="T1425" s="294"/>
      <c r="U1425" s="294"/>
      <c r="V1425" s="294" t="s">
        <v>689</v>
      </c>
      <c r="W1425" s="294" t="s">
        <v>689</v>
      </c>
      <c r="X1425" s="294"/>
      <c r="Y1425" s="297">
        <v>93630</v>
      </c>
      <c r="Z1425" s="297">
        <v>0</v>
      </c>
      <c r="AA1425" s="297">
        <v>0</v>
      </c>
      <c r="AB1425" s="297">
        <v>0</v>
      </c>
      <c r="AC1425" s="297">
        <v>91839.32</v>
      </c>
      <c r="AD1425" s="294"/>
      <c r="AE1425" s="294"/>
      <c r="AF1425" s="294"/>
      <c r="AG1425" s="294"/>
      <c r="AH1425" s="294"/>
      <c r="AI1425" s="294"/>
      <c r="AJ1425" s="294"/>
      <c r="AK1425" s="294"/>
      <c r="AL1425" s="294"/>
      <c r="AM1425" s="294"/>
      <c r="AN1425" s="294"/>
      <c r="AO1425" s="294"/>
      <c r="AP1425" s="294"/>
      <c r="AQ1425" s="294"/>
    </row>
    <row r="1426" spans="1:43" ht="24" x14ac:dyDescent="0.3">
      <c r="A1426" s="294"/>
      <c r="B1426" s="294"/>
      <c r="C1426" s="287" t="s">
        <v>3031</v>
      </c>
      <c r="D1426" s="288">
        <v>39594</v>
      </c>
      <c r="E1426" s="294"/>
      <c r="F1426" s="295" t="s">
        <v>3268</v>
      </c>
      <c r="G1426" s="295" t="s">
        <v>1132</v>
      </c>
      <c r="H1426" s="296"/>
      <c r="I1426" s="290">
        <v>38989</v>
      </c>
      <c r="J1426" s="294"/>
      <c r="K1426" s="294"/>
      <c r="L1426" s="295" t="s">
        <v>3211</v>
      </c>
      <c r="M1426" s="294"/>
      <c r="N1426" s="294"/>
      <c r="O1426" s="294"/>
      <c r="P1426" s="294"/>
      <c r="Q1426" s="294"/>
      <c r="R1426" s="294"/>
      <c r="S1426" s="294"/>
      <c r="T1426" s="294"/>
      <c r="U1426" s="294"/>
      <c r="V1426" s="294" t="s">
        <v>689</v>
      </c>
      <c r="W1426" s="294" t="s">
        <v>689</v>
      </c>
      <c r="X1426" s="294"/>
      <c r="Y1426" s="297">
        <v>93135</v>
      </c>
      <c r="Z1426" s="297">
        <v>0</v>
      </c>
      <c r="AA1426" s="297">
        <v>0</v>
      </c>
      <c r="AB1426" s="297">
        <v>0</v>
      </c>
      <c r="AC1426" s="297">
        <v>135416.73000000001</v>
      </c>
      <c r="AD1426" s="294"/>
      <c r="AE1426" s="294"/>
      <c r="AF1426" s="294"/>
      <c r="AG1426" s="294"/>
      <c r="AH1426" s="294"/>
      <c r="AI1426" s="294"/>
      <c r="AJ1426" s="294"/>
      <c r="AK1426" s="294"/>
      <c r="AL1426" s="294"/>
      <c r="AM1426" s="294"/>
      <c r="AN1426" s="294"/>
      <c r="AO1426" s="294"/>
      <c r="AP1426" s="294"/>
      <c r="AQ1426" s="294"/>
    </row>
    <row r="1427" spans="1:43" ht="36" x14ac:dyDescent="0.3">
      <c r="A1427" s="294"/>
      <c r="B1427" s="294"/>
      <c r="C1427" s="287" t="s">
        <v>3032</v>
      </c>
      <c r="D1427" s="288">
        <v>39516</v>
      </c>
      <c r="E1427" s="294"/>
      <c r="F1427" s="295" t="s">
        <v>3268</v>
      </c>
      <c r="G1427" s="295" t="s">
        <v>1132</v>
      </c>
      <c r="H1427" s="296"/>
      <c r="I1427" s="290">
        <v>38989</v>
      </c>
      <c r="J1427" s="294"/>
      <c r="K1427" s="294"/>
      <c r="L1427" s="295" t="s">
        <v>3211</v>
      </c>
      <c r="M1427" s="294"/>
      <c r="N1427" s="294"/>
      <c r="O1427" s="294"/>
      <c r="P1427" s="294"/>
      <c r="Q1427" s="294"/>
      <c r="R1427" s="294"/>
      <c r="S1427" s="294"/>
      <c r="T1427" s="294"/>
      <c r="U1427" s="294"/>
      <c r="V1427" s="294" t="s">
        <v>689</v>
      </c>
      <c r="W1427" s="294" t="s">
        <v>689</v>
      </c>
      <c r="X1427" s="294"/>
      <c r="Y1427" s="297">
        <v>92704</v>
      </c>
      <c r="Z1427" s="297">
        <v>0</v>
      </c>
      <c r="AA1427" s="297">
        <v>0</v>
      </c>
      <c r="AB1427" s="297">
        <v>0</v>
      </c>
      <c r="AC1427" s="297">
        <v>93430.43</v>
      </c>
      <c r="AD1427" s="294"/>
      <c r="AE1427" s="294"/>
      <c r="AF1427" s="294"/>
      <c r="AG1427" s="294"/>
      <c r="AH1427" s="294"/>
      <c r="AI1427" s="294"/>
      <c r="AJ1427" s="294"/>
      <c r="AK1427" s="294"/>
      <c r="AL1427" s="294"/>
      <c r="AM1427" s="294"/>
      <c r="AN1427" s="294"/>
      <c r="AO1427" s="294"/>
      <c r="AP1427" s="294"/>
      <c r="AQ1427" s="294"/>
    </row>
    <row r="1428" spans="1:43" ht="36" x14ac:dyDescent="0.3">
      <c r="A1428" s="294"/>
      <c r="B1428" s="294"/>
      <c r="C1428" s="287" t="s">
        <v>3033</v>
      </c>
      <c r="D1428" s="288">
        <v>39451</v>
      </c>
      <c r="E1428" s="294"/>
      <c r="F1428" s="295" t="s">
        <v>3268</v>
      </c>
      <c r="G1428" s="295" t="s">
        <v>1132</v>
      </c>
      <c r="H1428" s="296"/>
      <c r="I1428" s="290">
        <v>38991</v>
      </c>
      <c r="J1428" s="294"/>
      <c r="K1428" s="294"/>
      <c r="L1428" s="295" t="s">
        <v>3211</v>
      </c>
      <c r="M1428" s="294"/>
      <c r="N1428" s="294"/>
      <c r="O1428" s="294"/>
      <c r="P1428" s="294"/>
      <c r="Q1428" s="294"/>
      <c r="R1428" s="294"/>
      <c r="S1428" s="294"/>
      <c r="T1428" s="294"/>
      <c r="U1428" s="294"/>
      <c r="V1428" s="294" t="s">
        <v>689</v>
      </c>
      <c r="W1428" s="294" t="s">
        <v>689</v>
      </c>
      <c r="X1428" s="294"/>
      <c r="Y1428" s="297">
        <v>92381</v>
      </c>
      <c r="Z1428" s="297">
        <v>0</v>
      </c>
      <c r="AA1428" s="297">
        <v>0</v>
      </c>
      <c r="AB1428" s="297">
        <v>0</v>
      </c>
      <c r="AC1428" s="297">
        <v>90945.27</v>
      </c>
      <c r="AD1428" s="294"/>
      <c r="AE1428" s="294"/>
      <c r="AF1428" s="294"/>
      <c r="AG1428" s="294"/>
      <c r="AH1428" s="294"/>
      <c r="AI1428" s="294"/>
      <c r="AJ1428" s="294"/>
      <c r="AK1428" s="294"/>
      <c r="AL1428" s="294"/>
      <c r="AM1428" s="294"/>
      <c r="AN1428" s="294"/>
      <c r="AO1428" s="294"/>
      <c r="AP1428" s="294"/>
      <c r="AQ1428" s="294"/>
    </row>
    <row r="1429" spans="1:43" ht="36" x14ac:dyDescent="0.3">
      <c r="A1429" s="294"/>
      <c r="B1429" s="294"/>
      <c r="C1429" s="287" t="s">
        <v>3034</v>
      </c>
      <c r="D1429" s="288">
        <v>40072</v>
      </c>
      <c r="E1429" s="294"/>
      <c r="F1429" s="295" t="s">
        <v>3268</v>
      </c>
      <c r="G1429" s="295" t="s">
        <v>1132</v>
      </c>
      <c r="H1429" s="296"/>
      <c r="I1429" s="290">
        <v>38991</v>
      </c>
      <c r="J1429" s="294"/>
      <c r="K1429" s="294"/>
      <c r="L1429" s="295" t="s">
        <v>3211</v>
      </c>
      <c r="M1429" s="294"/>
      <c r="N1429" s="294"/>
      <c r="O1429" s="294"/>
      <c r="P1429" s="294"/>
      <c r="Q1429" s="294"/>
      <c r="R1429" s="294"/>
      <c r="S1429" s="294"/>
      <c r="T1429" s="294"/>
      <c r="U1429" s="294"/>
      <c r="V1429" s="294" t="s">
        <v>689</v>
      </c>
      <c r="W1429" s="294" t="s">
        <v>689</v>
      </c>
      <c r="X1429" s="294"/>
      <c r="Y1429" s="297">
        <v>92157</v>
      </c>
      <c r="Z1429" s="297">
        <v>0</v>
      </c>
      <c r="AA1429" s="297">
        <v>0</v>
      </c>
      <c r="AB1429" s="297">
        <v>0</v>
      </c>
      <c r="AC1429" s="297">
        <v>87573.18</v>
      </c>
      <c r="AD1429" s="294"/>
      <c r="AE1429" s="294"/>
      <c r="AF1429" s="294"/>
      <c r="AG1429" s="294"/>
      <c r="AH1429" s="294"/>
      <c r="AI1429" s="294"/>
      <c r="AJ1429" s="294"/>
      <c r="AK1429" s="294"/>
      <c r="AL1429" s="294"/>
      <c r="AM1429" s="294"/>
      <c r="AN1429" s="294"/>
      <c r="AO1429" s="294"/>
      <c r="AP1429" s="294"/>
      <c r="AQ1429" s="294"/>
    </row>
    <row r="1430" spans="1:43" ht="36" x14ac:dyDescent="0.3">
      <c r="A1430" s="294"/>
      <c r="B1430" s="294"/>
      <c r="C1430" s="287" t="s">
        <v>3035</v>
      </c>
      <c r="D1430" s="288">
        <v>39406</v>
      </c>
      <c r="E1430" s="294"/>
      <c r="F1430" s="295" t="s">
        <v>3268</v>
      </c>
      <c r="G1430" s="295" t="s">
        <v>1132</v>
      </c>
      <c r="H1430" s="296"/>
      <c r="I1430" s="290">
        <v>38991</v>
      </c>
      <c r="J1430" s="294"/>
      <c r="K1430" s="294"/>
      <c r="L1430" s="295" t="s">
        <v>3211</v>
      </c>
      <c r="M1430" s="294"/>
      <c r="N1430" s="294"/>
      <c r="O1430" s="294"/>
      <c r="P1430" s="294"/>
      <c r="Q1430" s="294"/>
      <c r="R1430" s="294"/>
      <c r="S1430" s="294"/>
      <c r="T1430" s="294"/>
      <c r="U1430" s="294"/>
      <c r="V1430" s="294" t="s">
        <v>689</v>
      </c>
      <c r="W1430" s="294" t="s">
        <v>689</v>
      </c>
      <c r="X1430" s="294"/>
      <c r="Y1430" s="297">
        <v>91095</v>
      </c>
      <c r="Z1430" s="297">
        <v>0</v>
      </c>
      <c r="AA1430" s="297">
        <v>0</v>
      </c>
      <c r="AB1430" s="297">
        <v>0</v>
      </c>
      <c r="AC1430" s="297">
        <v>53474.86</v>
      </c>
      <c r="AD1430" s="294"/>
      <c r="AE1430" s="294"/>
      <c r="AF1430" s="294"/>
      <c r="AG1430" s="294"/>
      <c r="AH1430" s="294"/>
      <c r="AI1430" s="294"/>
      <c r="AJ1430" s="294"/>
      <c r="AK1430" s="294"/>
      <c r="AL1430" s="294"/>
      <c r="AM1430" s="294"/>
      <c r="AN1430" s="294"/>
      <c r="AO1430" s="294"/>
      <c r="AP1430" s="294"/>
      <c r="AQ1430" s="294"/>
    </row>
    <row r="1431" spans="1:43" ht="36" x14ac:dyDescent="0.3">
      <c r="A1431" s="294"/>
      <c r="B1431" s="294"/>
      <c r="C1431" s="287" t="s">
        <v>3036</v>
      </c>
      <c r="D1431" s="288">
        <v>40074</v>
      </c>
      <c r="E1431" s="294"/>
      <c r="F1431" s="295" t="s">
        <v>3268</v>
      </c>
      <c r="G1431" s="295" t="s">
        <v>1132</v>
      </c>
      <c r="H1431" s="296"/>
      <c r="I1431" s="290">
        <v>38991</v>
      </c>
      <c r="J1431" s="294"/>
      <c r="K1431" s="294"/>
      <c r="L1431" s="295" t="s">
        <v>3211</v>
      </c>
      <c r="M1431" s="294"/>
      <c r="N1431" s="294"/>
      <c r="O1431" s="294"/>
      <c r="P1431" s="294"/>
      <c r="Q1431" s="294"/>
      <c r="R1431" s="294"/>
      <c r="S1431" s="294"/>
      <c r="T1431" s="294"/>
      <c r="U1431" s="294"/>
      <c r="V1431" s="294" t="s">
        <v>689</v>
      </c>
      <c r="W1431" s="294" t="s">
        <v>689</v>
      </c>
      <c r="X1431" s="294"/>
      <c r="Y1431" s="297">
        <v>91001</v>
      </c>
      <c r="Z1431" s="297">
        <v>0</v>
      </c>
      <c r="AA1431" s="297">
        <v>0</v>
      </c>
      <c r="AB1431" s="297">
        <v>0</v>
      </c>
      <c r="AC1431" s="297">
        <v>86784.38</v>
      </c>
      <c r="AD1431" s="294"/>
      <c r="AE1431" s="294"/>
      <c r="AF1431" s="294"/>
      <c r="AG1431" s="294"/>
      <c r="AH1431" s="294"/>
      <c r="AI1431" s="294"/>
      <c r="AJ1431" s="294"/>
      <c r="AK1431" s="294"/>
      <c r="AL1431" s="294"/>
      <c r="AM1431" s="294"/>
      <c r="AN1431" s="294"/>
      <c r="AO1431" s="294"/>
      <c r="AP1431" s="294"/>
      <c r="AQ1431" s="294"/>
    </row>
    <row r="1432" spans="1:43" ht="36" x14ac:dyDescent="0.3">
      <c r="A1432" s="294"/>
      <c r="B1432" s="294"/>
      <c r="C1432" s="287" t="s">
        <v>3037</v>
      </c>
      <c r="D1432" s="288">
        <v>39320</v>
      </c>
      <c r="E1432" s="294"/>
      <c r="F1432" s="295" t="s">
        <v>3268</v>
      </c>
      <c r="G1432" s="295" t="s">
        <v>1132</v>
      </c>
      <c r="H1432" s="296"/>
      <c r="I1432" s="290">
        <v>38987</v>
      </c>
      <c r="J1432" s="294"/>
      <c r="K1432" s="294"/>
      <c r="L1432" s="295" t="s">
        <v>3211</v>
      </c>
      <c r="M1432" s="294"/>
      <c r="N1432" s="294"/>
      <c r="O1432" s="294"/>
      <c r="P1432" s="294"/>
      <c r="Q1432" s="294"/>
      <c r="R1432" s="294"/>
      <c r="S1432" s="294"/>
      <c r="T1432" s="294"/>
      <c r="U1432" s="294"/>
      <c r="V1432" s="294" t="s">
        <v>689</v>
      </c>
      <c r="W1432" s="294" t="s">
        <v>689</v>
      </c>
      <c r="X1432" s="294"/>
      <c r="Y1432" s="297">
        <v>90795</v>
      </c>
      <c r="Z1432" s="297">
        <v>0</v>
      </c>
      <c r="AA1432" s="297">
        <v>0</v>
      </c>
      <c r="AB1432" s="297">
        <v>0</v>
      </c>
      <c r="AC1432" s="297">
        <v>87138.17</v>
      </c>
      <c r="AD1432" s="294"/>
      <c r="AE1432" s="294"/>
      <c r="AF1432" s="294"/>
      <c r="AG1432" s="294"/>
      <c r="AH1432" s="294"/>
      <c r="AI1432" s="294"/>
      <c r="AJ1432" s="294"/>
      <c r="AK1432" s="294"/>
      <c r="AL1432" s="294"/>
      <c r="AM1432" s="294"/>
      <c r="AN1432" s="294"/>
      <c r="AO1432" s="294"/>
      <c r="AP1432" s="294"/>
      <c r="AQ1432" s="294"/>
    </row>
    <row r="1433" spans="1:43" ht="36" x14ac:dyDescent="0.3">
      <c r="A1433" s="294"/>
      <c r="B1433" s="294"/>
      <c r="C1433" s="287" t="s">
        <v>3038</v>
      </c>
      <c r="D1433" s="288">
        <v>40075</v>
      </c>
      <c r="E1433" s="294"/>
      <c r="F1433" s="295" t="s">
        <v>3268</v>
      </c>
      <c r="G1433" s="295" t="s">
        <v>1132</v>
      </c>
      <c r="H1433" s="296"/>
      <c r="I1433" s="290">
        <v>38991</v>
      </c>
      <c r="J1433" s="294"/>
      <c r="K1433" s="294"/>
      <c r="L1433" s="295" t="s">
        <v>3211</v>
      </c>
      <c r="M1433" s="294"/>
      <c r="N1433" s="294"/>
      <c r="O1433" s="294"/>
      <c r="P1433" s="294"/>
      <c r="Q1433" s="294"/>
      <c r="R1433" s="294"/>
      <c r="S1433" s="294"/>
      <c r="T1433" s="294"/>
      <c r="U1433" s="294"/>
      <c r="V1433" s="294" t="s">
        <v>689</v>
      </c>
      <c r="W1433" s="294" t="s">
        <v>689</v>
      </c>
      <c r="X1433" s="294"/>
      <c r="Y1433" s="297">
        <v>90471</v>
      </c>
      <c r="Z1433" s="297">
        <v>0</v>
      </c>
      <c r="AA1433" s="297">
        <v>0</v>
      </c>
      <c r="AB1433" s="297">
        <v>0</v>
      </c>
      <c r="AC1433" s="297">
        <v>82132.240000000005</v>
      </c>
      <c r="AD1433" s="294"/>
      <c r="AE1433" s="294"/>
      <c r="AF1433" s="294"/>
      <c r="AG1433" s="294"/>
      <c r="AH1433" s="294"/>
      <c r="AI1433" s="294"/>
      <c r="AJ1433" s="294"/>
      <c r="AK1433" s="294"/>
      <c r="AL1433" s="294"/>
      <c r="AM1433" s="294"/>
      <c r="AN1433" s="294"/>
      <c r="AO1433" s="294"/>
      <c r="AP1433" s="294"/>
      <c r="AQ1433" s="294"/>
    </row>
    <row r="1434" spans="1:43" x14ac:dyDescent="0.3">
      <c r="A1434" s="294"/>
      <c r="B1434" s="294"/>
      <c r="C1434" s="287" t="s">
        <v>3039</v>
      </c>
      <c r="D1434" s="288">
        <v>19289</v>
      </c>
      <c r="E1434" s="294"/>
      <c r="F1434" s="295" t="s">
        <v>3228</v>
      </c>
      <c r="G1434" s="295" t="s">
        <v>1132</v>
      </c>
      <c r="H1434" s="296"/>
      <c r="I1434" s="290">
        <v>38510</v>
      </c>
      <c r="J1434" s="294"/>
      <c r="K1434" s="294"/>
      <c r="L1434" s="295" t="s">
        <v>3220</v>
      </c>
      <c r="M1434" s="294"/>
      <c r="N1434" s="294"/>
      <c r="O1434" s="294"/>
      <c r="P1434" s="294"/>
      <c r="Q1434" s="294"/>
      <c r="R1434" s="294"/>
      <c r="S1434" s="294"/>
      <c r="T1434" s="294"/>
      <c r="U1434" s="294"/>
      <c r="V1434" s="294" t="s">
        <v>689</v>
      </c>
      <c r="W1434" s="294" t="s">
        <v>689</v>
      </c>
      <c r="X1434" s="294"/>
      <c r="Y1434" s="297">
        <v>90143</v>
      </c>
      <c r="Z1434" s="297">
        <v>0</v>
      </c>
      <c r="AA1434" s="297">
        <v>0</v>
      </c>
      <c r="AB1434" s="297">
        <v>0</v>
      </c>
      <c r="AC1434" s="297">
        <v>0</v>
      </c>
      <c r="AD1434" s="294"/>
      <c r="AE1434" s="294"/>
      <c r="AF1434" s="294"/>
      <c r="AG1434" s="294"/>
      <c r="AH1434" s="294"/>
      <c r="AI1434" s="294"/>
      <c r="AJ1434" s="294"/>
      <c r="AK1434" s="294"/>
      <c r="AL1434" s="294"/>
      <c r="AM1434" s="294"/>
      <c r="AN1434" s="294"/>
      <c r="AO1434" s="294"/>
      <c r="AP1434" s="294"/>
      <c r="AQ1434" s="294"/>
    </row>
    <row r="1435" spans="1:43" ht="24" x14ac:dyDescent="0.3">
      <c r="A1435" s="294"/>
      <c r="B1435" s="294"/>
      <c r="C1435" s="287" t="s">
        <v>3040</v>
      </c>
      <c r="D1435" s="288">
        <v>16065</v>
      </c>
      <c r="E1435" s="294"/>
      <c r="F1435" s="295" t="s">
        <v>3228</v>
      </c>
      <c r="G1435" s="295" t="s">
        <v>1132</v>
      </c>
      <c r="H1435" s="296"/>
      <c r="I1435" s="290">
        <v>38406</v>
      </c>
      <c r="J1435" s="294"/>
      <c r="K1435" s="294"/>
      <c r="L1435" s="295" t="s">
        <v>3210</v>
      </c>
      <c r="M1435" s="294"/>
      <c r="N1435" s="294"/>
      <c r="O1435" s="294"/>
      <c r="P1435" s="294"/>
      <c r="Q1435" s="294"/>
      <c r="R1435" s="294"/>
      <c r="S1435" s="294"/>
      <c r="T1435" s="294"/>
      <c r="U1435" s="294"/>
      <c r="V1435" s="294" t="s">
        <v>689</v>
      </c>
      <c r="W1435" s="294" t="s">
        <v>689</v>
      </c>
      <c r="X1435" s="294"/>
      <c r="Y1435" s="297">
        <v>90000</v>
      </c>
      <c r="Z1435" s="297">
        <v>0</v>
      </c>
      <c r="AA1435" s="297">
        <v>0</v>
      </c>
      <c r="AB1435" s="297">
        <v>0</v>
      </c>
      <c r="AC1435" s="297">
        <v>0</v>
      </c>
      <c r="AD1435" s="294"/>
      <c r="AE1435" s="294"/>
      <c r="AF1435" s="294"/>
      <c r="AG1435" s="294"/>
      <c r="AH1435" s="294"/>
      <c r="AI1435" s="294"/>
      <c r="AJ1435" s="294"/>
      <c r="AK1435" s="294"/>
      <c r="AL1435" s="294"/>
      <c r="AM1435" s="294"/>
      <c r="AN1435" s="294"/>
      <c r="AO1435" s="294"/>
      <c r="AP1435" s="294"/>
      <c r="AQ1435" s="294"/>
    </row>
    <row r="1436" spans="1:43" ht="36" x14ac:dyDescent="0.3">
      <c r="A1436" s="294"/>
      <c r="B1436" s="294"/>
      <c r="C1436" s="287" t="s">
        <v>3041</v>
      </c>
      <c r="D1436" s="288">
        <v>39447</v>
      </c>
      <c r="E1436" s="294"/>
      <c r="F1436" s="295" t="s">
        <v>3268</v>
      </c>
      <c r="G1436" s="295" t="s">
        <v>1132</v>
      </c>
      <c r="H1436" s="296"/>
      <c r="I1436" s="290">
        <v>38989</v>
      </c>
      <c r="J1436" s="294"/>
      <c r="K1436" s="294"/>
      <c r="L1436" s="295" t="s">
        <v>3211</v>
      </c>
      <c r="M1436" s="294"/>
      <c r="N1436" s="294"/>
      <c r="O1436" s="294"/>
      <c r="P1436" s="294"/>
      <c r="Q1436" s="294"/>
      <c r="R1436" s="294"/>
      <c r="S1436" s="294"/>
      <c r="T1436" s="294"/>
      <c r="U1436" s="294"/>
      <c r="V1436" s="294" t="s">
        <v>689</v>
      </c>
      <c r="W1436" s="294" t="s">
        <v>689</v>
      </c>
      <c r="X1436" s="294"/>
      <c r="Y1436" s="297">
        <v>89736</v>
      </c>
      <c r="Z1436" s="297">
        <v>0</v>
      </c>
      <c r="AA1436" s="297">
        <v>0</v>
      </c>
      <c r="AB1436" s="297">
        <v>0</v>
      </c>
      <c r="AC1436" s="297">
        <v>84821.55</v>
      </c>
      <c r="AD1436" s="294"/>
      <c r="AE1436" s="294"/>
      <c r="AF1436" s="294"/>
      <c r="AG1436" s="294"/>
      <c r="AH1436" s="294"/>
      <c r="AI1436" s="294"/>
      <c r="AJ1436" s="294"/>
      <c r="AK1436" s="294"/>
      <c r="AL1436" s="294"/>
      <c r="AM1436" s="294"/>
      <c r="AN1436" s="294"/>
      <c r="AO1436" s="294"/>
      <c r="AP1436" s="294"/>
      <c r="AQ1436" s="294"/>
    </row>
    <row r="1437" spans="1:43" ht="24" x14ac:dyDescent="0.3">
      <c r="A1437" s="294"/>
      <c r="B1437" s="294"/>
      <c r="C1437" s="287" t="s">
        <v>3042</v>
      </c>
      <c r="D1437" s="288">
        <v>42883</v>
      </c>
      <c r="E1437" s="294"/>
      <c r="F1437" s="295" t="s">
        <v>3230</v>
      </c>
      <c r="G1437" s="295" t="s">
        <v>1132</v>
      </c>
      <c r="H1437" s="296"/>
      <c r="I1437" s="290">
        <v>39237</v>
      </c>
      <c r="J1437" s="294"/>
      <c r="K1437" s="294"/>
      <c r="L1437" s="295" t="s">
        <v>3211</v>
      </c>
      <c r="M1437" s="294"/>
      <c r="N1437" s="294"/>
      <c r="O1437" s="294"/>
      <c r="P1437" s="294"/>
      <c r="Q1437" s="294"/>
      <c r="R1437" s="294"/>
      <c r="S1437" s="294"/>
      <c r="T1437" s="294"/>
      <c r="U1437" s="294"/>
      <c r="V1437" s="294" t="s">
        <v>689</v>
      </c>
      <c r="W1437" s="294" t="s">
        <v>689</v>
      </c>
      <c r="X1437" s="294"/>
      <c r="Y1437" s="297">
        <v>88812</v>
      </c>
      <c r="Z1437" s="297">
        <v>0</v>
      </c>
      <c r="AA1437" s="297">
        <v>0</v>
      </c>
      <c r="AB1437" s="297">
        <v>0</v>
      </c>
      <c r="AC1437" s="297">
        <v>166642.67000000001</v>
      </c>
      <c r="AD1437" s="294"/>
      <c r="AE1437" s="294"/>
      <c r="AF1437" s="294"/>
      <c r="AG1437" s="294"/>
      <c r="AH1437" s="294"/>
      <c r="AI1437" s="294"/>
      <c r="AJ1437" s="294"/>
      <c r="AK1437" s="294"/>
      <c r="AL1437" s="294"/>
      <c r="AM1437" s="294"/>
      <c r="AN1437" s="294"/>
      <c r="AO1437" s="294"/>
      <c r="AP1437" s="294"/>
      <c r="AQ1437" s="294"/>
    </row>
    <row r="1438" spans="1:43" ht="36" x14ac:dyDescent="0.3">
      <c r="A1438" s="294"/>
      <c r="B1438" s="294"/>
      <c r="C1438" s="287" t="s">
        <v>3043</v>
      </c>
      <c r="D1438" s="288">
        <v>39514</v>
      </c>
      <c r="E1438" s="294"/>
      <c r="F1438" s="295" t="s">
        <v>3268</v>
      </c>
      <c r="G1438" s="295" t="s">
        <v>1132</v>
      </c>
      <c r="H1438" s="296"/>
      <c r="I1438" s="290">
        <v>38992</v>
      </c>
      <c r="J1438" s="294"/>
      <c r="K1438" s="294"/>
      <c r="L1438" s="295" t="s">
        <v>3211</v>
      </c>
      <c r="M1438" s="294"/>
      <c r="N1438" s="294"/>
      <c r="O1438" s="294"/>
      <c r="P1438" s="294"/>
      <c r="Q1438" s="294"/>
      <c r="R1438" s="294"/>
      <c r="S1438" s="294"/>
      <c r="T1438" s="294"/>
      <c r="U1438" s="294"/>
      <c r="V1438" s="294" t="s">
        <v>689</v>
      </c>
      <c r="W1438" s="294" t="s">
        <v>689</v>
      </c>
      <c r="X1438" s="294"/>
      <c r="Y1438" s="297">
        <v>87851</v>
      </c>
      <c r="Z1438" s="297">
        <v>0</v>
      </c>
      <c r="AA1438" s="297">
        <v>0</v>
      </c>
      <c r="AB1438" s="297">
        <v>0</v>
      </c>
      <c r="AC1438" s="297">
        <v>58610.22</v>
      </c>
      <c r="AD1438" s="294"/>
      <c r="AE1438" s="294"/>
      <c r="AF1438" s="294"/>
      <c r="AG1438" s="294"/>
      <c r="AH1438" s="294"/>
      <c r="AI1438" s="294"/>
      <c r="AJ1438" s="294"/>
      <c r="AK1438" s="294"/>
      <c r="AL1438" s="294"/>
      <c r="AM1438" s="294"/>
      <c r="AN1438" s="294"/>
      <c r="AO1438" s="294"/>
      <c r="AP1438" s="294"/>
      <c r="AQ1438" s="294"/>
    </row>
    <row r="1439" spans="1:43" ht="36" x14ac:dyDescent="0.3">
      <c r="A1439" s="294"/>
      <c r="B1439" s="294"/>
      <c r="C1439" s="287" t="s">
        <v>3044</v>
      </c>
      <c r="D1439" s="288">
        <v>64147</v>
      </c>
      <c r="E1439" s="294"/>
      <c r="F1439" s="295" t="s">
        <v>3268</v>
      </c>
      <c r="G1439" s="295" t="s">
        <v>1132</v>
      </c>
      <c r="H1439" s="296"/>
      <c r="I1439" s="290">
        <v>39363</v>
      </c>
      <c r="J1439" s="294"/>
      <c r="K1439" s="294"/>
      <c r="L1439" s="295" t="s">
        <v>3211</v>
      </c>
      <c r="M1439" s="294"/>
      <c r="N1439" s="294"/>
      <c r="O1439" s="294"/>
      <c r="P1439" s="294"/>
      <c r="Q1439" s="294"/>
      <c r="R1439" s="294"/>
      <c r="S1439" s="294"/>
      <c r="T1439" s="294"/>
      <c r="U1439" s="294"/>
      <c r="V1439" s="294" t="s">
        <v>689</v>
      </c>
      <c r="W1439" s="294" t="s">
        <v>689</v>
      </c>
      <c r="X1439" s="294"/>
      <c r="Y1439" s="297">
        <v>86835</v>
      </c>
      <c r="Z1439" s="297">
        <v>0</v>
      </c>
      <c r="AA1439" s="297">
        <v>0</v>
      </c>
      <c r="AB1439" s="297">
        <v>0</v>
      </c>
      <c r="AC1439" s="297">
        <v>86835</v>
      </c>
      <c r="AD1439" s="294"/>
      <c r="AE1439" s="294"/>
      <c r="AF1439" s="294"/>
      <c r="AG1439" s="294"/>
      <c r="AH1439" s="294"/>
      <c r="AI1439" s="294"/>
      <c r="AJ1439" s="294"/>
      <c r="AK1439" s="294"/>
      <c r="AL1439" s="294"/>
      <c r="AM1439" s="294"/>
      <c r="AN1439" s="294"/>
      <c r="AO1439" s="294"/>
      <c r="AP1439" s="294"/>
      <c r="AQ1439" s="294"/>
    </row>
    <row r="1440" spans="1:43" ht="24" x14ac:dyDescent="0.3">
      <c r="A1440" s="294"/>
      <c r="B1440" s="294"/>
      <c r="C1440" s="287" t="s">
        <v>3045</v>
      </c>
      <c r="D1440" s="288">
        <v>17039</v>
      </c>
      <c r="E1440" s="294"/>
      <c r="F1440" s="295" t="s">
        <v>3230</v>
      </c>
      <c r="G1440" s="295" t="s">
        <v>1132</v>
      </c>
      <c r="H1440" s="296"/>
      <c r="I1440" s="290">
        <v>38495</v>
      </c>
      <c r="J1440" s="294"/>
      <c r="K1440" s="294"/>
      <c r="L1440" s="295" t="s">
        <v>3220</v>
      </c>
      <c r="M1440" s="294"/>
      <c r="N1440" s="294"/>
      <c r="O1440" s="294"/>
      <c r="P1440" s="294"/>
      <c r="Q1440" s="294"/>
      <c r="R1440" s="294"/>
      <c r="S1440" s="294"/>
      <c r="T1440" s="294"/>
      <c r="U1440" s="294"/>
      <c r="V1440" s="294" t="s">
        <v>689</v>
      </c>
      <c r="W1440" s="294" t="s">
        <v>689</v>
      </c>
      <c r="X1440" s="294"/>
      <c r="Y1440" s="297">
        <v>86237</v>
      </c>
      <c r="Z1440" s="297">
        <v>0</v>
      </c>
      <c r="AA1440" s="297">
        <v>0</v>
      </c>
      <c r="AB1440" s="297">
        <v>0</v>
      </c>
      <c r="AC1440" s="297">
        <v>0</v>
      </c>
      <c r="AD1440" s="294"/>
      <c r="AE1440" s="294"/>
      <c r="AF1440" s="294"/>
      <c r="AG1440" s="294"/>
      <c r="AH1440" s="294"/>
      <c r="AI1440" s="294"/>
      <c r="AJ1440" s="294"/>
      <c r="AK1440" s="294"/>
      <c r="AL1440" s="294"/>
      <c r="AM1440" s="294"/>
      <c r="AN1440" s="294"/>
      <c r="AO1440" s="294"/>
      <c r="AP1440" s="294"/>
      <c r="AQ1440" s="294"/>
    </row>
    <row r="1441" spans="1:43" ht="36" x14ac:dyDescent="0.3">
      <c r="A1441" s="294"/>
      <c r="B1441" s="294"/>
      <c r="C1441" s="287" t="s">
        <v>3046</v>
      </c>
      <c r="D1441" s="288">
        <v>64376</v>
      </c>
      <c r="E1441" s="294"/>
      <c r="F1441" s="295" t="s">
        <v>3268</v>
      </c>
      <c r="G1441" s="295" t="s">
        <v>1132</v>
      </c>
      <c r="H1441" s="296"/>
      <c r="I1441" s="290">
        <v>39364</v>
      </c>
      <c r="J1441" s="294"/>
      <c r="K1441" s="294"/>
      <c r="L1441" s="295" t="s">
        <v>3211</v>
      </c>
      <c r="M1441" s="294"/>
      <c r="N1441" s="294"/>
      <c r="O1441" s="294"/>
      <c r="P1441" s="294"/>
      <c r="Q1441" s="294"/>
      <c r="R1441" s="294"/>
      <c r="S1441" s="294"/>
      <c r="T1441" s="294"/>
      <c r="U1441" s="294"/>
      <c r="V1441" s="294" t="s">
        <v>689</v>
      </c>
      <c r="W1441" s="294" t="s">
        <v>689</v>
      </c>
      <c r="X1441" s="294"/>
      <c r="Y1441" s="297">
        <v>83433</v>
      </c>
      <c r="Z1441" s="297">
        <v>0</v>
      </c>
      <c r="AA1441" s="297">
        <v>0</v>
      </c>
      <c r="AB1441" s="297">
        <v>0</v>
      </c>
      <c r="AC1441" s="297">
        <v>0</v>
      </c>
      <c r="AD1441" s="294"/>
      <c r="AE1441" s="294"/>
      <c r="AF1441" s="294"/>
      <c r="AG1441" s="294"/>
      <c r="AH1441" s="294"/>
      <c r="AI1441" s="294"/>
      <c r="AJ1441" s="294"/>
      <c r="AK1441" s="294"/>
      <c r="AL1441" s="294"/>
      <c r="AM1441" s="294"/>
      <c r="AN1441" s="294"/>
      <c r="AO1441" s="294"/>
      <c r="AP1441" s="294"/>
      <c r="AQ1441" s="294"/>
    </row>
    <row r="1442" spans="1:43" x14ac:dyDescent="0.3">
      <c r="A1442" s="294"/>
      <c r="B1442" s="294"/>
      <c r="C1442" s="287" t="s">
        <v>3047</v>
      </c>
      <c r="D1442" s="288">
        <v>5136</v>
      </c>
      <c r="E1442" s="294"/>
      <c r="F1442" s="295" t="s">
        <v>3228</v>
      </c>
      <c r="G1442" s="295" t="s">
        <v>1132</v>
      </c>
      <c r="H1442" s="296"/>
      <c r="I1442" s="290">
        <v>37739</v>
      </c>
      <c r="J1442" s="294"/>
      <c r="K1442" s="294"/>
      <c r="L1442" s="295" t="s">
        <v>3216</v>
      </c>
      <c r="M1442" s="294"/>
      <c r="N1442" s="294"/>
      <c r="O1442" s="294"/>
      <c r="P1442" s="294"/>
      <c r="Q1442" s="294"/>
      <c r="R1442" s="294"/>
      <c r="S1442" s="294"/>
      <c r="T1442" s="294"/>
      <c r="U1442" s="294"/>
      <c r="V1442" s="294" t="s">
        <v>689</v>
      </c>
      <c r="W1442" s="294" t="s">
        <v>691</v>
      </c>
      <c r="X1442" s="294"/>
      <c r="Y1442" s="297">
        <v>79990</v>
      </c>
      <c r="Z1442" s="297">
        <v>0</v>
      </c>
      <c r="AA1442" s="297">
        <v>0</v>
      </c>
      <c r="AB1442" s="297">
        <v>0</v>
      </c>
      <c r="AC1442" s="297" t="s">
        <v>3288</v>
      </c>
      <c r="AD1442" s="294"/>
      <c r="AE1442" s="294"/>
      <c r="AF1442" s="294"/>
      <c r="AG1442" s="294"/>
      <c r="AH1442" s="294"/>
      <c r="AI1442" s="294"/>
      <c r="AJ1442" s="294"/>
      <c r="AK1442" s="294"/>
      <c r="AL1442" s="294"/>
      <c r="AM1442" s="294"/>
      <c r="AN1442" s="294"/>
      <c r="AO1442" s="294"/>
      <c r="AP1442" s="294"/>
      <c r="AQ1442" s="294"/>
    </row>
    <row r="1443" spans="1:43" x14ac:dyDescent="0.3">
      <c r="A1443" s="294"/>
      <c r="B1443" s="294"/>
      <c r="C1443" s="287" t="s">
        <v>3048</v>
      </c>
      <c r="D1443" s="288">
        <v>10230</v>
      </c>
      <c r="E1443" s="294"/>
      <c r="F1443" s="295" t="s">
        <v>3231</v>
      </c>
      <c r="G1443" s="295" t="s">
        <v>1132</v>
      </c>
      <c r="H1443" s="296"/>
      <c r="I1443" s="290">
        <v>38289</v>
      </c>
      <c r="J1443" s="294"/>
      <c r="K1443" s="294"/>
      <c r="L1443" s="295" t="s">
        <v>3226</v>
      </c>
      <c r="M1443" s="294"/>
      <c r="N1443" s="294"/>
      <c r="O1443" s="294"/>
      <c r="P1443" s="294"/>
      <c r="Q1443" s="294"/>
      <c r="R1443" s="294"/>
      <c r="S1443" s="294"/>
      <c r="T1443" s="294"/>
      <c r="U1443" s="294"/>
      <c r="V1443" s="294" t="s">
        <v>689</v>
      </c>
      <c r="W1443" s="294" t="s">
        <v>691</v>
      </c>
      <c r="X1443" s="294"/>
      <c r="Y1443" s="297">
        <v>79379</v>
      </c>
      <c r="Z1443" s="297">
        <v>0</v>
      </c>
      <c r="AA1443" s="297">
        <v>0</v>
      </c>
      <c r="AB1443" s="297">
        <v>0</v>
      </c>
      <c r="AC1443" s="297" t="s">
        <v>3288</v>
      </c>
      <c r="AD1443" s="294"/>
      <c r="AE1443" s="294"/>
      <c r="AF1443" s="294"/>
      <c r="AG1443" s="294"/>
      <c r="AH1443" s="294"/>
      <c r="AI1443" s="294"/>
      <c r="AJ1443" s="294"/>
      <c r="AK1443" s="294"/>
      <c r="AL1443" s="294"/>
      <c r="AM1443" s="294"/>
      <c r="AN1443" s="294"/>
      <c r="AO1443" s="294"/>
      <c r="AP1443" s="294"/>
      <c r="AQ1443" s="294"/>
    </row>
    <row r="1444" spans="1:43" ht="48" x14ac:dyDescent="0.3">
      <c r="A1444" s="294"/>
      <c r="B1444" s="294"/>
      <c r="C1444" s="287" t="s">
        <v>3049</v>
      </c>
      <c r="D1444" s="288">
        <v>64018</v>
      </c>
      <c r="E1444" s="294"/>
      <c r="F1444" s="295" t="s">
        <v>3268</v>
      </c>
      <c r="G1444" s="295" t="s">
        <v>1132</v>
      </c>
      <c r="H1444" s="296"/>
      <c r="I1444" s="290">
        <v>39364</v>
      </c>
      <c r="J1444" s="294"/>
      <c r="K1444" s="294"/>
      <c r="L1444" s="295" t="s">
        <v>3211</v>
      </c>
      <c r="M1444" s="294"/>
      <c r="N1444" s="294"/>
      <c r="O1444" s="294"/>
      <c r="P1444" s="294"/>
      <c r="Q1444" s="294"/>
      <c r="R1444" s="294"/>
      <c r="S1444" s="294"/>
      <c r="T1444" s="294"/>
      <c r="U1444" s="294"/>
      <c r="V1444" s="294" t="s">
        <v>689</v>
      </c>
      <c r="W1444" s="294" t="s">
        <v>689</v>
      </c>
      <c r="X1444" s="294"/>
      <c r="Y1444" s="297">
        <v>79233</v>
      </c>
      <c r="Z1444" s="297">
        <v>0</v>
      </c>
      <c r="AA1444" s="297">
        <v>0</v>
      </c>
      <c r="AB1444" s="297">
        <v>0</v>
      </c>
      <c r="AC1444" s="297">
        <v>0</v>
      </c>
      <c r="AD1444" s="294"/>
      <c r="AE1444" s="294"/>
      <c r="AF1444" s="294"/>
      <c r="AG1444" s="294"/>
      <c r="AH1444" s="294"/>
      <c r="AI1444" s="294"/>
      <c r="AJ1444" s="294"/>
      <c r="AK1444" s="294"/>
      <c r="AL1444" s="294"/>
      <c r="AM1444" s="294"/>
      <c r="AN1444" s="294"/>
      <c r="AO1444" s="294"/>
      <c r="AP1444" s="294"/>
      <c r="AQ1444" s="294"/>
    </row>
    <row r="1445" spans="1:43" ht="36" x14ac:dyDescent="0.3">
      <c r="A1445" s="294"/>
      <c r="B1445" s="294"/>
      <c r="C1445" s="287" t="s">
        <v>3050</v>
      </c>
      <c r="D1445" s="288">
        <v>64023</v>
      </c>
      <c r="E1445" s="294"/>
      <c r="F1445" s="295" t="s">
        <v>3268</v>
      </c>
      <c r="G1445" s="295" t="s">
        <v>1132</v>
      </c>
      <c r="H1445" s="296"/>
      <c r="I1445" s="290">
        <v>39364</v>
      </c>
      <c r="J1445" s="294"/>
      <c r="K1445" s="294"/>
      <c r="L1445" s="295" t="s">
        <v>3211</v>
      </c>
      <c r="M1445" s="294"/>
      <c r="N1445" s="294"/>
      <c r="O1445" s="294"/>
      <c r="P1445" s="294"/>
      <c r="Q1445" s="294"/>
      <c r="R1445" s="294"/>
      <c r="S1445" s="294"/>
      <c r="T1445" s="294"/>
      <c r="U1445" s="294"/>
      <c r="V1445" s="294" t="s">
        <v>689</v>
      </c>
      <c r="W1445" s="294" t="s">
        <v>689</v>
      </c>
      <c r="X1445" s="294"/>
      <c r="Y1445" s="297">
        <v>78971</v>
      </c>
      <c r="Z1445" s="297">
        <v>0</v>
      </c>
      <c r="AA1445" s="297">
        <v>0</v>
      </c>
      <c r="AB1445" s="297">
        <v>0</v>
      </c>
      <c r="AC1445" s="297">
        <v>0</v>
      </c>
      <c r="AD1445" s="294"/>
      <c r="AE1445" s="294"/>
      <c r="AF1445" s="294"/>
      <c r="AG1445" s="294"/>
      <c r="AH1445" s="294"/>
      <c r="AI1445" s="294"/>
      <c r="AJ1445" s="294"/>
      <c r="AK1445" s="294"/>
      <c r="AL1445" s="294"/>
      <c r="AM1445" s="294"/>
      <c r="AN1445" s="294"/>
      <c r="AO1445" s="294"/>
      <c r="AP1445" s="294"/>
      <c r="AQ1445" s="294"/>
    </row>
    <row r="1446" spans="1:43" ht="24" x14ac:dyDescent="0.3">
      <c r="A1446" s="294"/>
      <c r="B1446" s="294"/>
      <c r="C1446" s="287" t="s">
        <v>3051</v>
      </c>
      <c r="D1446" s="288">
        <v>36119</v>
      </c>
      <c r="E1446" s="294"/>
      <c r="F1446" s="295" t="s">
        <v>3228</v>
      </c>
      <c r="G1446" s="295" t="s">
        <v>1132</v>
      </c>
      <c r="H1446" s="296"/>
      <c r="I1446" s="290">
        <v>38932</v>
      </c>
      <c r="J1446" s="294"/>
      <c r="K1446" s="294"/>
      <c r="L1446" s="295" t="s">
        <v>3216</v>
      </c>
      <c r="M1446" s="294"/>
      <c r="N1446" s="294"/>
      <c r="O1446" s="294"/>
      <c r="P1446" s="294"/>
      <c r="Q1446" s="294"/>
      <c r="R1446" s="294"/>
      <c r="S1446" s="294"/>
      <c r="T1446" s="294"/>
      <c r="U1446" s="294"/>
      <c r="V1446" s="294" t="s">
        <v>689</v>
      </c>
      <c r="W1446" s="294" t="s">
        <v>689</v>
      </c>
      <c r="X1446" s="294"/>
      <c r="Y1446" s="297">
        <v>78084</v>
      </c>
      <c r="Z1446" s="297">
        <v>0</v>
      </c>
      <c r="AA1446" s="297">
        <v>0</v>
      </c>
      <c r="AB1446" s="297">
        <v>0</v>
      </c>
      <c r="AC1446" s="297">
        <v>0</v>
      </c>
      <c r="AD1446" s="294"/>
      <c r="AE1446" s="294"/>
      <c r="AF1446" s="294"/>
      <c r="AG1446" s="294"/>
      <c r="AH1446" s="294"/>
      <c r="AI1446" s="294"/>
      <c r="AJ1446" s="294"/>
      <c r="AK1446" s="294"/>
      <c r="AL1446" s="294"/>
      <c r="AM1446" s="294"/>
      <c r="AN1446" s="294"/>
      <c r="AO1446" s="294"/>
      <c r="AP1446" s="294"/>
      <c r="AQ1446" s="294"/>
    </row>
    <row r="1447" spans="1:43" ht="36" x14ac:dyDescent="0.3">
      <c r="A1447" s="294"/>
      <c r="B1447" s="294"/>
      <c r="C1447" s="287" t="s">
        <v>3052</v>
      </c>
      <c r="D1447" s="288">
        <v>64124</v>
      </c>
      <c r="E1447" s="294"/>
      <c r="F1447" s="295" t="s">
        <v>3268</v>
      </c>
      <c r="G1447" s="295" t="s">
        <v>1132</v>
      </c>
      <c r="H1447" s="296"/>
      <c r="I1447" s="290">
        <v>39363</v>
      </c>
      <c r="J1447" s="294"/>
      <c r="K1447" s="294"/>
      <c r="L1447" s="295" t="s">
        <v>3211</v>
      </c>
      <c r="M1447" s="294"/>
      <c r="N1447" s="294"/>
      <c r="O1447" s="294"/>
      <c r="P1447" s="294"/>
      <c r="Q1447" s="294"/>
      <c r="R1447" s="294"/>
      <c r="S1447" s="294"/>
      <c r="T1447" s="294"/>
      <c r="U1447" s="294"/>
      <c r="V1447" s="294" t="s">
        <v>689</v>
      </c>
      <c r="W1447" s="294" t="s">
        <v>689</v>
      </c>
      <c r="X1447" s="294"/>
      <c r="Y1447" s="297">
        <v>78026</v>
      </c>
      <c r="Z1447" s="297">
        <v>0</v>
      </c>
      <c r="AA1447" s="297">
        <v>0</v>
      </c>
      <c r="AB1447" s="297">
        <v>0</v>
      </c>
      <c r="AC1447" s="297">
        <v>0</v>
      </c>
      <c r="AD1447" s="294"/>
      <c r="AE1447" s="294"/>
      <c r="AF1447" s="294"/>
      <c r="AG1447" s="294"/>
      <c r="AH1447" s="294"/>
      <c r="AI1447" s="294"/>
      <c r="AJ1447" s="294"/>
      <c r="AK1447" s="294"/>
      <c r="AL1447" s="294"/>
      <c r="AM1447" s="294"/>
      <c r="AN1447" s="294"/>
      <c r="AO1447" s="294"/>
      <c r="AP1447" s="294"/>
      <c r="AQ1447" s="294"/>
    </row>
    <row r="1448" spans="1:43" ht="36" x14ac:dyDescent="0.3">
      <c r="A1448" s="294"/>
      <c r="B1448" s="294"/>
      <c r="C1448" s="287" t="s">
        <v>3053</v>
      </c>
      <c r="D1448" s="288">
        <v>64181</v>
      </c>
      <c r="E1448" s="294"/>
      <c r="F1448" s="295" t="s">
        <v>3268</v>
      </c>
      <c r="G1448" s="295" t="s">
        <v>1132</v>
      </c>
      <c r="H1448" s="296"/>
      <c r="I1448" s="290">
        <v>39363</v>
      </c>
      <c r="J1448" s="294"/>
      <c r="K1448" s="294"/>
      <c r="L1448" s="295" t="s">
        <v>3211</v>
      </c>
      <c r="M1448" s="294"/>
      <c r="N1448" s="294"/>
      <c r="O1448" s="294"/>
      <c r="P1448" s="294"/>
      <c r="Q1448" s="294"/>
      <c r="R1448" s="294"/>
      <c r="S1448" s="294"/>
      <c r="T1448" s="294"/>
      <c r="U1448" s="294"/>
      <c r="V1448" s="294" t="s">
        <v>689</v>
      </c>
      <c r="W1448" s="294" t="s">
        <v>689</v>
      </c>
      <c r="X1448" s="294"/>
      <c r="Y1448" s="297">
        <v>76629</v>
      </c>
      <c r="Z1448" s="297">
        <v>0</v>
      </c>
      <c r="AA1448" s="297">
        <v>0</v>
      </c>
      <c r="AB1448" s="297">
        <v>0</v>
      </c>
      <c r="AC1448" s="297">
        <v>0</v>
      </c>
      <c r="AD1448" s="294"/>
      <c r="AE1448" s="294"/>
      <c r="AF1448" s="294"/>
      <c r="AG1448" s="294"/>
      <c r="AH1448" s="294"/>
      <c r="AI1448" s="294"/>
      <c r="AJ1448" s="294"/>
      <c r="AK1448" s="294"/>
      <c r="AL1448" s="294"/>
      <c r="AM1448" s="294"/>
      <c r="AN1448" s="294"/>
      <c r="AO1448" s="294"/>
      <c r="AP1448" s="294"/>
      <c r="AQ1448" s="294"/>
    </row>
    <row r="1449" spans="1:43" ht="24" x14ac:dyDescent="0.3">
      <c r="A1449" s="294"/>
      <c r="B1449" s="294"/>
      <c r="C1449" s="287" t="s">
        <v>3054</v>
      </c>
      <c r="D1449" s="288">
        <v>5693</v>
      </c>
      <c r="E1449" s="294"/>
      <c r="F1449" s="295"/>
      <c r="G1449" s="295" t="s">
        <v>1132</v>
      </c>
      <c r="H1449" s="296"/>
      <c r="I1449" s="290">
        <v>37797</v>
      </c>
      <c r="J1449" s="294"/>
      <c r="K1449" s="294"/>
      <c r="L1449" s="295" t="s">
        <v>3224</v>
      </c>
      <c r="M1449" s="294"/>
      <c r="N1449" s="294"/>
      <c r="O1449" s="294"/>
      <c r="P1449" s="294"/>
      <c r="Q1449" s="294"/>
      <c r="R1449" s="294"/>
      <c r="S1449" s="294"/>
      <c r="T1449" s="294"/>
      <c r="U1449" s="294"/>
      <c r="V1449" s="294" t="s">
        <v>689</v>
      </c>
      <c r="W1449" s="294" t="s">
        <v>689</v>
      </c>
      <c r="X1449" s="294"/>
      <c r="Y1449" s="297">
        <v>76000</v>
      </c>
      <c r="Z1449" s="297">
        <v>0</v>
      </c>
      <c r="AA1449" s="297">
        <v>0</v>
      </c>
      <c r="AB1449" s="297">
        <v>0</v>
      </c>
      <c r="AC1449" s="297">
        <v>0</v>
      </c>
      <c r="AD1449" s="294"/>
      <c r="AE1449" s="294"/>
      <c r="AF1449" s="294"/>
      <c r="AG1449" s="294"/>
      <c r="AH1449" s="294"/>
      <c r="AI1449" s="294"/>
      <c r="AJ1449" s="294"/>
      <c r="AK1449" s="294"/>
      <c r="AL1449" s="294"/>
      <c r="AM1449" s="294"/>
      <c r="AN1449" s="294"/>
      <c r="AO1449" s="294"/>
      <c r="AP1449" s="294"/>
      <c r="AQ1449" s="294"/>
    </row>
    <row r="1450" spans="1:43" ht="36" x14ac:dyDescent="0.3">
      <c r="A1450" s="294"/>
      <c r="B1450" s="294"/>
      <c r="C1450" s="287" t="s">
        <v>3055</v>
      </c>
      <c r="D1450" s="288">
        <v>64374</v>
      </c>
      <c r="E1450" s="294"/>
      <c r="F1450" s="295" t="s">
        <v>3268</v>
      </c>
      <c r="G1450" s="295" t="s">
        <v>1132</v>
      </c>
      <c r="H1450" s="296"/>
      <c r="I1450" s="290">
        <v>39364</v>
      </c>
      <c r="J1450" s="294"/>
      <c r="K1450" s="294"/>
      <c r="L1450" s="295" t="s">
        <v>3211</v>
      </c>
      <c r="M1450" s="294"/>
      <c r="N1450" s="294"/>
      <c r="O1450" s="294"/>
      <c r="P1450" s="294"/>
      <c r="Q1450" s="294"/>
      <c r="R1450" s="294"/>
      <c r="S1450" s="294"/>
      <c r="T1450" s="294"/>
      <c r="U1450" s="294"/>
      <c r="V1450" s="294" t="s">
        <v>689</v>
      </c>
      <c r="W1450" s="294" t="s">
        <v>689</v>
      </c>
      <c r="X1450" s="294"/>
      <c r="Y1450" s="297">
        <v>75957</v>
      </c>
      <c r="Z1450" s="297">
        <v>0</v>
      </c>
      <c r="AA1450" s="297">
        <v>0</v>
      </c>
      <c r="AB1450" s="297">
        <v>0</v>
      </c>
      <c r="AC1450" s="297">
        <v>0</v>
      </c>
      <c r="AD1450" s="294"/>
      <c r="AE1450" s="294"/>
      <c r="AF1450" s="294"/>
      <c r="AG1450" s="294"/>
      <c r="AH1450" s="294"/>
      <c r="AI1450" s="294"/>
      <c r="AJ1450" s="294"/>
      <c r="AK1450" s="294"/>
      <c r="AL1450" s="294"/>
      <c r="AM1450" s="294"/>
      <c r="AN1450" s="294"/>
      <c r="AO1450" s="294"/>
      <c r="AP1450" s="294"/>
      <c r="AQ1450" s="294"/>
    </row>
    <row r="1451" spans="1:43" ht="36" x14ac:dyDescent="0.3">
      <c r="A1451" s="294"/>
      <c r="B1451" s="294"/>
      <c r="C1451" s="287" t="s">
        <v>3056</v>
      </c>
      <c r="D1451" s="288">
        <v>64360</v>
      </c>
      <c r="E1451" s="294"/>
      <c r="F1451" s="295" t="s">
        <v>3268</v>
      </c>
      <c r="G1451" s="295" t="s">
        <v>1132</v>
      </c>
      <c r="H1451" s="296"/>
      <c r="I1451" s="290">
        <v>39364</v>
      </c>
      <c r="J1451" s="294"/>
      <c r="K1451" s="294"/>
      <c r="L1451" s="295" t="s">
        <v>3211</v>
      </c>
      <c r="M1451" s="294"/>
      <c r="N1451" s="294"/>
      <c r="O1451" s="294"/>
      <c r="P1451" s="294"/>
      <c r="Q1451" s="294"/>
      <c r="R1451" s="294"/>
      <c r="S1451" s="294"/>
      <c r="T1451" s="294"/>
      <c r="U1451" s="294"/>
      <c r="V1451" s="294" t="s">
        <v>689</v>
      </c>
      <c r="W1451" s="294" t="s">
        <v>689</v>
      </c>
      <c r="X1451" s="294"/>
      <c r="Y1451" s="297">
        <v>75558</v>
      </c>
      <c r="Z1451" s="297">
        <v>0</v>
      </c>
      <c r="AA1451" s="297">
        <v>0</v>
      </c>
      <c r="AB1451" s="297">
        <v>0</v>
      </c>
      <c r="AC1451" s="297">
        <v>0</v>
      </c>
      <c r="AD1451" s="294"/>
      <c r="AE1451" s="294"/>
      <c r="AF1451" s="294"/>
      <c r="AG1451" s="294"/>
      <c r="AH1451" s="294"/>
      <c r="AI1451" s="294"/>
      <c r="AJ1451" s="294"/>
      <c r="AK1451" s="294"/>
      <c r="AL1451" s="294"/>
      <c r="AM1451" s="294"/>
      <c r="AN1451" s="294"/>
      <c r="AO1451" s="294"/>
      <c r="AP1451" s="294"/>
      <c r="AQ1451" s="294"/>
    </row>
    <row r="1452" spans="1:43" ht="24" x14ac:dyDescent="0.3">
      <c r="A1452" s="294"/>
      <c r="B1452" s="294"/>
      <c r="C1452" s="287" t="s">
        <v>3057</v>
      </c>
      <c r="D1452" s="288">
        <v>17175</v>
      </c>
      <c r="E1452" s="294"/>
      <c r="F1452" s="295" t="s">
        <v>3230</v>
      </c>
      <c r="G1452" s="295" t="s">
        <v>1132</v>
      </c>
      <c r="H1452" s="296"/>
      <c r="I1452" s="290">
        <v>38600</v>
      </c>
      <c r="J1452" s="294"/>
      <c r="K1452" s="294"/>
      <c r="L1452" s="295" t="s">
        <v>3216</v>
      </c>
      <c r="M1452" s="294"/>
      <c r="N1452" s="294"/>
      <c r="O1452" s="294"/>
      <c r="P1452" s="294"/>
      <c r="Q1452" s="294"/>
      <c r="R1452" s="294"/>
      <c r="S1452" s="294"/>
      <c r="T1452" s="294"/>
      <c r="U1452" s="294"/>
      <c r="V1452" s="294" t="s">
        <v>689</v>
      </c>
      <c r="W1452" s="294" t="s">
        <v>689</v>
      </c>
      <c r="X1452" s="294"/>
      <c r="Y1452" s="297">
        <v>75390</v>
      </c>
      <c r="Z1452" s="297">
        <v>0</v>
      </c>
      <c r="AA1452" s="297">
        <v>0</v>
      </c>
      <c r="AB1452" s="297">
        <v>0</v>
      </c>
      <c r="AC1452" s="297">
        <v>0</v>
      </c>
      <c r="AD1452" s="294"/>
      <c r="AE1452" s="294"/>
      <c r="AF1452" s="294"/>
      <c r="AG1452" s="294"/>
      <c r="AH1452" s="294"/>
      <c r="AI1452" s="294"/>
      <c r="AJ1452" s="294"/>
      <c r="AK1452" s="294"/>
      <c r="AL1452" s="294"/>
      <c r="AM1452" s="294"/>
      <c r="AN1452" s="294"/>
      <c r="AO1452" s="294"/>
      <c r="AP1452" s="294"/>
      <c r="AQ1452" s="294"/>
    </row>
    <row r="1453" spans="1:43" ht="36" x14ac:dyDescent="0.3">
      <c r="A1453" s="294"/>
      <c r="B1453" s="294"/>
      <c r="C1453" s="287" t="s">
        <v>3058</v>
      </c>
      <c r="D1453" s="288">
        <v>64309</v>
      </c>
      <c r="E1453" s="294"/>
      <c r="F1453" s="295" t="s">
        <v>3268</v>
      </c>
      <c r="G1453" s="295" t="s">
        <v>1132</v>
      </c>
      <c r="H1453" s="296"/>
      <c r="I1453" s="290">
        <v>39363</v>
      </c>
      <c r="J1453" s="294"/>
      <c r="K1453" s="294"/>
      <c r="L1453" s="295" t="s">
        <v>3211</v>
      </c>
      <c r="M1453" s="294"/>
      <c r="N1453" s="294"/>
      <c r="O1453" s="294"/>
      <c r="P1453" s="294"/>
      <c r="Q1453" s="294"/>
      <c r="R1453" s="294"/>
      <c r="S1453" s="294"/>
      <c r="T1453" s="294"/>
      <c r="U1453" s="294"/>
      <c r="V1453" s="294" t="s">
        <v>689</v>
      </c>
      <c r="W1453" s="294" t="s">
        <v>689</v>
      </c>
      <c r="X1453" s="294"/>
      <c r="Y1453" s="297">
        <v>74739</v>
      </c>
      <c r="Z1453" s="297">
        <v>0</v>
      </c>
      <c r="AA1453" s="297">
        <v>0</v>
      </c>
      <c r="AB1453" s="297">
        <v>0</v>
      </c>
      <c r="AC1453" s="297">
        <v>74739</v>
      </c>
      <c r="AD1453" s="294"/>
      <c r="AE1453" s="294"/>
      <c r="AF1453" s="294"/>
      <c r="AG1453" s="294"/>
      <c r="AH1453" s="294"/>
      <c r="AI1453" s="294"/>
      <c r="AJ1453" s="294"/>
      <c r="AK1453" s="294"/>
      <c r="AL1453" s="294"/>
      <c r="AM1453" s="294"/>
      <c r="AN1453" s="294"/>
      <c r="AO1453" s="294"/>
      <c r="AP1453" s="294"/>
      <c r="AQ1453" s="294"/>
    </row>
    <row r="1454" spans="1:43" x14ac:dyDescent="0.3">
      <c r="A1454" s="294"/>
      <c r="B1454" s="294"/>
      <c r="C1454" s="287" t="s">
        <v>3059</v>
      </c>
      <c r="D1454" s="288">
        <v>18619</v>
      </c>
      <c r="E1454" s="294"/>
      <c r="F1454" s="295" t="s">
        <v>3228</v>
      </c>
      <c r="G1454" s="295" t="s">
        <v>1132</v>
      </c>
      <c r="H1454" s="296"/>
      <c r="I1454" s="290">
        <v>38503</v>
      </c>
      <c r="J1454" s="294"/>
      <c r="K1454" s="294"/>
      <c r="L1454" s="295" t="s">
        <v>3220</v>
      </c>
      <c r="M1454" s="294"/>
      <c r="N1454" s="294"/>
      <c r="O1454" s="294"/>
      <c r="P1454" s="294"/>
      <c r="Q1454" s="294"/>
      <c r="R1454" s="294"/>
      <c r="S1454" s="294"/>
      <c r="T1454" s="294"/>
      <c r="U1454" s="294"/>
      <c r="V1454" s="294" t="s">
        <v>689</v>
      </c>
      <c r="W1454" s="294" t="s">
        <v>689</v>
      </c>
      <c r="X1454" s="294"/>
      <c r="Y1454" s="297">
        <v>74591</v>
      </c>
      <c r="Z1454" s="297">
        <v>0</v>
      </c>
      <c r="AA1454" s="297">
        <v>0</v>
      </c>
      <c r="AB1454" s="297">
        <v>0</v>
      </c>
      <c r="AC1454" s="297">
        <v>0</v>
      </c>
      <c r="AD1454" s="294"/>
      <c r="AE1454" s="294"/>
      <c r="AF1454" s="294"/>
      <c r="AG1454" s="294"/>
      <c r="AH1454" s="294"/>
      <c r="AI1454" s="294"/>
      <c r="AJ1454" s="294"/>
      <c r="AK1454" s="294"/>
      <c r="AL1454" s="294"/>
      <c r="AM1454" s="294"/>
      <c r="AN1454" s="294"/>
      <c r="AO1454" s="294"/>
      <c r="AP1454" s="294"/>
      <c r="AQ1454" s="294"/>
    </row>
    <row r="1455" spans="1:43" ht="36" x14ac:dyDescent="0.3">
      <c r="A1455" s="294"/>
      <c r="B1455" s="294"/>
      <c r="C1455" s="287" t="s">
        <v>3060</v>
      </c>
      <c r="D1455" s="288">
        <v>64333</v>
      </c>
      <c r="E1455" s="294"/>
      <c r="F1455" s="295" t="s">
        <v>3268</v>
      </c>
      <c r="G1455" s="295" t="s">
        <v>1132</v>
      </c>
      <c r="H1455" s="296"/>
      <c r="I1455" s="290">
        <v>39364</v>
      </c>
      <c r="J1455" s="294"/>
      <c r="K1455" s="294"/>
      <c r="L1455" s="295" t="s">
        <v>3211</v>
      </c>
      <c r="M1455" s="294"/>
      <c r="N1455" s="294"/>
      <c r="O1455" s="294"/>
      <c r="P1455" s="294"/>
      <c r="Q1455" s="294"/>
      <c r="R1455" s="294"/>
      <c r="S1455" s="294"/>
      <c r="T1455" s="294"/>
      <c r="U1455" s="294"/>
      <c r="V1455" s="294" t="s">
        <v>689</v>
      </c>
      <c r="W1455" s="294" t="s">
        <v>689</v>
      </c>
      <c r="X1455" s="294"/>
      <c r="Y1455" s="297">
        <v>72534</v>
      </c>
      <c r="Z1455" s="297">
        <v>0</v>
      </c>
      <c r="AA1455" s="297">
        <v>0</v>
      </c>
      <c r="AB1455" s="297">
        <v>0</v>
      </c>
      <c r="AC1455" s="297">
        <v>0</v>
      </c>
      <c r="AD1455" s="294"/>
      <c r="AE1455" s="294"/>
      <c r="AF1455" s="294"/>
      <c r="AG1455" s="294"/>
      <c r="AH1455" s="294"/>
      <c r="AI1455" s="294"/>
      <c r="AJ1455" s="294"/>
      <c r="AK1455" s="294"/>
      <c r="AL1455" s="294"/>
      <c r="AM1455" s="294"/>
      <c r="AN1455" s="294"/>
      <c r="AO1455" s="294"/>
      <c r="AP1455" s="294"/>
      <c r="AQ1455" s="294"/>
    </row>
    <row r="1456" spans="1:43" ht="36" x14ac:dyDescent="0.3">
      <c r="A1456" s="294"/>
      <c r="B1456" s="294"/>
      <c r="C1456" s="287" t="s">
        <v>3061</v>
      </c>
      <c r="D1456" s="288">
        <v>64359</v>
      </c>
      <c r="E1456" s="294"/>
      <c r="F1456" s="295" t="s">
        <v>3268</v>
      </c>
      <c r="G1456" s="295" t="s">
        <v>1132</v>
      </c>
      <c r="H1456" s="296"/>
      <c r="I1456" s="290">
        <v>39364</v>
      </c>
      <c r="J1456" s="294"/>
      <c r="K1456" s="294"/>
      <c r="L1456" s="295" t="s">
        <v>3211</v>
      </c>
      <c r="M1456" s="294"/>
      <c r="N1456" s="294"/>
      <c r="O1456" s="294"/>
      <c r="P1456" s="294"/>
      <c r="Q1456" s="294"/>
      <c r="R1456" s="294"/>
      <c r="S1456" s="294"/>
      <c r="T1456" s="294"/>
      <c r="U1456" s="294"/>
      <c r="V1456" s="294" t="s">
        <v>689</v>
      </c>
      <c r="W1456" s="294" t="s">
        <v>689</v>
      </c>
      <c r="X1456" s="294"/>
      <c r="Y1456" s="297">
        <v>71988</v>
      </c>
      <c r="Z1456" s="297">
        <v>0</v>
      </c>
      <c r="AA1456" s="297">
        <v>0</v>
      </c>
      <c r="AB1456" s="297">
        <v>0</v>
      </c>
      <c r="AC1456" s="297">
        <v>0</v>
      </c>
      <c r="AD1456" s="294"/>
      <c r="AE1456" s="294"/>
      <c r="AF1456" s="294"/>
      <c r="AG1456" s="294"/>
      <c r="AH1456" s="294"/>
      <c r="AI1456" s="294"/>
      <c r="AJ1456" s="294"/>
      <c r="AK1456" s="294"/>
      <c r="AL1456" s="294"/>
      <c r="AM1456" s="294"/>
      <c r="AN1456" s="294"/>
      <c r="AO1456" s="294"/>
      <c r="AP1456" s="294"/>
      <c r="AQ1456" s="294"/>
    </row>
    <row r="1457" spans="1:43" ht="36" x14ac:dyDescent="0.3">
      <c r="A1457" s="294"/>
      <c r="B1457" s="294"/>
      <c r="C1457" s="287" t="s">
        <v>3062</v>
      </c>
      <c r="D1457" s="288">
        <v>63967</v>
      </c>
      <c r="E1457" s="294"/>
      <c r="F1457" s="295" t="s">
        <v>3268</v>
      </c>
      <c r="G1457" s="295" t="s">
        <v>1132</v>
      </c>
      <c r="H1457" s="296"/>
      <c r="I1457" s="290">
        <v>39364</v>
      </c>
      <c r="J1457" s="294"/>
      <c r="K1457" s="294"/>
      <c r="L1457" s="295" t="s">
        <v>3211</v>
      </c>
      <c r="M1457" s="294"/>
      <c r="N1457" s="294"/>
      <c r="O1457" s="294"/>
      <c r="P1457" s="294"/>
      <c r="Q1457" s="294"/>
      <c r="R1457" s="294"/>
      <c r="S1457" s="294"/>
      <c r="T1457" s="294"/>
      <c r="U1457" s="294"/>
      <c r="V1457" s="294" t="s">
        <v>689</v>
      </c>
      <c r="W1457" s="294" t="s">
        <v>689</v>
      </c>
      <c r="X1457" s="294"/>
      <c r="Y1457" s="297">
        <v>70549</v>
      </c>
      <c r="Z1457" s="297">
        <v>0</v>
      </c>
      <c r="AA1457" s="297">
        <v>0</v>
      </c>
      <c r="AB1457" s="297">
        <v>0</v>
      </c>
      <c r="AC1457" s="297">
        <v>0</v>
      </c>
      <c r="AD1457" s="294"/>
      <c r="AE1457" s="294"/>
      <c r="AF1457" s="294"/>
      <c r="AG1457" s="294"/>
      <c r="AH1457" s="294"/>
      <c r="AI1457" s="294"/>
      <c r="AJ1457" s="294"/>
      <c r="AK1457" s="294"/>
      <c r="AL1457" s="294"/>
      <c r="AM1457" s="294"/>
      <c r="AN1457" s="294"/>
      <c r="AO1457" s="294"/>
      <c r="AP1457" s="294"/>
      <c r="AQ1457" s="294"/>
    </row>
    <row r="1458" spans="1:43" ht="24" x14ac:dyDescent="0.3">
      <c r="A1458" s="294"/>
      <c r="B1458" s="294"/>
      <c r="C1458" s="287" t="s">
        <v>3063</v>
      </c>
      <c r="D1458" s="288">
        <v>30224</v>
      </c>
      <c r="E1458" s="294"/>
      <c r="F1458" s="295" t="s">
        <v>3228</v>
      </c>
      <c r="G1458" s="295" t="s">
        <v>1132</v>
      </c>
      <c r="H1458" s="296"/>
      <c r="I1458" s="290">
        <v>38790</v>
      </c>
      <c r="J1458" s="294"/>
      <c r="K1458" s="294"/>
      <c r="L1458" s="295" t="s">
        <v>3220</v>
      </c>
      <c r="M1458" s="294"/>
      <c r="N1458" s="294"/>
      <c r="O1458" s="294"/>
      <c r="P1458" s="294"/>
      <c r="Q1458" s="294"/>
      <c r="R1458" s="294"/>
      <c r="S1458" s="294"/>
      <c r="T1458" s="294"/>
      <c r="U1458" s="294"/>
      <c r="V1458" s="294" t="s">
        <v>689</v>
      </c>
      <c r="W1458" s="294" t="s">
        <v>691</v>
      </c>
      <c r="X1458" s="294"/>
      <c r="Y1458" s="297">
        <v>66545</v>
      </c>
      <c r="Z1458" s="297">
        <v>0</v>
      </c>
      <c r="AA1458" s="297">
        <v>0</v>
      </c>
      <c r="AB1458" s="297">
        <v>0</v>
      </c>
      <c r="AC1458" s="297">
        <v>79256.149999999994</v>
      </c>
      <c r="AD1458" s="294"/>
      <c r="AE1458" s="294"/>
      <c r="AF1458" s="294"/>
      <c r="AG1458" s="294"/>
      <c r="AH1458" s="294"/>
      <c r="AI1458" s="294"/>
      <c r="AJ1458" s="294"/>
      <c r="AK1458" s="294"/>
      <c r="AL1458" s="294"/>
      <c r="AM1458" s="294"/>
      <c r="AN1458" s="294"/>
      <c r="AO1458" s="294"/>
      <c r="AP1458" s="294"/>
      <c r="AQ1458" s="294"/>
    </row>
    <row r="1459" spans="1:43" ht="36" x14ac:dyDescent="0.3">
      <c r="A1459" s="294"/>
      <c r="B1459" s="294"/>
      <c r="C1459" s="287" t="s">
        <v>3064</v>
      </c>
      <c r="D1459" s="288">
        <v>28484</v>
      </c>
      <c r="E1459" s="294"/>
      <c r="F1459" s="295" t="s">
        <v>3228</v>
      </c>
      <c r="G1459" s="295" t="s">
        <v>1132</v>
      </c>
      <c r="H1459" s="296"/>
      <c r="I1459" s="290">
        <v>38762</v>
      </c>
      <c r="J1459" s="294"/>
      <c r="K1459" s="294"/>
      <c r="L1459" s="295" t="s">
        <v>3220</v>
      </c>
      <c r="M1459" s="294"/>
      <c r="N1459" s="294"/>
      <c r="O1459" s="294"/>
      <c r="P1459" s="294"/>
      <c r="Q1459" s="294"/>
      <c r="R1459" s="294"/>
      <c r="S1459" s="294"/>
      <c r="T1459" s="294"/>
      <c r="U1459" s="294"/>
      <c r="V1459" s="294" t="s">
        <v>689</v>
      </c>
      <c r="W1459" s="294" t="s">
        <v>691</v>
      </c>
      <c r="X1459" s="294"/>
      <c r="Y1459" s="297">
        <v>65500</v>
      </c>
      <c r="Z1459" s="297">
        <v>0</v>
      </c>
      <c r="AA1459" s="297">
        <v>0</v>
      </c>
      <c r="AB1459" s="297">
        <v>0</v>
      </c>
      <c r="AC1459" s="297">
        <v>84290.87</v>
      </c>
      <c r="AD1459" s="294"/>
      <c r="AE1459" s="294"/>
      <c r="AF1459" s="294"/>
      <c r="AG1459" s="294"/>
      <c r="AH1459" s="294"/>
      <c r="AI1459" s="294"/>
      <c r="AJ1459" s="294"/>
      <c r="AK1459" s="294"/>
      <c r="AL1459" s="294"/>
      <c r="AM1459" s="294"/>
      <c r="AN1459" s="294"/>
      <c r="AO1459" s="294"/>
      <c r="AP1459" s="294"/>
      <c r="AQ1459" s="294"/>
    </row>
    <row r="1460" spans="1:43" ht="36" x14ac:dyDescent="0.3">
      <c r="A1460" s="294"/>
      <c r="B1460" s="294"/>
      <c r="C1460" s="287" t="s">
        <v>3065</v>
      </c>
      <c r="D1460" s="288">
        <v>64345</v>
      </c>
      <c r="E1460" s="294"/>
      <c r="F1460" s="295" t="s">
        <v>3268</v>
      </c>
      <c r="G1460" s="295" t="s">
        <v>1132</v>
      </c>
      <c r="H1460" s="296"/>
      <c r="I1460" s="290">
        <v>39364</v>
      </c>
      <c r="J1460" s="294"/>
      <c r="K1460" s="294"/>
      <c r="L1460" s="295" t="s">
        <v>3211</v>
      </c>
      <c r="M1460" s="294"/>
      <c r="N1460" s="294"/>
      <c r="O1460" s="294"/>
      <c r="P1460" s="294"/>
      <c r="Q1460" s="294"/>
      <c r="R1460" s="294"/>
      <c r="S1460" s="294"/>
      <c r="T1460" s="294"/>
      <c r="U1460" s="294"/>
      <c r="V1460" s="294" t="s">
        <v>689</v>
      </c>
      <c r="W1460" s="294" t="s">
        <v>689</v>
      </c>
      <c r="X1460" s="294"/>
      <c r="Y1460" s="297">
        <v>65132</v>
      </c>
      <c r="Z1460" s="297">
        <v>0</v>
      </c>
      <c r="AA1460" s="297">
        <v>0</v>
      </c>
      <c r="AB1460" s="297">
        <v>0</v>
      </c>
      <c r="AC1460" s="297">
        <v>0</v>
      </c>
      <c r="AD1460" s="294"/>
      <c r="AE1460" s="294"/>
      <c r="AF1460" s="294"/>
      <c r="AG1460" s="294"/>
      <c r="AH1460" s="294"/>
      <c r="AI1460" s="294"/>
      <c r="AJ1460" s="294"/>
      <c r="AK1460" s="294"/>
      <c r="AL1460" s="294"/>
      <c r="AM1460" s="294"/>
      <c r="AN1460" s="294"/>
      <c r="AO1460" s="294"/>
      <c r="AP1460" s="294"/>
      <c r="AQ1460" s="294"/>
    </row>
    <row r="1461" spans="1:43" ht="36" x14ac:dyDescent="0.3">
      <c r="A1461" s="294"/>
      <c r="B1461" s="294"/>
      <c r="C1461" s="287" t="s">
        <v>3066</v>
      </c>
      <c r="D1461" s="288">
        <v>64140</v>
      </c>
      <c r="E1461" s="294"/>
      <c r="F1461" s="295" t="s">
        <v>3268</v>
      </c>
      <c r="G1461" s="295" t="s">
        <v>1132</v>
      </c>
      <c r="H1461" s="296"/>
      <c r="I1461" s="290">
        <v>39364</v>
      </c>
      <c r="J1461" s="294"/>
      <c r="K1461" s="294"/>
      <c r="L1461" s="295" t="s">
        <v>3211</v>
      </c>
      <c r="M1461" s="294"/>
      <c r="N1461" s="294"/>
      <c r="O1461" s="294"/>
      <c r="P1461" s="294"/>
      <c r="Q1461" s="294"/>
      <c r="R1461" s="294"/>
      <c r="S1461" s="294"/>
      <c r="T1461" s="294"/>
      <c r="U1461" s="294"/>
      <c r="V1461" s="294" t="s">
        <v>689</v>
      </c>
      <c r="W1461" s="294" t="s">
        <v>689</v>
      </c>
      <c r="X1461" s="294"/>
      <c r="Y1461" s="297">
        <v>64785</v>
      </c>
      <c r="Z1461" s="297">
        <v>0</v>
      </c>
      <c r="AA1461" s="297">
        <v>0</v>
      </c>
      <c r="AB1461" s="297">
        <v>0</v>
      </c>
      <c r="AC1461" s="297">
        <v>0</v>
      </c>
      <c r="AD1461" s="294"/>
      <c r="AE1461" s="294"/>
      <c r="AF1461" s="294"/>
      <c r="AG1461" s="294"/>
      <c r="AH1461" s="294"/>
      <c r="AI1461" s="294"/>
      <c r="AJ1461" s="294"/>
      <c r="AK1461" s="294"/>
      <c r="AL1461" s="294"/>
      <c r="AM1461" s="294"/>
      <c r="AN1461" s="294"/>
      <c r="AO1461" s="294"/>
      <c r="AP1461" s="294"/>
      <c r="AQ1461" s="294"/>
    </row>
    <row r="1462" spans="1:43" ht="36" x14ac:dyDescent="0.3">
      <c r="A1462" s="294"/>
      <c r="B1462" s="294"/>
      <c r="C1462" s="287" t="s">
        <v>3067</v>
      </c>
      <c r="D1462" s="288">
        <v>64303</v>
      </c>
      <c r="E1462" s="294"/>
      <c r="F1462" s="295" t="s">
        <v>3268</v>
      </c>
      <c r="G1462" s="295" t="s">
        <v>1132</v>
      </c>
      <c r="H1462" s="296"/>
      <c r="I1462" s="290">
        <v>39364</v>
      </c>
      <c r="J1462" s="294"/>
      <c r="K1462" s="294"/>
      <c r="L1462" s="295" t="s">
        <v>3211</v>
      </c>
      <c r="M1462" s="294"/>
      <c r="N1462" s="294"/>
      <c r="O1462" s="294"/>
      <c r="P1462" s="294"/>
      <c r="Q1462" s="294"/>
      <c r="R1462" s="294"/>
      <c r="S1462" s="294"/>
      <c r="T1462" s="294"/>
      <c r="U1462" s="294"/>
      <c r="V1462" s="294" t="s">
        <v>689</v>
      </c>
      <c r="W1462" s="294" t="s">
        <v>689</v>
      </c>
      <c r="X1462" s="294"/>
      <c r="Y1462" s="297">
        <v>61950</v>
      </c>
      <c r="Z1462" s="297">
        <v>0</v>
      </c>
      <c r="AA1462" s="297">
        <v>0</v>
      </c>
      <c r="AB1462" s="297">
        <v>0</v>
      </c>
      <c r="AC1462" s="297">
        <v>0</v>
      </c>
      <c r="AD1462" s="294"/>
      <c r="AE1462" s="294"/>
      <c r="AF1462" s="294"/>
      <c r="AG1462" s="294"/>
      <c r="AH1462" s="294"/>
      <c r="AI1462" s="294"/>
      <c r="AJ1462" s="294"/>
      <c r="AK1462" s="294"/>
      <c r="AL1462" s="294"/>
      <c r="AM1462" s="294"/>
      <c r="AN1462" s="294"/>
      <c r="AO1462" s="294"/>
      <c r="AP1462" s="294"/>
      <c r="AQ1462" s="294"/>
    </row>
    <row r="1463" spans="1:43" ht="24" x14ac:dyDescent="0.3">
      <c r="A1463" s="294"/>
      <c r="B1463" s="294"/>
      <c r="C1463" s="287" t="s">
        <v>3068</v>
      </c>
      <c r="D1463" s="288">
        <v>29387</v>
      </c>
      <c r="E1463" s="294"/>
      <c r="F1463" s="295" t="s">
        <v>3228</v>
      </c>
      <c r="G1463" s="295" t="s">
        <v>1132</v>
      </c>
      <c r="H1463" s="296"/>
      <c r="I1463" s="290">
        <v>38792</v>
      </c>
      <c r="J1463" s="294"/>
      <c r="K1463" s="294"/>
      <c r="L1463" s="295" t="s">
        <v>3220</v>
      </c>
      <c r="M1463" s="294"/>
      <c r="N1463" s="294"/>
      <c r="O1463" s="294"/>
      <c r="P1463" s="294"/>
      <c r="Q1463" s="294"/>
      <c r="R1463" s="294"/>
      <c r="S1463" s="294"/>
      <c r="T1463" s="294"/>
      <c r="U1463" s="294"/>
      <c r="V1463" s="294" t="s">
        <v>689</v>
      </c>
      <c r="W1463" s="294" t="s">
        <v>691</v>
      </c>
      <c r="X1463" s="294"/>
      <c r="Y1463" s="297">
        <v>61606</v>
      </c>
      <c r="Z1463" s="297">
        <v>0</v>
      </c>
      <c r="AA1463" s="297">
        <v>0</v>
      </c>
      <c r="AB1463" s="297">
        <v>0</v>
      </c>
      <c r="AC1463" s="297">
        <v>118177.16</v>
      </c>
      <c r="AD1463" s="294"/>
      <c r="AE1463" s="294"/>
      <c r="AF1463" s="294"/>
      <c r="AG1463" s="294"/>
      <c r="AH1463" s="294"/>
      <c r="AI1463" s="294"/>
      <c r="AJ1463" s="294"/>
      <c r="AK1463" s="294"/>
      <c r="AL1463" s="294"/>
      <c r="AM1463" s="294"/>
      <c r="AN1463" s="294"/>
      <c r="AO1463" s="294"/>
      <c r="AP1463" s="294"/>
      <c r="AQ1463" s="294"/>
    </row>
    <row r="1464" spans="1:43" ht="24" x14ac:dyDescent="0.3">
      <c r="A1464" s="294"/>
      <c r="B1464" s="294"/>
      <c r="C1464" s="287" t="s">
        <v>3069</v>
      </c>
      <c r="D1464" s="288">
        <v>7067</v>
      </c>
      <c r="E1464" s="294"/>
      <c r="F1464" s="295" t="s">
        <v>3231</v>
      </c>
      <c r="G1464" s="295" t="s">
        <v>1132</v>
      </c>
      <c r="H1464" s="296"/>
      <c r="I1464" s="290">
        <v>38093</v>
      </c>
      <c r="J1464" s="294"/>
      <c r="K1464" s="294"/>
      <c r="L1464" s="295" t="s">
        <v>3220</v>
      </c>
      <c r="M1464" s="294"/>
      <c r="N1464" s="294"/>
      <c r="O1464" s="294"/>
      <c r="P1464" s="294"/>
      <c r="Q1464" s="294"/>
      <c r="R1464" s="294"/>
      <c r="S1464" s="294"/>
      <c r="T1464" s="294"/>
      <c r="U1464" s="294"/>
      <c r="V1464" s="294" t="s">
        <v>689</v>
      </c>
      <c r="W1464" s="294" t="s">
        <v>691</v>
      </c>
      <c r="X1464" s="294"/>
      <c r="Y1464" s="297">
        <v>61262.97</v>
      </c>
      <c r="Z1464" s="297">
        <v>0</v>
      </c>
      <c r="AA1464" s="297">
        <v>0</v>
      </c>
      <c r="AB1464" s="297">
        <v>0</v>
      </c>
      <c r="AC1464" s="297" t="s">
        <v>3288</v>
      </c>
      <c r="AD1464" s="294"/>
      <c r="AE1464" s="294"/>
      <c r="AF1464" s="294"/>
      <c r="AG1464" s="294"/>
      <c r="AH1464" s="294"/>
      <c r="AI1464" s="294"/>
      <c r="AJ1464" s="294"/>
      <c r="AK1464" s="294"/>
      <c r="AL1464" s="294"/>
      <c r="AM1464" s="294"/>
      <c r="AN1464" s="294"/>
      <c r="AO1464" s="294"/>
      <c r="AP1464" s="294"/>
      <c r="AQ1464" s="294"/>
    </row>
    <row r="1465" spans="1:43" ht="24" x14ac:dyDescent="0.3">
      <c r="A1465" s="294"/>
      <c r="B1465" s="294"/>
      <c r="C1465" s="287" t="s">
        <v>3070</v>
      </c>
      <c r="D1465" s="288">
        <v>17029</v>
      </c>
      <c r="E1465" s="294"/>
      <c r="F1465" s="295" t="s">
        <v>3230</v>
      </c>
      <c r="G1465" s="295" t="s">
        <v>1132</v>
      </c>
      <c r="H1465" s="296"/>
      <c r="I1465" s="290">
        <v>38495</v>
      </c>
      <c r="J1465" s="294"/>
      <c r="K1465" s="294"/>
      <c r="L1465" s="295" t="s">
        <v>3220</v>
      </c>
      <c r="M1465" s="294"/>
      <c r="N1465" s="294"/>
      <c r="O1465" s="294"/>
      <c r="P1465" s="294"/>
      <c r="Q1465" s="294"/>
      <c r="R1465" s="294"/>
      <c r="S1465" s="294"/>
      <c r="T1465" s="294"/>
      <c r="U1465" s="294"/>
      <c r="V1465" s="294" t="s">
        <v>689</v>
      </c>
      <c r="W1465" s="294" t="s">
        <v>689</v>
      </c>
      <c r="X1465" s="294"/>
      <c r="Y1465" s="297">
        <v>61071</v>
      </c>
      <c r="Z1465" s="297">
        <v>0</v>
      </c>
      <c r="AA1465" s="297">
        <v>0</v>
      </c>
      <c r="AB1465" s="297">
        <v>0</v>
      </c>
      <c r="AC1465" s="297">
        <v>10500</v>
      </c>
      <c r="AD1465" s="294"/>
      <c r="AE1465" s="294"/>
      <c r="AF1465" s="294"/>
      <c r="AG1465" s="294"/>
      <c r="AH1465" s="294"/>
      <c r="AI1465" s="294"/>
      <c r="AJ1465" s="294"/>
      <c r="AK1465" s="294"/>
      <c r="AL1465" s="294"/>
      <c r="AM1465" s="294"/>
      <c r="AN1465" s="294"/>
      <c r="AO1465" s="294"/>
      <c r="AP1465" s="294"/>
      <c r="AQ1465" s="294"/>
    </row>
    <row r="1466" spans="1:43" ht="36" x14ac:dyDescent="0.3">
      <c r="A1466" s="294"/>
      <c r="B1466" s="294"/>
      <c r="C1466" s="287" t="s">
        <v>3071</v>
      </c>
      <c r="D1466" s="288">
        <v>64132</v>
      </c>
      <c r="E1466" s="294"/>
      <c r="F1466" s="295" t="s">
        <v>3268</v>
      </c>
      <c r="G1466" s="295" t="s">
        <v>1132</v>
      </c>
      <c r="H1466" s="296"/>
      <c r="I1466" s="290">
        <v>39364</v>
      </c>
      <c r="J1466" s="294"/>
      <c r="K1466" s="294"/>
      <c r="L1466" s="295" t="s">
        <v>3211</v>
      </c>
      <c r="M1466" s="294"/>
      <c r="N1466" s="294"/>
      <c r="O1466" s="294"/>
      <c r="P1466" s="294"/>
      <c r="Q1466" s="294"/>
      <c r="R1466" s="294"/>
      <c r="S1466" s="294"/>
      <c r="T1466" s="294"/>
      <c r="U1466" s="294"/>
      <c r="V1466" s="294" t="s">
        <v>689</v>
      </c>
      <c r="W1466" s="294" t="s">
        <v>689</v>
      </c>
      <c r="X1466" s="294"/>
      <c r="Y1466" s="297">
        <v>58926</v>
      </c>
      <c r="Z1466" s="297">
        <v>0</v>
      </c>
      <c r="AA1466" s="297">
        <v>0</v>
      </c>
      <c r="AB1466" s="297">
        <v>0</v>
      </c>
      <c r="AC1466" s="297">
        <v>0</v>
      </c>
      <c r="AD1466" s="294"/>
      <c r="AE1466" s="294"/>
      <c r="AF1466" s="294"/>
      <c r="AG1466" s="294"/>
      <c r="AH1466" s="294"/>
      <c r="AI1466" s="294"/>
      <c r="AJ1466" s="294"/>
      <c r="AK1466" s="294"/>
      <c r="AL1466" s="294"/>
      <c r="AM1466" s="294"/>
      <c r="AN1466" s="294"/>
      <c r="AO1466" s="294"/>
      <c r="AP1466" s="294"/>
      <c r="AQ1466" s="294"/>
    </row>
    <row r="1467" spans="1:43" ht="36" x14ac:dyDescent="0.3">
      <c r="A1467" s="294"/>
      <c r="B1467" s="294"/>
      <c r="C1467" s="287" t="s">
        <v>3072</v>
      </c>
      <c r="D1467" s="288">
        <v>64027</v>
      </c>
      <c r="E1467" s="294"/>
      <c r="F1467" s="295" t="s">
        <v>3268</v>
      </c>
      <c r="G1467" s="295" t="s">
        <v>1132</v>
      </c>
      <c r="H1467" s="296"/>
      <c r="I1467" s="290">
        <v>39364</v>
      </c>
      <c r="J1467" s="294"/>
      <c r="K1467" s="294"/>
      <c r="L1467" s="295" t="s">
        <v>3211</v>
      </c>
      <c r="M1467" s="294"/>
      <c r="N1467" s="294"/>
      <c r="O1467" s="294"/>
      <c r="P1467" s="294"/>
      <c r="Q1467" s="294"/>
      <c r="R1467" s="294"/>
      <c r="S1467" s="294"/>
      <c r="T1467" s="294"/>
      <c r="U1467" s="294"/>
      <c r="V1467" s="294" t="s">
        <v>689</v>
      </c>
      <c r="W1467" s="294" t="s">
        <v>689</v>
      </c>
      <c r="X1467" s="294"/>
      <c r="Y1467" s="297">
        <v>58779</v>
      </c>
      <c r="Z1467" s="297">
        <v>0</v>
      </c>
      <c r="AA1467" s="297">
        <v>0</v>
      </c>
      <c r="AB1467" s="297">
        <v>0</v>
      </c>
      <c r="AC1467" s="297">
        <v>58779</v>
      </c>
      <c r="AD1467" s="294"/>
      <c r="AE1467" s="294"/>
      <c r="AF1467" s="294"/>
      <c r="AG1467" s="294"/>
      <c r="AH1467" s="294"/>
      <c r="AI1467" s="294"/>
      <c r="AJ1467" s="294"/>
      <c r="AK1467" s="294"/>
      <c r="AL1467" s="294"/>
      <c r="AM1467" s="294"/>
      <c r="AN1467" s="294"/>
      <c r="AO1467" s="294"/>
      <c r="AP1467" s="294"/>
      <c r="AQ1467" s="294"/>
    </row>
    <row r="1468" spans="1:43" ht="36" x14ac:dyDescent="0.3">
      <c r="A1468" s="294"/>
      <c r="B1468" s="294"/>
      <c r="C1468" s="287" t="s">
        <v>3073</v>
      </c>
      <c r="D1468" s="288">
        <v>64332</v>
      </c>
      <c r="E1468" s="294"/>
      <c r="F1468" s="295" t="s">
        <v>3268</v>
      </c>
      <c r="G1468" s="295" t="s">
        <v>1132</v>
      </c>
      <c r="H1468" s="296"/>
      <c r="I1468" s="290">
        <v>39364</v>
      </c>
      <c r="J1468" s="294"/>
      <c r="K1468" s="294"/>
      <c r="L1468" s="295" t="s">
        <v>3211</v>
      </c>
      <c r="M1468" s="294"/>
      <c r="N1468" s="294"/>
      <c r="O1468" s="294"/>
      <c r="P1468" s="294"/>
      <c r="Q1468" s="294"/>
      <c r="R1468" s="294"/>
      <c r="S1468" s="294"/>
      <c r="T1468" s="294"/>
      <c r="U1468" s="294"/>
      <c r="V1468" s="294" t="s">
        <v>689</v>
      </c>
      <c r="W1468" s="294" t="s">
        <v>689</v>
      </c>
      <c r="X1468" s="294"/>
      <c r="Y1468" s="297">
        <v>57834</v>
      </c>
      <c r="Z1468" s="297">
        <v>0</v>
      </c>
      <c r="AA1468" s="297">
        <v>0</v>
      </c>
      <c r="AB1468" s="297">
        <v>0</v>
      </c>
      <c r="AC1468" s="297">
        <v>0</v>
      </c>
      <c r="AD1468" s="294"/>
      <c r="AE1468" s="294"/>
      <c r="AF1468" s="294"/>
      <c r="AG1468" s="294"/>
      <c r="AH1468" s="294"/>
      <c r="AI1468" s="294"/>
      <c r="AJ1468" s="294"/>
      <c r="AK1468" s="294"/>
      <c r="AL1468" s="294"/>
      <c r="AM1468" s="294"/>
      <c r="AN1468" s="294"/>
      <c r="AO1468" s="294"/>
      <c r="AP1468" s="294"/>
      <c r="AQ1468" s="294"/>
    </row>
    <row r="1469" spans="1:43" ht="36" x14ac:dyDescent="0.3">
      <c r="A1469" s="294"/>
      <c r="B1469" s="294"/>
      <c r="C1469" s="287" t="s">
        <v>3074</v>
      </c>
      <c r="D1469" s="288">
        <v>64094</v>
      </c>
      <c r="E1469" s="294"/>
      <c r="F1469" s="295" t="s">
        <v>3268</v>
      </c>
      <c r="G1469" s="295" t="s">
        <v>1132</v>
      </c>
      <c r="H1469" s="296"/>
      <c r="I1469" s="290">
        <v>39363</v>
      </c>
      <c r="J1469" s="294"/>
      <c r="K1469" s="294"/>
      <c r="L1469" s="295" t="s">
        <v>3211</v>
      </c>
      <c r="M1469" s="294"/>
      <c r="N1469" s="294"/>
      <c r="O1469" s="294"/>
      <c r="P1469" s="294"/>
      <c r="Q1469" s="294"/>
      <c r="R1469" s="294"/>
      <c r="S1469" s="294"/>
      <c r="T1469" s="294"/>
      <c r="U1469" s="294"/>
      <c r="V1469" s="294" t="s">
        <v>689</v>
      </c>
      <c r="W1469" s="294" t="s">
        <v>689</v>
      </c>
      <c r="X1469" s="294"/>
      <c r="Y1469" s="297">
        <v>57687</v>
      </c>
      <c r="Z1469" s="297">
        <v>0</v>
      </c>
      <c r="AA1469" s="297">
        <v>0</v>
      </c>
      <c r="AB1469" s="297">
        <v>0</v>
      </c>
      <c r="AC1469" s="297">
        <v>0</v>
      </c>
      <c r="AD1469" s="294"/>
      <c r="AE1469" s="294"/>
      <c r="AF1469" s="294"/>
      <c r="AG1469" s="294"/>
      <c r="AH1469" s="294"/>
      <c r="AI1469" s="294"/>
      <c r="AJ1469" s="294"/>
      <c r="AK1469" s="294"/>
      <c r="AL1469" s="294"/>
      <c r="AM1469" s="294"/>
      <c r="AN1469" s="294"/>
      <c r="AO1469" s="294"/>
      <c r="AP1469" s="294"/>
      <c r="AQ1469" s="294"/>
    </row>
    <row r="1470" spans="1:43" ht="24" x14ac:dyDescent="0.3">
      <c r="A1470" s="294"/>
      <c r="B1470" s="294"/>
      <c r="C1470" s="287" t="s">
        <v>3075</v>
      </c>
      <c r="D1470" s="288">
        <v>39233</v>
      </c>
      <c r="E1470" s="294"/>
      <c r="F1470" s="295" t="s">
        <v>3268</v>
      </c>
      <c r="G1470" s="295" t="s">
        <v>1132</v>
      </c>
      <c r="H1470" s="296"/>
      <c r="I1470" s="290">
        <v>38987</v>
      </c>
      <c r="J1470" s="294"/>
      <c r="K1470" s="294"/>
      <c r="L1470" s="295" t="s">
        <v>3211</v>
      </c>
      <c r="M1470" s="294"/>
      <c r="N1470" s="294"/>
      <c r="O1470" s="294"/>
      <c r="P1470" s="294"/>
      <c r="Q1470" s="294"/>
      <c r="R1470" s="294"/>
      <c r="S1470" s="294"/>
      <c r="T1470" s="294"/>
      <c r="U1470" s="294"/>
      <c r="V1470" s="294" t="s">
        <v>689</v>
      </c>
      <c r="W1470" s="294" t="s">
        <v>689</v>
      </c>
      <c r="X1470" s="294"/>
      <c r="Y1470" s="297">
        <v>56306</v>
      </c>
      <c r="Z1470" s="297">
        <v>0</v>
      </c>
      <c r="AA1470" s="297">
        <v>0</v>
      </c>
      <c r="AB1470" s="297">
        <v>0</v>
      </c>
      <c r="AC1470" s="297">
        <v>0</v>
      </c>
      <c r="AD1470" s="294"/>
      <c r="AE1470" s="294"/>
      <c r="AF1470" s="294"/>
      <c r="AG1470" s="294"/>
      <c r="AH1470" s="294"/>
      <c r="AI1470" s="294"/>
      <c r="AJ1470" s="294"/>
      <c r="AK1470" s="294"/>
      <c r="AL1470" s="294"/>
      <c r="AM1470" s="294"/>
      <c r="AN1470" s="294"/>
      <c r="AO1470" s="294"/>
      <c r="AP1470" s="294"/>
      <c r="AQ1470" s="294"/>
    </row>
    <row r="1471" spans="1:43" ht="24" x14ac:dyDescent="0.3">
      <c r="A1471" s="294"/>
      <c r="B1471" s="294"/>
      <c r="C1471" s="287" t="s">
        <v>3076</v>
      </c>
      <c r="D1471" s="288">
        <v>39492</v>
      </c>
      <c r="E1471" s="294"/>
      <c r="F1471" s="295" t="s">
        <v>3268</v>
      </c>
      <c r="G1471" s="295" t="s">
        <v>1132</v>
      </c>
      <c r="H1471" s="296"/>
      <c r="I1471" s="290">
        <v>38991</v>
      </c>
      <c r="J1471" s="294"/>
      <c r="K1471" s="294"/>
      <c r="L1471" s="295" t="s">
        <v>3211</v>
      </c>
      <c r="M1471" s="294"/>
      <c r="N1471" s="294"/>
      <c r="O1471" s="294"/>
      <c r="P1471" s="294"/>
      <c r="Q1471" s="294"/>
      <c r="R1471" s="294"/>
      <c r="S1471" s="294"/>
      <c r="T1471" s="294"/>
      <c r="U1471" s="294"/>
      <c r="V1471" s="294" t="s">
        <v>689</v>
      </c>
      <c r="W1471" s="294" t="s">
        <v>689</v>
      </c>
      <c r="X1471" s="294"/>
      <c r="Y1471" s="297">
        <v>56306</v>
      </c>
      <c r="Z1471" s="297">
        <v>0</v>
      </c>
      <c r="AA1471" s="297">
        <v>0</v>
      </c>
      <c r="AB1471" s="297">
        <v>0</v>
      </c>
      <c r="AC1471" s="297">
        <v>55732.52</v>
      </c>
      <c r="AD1471" s="294"/>
      <c r="AE1471" s="294"/>
      <c r="AF1471" s="294"/>
      <c r="AG1471" s="294"/>
      <c r="AH1471" s="294"/>
      <c r="AI1471" s="294"/>
      <c r="AJ1471" s="294"/>
      <c r="AK1471" s="294"/>
      <c r="AL1471" s="294"/>
      <c r="AM1471" s="294"/>
      <c r="AN1471" s="294"/>
      <c r="AO1471" s="294"/>
      <c r="AP1471" s="294"/>
      <c r="AQ1471" s="294"/>
    </row>
    <row r="1472" spans="1:43" ht="24" x14ac:dyDescent="0.3">
      <c r="A1472" s="294"/>
      <c r="B1472" s="294"/>
      <c r="C1472" s="287" t="s">
        <v>3077</v>
      </c>
      <c r="D1472" s="288">
        <v>39392</v>
      </c>
      <c r="E1472" s="294"/>
      <c r="F1472" s="295" t="s">
        <v>3268</v>
      </c>
      <c r="G1472" s="295" t="s">
        <v>1132</v>
      </c>
      <c r="H1472" s="296"/>
      <c r="I1472" s="290">
        <v>38989</v>
      </c>
      <c r="J1472" s="294"/>
      <c r="K1472" s="294"/>
      <c r="L1472" s="295" t="s">
        <v>3211</v>
      </c>
      <c r="M1472" s="294"/>
      <c r="N1472" s="294"/>
      <c r="O1472" s="294"/>
      <c r="P1472" s="294"/>
      <c r="Q1472" s="294"/>
      <c r="R1472" s="294"/>
      <c r="S1472" s="294"/>
      <c r="T1472" s="294"/>
      <c r="U1472" s="294"/>
      <c r="V1472" s="294" t="s">
        <v>689</v>
      </c>
      <c r="W1472" s="294" t="s">
        <v>689</v>
      </c>
      <c r="X1472" s="294"/>
      <c r="Y1472" s="297">
        <v>56306</v>
      </c>
      <c r="Z1472" s="297">
        <v>0</v>
      </c>
      <c r="AA1472" s="297">
        <v>0</v>
      </c>
      <c r="AB1472" s="297">
        <v>0</v>
      </c>
      <c r="AC1472" s="297">
        <v>0</v>
      </c>
      <c r="AD1472" s="294"/>
      <c r="AE1472" s="294"/>
      <c r="AF1472" s="294"/>
      <c r="AG1472" s="294"/>
      <c r="AH1472" s="294"/>
      <c r="AI1472" s="294"/>
      <c r="AJ1472" s="294"/>
      <c r="AK1472" s="294"/>
      <c r="AL1472" s="294"/>
      <c r="AM1472" s="294"/>
      <c r="AN1472" s="294"/>
      <c r="AO1472" s="294"/>
      <c r="AP1472" s="294"/>
      <c r="AQ1472" s="294"/>
    </row>
    <row r="1473" spans="1:43" ht="24" x14ac:dyDescent="0.3">
      <c r="A1473" s="294"/>
      <c r="B1473" s="294"/>
      <c r="C1473" s="287" t="s">
        <v>3078</v>
      </c>
      <c r="D1473" s="288">
        <v>39505</v>
      </c>
      <c r="E1473" s="294"/>
      <c r="F1473" s="295" t="s">
        <v>3268</v>
      </c>
      <c r="G1473" s="295" t="s">
        <v>1132</v>
      </c>
      <c r="H1473" s="296"/>
      <c r="I1473" s="290">
        <v>38991</v>
      </c>
      <c r="J1473" s="294"/>
      <c r="K1473" s="294"/>
      <c r="L1473" s="295" t="s">
        <v>3211</v>
      </c>
      <c r="M1473" s="294"/>
      <c r="N1473" s="294"/>
      <c r="O1473" s="294"/>
      <c r="P1473" s="294"/>
      <c r="Q1473" s="294"/>
      <c r="R1473" s="294"/>
      <c r="S1473" s="294"/>
      <c r="T1473" s="294"/>
      <c r="U1473" s="294"/>
      <c r="V1473" s="294" t="s">
        <v>689</v>
      </c>
      <c r="W1473" s="294" t="s">
        <v>689</v>
      </c>
      <c r="X1473" s="294"/>
      <c r="Y1473" s="297">
        <v>56306</v>
      </c>
      <c r="Z1473" s="297">
        <v>0</v>
      </c>
      <c r="AA1473" s="297">
        <v>0</v>
      </c>
      <c r="AB1473" s="297">
        <v>0</v>
      </c>
      <c r="AC1473" s="297">
        <v>56389.9</v>
      </c>
      <c r="AD1473" s="294"/>
      <c r="AE1473" s="294"/>
      <c r="AF1473" s="294"/>
      <c r="AG1473" s="294"/>
      <c r="AH1473" s="294"/>
      <c r="AI1473" s="294"/>
      <c r="AJ1473" s="294"/>
      <c r="AK1473" s="294"/>
      <c r="AL1473" s="294"/>
      <c r="AM1473" s="294"/>
      <c r="AN1473" s="294"/>
      <c r="AO1473" s="294"/>
      <c r="AP1473" s="294"/>
      <c r="AQ1473" s="294"/>
    </row>
    <row r="1474" spans="1:43" ht="24" x14ac:dyDescent="0.3">
      <c r="A1474" s="294"/>
      <c r="B1474" s="294"/>
      <c r="C1474" s="287" t="s">
        <v>3079</v>
      </c>
      <c r="D1474" s="288">
        <v>39383</v>
      </c>
      <c r="E1474" s="294"/>
      <c r="F1474" s="295" t="s">
        <v>3268</v>
      </c>
      <c r="G1474" s="295" t="s">
        <v>1132</v>
      </c>
      <c r="H1474" s="296"/>
      <c r="I1474" s="290">
        <v>38989</v>
      </c>
      <c r="J1474" s="294"/>
      <c r="K1474" s="294"/>
      <c r="L1474" s="295" t="s">
        <v>3211</v>
      </c>
      <c r="M1474" s="294"/>
      <c r="N1474" s="294"/>
      <c r="O1474" s="294"/>
      <c r="P1474" s="294"/>
      <c r="Q1474" s="294"/>
      <c r="R1474" s="294"/>
      <c r="S1474" s="294"/>
      <c r="T1474" s="294"/>
      <c r="U1474" s="294"/>
      <c r="V1474" s="294" t="s">
        <v>689</v>
      </c>
      <c r="W1474" s="294" t="s">
        <v>689</v>
      </c>
      <c r="X1474" s="294"/>
      <c r="Y1474" s="297">
        <v>56306</v>
      </c>
      <c r="Z1474" s="297">
        <v>0</v>
      </c>
      <c r="AA1474" s="297">
        <v>0</v>
      </c>
      <c r="AB1474" s="297">
        <v>0</v>
      </c>
      <c r="AC1474" s="297">
        <v>56607.13</v>
      </c>
      <c r="AD1474" s="294"/>
      <c r="AE1474" s="294"/>
      <c r="AF1474" s="294"/>
      <c r="AG1474" s="294"/>
      <c r="AH1474" s="294"/>
      <c r="AI1474" s="294"/>
      <c r="AJ1474" s="294"/>
      <c r="AK1474" s="294"/>
      <c r="AL1474" s="294"/>
      <c r="AM1474" s="294"/>
      <c r="AN1474" s="294"/>
      <c r="AO1474" s="294"/>
      <c r="AP1474" s="294"/>
      <c r="AQ1474" s="294"/>
    </row>
    <row r="1475" spans="1:43" ht="24" x14ac:dyDescent="0.3">
      <c r="A1475" s="294"/>
      <c r="B1475" s="294"/>
      <c r="C1475" s="287" t="s">
        <v>3080</v>
      </c>
      <c r="D1475" s="288">
        <v>39413</v>
      </c>
      <c r="E1475" s="294"/>
      <c r="F1475" s="295" t="s">
        <v>3268</v>
      </c>
      <c r="G1475" s="295" t="s">
        <v>1132</v>
      </c>
      <c r="H1475" s="296"/>
      <c r="I1475" s="290">
        <v>38989</v>
      </c>
      <c r="J1475" s="294"/>
      <c r="K1475" s="294"/>
      <c r="L1475" s="295" t="s">
        <v>3211</v>
      </c>
      <c r="M1475" s="294"/>
      <c r="N1475" s="294"/>
      <c r="O1475" s="294"/>
      <c r="P1475" s="294"/>
      <c r="Q1475" s="294"/>
      <c r="R1475" s="294"/>
      <c r="S1475" s="294"/>
      <c r="T1475" s="294"/>
      <c r="U1475" s="294"/>
      <c r="V1475" s="294" t="s">
        <v>689</v>
      </c>
      <c r="W1475" s="294" t="s">
        <v>689</v>
      </c>
      <c r="X1475" s="294"/>
      <c r="Y1475" s="297">
        <v>56306</v>
      </c>
      <c r="Z1475" s="297">
        <v>0</v>
      </c>
      <c r="AA1475" s="297">
        <v>0</v>
      </c>
      <c r="AB1475" s="297">
        <v>0</v>
      </c>
      <c r="AC1475" s="297">
        <v>0</v>
      </c>
      <c r="AD1475" s="294"/>
      <c r="AE1475" s="294"/>
      <c r="AF1475" s="294"/>
      <c r="AG1475" s="294"/>
      <c r="AH1475" s="294"/>
      <c r="AI1475" s="294"/>
      <c r="AJ1475" s="294"/>
      <c r="AK1475" s="294"/>
      <c r="AL1475" s="294"/>
      <c r="AM1475" s="294"/>
      <c r="AN1475" s="294"/>
      <c r="AO1475" s="294"/>
      <c r="AP1475" s="294"/>
      <c r="AQ1475" s="294"/>
    </row>
    <row r="1476" spans="1:43" ht="24" x14ac:dyDescent="0.3">
      <c r="A1476" s="294"/>
      <c r="B1476" s="294"/>
      <c r="C1476" s="287" t="s">
        <v>3081</v>
      </c>
      <c r="D1476" s="288">
        <v>39293</v>
      </c>
      <c r="E1476" s="294"/>
      <c r="F1476" s="295" t="s">
        <v>3268</v>
      </c>
      <c r="G1476" s="295" t="s">
        <v>1132</v>
      </c>
      <c r="H1476" s="296"/>
      <c r="I1476" s="290">
        <v>38989</v>
      </c>
      <c r="J1476" s="294"/>
      <c r="K1476" s="294"/>
      <c r="L1476" s="295" t="s">
        <v>3211</v>
      </c>
      <c r="M1476" s="294"/>
      <c r="N1476" s="294"/>
      <c r="O1476" s="294"/>
      <c r="P1476" s="294"/>
      <c r="Q1476" s="294"/>
      <c r="R1476" s="294"/>
      <c r="S1476" s="294"/>
      <c r="T1476" s="294"/>
      <c r="U1476" s="294"/>
      <c r="V1476" s="294" t="s">
        <v>689</v>
      </c>
      <c r="W1476" s="294" t="s">
        <v>689</v>
      </c>
      <c r="X1476" s="294"/>
      <c r="Y1476" s="297">
        <v>56306</v>
      </c>
      <c r="Z1476" s="297">
        <v>0</v>
      </c>
      <c r="AA1476" s="297">
        <v>0</v>
      </c>
      <c r="AB1476" s="297">
        <v>0</v>
      </c>
      <c r="AC1476" s="297">
        <v>56498.04</v>
      </c>
      <c r="AD1476" s="294"/>
      <c r="AE1476" s="294"/>
      <c r="AF1476" s="294"/>
      <c r="AG1476" s="294"/>
      <c r="AH1476" s="294"/>
      <c r="AI1476" s="294"/>
      <c r="AJ1476" s="294"/>
      <c r="AK1476" s="294"/>
      <c r="AL1476" s="294"/>
      <c r="AM1476" s="294"/>
      <c r="AN1476" s="294"/>
      <c r="AO1476" s="294"/>
      <c r="AP1476" s="294"/>
      <c r="AQ1476" s="294"/>
    </row>
    <row r="1477" spans="1:43" ht="24" x14ac:dyDescent="0.3">
      <c r="A1477" s="294"/>
      <c r="B1477" s="294"/>
      <c r="C1477" s="287" t="s">
        <v>3082</v>
      </c>
      <c r="D1477" s="288">
        <v>39387</v>
      </c>
      <c r="E1477" s="294"/>
      <c r="F1477" s="295" t="s">
        <v>3268</v>
      </c>
      <c r="G1477" s="295" t="s">
        <v>1132</v>
      </c>
      <c r="H1477" s="296"/>
      <c r="I1477" s="290">
        <v>38989</v>
      </c>
      <c r="J1477" s="294"/>
      <c r="K1477" s="294"/>
      <c r="L1477" s="295" t="s">
        <v>3211</v>
      </c>
      <c r="M1477" s="294"/>
      <c r="N1477" s="294"/>
      <c r="O1477" s="294"/>
      <c r="P1477" s="294"/>
      <c r="Q1477" s="294"/>
      <c r="R1477" s="294"/>
      <c r="S1477" s="294"/>
      <c r="T1477" s="294"/>
      <c r="U1477" s="294"/>
      <c r="V1477" s="294" t="s">
        <v>689</v>
      </c>
      <c r="W1477" s="294" t="s">
        <v>689</v>
      </c>
      <c r="X1477" s="294"/>
      <c r="Y1477" s="297">
        <v>56306</v>
      </c>
      <c r="Z1477" s="297">
        <v>0</v>
      </c>
      <c r="AA1477" s="297">
        <v>0</v>
      </c>
      <c r="AB1477" s="297">
        <v>0</v>
      </c>
      <c r="AC1477" s="297">
        <v>56201.06</v>
      </c>
      <c r="AD1477" s="294"/>
      <c r="AE1477" s="294"/>
      <c r="AF1477" s="294"/>
      <c r="AG1477" s="294"/>
      <c r="AH1477" s="294"/>
      <c r="AI1477" s="294"/>
      <c r="AJ1477" s="294"/>
      <c r="AK1477" s="294"/>
      <c r="AL1477" s="294"/>
      <c r="AM1477" s="294"/>
      <c r="AN1477" s="294"/>
      <c r="AO1477" s="294"/>
      <c r="AP1477" s="294"/>
      <c r="AQ1477" s="294"/>
    </row>
    <row r="1478" spans="1:43" ht="24" x14ac:dyDescent="0.3">
      <c r="A1478" s="294"/>
      <c r="B1478" s="294"/>
      <c r="C1478" s="287" t="s">
        <v>3083</v>
      </c>
      <c r="D1478" s="288">
        <v>39345</v>
      </c>
      <c r="E1478" s="294"/>
      <c r="F1478" s="295" t="s">
        <v>3268</v>
      </c>
      <c r="G1478" s="295" t="s">
        <v>1132</v>
      </c>
      <c r="H1478" s="296"/>
      <c r="I1478" s="290">
        <v>38991</v>
      </c>
      <c r="J1478" s="294"/>
      <c r="K1478" s="294"/>
      <c r="L1478" s="295" t="s">
        <v>3211</v>
      </c>
      <c r="M1478" s="294"/>
      <c r="N1478" s="294"/>
      <c r="O1478" s="294"/>
      <c r="P1478" s="294"/>
      <c r="Q1478" s="294"/>
      <c r="R1478" s="294"/>
      <c r="S1478" s="294"/>
      <c r="T1478" s="294"/>
      <c r="U1478" s="294"/>
      <c r="V1478" s="294" t="s">
        <v>689</v>
      </c>
      <c r="W1478" s="294" t="s">
        <v>689</v>
      </c>
      <c r="X1478" s="294"/>
      <c r="Y1478" s="297">
        <v>56306</v>
      </c>
      <c r="Z1478" s="297">
        <v>0</v>
      </c>
      <c r="AA1478" s="297">
        <v>0</v>
      </c>
      <c r="AB1478" s="297">
        <v>0</v>
      </c>
      <c r="AC1478" s="297">
        <v>56201.06</v>
      </c>
      <c r="AD1478" s="294"/>
      <c r="AE1478" s="294"/>
      <c r="AF1478" s="294"/>
      <c r="AG1478" s="294"/>
      <c r="AH1478" s="294"/>
      <c r="AI1478" s="294"/>
      <c r="AJ1478" s="294"/>
      <c r="AK1478" s="294"/>
      <c r="AL1478" s="294"/>
      <c r="AM1478" s="294"/>
      <c r="AN1478" s="294"/>
      <c r="AO1478" s="294"/>
      <c r="AP1478" s="294"/>
      <c r="AQ1478" s="294"/>
    </row>
    <row r="1479" spans="1:43" ht="24" x14ac:dyDescent="0.3">
      <c r="A1479" s="294"/>
      <c r="B1479" s="294"/>
      <c r="C1479" s="287" t="s">
        <v>3084</v>
      </c>
      <c r="D1479" s="288">
        <v>39333</v>
      </c>
      <c r="E1479" s="294"/>
      <c r="F1479" s="295" t="s">
        <v>3268</v>
      </c>
      <c r="G1479" s="295" t="s">
        <v>1132</v>
      </c>
      <c r="H1479" s="296"/>
      <c r="I1479" s="290">
        <v>38989</v>
      </c>
      <c r="J1479" s="294"/>
      <c r="K1479" s="294"/>
      <c r="L1479" s="295" t="s">
        <v>3211</v>
      </c>
      <c r="M1479" s="294"/>
      <c r="N1479" s="294"/>
      <c r="O1479" s="294"/>
      <c r="P1479" s="294"/>
      <c r="Q1479" s="294"/>
      <c r="R1479" s="294"/>
      <c r="S1479" s="294"/>
      <c r="T1479" s="294"/>
      <c r="U1479" s="294"/>
      <c r="V1479" s="294" t="s">
        <v>689</v>
      </c>
      <c r="W1479" s="294" t="s">
        <v>689</v>
      </c>
      <c r="X1479" s="294"/>
      <c r="Y1479" s="297">
        <v>56306</v>
      </c>
      <c r="Z1479" s="297">
        <v>0</v>
      </c>
      <c r="AA1479" s="297">
        <v>0</v>
      </c>
      <c r="AB1479" s="297">
        <v>0</v>
      </c>
      <c r="AC1479" s="297">
        <v>56301.06</v>
      </c>
      <c r="AD1479" s="294"/>
      <c r="AE1479" s="294"/>
      <c r="AF1479" s="294"/>
      <c r="AG1479" s="294"/>
      <c r="AH1479" s="294"/>
      <c r="AI1479" s="294"/>
      <c r="AJ1479" s="294"/>
      <c r="AK1479" s="294"/>
      <c r="AL1479" s="294"/>
      <c r="AM1479" s="294"/>
      <c r="AN1479" s="294"/>
      <c r="AO1479" s="294"/>
      <c r="AP1479" s="294"/>
      <c r="AQ1479" s="294"/>
    </row>
    <row r="1480" spans="1:43" ht="24" x14ac:dyDescent="0.3">
      <c r="A1480" s="294"/>
      <c r="B1480" s="294"/>
      <c r="C1480" s="287" t="s">
        <v>3085</v>
      </c>
      <c r="D1480" s="288">
        <v>39325</v>
      </c>
      <c r="E1480" s="294"/>
      <c r="F1480" s="295" t="s">
        <v>3268</v>
      </c>
      <c r="G1480" s="295" t="s">
        <v>1132</v>
      </c>
      <c r="H1480" s="296"/>
      <c r="I1480" s="290">
        <v>39019</v>
      </c>
      <c r="J1480" s="294"/>
      <c r="K1480" s="294"/>
      <c r="L1480" s="295" t="s">
        <v>3211</v>
      </c>
      <c r="M1480" s="294"/>
      <c r="N1480" s="294"/>
      <c r="O1480" s="294"/>
      <c r="P1480" s="294"/>
      <c r="Q1480" s="294"/>
      <c r="R1480" s="294"/>
      <c r="S1480" s="294"/>
      <c r="T1480" s="294"/>
      <c r="U1480" s="294"/>
      <c r="V1480" s="294" t="s">
        <v>689</v>
      </c>
      <c r="W1480" s="294" t="s">
        <v>689</v>
      </c>
      <c r="X1480" s="294"/>
      <c r="Y1480" s="297">
        <v>56306</v>
      </c>
      <c r="Z1480" s="297">
        <v>0</v>
      </c>
      <c r="AA1480" s="297">
        <v>0</v>
      </c>
      <c r="AB1480" s="297">
        <v>0</v>
      </c>
      <c r="AC1480" s="297">
        <v>0</v>
      </c>
      <c r="AD1480" s="294"/>
      <c r="AE1480" s="294"/>
      <c r="AF1480" s="294"/>
      <c r="AG1480" s="294"/>
      <c r="AH1480" s="294"/>
      <c r="AI1480" s="294"/>
      <c r="AJ1480" s="294"/>
      <c r="AK1480" s="294"/>
      <c r="AL1480" s="294"/>
      <c r="AM1480" s="294"/>
      <c r="AN1480" s="294"/>
      <c r="AO1480" s="294"/>
      <c r="AP1480" s="294"/>
      <c r="AQ1480" s="294"/>
    </row>
    <row r="1481" spans="1:43" ht="36" x14ac:dyDescent="0.3">
      <c r="A1481" s="294"/>
      <c r="B1481" s="294"/>
      <c r="C1481" s="287" t="s">
        <v>3086</v>
      </c>
      <c r="D1481" s="288">
        <v>39277</v>
      </c>
      <c r="E1481" s="294"/>
      <c r="F1481" s="295" t="s">
        <v>3268</v>
      </c>
      <c r="G1481" s="295" t="s">
        <v>1132</v>
      </c>
      <c r="H1481" s="296"/>
      <c r="I1481" s="290">
        <v>38989</v>
      </c>
      <c r="J1481" s="294"/>
      <c r="K1481" s="294"/>
      <c r="L1481" s="295" t="s">
        <v>3211</v>
      </c>
      <c r="M1481" s="294"/>
      <c r="N1481" s="294"/>
      <c r="O1481" s="294"/>
      <c r="P1481" s="294"/>
      <c r="Q1481" s="294"/>
      <c r="R1481" s="294"/>
      <c r="S1481" s="294"/>
      <c r="T1481" s="294"/>
      <c r="U1481" s="294"/>
      <c r="V1481" s="294" t="s">
        <v>689</v>
      </c>
      <c r="W1481" s="294" t="s">
        <v>689</v>
      </c>
      <c r="X1481" s="294"/>
      <c r="Y1481" s="297">
        <v>56306</v>
      </c>
      <c r="Z1481" s="297">
        <v>0</v>
      </c>
      <c r="AA1481" s="297">
        <v>0</v>
      </c>
      <c r="AB1481" s="297">
        <v>0</v>
      </c>
      <c r="AC1481" s="297">
        <v>56315.14</v>
      </c>
      <c r="AD1481" s="294"/>
      <c r="AE1481" s="294"/>
      <c r="AF1481" s="294"/>
      <c r="AG1481" s="294"/>
      <c r="AH1481" s="294"/>
      <c r="AI1481" s="294"/>
      <c r="AJ1481" s="294"/>
      <c r="AK1481" s="294"/>
      <c r="AL1481" s="294"/>
      <c r="AM1481" s="294"/>
      <c r="AN1481" s="294"/>
      <c r="AO1481" s="294"/>
      <c r="AP1481" s="294"/>
      <c r="AQ1481" s="294"/>
    </row>
    <row r="1482" spans="1:43" ht="24" x14ac:dyDescent="0.3">
      <c r="A1482" s="294"/>
      <c r="B1482" s="294"/>
      <c r="C1482" s="287" t="s">
        <v>3087</v>
      </c>
      <c r="D1482" s="288">
        <v>39336</v>
      </c>
      <c r="E1482" s="294"/>
      <c r="F1482" s="295" t="s">
        <v>3268</v>
      </c>
      <c r="G1482" s="295" t="s">
        <v>1132</v>
      </c>
      <c r="H1482" s="296"/>
      <c r="I1482" s="290">
        <v>38989</v>
      </c>
      <c r="J1482" s="294"/>
      <c r="K1482" s="294"/>
      <c r="L1482" s="295" t="s">
        <v>3211</v>
      </c>
      <c r="M1482" s="294"/>
      <c r="N1482" s="294"/>
      <c r="O1482" s="294"/>
      <c r="P1482" s="294"/>
      <c r="Q1482" s="294"/>
      <c r="R1482" s="294"/>
      <c r="S1482" s="294"/>
      <c r="T1482" s="294"/>
      <c r="U1482" s="294"/>
      <c r="V1482" s="294" t="s">
        <v>689</v>
      </c>
      <c r="W1482" s="294" t="s">
        <v>689</v>
      </c>
      <c r="X1482" s="294"/>
      <c r="Y1482" s="297">
        <v>56306</v>
      </c>
      <c r="Z1482" s="297">
        <v>0</v>
      </c>
      <c r="AA1482" s="297">
        <v>0</v>
      </c>
      <c r="AB1482" s="297">
        <v>0</v>
      </c>
      <c r="AC1482" s="297">
        <v>57101.66</v>
      </c>
      <c r="AD1482" s="294"/>
      <c r="AE1482" s="294"/>
      <c r="AF1482" s="294"/>
      <c r="AG1482" s="294"/>
      <c r="AH1482" s="294"/>
      <c r="AI1482" s="294"/>
      <c r="AJ1482" s="294"/>
      <c r="AK1482" s="294"/>
      <c r="AL1482" s="294"/>
      <c r="AM1482" s="294"/>
      <c r="AN1482" s="294"/>
      <c r="AO1482" s="294"/>
      <c r="AP1482" s="294"/>
      <c r="AQ1482" s="294"/>
    </row>
    <row r="1483" spans="1:43" ht="24" x14ac:dyDescent="0.3">
      <c r="A1483" s="294"/>
      <c r="B1483" s="294"/>
      <c r="C1483" s="287" t="s">
        <v>3088</v>
      </c>
      <c r="D1483" s="288">
        <v>39606</v>
      </c>
      <c r="E1483" s="294"/>
      <c r="F1483" s="295" t="s">
        <v>3268</v>
      </c>
      <c r="G1483" s="295" t="s">
        <v>1132</v>
      </c>
      <c r="H1483" s="296"/>
      <c r="I1483" s="290">
        <v>38989</v>
      </c>
      <c r="J1483" s="294"/>
      <c r="K1483" s="294"/>
      <c r="L1483" s="295" t="s">
        <v>3211</v>
      </c>
      <c r="M1483" s="294"/>
      <c r="N1483" s="294"/>
      <c r="O1483" s="294"/>
      <c r="P1483" s="294"/>
      <c r="Q1483" s="294"/>
      <c r="R1483" s="294"/>
      <c r="S1483" s="294"/>
      <c r="T1483" s="294"/>
      <c r="U1483" s="294"/>
      <c r="V1483" s="294" t="s">
        <v>689</v>
      </c>
      <c r="W1483" s="294" t="s">
        <v>689</v>
      </c>
      <c r="X1483" s="294"/>
      <c r="Y1483" s="297">
        <v>56306</v>
      </c>
      <c r="Z1483" s="297">
        <v>0</v>
      </c>
      <c r="AA1483" s="297">
        <v>0</v>
      </c>
      <c r="AB1483" s="297">
        <v>0</v>
      </c>
      <c r="AC1483" s="297">
        <v>1200</v>
      </c>
      <c r="AD1483" s="294"/>
      <c r="AE1483" s="294"/>
      <c r="AF1483" s="294"/>
      <c r="AG1483" s="294"/>
      <c r="AH1483" s="294"/>
      <c r="AI1483" s="294"/>
      <c r="AJ1483" s="294"/>
      <c r="AK1483" s="294"/>
      <c r="AL1483" s="294"/>
      <c r="AM1483" s="294"/>
      <c r="AN1483" s="294"/>
      <c r="AO1483" s="294"/>
      <c r="AP1483" s="294"/>
      <c r="AQ1483" s="294"/>
    </row>
    <row r="1484" spans="1:43" ht="24" x14ac:dyDescent="0.3">
      <c r="A1484" s="294"/>
      <c r="B1484" s="294"/>
      <c r="C1484" s="287" t="s">
        <v>3089</v>
      </c>
      <c r="D1484" s="288">
        <v>40009</v>
      </c>
      <c r="E1484" s="294"/>
      <c r="F1484" s="295" t="s">
        <v>3268</v>
      </c>
      <c r="G1484" s="295" t="s">
        <v>1132</v>
      </c>
      <c r="H1484" s="296"/>
      <c r="I1484" s="290">
        <v>38989</v>
      </c>
      <c r="J1484" s="294"/>
      <c r="K1484" s="294"/>
      <c r="L1484" s="295" t="s">
        <v>3211</v>
      </c>
      <c r="M1484" s="294"/>
      <c r="N1484" s="294"/>
      <c r="O1484" s="294"/>
      <c r="P1484" s="294"/>
      <c r="Q1484" s="294"/>
      <c r="R1484" s="294"/>
      <c r="S1484" s="294"/>
      <c r="T1484" s="294"/>
      <c r="U1484" s="294"/>
      <c r="V1484" s="294" t="s">
        <v>689</v>
      </c>
      <c r="W1484" s="294" t="s">
        <v>689</v>
      </c>
      <c r="X1484" s="294"/>
      <c r="Y1484" s="297">
        <v>56306</v>
      </c>
      <c r="Z1484" s="297">
        <v>0</v>
      </c>
      <c r="AA1484" s="297">
        <v>0</v>
      </c>
      <c r="AB1484" s="297">
        <v>0</v>
      </c>
      <c r="AC1484" s="297">
        <v>56582.3</v>
      </c>
      <c r="AD1484" s="294"/>
      <c r="AE1484" s="294"/>
      <c r="AF1484" s="294"/>
      <c r="AG1484" s="294"/>
      <c r="AH1484" s="294"/>
      <c r="AI1484" s="294"/>
      <c r="AJ1484" s="294"/>
      <c r="AK1484" s="294"/>
      <c r="AL1484" s="294"/>
      <c r="AM1484" s="294"/>
      <c r="AN1484" s="294"/>
      <c r="AO1484" s="294"/>
      <c r="AP1484" s="294"/>
      <c r="AQ1484" s="294"/>
    </row>
    <row r="1485" spans="1:43" ht="24" x14ac:dyDescent="0.3">
      <c r="A1485" s="294"/>
      <c r="B1485" s="294"/>
      <c r="C1485" s="287" t="s">
        <v>3090</v>
      </c>
      <c r="D1485" s="288">
        <v>39263</v>
      </c>
      <c r="E1485" s="294"/>
      <c r="F1485" s="295" t="s">
        <v>3268</v>
      </c>
      <c r="G1485" s="295" t="s">
        <v>1132</v>
      </c>
      <c r="H1485" s="296"/>
      <c r="I1485" s="290">
        <v>38987</v>
      </c>
      <c r="J1485" s="294"/>
      <c r="K1485" s="294"/>
      <c r="L1485" s="295" t="s">
        <v>3211</v>
      </c>
      <c r="M1485" s="294"/>
      <c r="N1485" s="294"/>
      <c r="O1485" s="294"/>
      <c r="P1485" s="294"/>
      <c r="Q1485" s="294"/>
      <c r="R1485" s="294"/>
      <c r="S1485" s="294"/>
      <c r="T1485" s="294"/>
      <c r="U1485" s="294"/>
      <c r="V1485" s="294" t="s">
        <v>689</v>
      </c>
      <c r="W1485" s="294" t="s">
        <v>689</v>
      </c>
      <c r="X1485" s="294"/>
      <c r="Y1485" s="297">
        <v>56306</v>
      </c>
      <c r="Z1485" s="297">
        <v>0</v>
      </c>
      <c r="AA1485" s="297">
        <v>0</v>
      </c>
      <c r="AB1485" s="297">
        <v>0</v>
      </c>
      <c r="AC1485" s="297">
        <v>56514.7</v>
      </c>
      <c r="AD1485" s="294"/>
      <c r="AE1485" s="294"/>
      <c r="AF1485" s="294"/>
      <c r="AG1485" s="294"/>
      <c r="AH1485" s="294"/>
      <c r="AI1485" s="294"/>
      <c r="AJ1485" s="294"/>
      <c r="AK1485" s="294"/>
      <c r="AL1485" s="294"/>
      <c r="AM1485" s="294"/>
      <c r="AN1485" s="294"/>
      <c r="AO1485" s="294"/>
      <c r="AP1485" s="294"/>
      <c r="AQ1485" s="294"/>
    </row>
    <row r="1486" spans="1:43" ht="24" x14ac:dyDescent="0.3">
      <c r="A1486" s="294"/>
      <c r="B1486" s="294"/>
      <c r="C1486" s="287" t="s">
        <v>3091</v>
      </c>
      <c r="D1486" s="288">
        <v>39257</v>
      </c>
      <c r="E1486" s="294"/>
      <c r="F1486" s="295" t="s">
        <v>3268</v>
      </c>
      <c r="G1486" s="295" t="s">
        <v>1132</v>
      </c>
      <c r="H1486" s="296"/>
      <c r="I1486" s="290">
        <v>38987</v>
      </c>
      <c r="J1486" s="294"/>
      <c r="K1486" s="294"/>
      <c r="L1486" s="295" t="s">
        <v>3211</v>
      </c>
      <c r="M1486" s="294"/>
      <c r="N1486" s="294"/>
      <c r="O1486" s="294"/>
      <c r="P1486" s="294"/>
      <c r="Q1486" s="294"/>
      <c r="R1486" s="294"/>
      <c r="S1486" s="294"/>
      <c r="T1486" s="294"/>
      <c r="U1486" s="294"/>
      <c r="V1486" s="294" t="s">
        <v>689</v>
      </c>
      <c r="W1486" s="294" t="s">
        <v>689</v>
      </c>
      <c r="X1486" s="294"/>
      <c r="Y1486" s="297">
        <v>56306</v>
      </c>
      <c r="Z1486" s="297">
        <v>0</v>
      </c>
      <c r="AA1486" s="297">
        <v>0</v>
      </c>
      <c r="AB1486" s="297">
        <v>0</v>
      </c>
      <c r="AC1486" s="297">
        <v>56614.1</v>
      </c>
      <c r="AD1486" s="294"/>
      <c r="AE1486" s="294"/>
      <c r="AF1486" s="294"/>
      <c r="AG1486" s="294"/>
      <c r="AH1486" s="294"/>
      <c r="AI1486" s="294"/>
      <c r="AJ1486" s="294"/>
      <c r="AK1486" s="294"/>
      <c r="AL1486" s="294"/>
      <c r="AM1486" s="294"/>
      <c r="AN1486" s="294"/>
      <c r="AO1486" s="294"/>
      <c r="AP1486" s="294"/>
      <c r="AQ1486" s="294"/>
    </row>
    <row r="1487" spans="1:43" ht="24" x14ac:dyDescent="0.3">
      <c r="A1487" s="294"/>
      <c r="B1487" s="294"/>
      <c r="C1487" s="287" t="s">
        <v>3092</v>
      </c>
      <c r="D1487" s="288">
        <v>39385</v>
      </c>
      <c r="E1487" s="294"/>
      <c r="F1487" s="295" t="s">
        <v>3268</v>
      </c>
      <c r="G1487" s="295" t="s">
        <v>1132</v>
      </c>
      <c r="H1487" s="296"/>
      <c r="I1487" s="290">
        <v>38989</v>
      </c>
      <c r="J1487" s="294"/>
      <c r="K1487" s="294"/>
      <c r="L1487" s="295" t="s">
        <v>3211</v>
      </c>
      <c r="M1487" s="294"/>
      <c r="N1487" s="294"/>
      <c r="O1487" s="294"/>
      <c r="P1487" s="294"/>
      <c r="Q1487" s="294"/>
      <c r="R1487" s="294"/>
      <c r="S1487" s="294"/>
      <c r="T1487" s="294"/>
      <c r="U1487" s="294"/>
      <c r="V1487" s="294" t="s">
        <v>689</v>
      </c>
      <c r="W1487" s="294" t="s">
        <v>689</v>
      </c>
      <c r="X1487" s="294"/>
      <c r="Y1487" s="297">
        <v>56306</v>
      </c>
      <c r="Z1487" s="297">
        <v>0</v>
      </c>
      <c r="AA1487" s="297">
        <v>0</v>
      </c>
      <c r="AB1487" s="297">
        <v>0</v>
      </c>
      <c r="AC1487" s="297">
        <v>56519.77</v>
      </c>
      <c r="AD1487" s="294"/>
      <c r="AE1487" s="294"/>
      <c r="AF1487" s="294"/>
      <c r="AG1487" s="294"/>
      <c r="AH1487" s="294"/>
      <c r="AI1487" s="294"/>
      <c r="AJ1487" s="294"/>
      <c r="AK1487" s="294"/>
      <c r="AL1487" s="294"/>
      <c r="AM1487" s="294"/>
      <c r="AN1487" s="294"/>
      <c r="AO1487" s="294"/>
      <c r="AP1487" s="294"/>
      <c r="AQ1487" s="294"/>
    </row>
    <row r="1488" spans="1:43" ht="24" x14ac:dyDescent="0.3">
      <c r="A1488" s="294"/>
      <c r="B1488" s="294"/>
      <c r="C1488" s="287" t="s">
        <v>3093</v>
      </c>
      <c r="D1488" s="288">
        <v>39253</v>
      </c>
      <c r="E1488" s="294"/>
      <c r="F1488" s="295" t="s">
        <v>3268</v>
      </c>
      <c r="G1488" s="295" t="s">
        <v>1132</v>
      </c>
      <c r="H1488" s="296"/>
      <c r="I1488" s="290">
        <v>38987</v>
      </c>
      <c r="J1488" s="294"/>
      <c r="K1488" s="294"/>
      <c r="L1488" s="295" t="s">
        <v>3211</v>
      </c>
      <c r="M1488" s="294"/>
      <c r="N1488" s="294"/>
      <c r="O1488" s="294"/>
      <c r="P1488" s="294"/>
      <c r="Q1488" s="294"/>
      <c r="R1488" s="294"/>
      <c r="S1488" s="294"/>
      <c r="T1488" s="294"/>
      <c r="U1488" s="294"/>
      <c r="V1488" s="294" t="s">
        <v>689</v>
      </c>
      <c r="W1488" s="294" t="s">
        <v>689</v>
      </c>
      <c r="X1488" s="294"/>
      <c r="Y1488" s="297">
        <v>56306</v>
      </c>
      <c r="Z1488" s="297">
        <v>0</v>
      </c>
      <c r="AA1488" s="297">
        <v>0</v>
      </c>
      <c r="AB1488" s="297">
        <v>0</v>
      </c>
      <c r="AC1488" s="297">
        <v>56630.3</v>
      </c>
      <c r="AD1488" s="294"/>
      <c r="AE1488" s="294"/>
      <c r="AF1488" s="294"/>
      <c r="AG1488" s="294"/>
      <c r="AH1488" s="294"/>
      <c r="AI1488" s="294"/>
      <c r="AJ1488" s="294"/>
      <c r="AK1488" s="294"/>
      <c r="AL1488" s="294"/>
      <c r="AM1488" s="294"/>
      <c r="AN1488" s="294"/>
      <c r="AO1488" s="294"/>
      <c r="AP1488" s="294"/>
      <c r="AQ1488" s="294"/>
    </row>
    <row r="1489" spans="1:43" ht="24" x14ac:dyDescent="0.3">
      <c r="A1489" s="294"/>
      <c r="B1489" s="294"/>
      <c r="C1489" s="287" t="s">
        <v>3085</v>
      </c>
      <c r="D1489" s="288">
        <v>39324</v>
      </c>
      <c r="E1489" s="294"/>
      <c r="F1489" s="295" t="s">
        <v>3268</v>
      </c>
      <c r="G1489" s="295" t="s">
        <v>1132</v>
      </c>
      <c r="H1489" s="296"/>
      <c r="I1489" s="290">
        <v>38989</v>
      </c>
      <c r="J1489" s="294"/>
      <c r="K1489" s="294"/>
      <c r="L1489" s="295" t="s">
        <v>3211</v>
      </c>
      <c r="M1489" s="294"/>
      <c r="N1489" s="294"/>
      <c r="O1489" s="294"/>
      <c r="P1489" s="294"/>
      <c r="Q1489" s="294"/>
      <c r="R1489" s="294"/>
      <c r="S1489" s="294"/>
      <c r="T1489" s="294"/>
      <c r="U1489" s="294"/>
      <c r="V1489" s="294" t="s">
        <v>689</v>
      </c>
      <c r="W1489" s="294" t="s">
        <v>689</v>
      </c>
      <c r="X1489" s="294"/>
      <c r="Y1489" s="297">
        <v>56306</v>
      </c>
      <c r="Z1489" s="297">
        <v>0</v>
      </c>
      <c r="AA1489" s="297">
        <v>0</v>
      </c>
      <c r="AB1489" s="297">
        <v>0</v>
      </c>
      <c r="AC1489" s="297">
        <v>56601.66</v>
      </c>
      <c r="AD1489" s="294"/>
      <c r="AE1489" s="294"/>
      <c r="AF1489" s="294"/>
      <c r="AG1489" s="294"/>
      <c r="AH1489" s="294"/>
      <c r="AI1489" s="294"/>
      <c r="AJ1489" s="294"/>
      <c r="AK1489" s="294"/>
      <c r="AL1489" s="294"/>
      <c r="AM1489" s="294"/>
      <c r="AN1489" s="294"/>
      <c r="AO1489" s="294"/>
      <c r="AP1489" s="294"/>
      <c r="AQ1489" s="294"/>
    </row>
    <row r="1490" spans="1:43" ht="36" x14ac:dyDescent="0.3">
      <c r="A1490" s="294"/>
      <c r="B1490" s="294"/>
      <c r="C1490" s="287" t="s">
        <v>3094</v>
      </c>
      <c r="D1490" s="288">
        <v>39716</v>
      </c>
      <c r="E1490" s="294"/>
      <c r="F1490" s="295" t="s">
        <v>3268</v>
      </c>
      <c r="G1490" s="295" t="s">
        <v>1132</v>
      </c>
      <c r="H1490" s="296"/>
      <c r="I1490" s="290">
        <v>38991</v>
      </c>
      <c r="J1490" s="294"/>
      <c r="K1490" s="294"/>
      <c r="L1490" s="295" t="s">
        <v>3211</v>
      </c>
      <c r="M1490" s="294"/>
      <c r="N1490" s="294"/>
      <c r="O1490" s="294"/>
      <c r="P1490" s="294"/>
      <c r="Q1490" s="294"/>
      <c r="R1490" s="294"/>
      <c r="S1490" s="294"/>
      <c r="T1490" s="294"/>
      <c r="U1490" s="294"/>
      <c r="V1490" s="294" t="s">
        <v>689</v>
      </c>
      <c r="W1490" s="294" t="s">
        <v>689</v>
      </c>
      <c r="X1490" s="294"/>
      <c r="Y1490" s="297">
        <v>56306</v>
      </c>
      <c r="Z1490" s="297">
        <v>0</v>
      </c>
      <c r="AA1490" s="297">
        <v>0</v>
      </c>
      <c r="AB1490" s="297">
        <v>0</v>
      </c>
      <c r="AC1490" s="297">
        <v>56471.49</v>
      </c>
      <c r="AD1490" s="294"/>
      <c r="AE1490" s="294"/>
      <c r="AF1490" s="294"/>
      <c r="AG1490" s="294"/>
      <c r="AH1490" s="294"/>
      <c r="AI1490" s="294"/>
      <c r="AJ1490" s="294"/>
      <c r="AK1490" s="294"/>
      <c r="AL1490" s="294"/>
      <c r="AM1490" s="294"/>
      <c r="AN1490" s="294"/>
      <c r="AO1490" s="294"/>
      <c r="AP1490" s="294"/>
      <c r="AQ1490" s="294"/>
    </row>
    <row r="1491" spans="1:43" ht="24" x14ac:dyDescent="0.3">
      <c r="A1491" s="294"/>
      <c r="B1491" s="294"/>
      <c r="C1491" s="287" t="s">
        <v>3095</v>
      </c>
      <c r="D1491" s="288">
        <v>39317</v>
      </c>
      <c r="E1491" s="294"/>
      <c r="F1491" s="295" t="s">
        <v>3268</v>
      </c>
      <c r="G1491" s="295" t="s">
        <v>1132</v>
      </c>
      <c r="H1491" s="296"/>
      <c r="I1491" s="290">
        <v>38991</v>
      </c>
      <c r="J1491" s="294"/>
      <c r="K1491" s="294"/>
      <c r="L1491" s="295" t="s">
        <v>3211</v>
      </c>
      <c r="M1491" s="294"/>
      <c r="N1491" s="294"/>
      <c r="O1491" s="294"/>
      <c r="P1491" s="294"/>
      <c r="Q1491" s="294"/>
      <c r="R1491" s="294"/>
      <c r="S1491" s="294"/>
      <c r="T1491" s="294"/>
      <c r="U1491" s="294"/>
      <c r="V1491" s="294" t="s">
        <v>689</v>
      </c>
      <c r="W1491" s="294" t="s">
        <v>689</v>
      </c>
      <c r="X1491" s="294"/>
      <c r="Y1491" s="297">
        <v>56306</v>
      </c>
      <c r="Z1491" s="297">
        <v>0</v>
      </c>
      <c r="AA1491" s="297">
        <v>0</v>
      </c>
      <c r="AB1491" s="297">
        <v>0</v>
      </c>
      <c r="AC1491" s="297">
        <v>56605.66</v>
      </c>
      <c r="AD1491" s="294"/>
      <c r="AE1491" s="294"/>
      <c r="AF1491" s="294"/>
      <c r="AG1491" s="294"/>
      <c r="AH1491" s="294"/>
      <c r="AI1491" s="294"/>
      <c r="AJ1491" s="294"/>
      <c r="AK1491" s="294"/>
      <c r="AL1491" s="294"/>
      <c r="AM1491" s="294"/>
      <c r="AN1491" s="294"/>
      <c r="AO1491" s="294"/>
      <c r="AP1491" s="294"/>
      <c r="AQ1491" s="294"/>
    </row>
    <row r="1492" spans="1:43" ht="24" x14ac:dyDescent="0.3">
      <c r="A1492" s="294"/>
      <c r="B1492" s="294"/>
      <c r="C1492" s="287" t="s">
        <v>3096</v>
      </c>
      <c r="D1492" s="288">
        <v>39552</v>
      </c>
      <c r="E1492" s="294"/>
      <c r="F1492" s="295" t="s">
        <v>3268</v>
      </c>
      <c r="G1492" s="295" t="s">
        <v>1132</v>
      </c>
      <c r="H1492" s="296"/>
      <c r="I1492" s="290">
        <v>38991</v>
      </c>
      <c r="J1492" s="294"/>
      <c r="K1492" s="294"/>
      <c r="L1492" s="295" t="s">
        <v>3211</v>
      </c>
      <c r="M1492" s="294"/>
      <c r="N1492" s="294"/>
      <c r="O1492" s="294"/>
      <c r="P1492" s="294"/>
      <c r="Q1492" s="294"/>
      <c r="R1492" s="294"/>
      <c r="S1492" s="294"/>
      <c r="T1492" s="294"/>
      <c r="U1492" s="294"/>
      <c r="V1492" s="294" t="s">
        <v>689</v>
      </c>
      <c r="W1492" s="294" t="s">
        <v>689</v>
      </c>
      <c r="X1492" s="294"/>
      <c r="Y1492" s="297">
        <v>56306</v>
      </c>
      <c r="Z1492" s="297">
        <v>0</v>
      </c>
      <c r="AA1492" s="297">
        <v>0</v>
      </c>
      <c r="AB1492" s="297">
        <v>0</v>
      </c>
      <c r="AC1492" s="297">
        <v>56241.06</v>
      </c>
      <c r="AD1492" s="294"/>
      <c r="AE1492" s="294"/>
      <c r="AF1492" s="294"/>
      <c r="AG1492" s="294"/>
      <c r="AH1492" s="294"/>
      <c r="AI1492" s="294"/>
      <c r="AJ1492" s="294"/>
      <c r="AK1492" s="294"/>
      <c r="AL1492" s="294"/>
      <c r="AM1492" s="294"/>
      <c r="AN1492" s="294"/>
      <c r="AO1492" s="294"/>
      <c r="AP1492" s="294"/>
      <c r="AQ1492" s="294"/>
    </row>
    <row r="1493" spans="1:43" ht="36" x14ac:dyDescent="0.3">
      <c r="A1493" s="294"/>
      <c r="B1493" s="294"/>
      <c r="C1493" s="287" t="s">
        <v>3097</v>
      </c>
      <c r="D1493" s="288">
        <v>64357</v>
      </c>
      <c r="E1493" s="294"/>
      <c r="F1493" s="295" t="s">
        <v>3268</v>
      </c>
      <c r="G1493" s="295" t="s">
        <v>1132</v>
      </c>
      <c r="H1493" s="296"/>
      <c r="I1493" s="290">
        <v>39364</v>
      </c>
      <c r="J1493" s="294"/>
      <c r="K1493" s="294"/>
      <c r="L1493" s="295" t="s">
        <v>3211</v>
      </c>
      <c r="M1493" s="294"/>
      <c r="N1493" s="294"/>
      <c r="O1493" s="294"/>
      <c r="P1493" s="294"/>
      <c r="Q1493" s="294"/>
      <c r="R1493" s="294"/>
      <c r="S1493" s="294"/>
      <c r="T1493" s="294"/>
      <c r="U1493" s="294"/>
      <c r="V1493" s="294" t="s">
        <v>689</v>
      </c>
      <c r="W1493" s="294" t="s">
        <v>689</v>
      </c>
      <c r="X1493" s="294"/>
      <c r="Y1493" s="297">
        <v>56196</v>
      </c>
      <c r="Z1493" s="297">
        <v>0</v>
      </c>
      <c r="AA1493" s="297">
        <v>0</v>
      </c>
      <c r="AB1493" s="297">
        <v>0</v>
      </c>
      <c r="AC1493" s="297">
        <v>0</v>
      </c>
      <c r="AD1493" s="294"/>
      <c r="AE1493" s="294"/>
      <c r="AF1493" s="294"/>
      <c r="AG1493" s="294"/>
      <c r="AH1493" s="294"/>
      <c r="AI1493" s="294"/>
      <c r="AJ1493" s="294"/>
      <c r="AK1493" s="294"/>
      <c r="AL1493" s="294"/>
      <c r="AM1493" s="294"/>
      <c r="AN1493" s="294"/>
      <c r="AO1493" s="294"/>
      <c r="AP1493" s="294"/>
      <c r="AQ1493" s="294"/>
    </row>
    <row r="1494" spans="1:43" ht="36" x14ac:dyDescent="0.3">
      <c r="A1494" s="294"/>
      <c r="B1494" s="294"/>
      <c r="C1494" s="287" t="s">
        <v>3098</v>
      </c>
      <c r="D1494" s="288">
        <v>64155</v>
      </c>
      <c r="E1494" s="294"/>
      <c r="F1494" s="295" t="s">
        <v>3268</v>
      </c>
      <c r="G1494" s="295" t="s">
        <v>1132</v>
      </c>
      <c r="H1494" s="296"/>
      <c r="I1494" s="290">
        <v>39364</v>
      </c>
      <c r="J1494" s="294"/>
      <c r="K1494" s="294"/>
      <c r="L1494" s="295" t="s">
        <v>3211</v>
      </c>
      <c r="M1494" s="294"/>
      <c r="N1494" s="294"/>
      <c r="O1494" s="294"/>
      <c r="P1494" s="294"/>
      <c r="Q1494" s="294"/>
      <c r="R1494" s="294"/>
      <c r="S1494" s="294"/>
      <c r="T1494" s="294"/>
      <c r="U1494" s="294"/>
      <c r="V1494" s="294" t="s">
        <v>689</v>
      </c>
      <c r="W1494" s="294" t="s">
        <v>689</v>
      </c>
      <c r="X1494" s="294"/>
      <c r="Y1494" s="297">
        <v>56039</v>
      </c>
      <c r="Z1494" s="297">
        <v>0</v>
      </c>
      <c r="AA1494" s="297">
        <v>0</v>
      </c>
      <c r="AB1494" s="297">
        <v>0</v>
      </c>
      <c r="AC1494" s="297">
        <v>0</v>
      </c>
      <c r="AD1494" s="294"/>
      <c r="AE1494" s="294"/>
      <c r="AF1494" s="294"/>
      <c r="AG1494" s="294"/>
      <c r="AH1494" s="294"/>
      <c r="AI1494" s="294"/>
      <c r="AJ1494" s="294"/>
      <c r="AK1494" s="294"/>
      <c r="AL1494" s="294"/>
      <c r="AM1494" s="294"/>
      <c r="AN1494" s="294"/>
      <c r="AO1494" s="294"/>
      <c r="AP1494" s="294"/>
      <c r="AQ1494" s="294"/>
    </row>
    <row r="1495" spans="1:43" ht="24" x14ac:dyDescent="0.3">
      <c r="A1495" s="294"/>
      <c r="B1495" s="294"/>
      <c r="C1495" s="287" t="s">
        <v>3099</v>
      </c>
      <c r="D1495" s="288">
        <v>27452</v>
      </c>
      <c r="E1495" s="294"/>
      <c r="F1495" s="295" t="s">
        <v>3228</v>
      </c>
      <c r="G1495" s="295" t="s">
        <v>1132</v>
      </c>
      <c r="H1495" s="296"/>
      <c r="I1495" s="290">
        <v>38715</v>
      </c>
      <c r="J1495" s="294"/>
      <c r="K1495" s="294"/>
      <c r="L1495" s="295" t="s">
        <v>3220</v>
      </c>
      <c r="M1495" s="294"/>
      <c r="N1495" s="294"/>
      <c r="O1495" s="294"/>
      <c r="P1495" s="294"/>
      <c r="Q1495" s="294"/>
      <c r="R1495" s="294"/>
      <c r="S1495" s="294"/>
      <c r="T1495" s="294"/>
      <c r="U1495" s="294"/>
      <c r="V1495" s="294" t="s">
        <v>689</v>
      </c>
      <c r="W1495" s="294" t="s">
        <v>691</v>
      </c>
      <c r="X1495" s="294"/>
      <c r="Y1495" s="297">
        <v>55391</v>
      </c>
      <c r="Z1495" s="297">
        <v>0</v>
      </c>
      <c r="AA1495" s="297">
        <v>0</v>
      </c>
      <c r="AB1495" s="297">
        <v>0</v>
      </c>
      <c r="AC1495" s="297">
        <v>90331.33</v>
      </c>
      <c r="AD1495" s="294"/>
      <c r="AE1495" s="294"/>
      <c r="AF1495" s="294"/>
      <c r="AG1495" s="294"/>
      <c r="AH1495" s="294"/>
      <c r="AI1495" s="294"/>
      <c r="AJ1495" s="294"/>
      <c r="AK1495" s="294"/>
      <c r="AL1495" s="294"/>
      <c r="AM1495" s="294"/>
      <c r="AN1495" s="294"/>
      <c r="AO1495" s="294"/>
      <c r="AP1495" s="294"/>
      <c r="AQ1495" s="294"/>
    </row>
    <row r="1496" spans="1:43" ht="24" x14ac:dyDescent="0.3">
      <c r="A1496" s="294"/>
      <c r="B1496" s="294"/>
      <c r="C1496" s="287" t="s">
        <v>3100</v>
      </c>
      <c r="D1496" s="288">
        <v>17017</v>
      </c>
      <c r="E1496" s="294"/>
      <c r="F1496" s="295" t="s">
        <v>3230</v>
      </c>
      <c r="G1496" s="295" t="s">
        <v>1132</v>
      </c>
      <c r="H1496" s="296"/>
      <c r="I1496" s="290">
        <v>38495</v>
      </c>
      <c r="J1496" s="294"/>
      <c r="K1496" s="294"/>
      <c r="L1496" s="295" t="s">
        <v>3220</v>
      </c>
      <c r="M1496" s="294"/>
      <c r="N1496" s="294"/>
      <c r="O1496" s="294"/>
      <c r="P1496" s="294"/>
      <c r="Q1496" s="294"/>
      <c r="R1496" s="294"/>
      <c r="S1496" s="294"/>
      <c r="T1496" s="294"/>
      <c r="U1496" s="294"/>
      <c r="V1496" s="294" t="s">
        <v>689</v>
      </c>
      <c r="W1496" s="294" t="s">
        <v>689</v>
      </c>
      <c r="X1496" s="294"/>
      <c r="Y1496" s="297">
        <v>55140</v>
      </c>
      <c r="Z1496" s="297">
        <v>0</v>
      </c>
      <c r="AA1496" s="297">
        <v>0</v>
      </c>
      <c r="AB1496" s="297">
        <v>0</v>
      </c>
      <c r="AC1496" s="297">
        <v>0</v>
      </c>
      <c r="AD1496" s="294"/>
      <c r="AE1496" s="294"/>
      <c r="AF1496" s="294"/>
      <c r="AG1496" s="294"/>
      <c r="AH1496" s="294"/>
      <c r="AI1496" s="294"/>
      <c r="AJ1496" s="294"/>
      <c r="AK1496" s="294"/>
      <c r="AL1496" s="294"/>
      <c r="AM1496" s="294"/>
      <c r="AN1496" s="294"/>
      <c r="AO1496" s="294"/>
      <c r="AP1496" s="294"/>
      <c r="AQ1496" s="294"/>
    </row>
    <row r="1497" spans="1:43" ht="36" x14ac:dyDescent="0.3">
      <c r="A1497" s="294"/>
      <c r="B1497" s="294"/>
      <c r="C1497" s="287" t="s">
        <v>3101</v>
      </c>
      <c r="D1497" s="288">
        <v>64348</v>
      </c>
      <c r="E1497" s="294"/>
      <c r="F1497" s="295" t="s">
        <v>3268</v>
      </c>
      <c r="G1497" s="295" t="s">
        <v>1132</v>
      </c>
      <c r="H1497" s="296"/>
      <c r="I1497" s="290">
        <v>39364</v>
      </c>
      <c r="J1497" s="294"/>
      <c r="K1497" s="294"/>
      <c r="L1497" s="295" t="s">
        <v>3211</v>
      </c>
      <c r="M1497" s="294"/>
      <c r="N1497" s="294"/>
      <c r="O1497" s="294"/>
      <c r="P1497" s="294"/>
      <c r="Q1497" s="294"/>
      <c r="R1497" s="294"/>
      <c r="S1497" s="294"/>
      <c r="T1497" s="294"/>
      <c r="U1497" s="294"/>
      <c r="V1497" s="294" t="s">
        <v>689</v>
      </c>
      <c r="W1497" s="294" t="s">
        <v>689</v>
      </c>
      <c r="X1497" s="294"/>
      <c r="Y1497" s="297">
        <v>54831</v>
      </c>
      <c r="Z1497" s="297">
        <v>0</v>
      </c>
      <c r="AA1497" s="297">
        <v>0</v>
      </c>
      <c r="AB1497" s="297">
        <v>0</v>
      </c>
      <c r="AC1497" s="297">
        <v>0</v>
      </c>
      <c r="AD1497" s="294"/>
      <c r="AE1497" s="294"/>
      <c r="AF1497" s="294"/>
      <c r="AG1497" s="294"/>
      <c r="AH1497" s="294"/>
      <c r="AI1497" s="294"/>
      <c r="AJ1497" s="294"/>
      <c r="AK1497" s="294"/>
      <c r="AL1497" s="294"/>
      <c r="AM1497" s="294"/>
      <c r="AN1497" s="294"/>
      <c r="AO1497" s="294"/>
      <c r="AP1497" s="294"/>
      <c r="AQ1497" s="294"/>
    </row>
    <row r="1498" spans="1:43" ht="36" x14ac:dyDescent="0.3">
      <c r="A1498" s="294"/>
      <c r="B1498" s="294"/>
      <c r="C1498" s="287" t="s">
        <v>3102</v>
      </c>
      <c r="D1498" s="288">
        <v>64143</v>
      </c>
      <c r="E1498" s="294"/>
      <c r="F1498" s="295" t="s">
        <v>3268</v>
      </c>
      <c r="G1498" s="295" t="s">
        <v>1132</v>
      </c>
      <c r="H1498" s="296"/>
      <c r="I1498" s="290">
        <v>39364</v>
      </c>
      <c r="J1498" s="294"/>
      <c r="K1498" s="294"/>
      <c r="L1498" s="295" t="s">
        <v>3211</v>
      </c>
      <c r="M1498" s="294"/>
      <c r="N1498" s="294"/>
      <c r="O1498" s="294"/>
      <c r="P1498" s="294"/>
      <c r="Q1498" s="294"/>
      <c r="R1498" s="294"/>
      <c r="S1498" s="294"/>
      <c r="T1498" s="294"/>
      <c r="U1498" s="294"/>
      <c r="V1498" s="294" t="s">
        <v>689</v>
      </c>
      <c r="W1498" s="294" t="s">
        <v>689</v>
      </c>
      <c r="X1498" s="294"/>
      <c r="Y1498" s="297">
        <v>53676</v>
      </c>
      <c r="Z1498" s="297">
        <v>0</v>
      </c>
      <c r="AA1498" s="297">
        <v>0</v>
      </c>
      <c r="AB1498" s="297">
        <v>0</v>
      </c>
      <c r="AC1498" s="297">
        <v>0</v>
      </c>
      <c r="AD1498" s="294"/>
      <c r="AE1498" s="294"/>
      <c r="AF1498" s="294"/>
      <c r="AG1498" s="294"/>
      <c r="AH1498" s="294"/>
      <c r="AI1498" s="294"/>
      <c r="AJ1498" s="294"/>
      <c r="AK1498" s="294"/>
      <c r="AL1498" s="294"/>
      <c r="AM1498" s="294"/>
      <c r="AN1498" s="294"/>
      <c r="AO1498" s="294"/>
      <c r="AP1498" s="294"/>
      <c r="AQ1498" s="294"/>
    </row>
    <row r="1499" spans="1:43" ht="36" x14ac:dyDescent="0.3">
      <c r="A1499" s="294"/>
      <c r="B1499" s="294"/>
      <c r="C1499" s="287" t="s">
        <v>3103</v>
      </c>
      <c r="D1499" s="288">
        <v>64314</v>
      </c>
      <c r="E1499" s="294"/>
      <c r="F1499" s="295" t="s">
        <v>3268</v>
      </c>
      <c r="G1499" s="295" t="s">
        <v>1132</v>
      </c>
      <c r="H1499" s="296"/>
      <c r="I1499" s="290">
        <v>39365</v>
      </c>
      <c r="J1499" s="294"/>
      <c r="K1499" s="294"/>
      <c r="L1499" s="295" t="s">
        <v>3211</v>
      </c>
      <c r="M1499" s="294"/>
      <c r="N1499" s="294"/>
      <c r="O1499" s="294"/>
      <c r="P1499" s="294"/>
      <c r="Q1499" s="294"/>
      <c r="R1499" s="294"/>
      <c r="S1499" s="294"/>
      <c r="T1499" s="294"/>
      <c r="U1499" s="294"/>
      <c r="V1499" s="294" t="s">
        <v>689</v>
      </c>
      <c r="W1499" s="294" t="s">
        <v>689</v>
      </c>
      <c r="X1499" s="294"/>
      <c r="Y1499" s="297">
        <v>53361</v>
      </c>
      <c r="Z1499" s="297">
        <v>0</v>
      </c>
      <c r="AA1499" s="297">
        <v>0</v>
      </c>
      <c r="AB1499" s="297">
        <v>0</v>
      </c>
      <c r="AC1499" s="297">
        <v>0</v>
      </c>
      <c r="AD1499" s="294"/>
      <c r="AE1499" s="294"/>
      <c r="AF1499" s="294"/>
      <c r="AG1499" s="294"/>
      <c r="AH1499" s="294"/>
      <c r="AI1499" s="294"/>
      <c r="AJ1499" s="294"/>
      <c r="AK1499" s="294"/>
      <c r="AL1499" s="294"/>
      <c r="AM1499" s="294"/>
      <c r="AN1499" s="294"/>
      <c r="AO1499" s="294"/>
      <c r="AP1499" s="294"/>
      <c r="AQ1499" s="294"/>
    </row>
    <row r="1500" spans="1:43" ht="36" x14ac:dyDescent="0.3">
      <c r="A1500" s="294"/>
      <c r="B1500" s="294"/>
      <c r="C1500" s="287" t="s">
        <v>3104</v>
      </c>
      <c r="D1500" s="288">
        <v>64163</v>
      </c>
      <c r="E1500" s="294"/>
      <c r="F1500" s="295" t="s">
        <v>3268</v>
      </c>
      <c r="G1500" s="295" t="s">
        <v>1132</v>
      </c>
      <c r="H1500" s="296"/>
      <c r="I1500" s="290">
        <v>39363</v>
      </c>
      <c r="J1500" s="294"/>
      <c r="K1500" s="294"/>
      <c r="L1500" s="295" t="s">
        <v>3211</v>
      </c>
      <c r="M1500" s="294"/>
      <c r="N1500" s="294"/>
      <c r="O1500" s="294"/>
      <c r="P1500" s="294"/>
      <c r="Q1500" s="294"/>
      <c r="R1500" s="294"/>
      <c r="S1500" s="294"/>
      <c r="T1500" s="294"/>
      <c r="U1500" s="294"/>
      <c r="V1500" s="294" t="s">
        <v>689</v>
      </c>
      <c r="W1500" s="294" t="s">
        <v>689</v>
      </c>
      <c r="X1500" s="294"/>
      <c r="Y1500" s="297">
        <v>50736</v>
      </c>
      <c r="Z1500" s="297">
        <v>0</v>
      </c>
      <c r="AA1500" s="297">
        <v>0</v>
      </c>
      <c r="AB1500" s="297">
        <v>0</v>
      </c>
      <c r="AC1500" s="297">
        <v>0</v>
      </c>
      <c r="AD1500" s="294"/>
      <c r="AE1500" s="294"/>
      <c r="AF1500" s="294"/>
      <c r="AG1500" s="294"/>
      <c r="AH1500" s="294"/>
      <c r="AI1500" s="294"/>
      <c r="AJ1500" s="294"/>
      <c r="AK1500" s="294"/>
      <c r="AL1500" s="294"/>
      <c r="AM1500" s="294"/>
      <c r="AN1500" s="294"/>
      <c r="AO1500" s="294"/>
      <c r="AP1500" s="294"/>
      <c r="AQ1500" s="294"/>
    </row>
    <row r="1501" spans="1:43" ht="24" x14ac:dyDescent="0.3">
      <c r="A1501" s="294"/>
      <c r="B1501" s="294"/>
      <c r="C1501" s="287" t="s">
        <v>3105</v>
      </c>
      <c r="D1501" s="288">
        <v>16931</v>
      </c>
      <c r="E1501" s="294"/>
      <c r="F1501" s="295" t="s">
        <v>3228</v>
      </c>
      <c r="G1501" s="295" t="s">
        <v>1132</v>
      </c>
      <c r="H1501" s="296"/>
      <c r="I1501" s="290">
        <v>38464</v>
      </c>
      <c r="J1501" s="294"/>
      <c r="K1501" s="294"/>
      <c r="L1501" s="295" t="s">
        <v>3224</v>
      </c>
      <c r="M1501" s="294"/>
      <c r="N1501" s="294"/>
      <c r="O1501" s="294"/>
      <c r="P1501" s="294"/>
      <c r="Q1501" s="294"/>
      <c r="R1501" s="294"/>
      <c r="S1501" s="294"/>
      <c r="T1501" s="294"/>
      <c r="U1501" s="294"/>
      <c r="V1501" s="294" t="s">
        <v>689</v>
      </c>
      <c r="W1501" s="294" t="s">
        <v>689</v>
      </c>
      <c r="X1501" s="294"/>
      <c r="Y1501" s="297">
        <v>50000</v>
      </c>
      <c r="Z1501" s="297">
        <v>0</v>
      </c>
      <c r="AA1501" s="297">
        <v>0</v>
      </c>
      <c r="AB1501" s="297">
        <v>0</v>
      </c>
      <c r="AC1501" s="297">
        <v>0</v>
      </c>
      <c r="AD1501" s="294"/>
      <c r="AE1501" s="294"/>
      <c r="AF1501" s="294"/>
      <c r="AG1501" s="294"/>
      <c r="AH1501" s="294"/>
      <c r="AI1501" s="294"/>
      <c r="AJ1501" s="294"/>
      <c r="AK1501" s="294"/>
      <c r="AL1501" s="294"/>
      <c r="AM1501" s="294"/>
      <c r="AN1501" s="294"/>
      <c r="AO1501" s="294"/>
      <c r="AP1501" s="294"/>
      <c r="AQ1501" s="294"/>
    </row>
    <row r="1502" spans="1:43" ht="24" x14ac:dyDescent="0.3">
      <c r="A1502" s="294"/>
      <c r="B1502" s="294"/>
      <c r="C1502" s="287" t="s">
        <v>3106</v>
      </c>
      <c r="D1502" s="288">
        <v>27831</v>
      </c>
      <c r="E1502" s="294"/>
      <c r="F1502" s="295" t="s">
        <v>3228</v>
      </c>
      <c r="G1502" s="295" t="s">
        <v>1132</v>
      </c>
      <c r="H1502" s="296"/>
      <c r="I1502" s="290">
        <v>38727</v>
      </c>
      <c r="J1502" s="294"/>
      <c r="K1502" s="294"/>
      <c r="L1502" s="295" t="s">
        <v>3220</v>
      </c>
      <c r="M1502" s="294"/>
      <c r="N1502" s="294"/>
      <c r="O1502" s="294"/>
      <c r="P1502" s="294"/>
      <c r="Q1502" s="294"/>
      <c r="R1502" s="294"/>
      <c r="S1502" s="294"/>
      <c r="T1502" s="294"/>
      <c r="U1502" s="294"/>
      <c r="V1502" s="294" t="s">
        <v>689</v>
      </c>
      <c r="W1502" s="294" t="s">
        <v>691</v>
      </c>
      <c r="X1502" s="294"/>
      <c r="Y1502" s="297">
        <v>49437</v>
      </c>
      <c r="Z1502" s="297">
        <v>0</v>
      </c>
      <c r="AA1502" s="297">
        <v>0</v>
      </c>
      <c r="AB1502" s="297">
        <v>0</v>
      </c>
      <c r="AC1502" s="297">
        <v>64648.56</v>
      </c>
      <c r="AD1502" s="294"/>
      <c r="AE1502" s="294"/>
      <c r="AF1502" s="294"/>
      <c r="AG1502" s="294"/>
      <c r="AH1502" s="294"/>
      <c r="AI1502" s="294"/>
      <c r="AJ1502" s="294"/>
      <c r="AK1502" s="294"/>
      <c r="AL1502" s="294"/>
      <c r="AM1502" s="294"/>
      <c r="AN1502" s="294"/>
      <c r="AO1502" s="294"/>
      <c r="AP1502" s="294"/>
      <c r="AQ1502" s="294"/>
    </row>
    <row r="1503" spans="1:43" ht="48" x14ac:dyDescent="0.3">
      <c r="A1503" s="294"/>
      <c r="B1503" s="294"/>
      <c r="C1503" s="287" t="s">
        <v>3107</v>
      </c>
      <c r="D1503" s="288">
        <v>64358</v>
      </c>
      <c r="E1503" s="294"/>
      <c r="F1503" s="295" t="s">
        <v>3268</v>
      </c>
      <c r="G1503" s="295" t="s">
        <v>1132</v>
      </c>
      <c r="H1503" s="296"/>
      <c r="I1503" s="290">
        <v>39364</v>
      </c>
      <c r="J1503" s="294"/>
      <c r="K1503" s="294"/>
      <c r="L1503" s="295" t="s">
        <v>3211</v>
      </c>
      <c r="M1503" s="294"/>
      <c r="N1503" s="294"/>
      <c r="O1503" s="294"/>
      <c r="P1503" s="294"/>
      <c r="Q1503" s="294"/>
      <c r="R1503" s="294"/>
      <c r="S1503" s="294"/>
      <c r="T1503" s="294"/>
      <c r="U1503" s="294"/>
      <c r="V1503" s="294" t="s">
        <v>689</v>
      </c>
      <c r="W1503" s="294" t="s">
        <v>689</v>
      </c>
      <c r="X1503" s="294"/>
      <c r="Y1503" s="297">
        <v>48615</v>
      </c>
      <c r="Z1503" s="297">
        <v>0</v>
      </c>
      <c r="AA1503" s="297">
        <v>0</v>
      </c>
      <c r="AB1503" s="297">
        <v>0</v>
      </c>
      <c r="AC1503" s="297">
        <v>0</v>
      </c>
      <c r="AD1503" s="294"/>
      <c r="AE1503" s="294"/>
      <c r="AF1503" s="294"/>
      <c r="AG1503" s="294"/>
      <c r="AH1503" s="294"/>
      <c r="AI1503" s="294"/>
      <c r="AJ1503" s="294"/>
      <c r="AK1503" s="294"/>
      <c r="AL1503" s="294"/>
      <c r="AM1503" s="294"/>
      <c r="AN1503" s="294"/>
      <c r="AO1503" s="294"/>
      <c r="AP1503" s="294"/>
      <c r="AQ1503" s="294"/>
    </row>
    <row r="1504" spans="1:43" ht="36" x14ac:dyDescent="0.3">
      <c r="A1504" s="294"/>
      <c r="B1504" s="294"/>
      <c r="C1504" s="287" t="s">
        <v>3108</v>
      </c>
      <c r="D1504" s="288">
        <v>64216</v>
      </c>
      <c r="E1504" s="294"/>
      <c r="F1504" s="295" t="s">
        <v>3268</v>
      </c>
      <c r="G1504" s="295" t="s">
        <v>1132</v>
      </c>
      <c r="H1504" s="296"/>
      <c r="I1504" s="290">
        <v>39364</v>
      </c>
      <c r="J1504" s="294"/>
      <c r="K1504" s="294"/>
      <c r="L1504" s="295" t="s">
        <v>3211</v>
      </c>
      <c r="M1504" s="294"/>
      <c r="N1504" s="294"/>
      <c r="O1504" s="294"/>
      <c r="P1504" s="294"/>
      <c r="Q1504" s="294"/>
      <c r="R1504" s="294"/>
      <c r="S1504" s="294"/>
      <c r="T1504" s="294"/>
      <c r="U1504" s="294"/>
      <c r="V1504" s="294" t="s">
        <v>689</v>
      </c>
      <c r="W1504" s="294" t="s">
        <v>689</v>
      </c>
      <c r="X1504" s="294"/>
      <c r="Y1504" s="297">
        <v>46568</v>
      </c>
      <c r="Z1504" s="297">
        <v>0</v>
      </c>
      <c r="AA1504" s="297">
        <v>0</v>
      </c>
      <c r="AB1504" s="297">
        <v>0</v>
      </c>
      <c r="AC1504" s="297">
        <v>0</v>
      </c>
      <c r="AD1504" s="294"/>
      <c r="AE1504" s="294"/>
      <c r="AF1504" s="294"/>
      <c r="AG1504" s="294"/>
      <c r="AH1504" s="294"/>
      <c r="AI1504" s="294"/>
      <c r="AJ1504" s="294"/>
      <c r="AK1504" s="294"/>
      <c r="AL1504" s="294"/>
      <c r="AM1504" s="294"/>
      <c r="AN1504" s="294"/>
      <c r="AO1504" s="294"/>
      <c r="AP1504" s="294"/>
      <c r="AQ1504" s="294"/>
    </row>
    <row r="1505" spans="1:43" ht="36" x14ac:dyDescent="0.3">
      <c r="A1505" s="294"/>
      <c r="B1505" s="294"/>
      <c r="C1505" s="287" t="s">
        <v>3109</v>
      </c>
      <c r="D1505" s="288">
        <v>65910</v>
      </c>
      <c r="E1505" s="294"/>
      <c r="F1505" s="295" t="s">
        <v>3268</v>
      </c>
      <c r="G1505" s="295" t="s">
        <v>1132</v>
      </c>
      <c r="H1505" s="296"/>
      <c r="I1505" s="290">
        <v>39380</v>
      </c>
      <c r="J1505" s="294"/>
      <c r="K1505" s="294"/>
      <c r="L1505" s="295" t="s">
        <v>3211</v>
      </c>
      <c r="M1505" s="294"/>
      <c r="N1505" s="294"/>
      <c r="O1505" s="294"/>
      <c r="P1505" s="294"/>
      <c r="Q1505" s="294"/>
      <c r="R1505" s="294"/>
      <c r="S1505" s="294"/>
      <c r="T1505" s="294"/>
      <c r="U1505" s="294"/>
      <c r="V1505" s="294" t="s">
        <v>689</v>
      </c>
      <c r="W1505" s="294" t="s">
        <v>689</v>
      </c>
      <c r="X1505" s="294"/>
      <c r="Y1505" s="297">
        <v>45106</v>
      </c>
      <c r="Z1505" s="297">
        <v>0</v>
      </c>
      <c r="AA1505" s="297">
        <v>0</v>
      </c>
      <c r="AB1505" s="297">
        <v>0</v>
      </c>
      <c r="AC1505" s="297">
        <v>0</v>
      </c>
      <c r="AD1505" s="294"/>
      <c r="AE1505" s="294"/>
      <c r="AF1505" s="294"/>
      <c r="AG1505" s="294"/>
      <c r="AH1505" s="294"/>
      <c r="AI1505" s="294"/>
      <c r="AJ1505" s="294"/>
      <c r="AK1505" s="294"/>
      <c r="AL1505" s="294"/>
      <c r="AM1505" s="294"/>
      <c r="AN1505" s="294"/>
      <c r="AO1505" s="294"/>
      <c r="AP1505" s="294"/>
      <c r="AQ1505" s="294"/>
    </row>
    <row r="1506" spans="1:43" ht="36" x14ac:dyDescent="0.3">
      <c r="A1506" s="294"/>
      <c r="B1506" s="294"/>
      <c r="C1506" s="287" t="s">
        <v>3110</v>
      </c>
      <c r="D1506" s="288">
        <v>65884</v>
      </c>
      <c r="E1506" s="294"/>
      <c r="F1506" s="295" t="s">
        <v>3268</v>
      </c>
      <c r="G1506" s="295" t="s">
        <v>1132</v>
      </c>
      <c r="H1506" s="296"/>
      <c r="I1506" s="290">
        <v>39380</v>
      </c>
      <c r="J1506" s="294"/>
      <c r="K1506" s="294"/>
      <c r="L1506" s="295" t="s">
        <v>3211</v>
      </c>
      <c r="M1506" s="294"/>
      <c r="N1506" s="294"/>
      <c r="O1506" s="294"/>
      <c r="P1506" s="294"/>
      <c r="Q1506" s="294"/>
      <c r="R1506" s="294"/>
      <c r="S1506" s="294"/>
      <c r="T1506" s="294"/>
      <c r="U1506" s="294"/>
      <c r="V1506" s="294" t="s">
        <v>689</v>
      </c>
      <c r="W1506" s="294" t="s">
        <v>689</v>
      </c>
      <c r="X1506" s="294"/>
      <c r="Y1506" s="297">
        <v>45106</v>
      </c>
      <c r="Z1506" s="297">
        <v>0</v>
      </c>
      <c r="AA1506" s="297">
        <v>0</v>
      </c>
      <c r="AB1506" s="297">
        <v>0</v>
      </c>
      <c r="AC1506" s="297">
        <v>0</v>
      </c>
      <c r="AD1506" s="294"/>
      <c r="AE1506" s="294"/>
      <c r="AF1506" s="294"/>
      <c r="AG1506" s="294"/>
      <c r="AH1506" s="294"/>
      <c r="AI1506" s="294"/>
      <c r="AJ1506" s="294"/>
      <c r="AK1506" s="294"/>
      <c r="AL1506" s="294"/>
      <c r="AM1506" s="294"/>
      <c r="AN1506" s="294"/>
      <c r="AO1506" s="294"/>
      <c r="AP1506" s="294"/>
      <c r="AQ1506" s="294"/>
    </row>
    <row r="1507" spans="1:43" ht="36" x14ac:dyDescent="0.3">
      <c r="A1507" s="294"/>
      <c r="B1507" s="294"/>
      <c r="C1507" s="287" t="s">
        <v>3111</v>
      </c>
      <c r="D1507" s="288">
        <v>64347</v>
      </c>
      <c r="E1507" s="294"/>
      <c r="F1507" s="295" t="s">
        <v>3268</v>
      </c>
      <c r="G1507" s="295" t="s">
        <v>1132</v>
      </c>
      <c r="H1507" s="296"/>
      <c r="I1507" s="290">
        <v>39364</v>
      </c>
      <c r="J1507" s="294"/>
      <c r="K1507" s="294"/>
      <c r="L1507" s="295" t="s">
        <v>3211</v>
      </c>
      <c r="M1507" s="294"/>
      <c r="N1507" s="294"/>
      <c r="O1507" s="294"/>
      <c r="P1507" s="294"/>
      <c r="Q1507" s="294"/>
      <c r="R1507" s="294"/>
      <c r="S1507" s="294"/>
      <c r="T1507" s="294"/>
      <c r="U1507" s="294"/>
      <c r="V1507" s="294" t="s">
        <v>689</v>
      </c>
      <c r="W1507" s="294" t="s">
        <v>689</v>
      </c>
      <c r="X1507" s="294"/>
      <c r="Y1507" s="297">
        <v>45076</v>
      </c>
      <c r="Z1507" s="297">
        <v>0</v>
      </c>
      <c r="AA1507" s="297">
        <v>0</v>
      </c>
      <c r="AB1507" s="297">
        <v>0</v>
      </c>
      <c r="AC1507" s="297">
        <v>0</v>
      </c>
      <c r="AD1507" s="294"/>
      <c r="AE1507" s="294"/>
      <c r="AF1507" s="294"/>
      <c r="AG1507" s="294"/>
      <c r="AH1507" s="294"/>
      <c r="AI1507" s="294"/>
      <c r="AJ1507" s="294"/>
      <c r="AK1507" s="294"/>
      <c r="AL1507" s="294"/>
      <c r="AM1507" s="294"/>
      <c r="AN1507" s="294"/>
      <c r="AO1507" s="294"/>
      <c r="AP1507" s="294"/>
      <c r="AQ1507" s="294"/>
    </row>
    <row r="1508" spans="1:43" x14ac:dyDescent="0.3">
      <c r="A1508" s="294"/>
      <c r="B1508" s="294"/>
      <c r="C1508" s="287" t="s">
        <v>3112</v>
      </c>
      <c r="D1508" s="288">
        <v>20007</v>
      </c>
      <c r="E1508" s="294"/>
      <c r="F1508" s="295" t="s">
        <v>3228</v>
      </c>
      <c r="G1508" s="295" t="s">
        <v>1132</v>
      </c>
      <c r="H1508" s="296"/>
      <c r="I1508" s="290">
        <v>38616</v>
      </c>
      <c r="J1508" s="294"/>
      <c r="K1508" s="294"/>
      <c r="L1508" s="295" t="s">
        <v>3220</v>
      </c>
      <c r="M1508" s="294"/>
      <c r="N1508" s="294"/>
      <c r="O1508" s="294"/>
      <c r="P1508" s="294"/>
      <c r="Q1508" s="294"/>
      <c r="R1508" s="294"/>
      <c r="S1508" s="294"/>
      <c r="T1508" s="294"/>
      <c r="U1508" s="294"/>
      <c r="V1508" s="294" t="s">
        <v>689</v>
      </c>
      <c r="W1508" s="294" t="s">
        <v>689</v>
      </c>
      <c r="X1508" s="294"/>
      <c r="Y1508" s="297">
        <v>45000</v>
      </c>
      <c r="Z1508" s="297">
        <v>0</v>
      </c>
      <c r="AA1508" s="297">
        <v>0</v>
      </c>
      <c r="AB1508" s="297">
        <v>0</v>
      </c>
      <c r="AC1508" s="297">
        <v>0</v>
      </c>
      <c r="AD1508" s="294"/>
      <c r="AE1508" s="294"/>
      <c r="AF1508" s="294"/>
      <c r="AG1508" s="294"/>
      <c r="AH1508" s="294"/>
      <c r="AI1508" s="294"/>
      <c r="AJ1508" s="294"/>
      <c r="AK1508" s="294"/>
      <c r="AL1508" s="294"/>
      <c r="AM1508" s="294"/>
      <c r="AN1508" s="294"/>
      <c r="AO1508" s="294"/>
      <c r="AP1508" s="294"/>
      <c r="AQ1508" s="294"/>
    </row>
    <row r="1509" spans="1:43" ht="36" x14ac:dyDescent="0.3">
      <c r="A1509" s="294"/>
      <c r="B1509" s="294"/>
      <c r="C1509" s="287" t="s">
        <v>3113</v>
      </c>
      <c r="D1509" s="288">
        <v>64245</v>
      </c>
      <c r="E1509" s="294"/>
      <c r="F1509" s="295" t="s">
        <v>3268</v>
      </c>
      <c r="G1509" s="295" t="s">
        <v>1132</v>
      </c>
      <c r="H1509" s="296"/>
      <c r="I1509" s="290">
        <v>39364</v>
      </c>
      <c r="J1509" s="294"/>
      <c r="K1509" s="294"/>
      <c r="L1509" s="295" t="s">
        <v>3211</v>
      </c>
      <c r="M1509" s="294"/>
      <c r="N1509" s="294"/>
      <c r="O1509" s="294"/>
      <c r="P1509" s="294"/>
      <c r="Q1509" s="294"/>
      <c r="R1509" s="294"/>
      <c r="S1509" s="294"/>
      <c r="T1509" s="294"/>
      <c r="U1509" s="294"/>
      <c r="V1509" s="294" t="s">
        <v>689</v>
      </c>
      <c r="W1509" s="294" t="s">
        <v>689</v>
      </c>
      <c r="X1509" s="294"/>
      <c r="Y1509" s="297">
        <v>44730</v>
      </c>
      <c r="Z1509" s="297">
        <v>0</v>
      </c>
      <c r="AA1509" s="297">
        <v>0</v>
      </c>
      <c r="AB1509" s="297">
        <v>0</v>
      </c>
      <c r="AC1509" s="297">
        <v>0</v>
      </c>
      <c r="AD1509" s="294"/>
      <c r="AE1509" s="294"/>
      <c r="AF1509" s="294"/>
      <c r="AG1509" s="294"/>
      <c r="AH1509" s="294"/>
      <c r="AI1509" s="294"/>
      <c r="AJ1509" s="294"/>
      <c r="AK1509" s="294"/>
      <c r="AL1509" s="294"/>
      <c r="AM1509" s="294"/>
      <c r="AN1509" s="294"/>
      <c r="AO1509" s="294"/>
      <c r="AP1509" s="294"/>
      <c r="AQ1509" s="294"/>
    </row>
    <row r="1510" spans="1:43" ht="36" x14ac:dyDescent="0.3">
      <c r="A1510" s="294"/>
      <c r="B1510" s="294"/>
      <c r="C1510" s="287" t="s">
        <v>3114</v>
      </c>
      <c r="D1510" s="288">
        <v>65804</v>
      </c>
      <c r="E1510" s="294"/>
      <c r="F1510" s="295" t="s">
        <v>3268</v>
      </c>
      <c r="G1510" s="295" t="s">
        <v>1132</v>
      </c>
      <c r="H1510" s="296"/>
      <c r="I1510" s="290">
        <v>39380</v>
      </c>
      <c r="J1510" s="294"/>
      <c r="K1510" s="294"/>
      <c r="L1510" s="295" t="s">
        <v>3211</v>
      </c>
      <c r="M1510" s="294"/>
      <c r="N1510" s="294"/>
      <c r="O1510" s="294"/>
      <c r="P1510" s="294"/>
      <c r="Q1510" s="294"/>
      <c r="R1510" s="294"/>
      <c r="S1510" s="294"/>
      <c r="T1510" s="294"/>
      <c r="U1510" s="294"/>
      <c r="V1510" s="294" t="s">
        <v>689</v>
      </c>
      <c r="W1510" s="294" t="s">
        <v>689</v>
      </c>
      <c r="X1510" s="294"/>
      <c r="Y1510" s="297">
        <v>44700</v>
      </c>
      <c r="Z1510" s="297">
        <v>0</v>
      </c>
      <c r="AA1510" s="297">
        <v>0</v>
      </c>
      <c r="AB1510" s="297">
        <v>0</v>
      </c>
      <c r="AC1510" s="297">
        <v>0</v>
      </c>
      <c r="AD1510" s="294"/>
      <c r="AE1510" s="294"/>
      <c r="AF1510" s="294"/>
      <c r="AG1510" s="294"/>
      <c r="AH1510" s="294"/>
      <c r="AI1510" s="294"/>
      <c r="AJ1510" s="294"/>
      <c r="AK1510" s="294"/>
      <c r="AL1510" s="294"/>
      <c r="AM1510" s="294"/>
      <c r="AN1510" s="294"/>
      <c r="AO1510" s="294"/>
      <c r="AP1510" s="294"/>
      <c r="AQ1510" s="294"/>
    </row>
    <row r="1511" spans="1:43" ht="36" x14ac:dyDescent="0.3">
      <c r="A1511" s="294"/>
      <c r="B1511" s="294"/>
      <c r="C1511" s="287" t="s">
        <v>3115</v>
      </c>
      <c r="D1511" s="288">
        <v>65949</v>
      </c>
      <c r="E1511" s="294"/>
      <c r="F1511" s="295" t="s">
        <v>3268</v>
      </c>
      <c r="G1511" s="295" t="s">
        <v>1132</v>
      </c>
      <c r="H1511" s="296"/>
      <c r="I1511" s="290">
        <v>39380</v>
      </c>
      <c r="J1511" s="294"/>
      <c r="K1511" s="294"/>
      <c r="L1511" s="295" t="s">
        <v>3211</v>
      </c>
      <c r="M1511" s="294"/>
      <c r="N1511" s="294"/>
      <c r="O1511" s="294"/>
      <c r="P1511" s="294"/>
      <c r="Q1511" s="294"/>
      <c r="R1511" s="294"/>
      <c r="S1511" s="294"/>
      <c r="T1511" s="294"/>
      <c r="U1511" s="294"/>
      <c r="V1511" s="294" t="s">
        <v>689</v>
      </c>
      <c r="W1511" s="294" t="s">
        <v>689</v>
      </c>
      <c r="X1511" s="294"/>
      <c r="Y1511" s="297">
        <v>44564</v>
      </c>
      <c r="Z1511" s="297">
        <v>0</v>
      </c>
      <c r="AA1511" s="297">
        <v>0</v>
      </c>
      <c r="AB1511" s="297">
        <v>0</v>
      </c>
      <c r="AC1511" s="297">
        <v>0</v>
      </c>
      <c r="AD1511" s="294"/>
      <c r="AE1511" s="294"/>
      <c r="AF1511" s="294"/>
      <c r="AG1511" s="294"/>
      <c r="AH1511" s="294"/>
      <c r="AI1511" s="294"/>
      <c r="AJ1511" s="294"/>
      <c r="AK1511" s="294"/>
      <c r="AL1511" s="294"/>
      <c r="AM1511" s="294"/>
      <c r="AN1511" s="294"/>
      <c r="AO1511" s="294"/>
      <c r="AP1511" s="294"/>
      <c r="AQ1511" s="294"/>
    </row>
    <row r="1512" spans="1:43" ht="36" x14ac:dyDescent="0.3">
      <c r="A1512" s="294"/>
      <c r="B1512" s="294"/>
      <c r="C1512" s="287" t="s">
        <v>3116</v>
      </c>
      <c r="D1512" s="288">
        <v>65990</v>
      </c>
      <c r="E1512" s="294"/>
      <c r="F1512" s="295" t="s">
        <v>3268</v>
      </c>
      <c r="G1512" s="295" t="s">
        <v>1132</v>
      </c>
      <c r="H1512" s="296"/>
      <c r="I1512" s="290">
        <v>39380</v>
      </c>
      <c r="J1512" s="294"/>
      <c r="K1512" s="294"/>
      <c r="L1512" s="295" t="s">
        <v>3211</v>
      </c>
      <c r="M1512" s="294"/>
      <c r="N1512" s="294"/>
      <c r="O1512" s="294"/>
      <c r="P1512" s="294"/>
      <c r="Q1512" s="294"/>
      <c r="R1512" s="294"/>
      <c r="S1512" s="294"/>
      <c r="T1512" s="294"/>
      <c r="U1512" s="294"/>
      <c r="V1512" s="294" t="s">
        <v>689</v>
      </c>
      <c r="W1512" s="294" t="s">
        <v>689</v>
      </c>
      <c r="X1512" s="294"/>
      <c r="Y1512" s="297">
        <v>44475</v>
      </c>
      <c r="Z1512" s="297">
        <v>0</v>
      </c>
      <c r="AA1512" s="297">
        <v>0</v>
      </c>
      <c r="AB1512" s="297">
        <v>0</v>
      </c>
      <c r="AC1512" s="297">
        <v>0</v>
      </c>
      <c r="AD1512" s="294"/>
      <c r="AE1512" s="294"/>
      <c r="AF1512" s="294"/>
      <c r="AG1512" s="294"/>
      <c r="AH1512" s="294"/>
      <c r="AI1512" s="294"/>
      <c r="AJ1512" s="294"/>
      <c r="AK1512" s="294"/>
      <c r="AL1512" s="294"/>
      <c r="AM1512" s="294"/>
      <c r="AN1512" s="294"/>
      <c r="AO1512" s="294"/>
      <c r="AP1512" s="294"/>
      <c r="AQ1512" s="294"/>
    </row>
    <row r="1513" spans="1:43" ht="36" x14ac:dyDescent="0.3">
      <c r="A1513" s="294"/>
      <c r="B1513" s="294"/>
      <c r="C1513" s="287" t="s">
        <v>3117</v>
      </c>
      <c r="D1513" s="288">
        <v>65855</v>
      </c>
      <c r="E1513" s="294"/>
      <c r="F1513" s="295" t="s">
        <v>3268</v>
      </c>
      <c r="G1513" s="295" t="s">
        <v>1132</v>
      </c>
      <c r="H1513" s="296"/>
      <c r="I1513" s="290">
        <v>39380</v>
      </c>
      <c r="J1513" s="294"/>
      <c r="K1513" s="294"/>
      <c r="L1513" s="295" t="s">
        <v>3211</v>
      </c>
      <c r="M1513" s="294"/>
      <c r="N1513" s="294"/>
      <c r="O1513" s="294"/>
      <c r="P1513" s="294"/>
      <c r="Q1513" s="294"/>
      <c r="R1513" s="294"/>
      <c r="S1513" s="294"/>
      <c r="T1513" s="294"/>
      <c r="U1513" s="294"/>
      <c r="V1513" s="294" t="s">
        <v>689</v>
      </c>
      <c r="W1513" s="294" t="s">
        <v>689</v>
      </c>
      <c r="X1513" s="294"/>
      <c r="Y1513" s="297">
        <v>44416</v>
      </c>
      <c r="Z1513" s="297">
        <v>0</v>
      </c>
      <c r="AA1513" s="297">
        <v>0</v>
      </c>
      <c r="AB1513" s="297">
        <v>0</v>
      </c>
      <c r="AC1513" s="297">
        <v>0</v>
      </c>
      <c r="AD1513" s="294"/>
      <c r="AE1513" s="294"/>
      <c r="AF1513" s="294"/>
      <c r="AG1513" s="294"/>
      <c r="AH1513" s="294"/>
      <c r="AI1513" s="294"/>
      <c r="AJ1513" s="294"/>
      <c r="AK1513" s="294"/>
      <c r="AL1513" s="294"/>
      <c r="AM1513" s="294"/>
      <c r="AN1513" s="294"/>
      <c r="AO1513" s="294"/>
      <c r="AP1513" s="294"/>
      <c r="AQ1513" s="294"/>
    </row>
    <row r="1514" spans="1:43" ht="36" x14ac:dyDescent="0.3">
      <c r="A1514" s="294"/>
      <c r="B1514" s="294"/>
      <c r="C1514" s="287" t="s">
        <v>3118</v>
      </c>
      <c r="D1514" s="288">
        <v>65878</v>
      </c>
      <c r="E1514" s="294"/>
      <c r="F1514" s="295" t="s">
        <v>3268</v>
      </c>
      <c r="G1514" s="295" t="s">
        <v>1132</v>
      </c>
      <c r="H1514" s="296"/>
      <c r="I1514" s="290">
        <v>39380</v>
      </c>
      <c r="J1514" s="294"/>
      <c r="K1514" s="294"/>
      <c r="L1514" s="295" t="s">
        <v>3211</v>
      </c>
      <c r="M1514" s="294"/>
      <c r="N1514" s="294"/>
      <c r="O1514" s="294"/>
      <c r="P1514" s="294"/>
      <c r="Q1514" s="294"/>
      <c r="R1514" s="294"/>
      <c r="S1514" s="294"/>
      <c r="T1514" s="294"/>
      <c r="U1514" s="294"/>
      <c r="V1514" s="294" t="s">
        <v>689</v>
      </c>
      <c r="W1514" s="294" t="s">
        <v>689</v>
      </c>
      <c r="X1514" s="294"/>
      <c r="Y1514" s="297">
        <v>44416</v>
      </c>
      <c r="Z1514" s="297">
        <v>0</v>
      </c>
      <c r="AA1514" s="297">
        <v>0</v>
      </c>
      <c r="AB1514" s="297">
        <v>0</v>
      </c>
      <c r="AC1514" s="297">
        <v>0</v>
      </c>
      <c r="AD1514" s="294"/>
      <c r="AE1514" s="294"/>
      <c r="AF1514" s="294"/>
      <c r="AG1514" s="294"/>
      <c r="AH1514" s="294"/>
      <c r="AI1514" s="294"/>
      <c r="AJ1514" s="294"/>
      <c r="AK1514" s="294"/>
      <c r="AL1514" s="294"/>
      <c r="AM1514" s="294"/>
      <c r="AN1514" s="294"/>
      <c r="AO1514" s="294"/>
      <c r="AP1514" s="294"/>
      <c r="AQ1514" s="294"/>
    </row>
    <row r="1515" spans="1:43" ht="48" x14ac:dyDescent="0.3">
      <c r="A1515" s="294"/>
      <c r="B1515" s="294"/>
      <c r="C1515" s="287" t="s">
        <v>3119</v>
      </c>
      <c r="D1515" s="288">
        <v>65427</v>
      </c>
      <c r="E1515" s="294"/>
      <c r="F1515" s="295" t="s">
        <v>3268</v>
      </c>
      <c r="G1515" s="295" t="s">
        <v>1132</v>
      </c>
      <c r="H1515" s="296"/>
      <c r="I1515" s="290">
        <v>39380</v>
      </c>
      <c r="J1515" s="294"/>
      <c r="K1515" s="294"/>
      <c r="L1515" s="295" t="s">
        <v>3211</v>
      </c>
      <c r="M1515" s="294"/>
      <c r="N1515" s="294"/>
      <c r="O1515" s="294"/>
      <c r="P1515" s="294"/>
      <c r="Q1515" s="294"/>
      <c r="R1515" s="294"/>
      <c r="S1515" s="294"/>
      <c r="T1515" s="294"/>
      <c r="U1515" s="294"/>
      <c r="V1515" s="294" t="s">
        <v>689</v>
      </c>
      <c r="W1515" s="294" t="s">
        <v>689</v>
      </c>
      <c r="X1515" s="294"/>
      <c r="Y1515" s="297">
        <v>44416</v>
      </c>
      <c r="Z1515" s="297">
        <v>0</v>
      </c>
      <c r="AA1515" s="297">
        <v>0</v>
      </c>
      <c r="AB1515" s="297">
        <v>0</v>
      </c>
      <c r="AC1515" s="297">
        <v>0</v>
      </c>
      <c r="AD1515" s="294"/>
      <c r="AE1515" s="294"/>
      <c r="AF1515" s="294"/>
      <c r="AG1515" s="294"/>
      <c r="AH1515" s="294"/>
      <c r="AI1515" s="294"/>
      <c r="AJ1515" s="294"/>
      <c r="AK1515" s="294"/>
      <c r="AL1515" s="294"/>
      <c r="AM1515" s="294"/>
      <c r="AN1515" s="294"/>
      <c r="AO1515" s="294"/>
      <c r="AP1515" s="294"/>
      <c r="AQ1515" s="294"/>
    </row>
    <row r="1516" spans="1:43" ht="48" x14ac:dyDescent="0.3">
      <c r="A1516" s="294"/>
      <c r="B1516" s="294"/>
      <c r="C1516" s="287" t="s">
        <v>3120</v>
      </c>
      <c r="D1516" s="288">
        <v>66112</v>
      </c>
      <c r="E1516" s="294"/>
      <c r="F1516" s="295" t="s">
        <v>3268</v>
      </c>
      <c r="G1516" s="295" t="s">
        <v>1132</v>
      </c>
      <c r="H1516" s="296"/>
      <c r="I1516" s="290">
        <v>39380</v>
      </c>
      <c r="J1516" s="294"/>
      <c r="K1516" s="294"/>
      <c r="L1516" s="295" t="s">
        <v>3211</v>
      </c>
      <c r="M1516" s="294"/>
      <c r="N1516" s="294"/>
      <c r="O1516" s="294"/>
      <c r="P1516" s="294"/>
      <c r="Q1516" s="294"/>
      <c r="R1516" s="294"/>
      <c r="S1516" s="294"/>
      <c r="T1516" s="294"/>
      <c r="U1516" s="294"/>
      <c r="V1516" s="294" t="s">
        <v>689</v>
      </c>
      <c r="W1516" s="294" t="s">
        <v>689</v>
      </c>
      <c r="X1516" s="294"/>
      <c r="Y1516" s="297">
        <v>44416</v>
      </c>
      <c r="Z1516" s="297">
        <v>0</v>
      </c>
      <c r="AA1516" s="297">
        <v>0</v>
      </c>
      <c r="AB1516" s="297">
        <v>0</v>
      </c>
      <c r="AC1516" s="297">
        <v>0</v>
      </c>
      <c r="AD1516" s="294"/>
      <c r="AE1516" s="294"/>
      <c r="AF1516" s="294"/>
      <c r="AG1516" s="294"/>
      <c r="AH1516" s="294"/>
      <c r="AI1516" s="294"/>
      <c r="AJ1516" s="294"/>
      <c r="AK1516" s="294"/>
      <c r="AL1516" s="294"/>
      <c r="AM1516" s="294"/>
      <c r="AN1516" s="294"/>
      <c r="AO1516" s="294"/>
      <c r="AP1516" s="294"/>
      <c r="AQ1516" s="294"/>
    </row>
    <row r="1517" spans="1:43" ht="48" x14ac:dyDescent="0.3">
      <c r="A1517" s="294"/>
      <c r="B1517" s="294"/>
      <c r="C1517" s="287" t="s">
        <v>3121</v>
      </c>
      <c r="D1517" s="288">
        <v>65984</v>
      </c>
      <c r="E1517" s="294"/>
      <c r="F1517" s="295" t="s">
        <v>3268</v>
      </c>
      <c r="G1517" s="295" t="s">
        <v>1132</v>
      </c>
      <c r="H1517" s="296"/>
      <c r="I1517" s="290">
        <v>39380</v>
      </c>
      <c r="J1517" s="294"/>
      <c r="K1517" s="294"/>
      <c r="L1517" s="295" t="s">
        <v>3211</v>
      </c>
      <c r="M1517" s="294"/>
      <c r="N1517" s="294"/>
      <c r="O1517" s="294"/>
      <c r="P1517" s="294"/>
      <c r="Q1517" s="294"/>
      <c r="R1517" s="294"/>
      <c r="S1517" s="294"/>
      <c r="T1517" s="294"/>
      <c r="U1517" s="294"/>
      <c r="V1517" s="294" t="s">
        <v>689</v>
      </c>
      <c r="W1517" s="294" t="s">
        <v>689</v>
      </c>
      <c r="X1517" s="294"/>
      <c r="Y1517" s="297">
        <v>44416</v>
      </c>
      <c r="Z1517" s="297">
        <v>0</v>
      </c>
      <c r="AA1517" s="297">
        <v>0</v>
      </c>
      <c r="AB1517" s="297">
        <v>0</v>
      </c>
      <c r="AC1517" s="297">
        <v>0</v>
      </c>
      <c r="AD1517" s="294"/>
      <c r="AE1517" s="294"/>
      <c r="AF1517" s="294"/>
      <c r="AG1517" s="294"/>
      <c r="AH1517" s="294"/>
      <c r="AI1517" s="294"/>
      <c r="AJ1517" s="294"/>
      <c r="AK1517" s="294"/>
      <c r="AL1517" s="294"/>
      <c r="AM1517" s="294"/>
      <c r="AN1517" s="294"/>
      <c r="AO1517" s="294"/>
      <c r="AP1517" s="294"/>
      <c r="AQ1517" s="294"/>
    </row>
    <row r="1518" spans="1:43" ht="36" x14ac:dyDescent="0.3">
      <c r="A1518" s="294"/>
      <c r="B1518" s="294"/>
      <c r="C1518" s="287" t="s">
        <v>3122</v>
      </c>
      <c r="D1518" s="288">
        <v>66025</v>
      </c>
      <c r="E1518" s="294"/>
      <c r="F1518" s="295" t="s">
        <v>3268</v>
      </c>
      <c r="G1518" s="295" t="s">
        <v>1132</v>
      </c>
      <c r="H1518" s="296"/>
      <c r="I1518" s="290">
        <v>39380</v>
      </c>
      <c r="J1518" s="294"/>
      <c r="K1518" s="294"/>
      <c r="L1518" s="295" t="s">
        <v>3211</v>
      </c>
      <c r="M1518" s="294"/>
      <c r="N1518" s="294"/>
      <c r="O1518" s="294"/>
      <c r="P1518" s="294"/>
      <c r="Q1518" s="294"/>
      <c r="R1518" s="294"/>
      <c r="S1518" s="294"/>
      <c r="T1518" s="294"/>
      <c r="U1518" s="294"/>
      <c r="V1518" s="294" t="s">
        <v>689</v>
      </c>
      <c r="W1518" s="294" t="s">
        <v>689</v>
      </c>
      <c r="X1518" s="294"/>
      <c r="Y1518" s="297">
        <v>44358</v>
      </c>
      <c r="Z1518" s="297">
        <v>0</v>
      </c>
      <c r="AA1518" s="297">
        <v>0</v>
      </c>
      <c r="AB1518" s="297">
        <v>0</v>
      </c>
      <c r="AC1518" s="297">
        <v>0</v>
      </c>
      <c r="AD1518" s="294"/>
      <c r="AE1518" s="294"/>
      <c r="AF1518" s="294"/>
      <c r="AG1518" s="294"/>
      <c r="AH1518" s="294"/>
      <c r="AI1518" s="294"/>
      <c r="AJ1518" s="294"/>
      <c r="AK1518" s="294"/>
      <c r="AL1518" s="294"/>
      <c r="AM1518" s="294"/>
      <c r="AN1518" s="294"/>
      <c r="AO1518" s="294"/>
      <c r="AP1518" s="294"/>
      <c r="AQ1518" s="294"/>
    </row>
    <row r="1519" spans="1:43" ht="48" x14ac:dyDescent="0.3">
      <c r="A1519" s="294"/>
      <c r="B1519" s="294"/>
      <c r="C1519" s="287" t="s">
        <v>3123</v>
      </c>
      <c r="D1519" s="288">
        <v>66018</v>
      </c>
      <c r="E1519" s="294"/>
      <c r="F1519" s="295" t="s">
        <v>3268</v>
      </c>
      <c r="G1519" s="295" t="s">
        <v>1132</v>
      </c>
      <c r="H1519" s="296"/>
      <c r="I1519" s="290">
        <v>39380</v>
      </c>
      <c r="J1519" s="294"/>
      <c r="K1519" s="294"/>
      <c r="L1519" s="295" t="s">
        <v>3211</v>
      </c>
      <c r="M1519" s="294"/>
      <c r="N1519" s="294"/>
      <c r="O1519" s="294"/>
      <c r="P1519" s="294"/>
      <c r="Q1519" s="294"/>
      <c r="R1519" s="294"/>
      <c r="S1519" s="294"/>
      <c r="T1519" s="294"/>
      <c r="U1519" s="294"/>
      <c r="V1519" s="294" t="s">
        <v>689</v>
      </c>
      <c r="W1519" s="294" t="s">
        <v>689</v>
      </c>
      <c r="X1519" s="294"/>
      <c r="Y1519" s="297">
        <v>44101</v>
      </c>
      <c r="Z1519" s="297">
        <v>0</v>
      </c>
      <c r="AA1519" s="297">
        <v>0</v>
      </c>
      <c r="AB1519" s="297">
        <v>0</v>
      </c>
      <c r="AC1519" s="297">
        <v>0</v>
      </c>
      <c r="AD1519" s="294"/>
      <c r="AE1519" s="294"/>
      <c r="AF1519" s="294"/>
      <c r="AG1519" s="294"/>
      <c r="AH1519" s="294"/>
      <c r="AI1519" s="294"/>
      <c r="AJ1519" s="294"/>
      <c r="AK1519" s="294"/>
      <c r="AL1519" s="294"/>
      <c r="AM1519" s="294"/>
      <c r="AN1519" s="294"/>
      <c r="AO1519" s="294"/>
      <c r="AP1519" s="294"/>
      <c r="AQ1519" s="294"/>
    </row>
    <row r="1520" spans="1:43" ht="36" x14ac:dyDescent="0.3">
      <c r="A1520" s="294"/>
      <c r="B1520" s="294"/>
      <c r="C1520" s="287" t="s">
        <v>3124</v>
      </c>
      <c r="D1520" s="288">
        <v>65696</v>
      </c>
      <c r="E1520" s="294"/>
      <c r="F1520" s="295" t="s">
        <v>3268</v>
      </c>
      <c r="G1520" s="295" t="s">
        <v>1132</v>
      </c>
      <c r="H1520" s="296"/>
      <c r="I1520" s="290">
        <v>39380</v>
      </c>
      <c r="J1520" s="294"/>
      <c r="K1520" s="294"/>
      <c r="L1520" s="295" t="s">
        <v>3211</v>
      </c>
      <c r="M1520" s="294"/>
      <c r="N1520" s="294"/>
      <c r="O1520" s="294"/>
      <c r="P1520" s="294"/>
      <c r="Q1520" s="294"/>
      <c r="R1520" s="294"/>
      <c r="S1520" s="294"/>
      <c r="T1520" s="294"/>
      <c r="U1520" s="294"/>
      <c r="V1520" s="294" t="s">
        <v>689</v>
      </c>
      <c r="W1520" s="294" t="s">
        <v>689</v>
      </c>
      <c r="X1520" s="294"/>
      <c r="Y1520" s="297">
        <v>44015</v>
      </c>
      <c r="Z1520" s="297">
        <v>0</v>
      </c>
      <c r="AA1520" s="297">
        <v>0</v>
      </c>
      <c r="AB1520" s="297">
        <v>0</v>
      </c>
      <c r="AC1520" s="297">
        <v>0</v>
      </c>
      <c r="AD1520" s="294"/>
      <c r="AE1520" s="294"/>
      <c r="AF1520" s="294"/>
      <c r="AG1520" s="294"/>
      <c r="AH1520" s="294"/>
      <c r="AI1520" s="294"/>
      <c r="AJ1520" s="294"/>
      <c r="AK1520" s="294"/>
      <c r="AL1520" s="294"/>
      <c r="AM1520" s="294"/>
      <c r="AN1520" s="294"/>
      <c r="AO1520" s="294"/>
      <c r="AP1520" s="294"/>
      <c r="AQ1520" s="294"/>
    </row>
    <row r="1521" spans="1:43" ht="36" x14ac:dyDescent="0.3">
      <c r="A1521" s="294"/>
      <c r="B1521" s="294"/>
      <c r="C1521" s="287" t="s">
        <v>3125</v>
      </c>
      <c r="D1521" s="288">
        <v>65853</v>
      </c>
      <c r="E1521" s="294"/>
      <c r="F1521" s="295" t="s">
        <v>3268</v>
      </c>
      <c r="G1521" s="295" t="s">
        <v>1132</v>
      </c>
      <c r="H1521" s="296"/>
      <c r="I1521" s="290">
        <v>39380</v>
      </c>
      <c r="J1521" s="294"/>
      <c r="K1521" s="294"/>
      <c r="L1521" s="295" t="s">
        <v>3211</v>
      </c>
      <c r="M1521" s="294"/>
      <c r="N1521" s="294"/>
      <c r="O1521" s="294"/>
      <c r="P1521" s="294"/>
      <c r="Q1521" s="294"/>
      <c r="R1521" s="294"/>
      <c r="S1521" s="294"/>
      <c r="T1521" s="294"/>
      <c r="U1521" s="294"/>
      <c r="V1521" s="294" t="s">
        <v>689</v>
      </c>
      <c r="W1521" s="294" t="s">
        <v>689</v>
      </c>
      <c r="X1521" s="294"/>
      <c r="Y1521" s="297">
        <v>43958</v>
      </c>
      <c r="Z1521" s="297">
        <v>0</v>
      </c>
      <c r="AA1521" s="297">
        <v>0</v>
      </c>
      <c r="AB1521" s="297">
        <v>0</v>
      </c>
      <c r="AC1521" s="297">
        <v>0</v>
      </c>
      <c r="AD1521" s="294"/>
      <c r="AE1521" s="294"/>
      <c r="AF1521" s="294"/>
      <c r="AG1521" s="294"/>
      <c r="AH1521" s="294"/>
      <c r="AI1521" s="294"/>
      <c r="AJ1521" s="294"/>
      <c r="AK1521" s="294"/>
      <c r="AL1521" s="294"/>
      <c r="AM1521" s="294"/>
      <c r="AN1521" s="294"/>
      <c r="AO1521" s="294"/>
      <c r="AP1521" s="294"/>
      <c r="AQ1521" s="294"/>
    </row>
    <row r="1522" spans="1:43" ht="36" x14ac:dyDescent="0.3">
      <c r="A1522" s="294"/>
      <c r="B1522" s="294"/>
      <c r="C1522" s="287" t="s">
        <v>3126</v>
      </c>
      <c r="D1522" s="288">
        <v>65976</v>
      </c>
      <c r="E1522" s="294"/>
      <c r="F1522" s="295" t="s">
        <v>3268</v>
      </c>
      <c r="G1522" s="295" t="s">
        <v>1132</v>
      </c>
      <c r="H1522" s="296"/>
      <c r="I1522" s="290">
        <v>39379</v>
      </c>
      <c r="J1522" s="294"/>
      <c r="K1522" s="294"/>
      <c r="L1522" s="295" t="s">
        <v>3211</v>
      </c>
      <c r="M1522" s="294"/>
      <c r="N1522" s="294"/>
      <c r="O1522" s="294"/>
      <c r="P1522" s="294"/>
      <c r="Q1522" s="294"/>
      <c r="R1522" s="294"/>
      <c r="S1522" s="294"/>
      <c r="T1522" s="294"/>
      <c r="U1522" s="294"/>
      <c r="V1522" s="294" t="s">
        <v>689</v>
      </c>
      <c r="W1522" s="294" t="s">
        <v>689</v>
      </c>
      <c r="X1522" s="294"/>
      <c r="Y1522" s="297">
        <v>43890</v>
      </c>
      <c r="Z1522" s="297">
        <v>0</v>
      </c>
      <c r="AA1522" s="297">
        <v>0</v>
      </c>
      <c r="AB1522" s="297">
        <v>0</v>
      </c>
      <c r="AC1522" s="297">
        <v>0</v>
      </c>
      <c r="AD1522" s="294"/>
      <c r="AE1522" s="294"/>
      <c r="AF1522" s="294"/>
      <c r="AG1522" s="294"/>
      <c r="AH1522" s="294"/>
      <c r="AI1522" s="294"/>
      <c r="AJ1522" s="294"/>
      <c r="AK1522" s="294"/>
      <c r="AL1522" s="294"/>
      <c r="AM1522" s="294"/>
      <c r="AN1522" s="294"/>
      <c r="AO1522" s="294"/>
      <c r="AP1522" s="294"/>
      <c r="AQ1522" s="294"/>
    </row>
    <row r="1523" spans="1:43" ht="36" x14ac:dyDescent="0.3">
      <c r="A1523" s="294"/>
      <c r="B1523" s="294"/>
      <c r="C1523" s="287" t="s">
        <v>3127</v>
      </c>
      <c r="D1523" s="288">
        <v>64240</v>
      </c>
      <c r="E1523" s="294"/>
      <c r="F1523" s="295" t="s">
        <v>3268</v>
      </c>
      <c r="G1523" s="295" t="s">
        <v>1132</v>
      </c>
      <c r="H1523" s="296"/>
      <c r="I1523" s="290">
        <v>39363</v>
      </c>
      <c r="J1523" s="294"/>
      <c r="K1523" s="294"/>
      <c r="L1523" s="295" t="s">
        <v>3211</v>
      </c>
      <c r="M1523" s="294"/>
      <c r="N1523" s="294"/>
      <c r="O1523" s="294"/>
      <c r="P1523" s="294"/>
      <c r="Q1523" s="294"/>
      <c r="R1523" s="294"/>
      <c r="S1523" s="294"/>
      <c r="T1523" s="294"/>
      <c r="U1523" s="294"/>
      <c r="V1523" s="294" t="s">
        <v>689</v>
      </c>
      <c r="W1523" s="294" t="s">
        <v>689</v>
      </c>
      <c r="X1523" s="294"/>
      <c r="Y1523" s="297">
        <v>43890</v>
      </c>
      <c r="Z1523" s="297">
        <v>0</v>
      </c>
      <c r="AA1523" s="297">
        <v>0</v>
      </c>
      <c r="AB1523" s="297">
        <v>0</v>
      </c>
      <c r="AC1523" s="297">
        <v>0</v>
      </c>
      <c r="AD1523" s="294"/>
      <c r="AE1523" s="294"/>
      <c r="AF1523" s="294"/>
      <c r="AG1523" s="294"/>
      <c r="AH1523" s="294"/>
      <c r="AI1523" s="294"/>
      <c r="AJ1523" s="294"/>
      <c r="AK1523" s="294"/>
      <c r="AL1523" s="294"/>
      <c r="AM1523" s="294"/>
      <c r="AN1523" s="294"/>
      <c r="AO1523" s="294"/>
      <c r="AP1523" s="294"/>
      <c r="AQ1523" s="294"/>
    </row>
    <row r="1524" spans="1:43" ht="48" x14ac:dyDescent="0.3">
      <c r="A1524" s="294"/>
      <c r="B1524" s="294"/>
      <c r="C1524" s="287" t="s">
        <v>3128</v>
      </c>
      <c r="D1524" s="288">
        <v>66000</v>
      </c>
      <c r="E1524" s="294"/>
      <c r="F1524" s="295" t="s">
        <v>3268</v>
      </c>
      <c r="G1524" s="295" t="s">
        <v>1132</v>
      </c>
      <c r="H1524" s="296"/>
      <c r="I1524" s="290">
        <v>39380</v>
      </c>
      <c r="J1524" s="294"/>
      <c r="K1524" s="294"/>
      <c r="L1524" s="295" t="s">
        <v>3211</v>
      </c>
      <c r="M1524" s="294"/>
      <c r="N1524" s="294"/>
      <c r="O1524" s="294"/>
      <c r="P1524" s="294"/>
      <c r="Q1524" s="294"/>
      <c r="R1524" s="294"/>
      <c r="S1524" s="294"/>
      <c r="T1524" s="294"/>
      <c r="U1524" s="294"/>
      <c r="V1524" s="294" t="s">
        <v>689</v>
      </c>
      <c r="W1524" s="294" t="s">
        <v>689</v>
      </c>
      <c r="X1524" s="294"/>
      <c r="Y1524" s="297">
        <v>43755</v>
      </c>
      <c r="Z1524" s="297">
        <v>0</v>
      </c>
      <c r="AA1524" s="297">
        <v>0</v>
      </c>
      <c r="AB1524" s="297">
        <v>0</v>
      </c>
      <c r="AC1524" s="297">
        <v>0</v>
      </c>
      <c r="AD1524" s="294"/>
      <c r="AE1524" s="294"/>
      <c r="AF1524" s="294"/>
      <c r="AG1524" s="294"/>
      <c r="AH1524" s="294"/>
      <c r="AI1524" s="294"/>
      <c r="AJ1524" s="294"/>
      <c r="AK1524" s="294"/>
      <c r="AL1524" s="294"/>
      <c r="AM1524" s="294"/>
      <c r="AN1524" s="294"/>
      <c r="AO1524" s="294"/>
      <c r="AP1524" s="294"/>
      <c r="AQ1524" s="294"/>
    </row>
    <row r="1525" spans="1:43" ht="36" x14ac:dyDescent="0.3">
      <c r="A1525" s="294"/>
      <c r="B1525" s="294"/>
      <c r="C1525" s="287" t="s">
        <v>3129</v>
      </c>
      <c r="D1525" s="288">
        <v>65784</v>
      </c>
      <c r="E1525" s="294"/>
      <c r="F1525" s="295" t="s">
        <v>3268</v>
      </c>
      <c r="G1525" s="295" t="s">
        <v>1132</v>
      </c>
      <c r="H1525" s="296"/>
      <c r="I1525" s="290">
        <v>39380</v>
      </c>
      <c r="J1525" s="294"/>
      <c r="K1525" s="294"/>
      <c r="L1525" s="295" t="s">
        <v>3211</v>
      </c>
      <c r="M1525" s="294"/>
      <c r="N1525" s="294"/>
      <c r="O1525" s="294"/>
      <c r="P1525" s="294"/>
      <c r="Q1525" s="294"/>
      <c r="R1525" s="294"/>
      <c r="S1525" s="294"/>
      <c r="T1525" s="294"/>
      <c r="U1525" s="294"/>
      <c r="V1525" s="294" t="s">
        <v>689</v>
      </c>
      <c r="W1525" s="294" t="s">
        <v>689</v>
      </c>
      <c r="X1525" s="294"/>
      <c r="Y1525" s="297">
        <v>43719</v>
      </c>
      <c r="Z1525" s="297">
        <v>0</v>
      </c>
      <c r="AA1525" s="297">
        <v>0</v>
      </c>
      <c r="AB1525" s="297">
        <v>0</v>
      </c>
      <c r="AC1525" s="297">
        <v>0</v>
      </c>
      <c r="AD1525" s="294"/>
      <c r="AE1525" s="294"/>
      <c r="AF1525" s="294"/>
      <c r="AG1525" s="294"/>
      <c r="AH1525" s="294"/>
      <c r="AI1525" s="294"/>
      <c r="AJ1525" s="294"/>
      <c r="AK1525" s="294"/>
      <c r="AL1525" s="294"/>
      <c r="AM1525" s="294"/>
      <c r="AN1525" s="294"/>
      <c r="AO1525" s="294"/>
      <c r="AP1525" s="294"/>
      <c r="AQ1525" s="294"/>
    </row>
    <row r="1526" spans="1:43" ht="36" x14ac:dyDescent="0.3">
      <c r="A1526" s="294"/>
      <c r="B1526" s="294"/>
      <c r="C1526" s="287" t="s">
        <v>3130</v>
      </c>
      <c r="D1526" s="288">
        <v>66130</v>
      </c>
      <c r="E1526" s="294"/>
      <c r="F1526" s="295" t="s">
        <v>3268</v>
      </c>
      <c r="G1526" s="295" t="s">
        <v>1132</v>
      </c>
      <c r="H1526" s="296"/>
      <c r="I1526" s="290">
        <v>39380</v>
      </c>
      <c r="J1526" s="294"/>
      <c r="K1526" s="294"/>
      <c r="L1526" s="295" t="s">
        <v>3211</v>
      </c>
      <c r="M1526" s="294"/>
      <c r="N1526" s="294"/>
      <c r="O1526" s="294"/>
      <c r="P1526" s="294"/>
      <c r="Q1526" s="294"/>
      <c r="R1526" s="294"/>
      <c r="S1526" s="294"/>
      <c r="T1526" s="294"/>
      <c r="U1526" s="294"/>
      <c r="V1526" s="294" t="s">
        <v>689</v>
      </c>
      <c r="W1526" s="294" t="s">
        <v>689</v>
      </c>
      <c r="X1526" s="294"/>
      <c r="Y1526" s="297">
        <v>43482</v>
      </c>
      <c r="Z1526" s="297">
        <v>0</v>
      </c>
      <c r="AA1526" s="297">
        <v>0</v>
      </c>
      <c r="AB1526" s="297">
        <v>0</v>
      </c>
      <c r="AC1526" s="297">
        <v>0</v>
      </c>
      <c r="AD1526" s="294"/>
      <c r="AE1526" s="294"/>
      <c r="AF1526" s="294"/>
      <c r="AG1526" s="294"/>
      <c r="AH1526" s="294"/>
      <c r="AI1526" s="294"/>
      <c r="AJ1526" s="294"/>
      <c r="AK1526" s="294"/>
      <c r="AL1526" s="294"/>
      <c r="AM1526" s="294"/>
      <c r="AN1526" s="294"/>
      <c r="AO1526" s="294"/>
      <c r="AP1526" s="294"/>
      <c r="AQ1526" s="294"/>
    </row>
    <row r="1527" spans="1:43" ht="36" x14ac:dyDescent="0.3">
      <c r="A1527" s="294"/>
      <c r="B1527" s="294"/>
      <c r="C1527" s="287" t="s">
        <v>3131</v>
      </c>
      <c r="D1527" s="288">
        <v>66143</v>
      </c>
      <c r="E1527" s="294"/>
      <c r="F1527" s="295" t="s">
        <v>3268</v>
      </c>
      <c r="G1527" s="295" t="s">
        <v>1132</v>
      </c>
      <c r="H1527" s="296"/>
      <c r="I1527" s="290">
        <v>39379</v>
      </c>
      <c r="J1527" s="294"/>
      <c r="K1527" s="294"/>
      <c r="L1527" s="295" t="s">
        <v>3211</v>
      </c>
      <c r="M1527" s="294"/>
      <c r="N1527" s="294"/>
      <c r="O1527" s="294"/>
      <c r="P1527" s="294"/>
      <c r="Q1527" s="294"/>
      <c r="R1527" s="294"/>
      <c r="S1527" s="294"/>
      <c r="T1527" s="294"/>
      <c r="U1527" s="294"/>
      <c r="V1527" s="294" t="s">
        <v>689</v>
      </c>
      <c r="W1527" s="294" t="s">
        <v>689</v>
      </c>
      <c r="X1527" s="294"/>
      <c r="Y1527" s="297">
        <v>43170</v>
      </c>
      <c r="Z1527" s="297">
        <v>0</v>
      </c>
      <c r="AA1527" s="297">
        <v>0</v>
      </c>
      <c r="AB1527" s="297">
        <v>0</v>
      </c>
      <c r="AC1527" s="297">
        <v>0</v>
      </c>
      <c r="AD1527" s="294"/>
      <c r="AE1527" s="294"/>
      <c r="AF1527" s="294"/>
      <c r="AG1527" s="294"/>
      <c r="AH1527" s="294"/>
      <c r="AI1527" s="294"/>
      <c r="AJ1527" s="294"/>
      <c r="AK1527" s="294"/>
      <c r="AL1527" s="294"/>
      <c r="AM1527" s="294"/>
      <c r="AN1527" s="294"/>
      <c r="AO1527" s="294"/>
      <c r="AP1527" s="294"/>
      <c r="AQ1527" s="294"/>
    </row>
    <row r="1528" spans="1:43" ht="48" x14ac:dyDescent="0.3">
      <c r="A1528" s="294"/>
      <c r="B1528" s="294"/>
      <c r="C1528" s="287" t="s">
        <v>3132</v>
      </c>
      <c r="D1528" s="288">
        <v>65995</v>
      </c>
      <c r="E1528" s="294"/>
      <c r="F1528" s="295" t="s">
        <v>3268</v>
      </c>
      <c r="G1528" s="295" t="s">
        <v>1132</v>
      </c>
      <c r="H1528" s="296"/>
      <c r="I1528" s="290">
        <v>39380</v>
      </c>
      <c r="J1528" s="294"/>
      <c r="K1528" s="294"/>
      <c r="L1528" s="295" t="s">
        <v>3211</v>
      </c>
      <c r="M1528" s="294"/>
      <c r="N1528" s="294"/>
      <c r="O1528" s="294"/>
      <c r="P1528" s="294"/>
      <c r="Q1528" s="294"/>
      <c r="R1528" s="294"/>
      <c r="S1528" s="294"/>
      <c r="T1528" s="294"/>
      <c r="U1528" s="294"/>
      <c r="V1528" s="294" t="s">
        <v>689</v>
      </c>
      <c r="W1528" s="294" t="s">
        <v>689</v>
      </c>
      <c r="X1528" s="294"/>
      <c r="Y1528" s="297">
        <v>43116</v>
      </c>
      <c r="Z1528" s="297">
        <v>0</v>
      </c>
      <c r="AA1528" s="297">
        <v>0</v>
      </c>
      <c r="AB1528" s="297">
        <v>0</v>
      </c>
      <c r="AC1528" s="297">
        <v>0</v>
      </c>
      <c r="AD1528" s="294"/>
      <c r="AE1528" s="294"/>
      <c r="AF1528" s="294"/>
      <c r="AG1528" s="294"/>
      <c r="AH1528" s="294"/>
      <c r="AI1528" s="294"/>
      <c r="AJ1528" s="294"/>
      <c r="AK1528" s="294"/>
      <c r="AL1528" s="294"/>
      <c r="AM1528" s="294"/>
      <c r="AN1528" s="294"/>
      <c r="AO1528" s="294"/>
      <c r="AP1528" s="294"/>
      <c r="AQ1528" s="294"/>
    </row>
    <row r="1529" spans="1:43" ht="36" x14ac:dyDescent="0.3">
      <c r="A1529" s="294"/>
      <c r="B1529" s="294"/>
      <c r="C1529" s="287" t="s">
        <v>3133</v>
      </c>
      <c r="D1529" s="288">
        <v>66067</v>
      </c>
      <c r="E1529" s="294"/>
      <c r="F1529" s="295" t="s">
        <v>3268</v>
      </c>
      <c r="G1529" s="295" t="s">
        <v>1132</v>
      </c>
      <c r="H1529" s="296"/>
      <c r="I1529" s="290">
        <v>39380</v>
      </c>
      <c r="J1529" s="294"/>
      <c r="K1529" s="294"/>
      <c r="L1529" s="295" t="s">
        <v>3211</v>
      </c>
      <c r="M1529" s="294"/>
      <c r="N1529" s="294"/>
      <c r="O1529" s="294"/>
      <c r="P1529" s="294"/>
      <c r="Q1529" s="294"/>
      <c r="R1529" s="294"/>
      <c r="S1529" s="294"/>
      <c r="T1529" s="294"/>
      <c r="U1529" s="294"/>
      <c r="V1529" s="294" t="s">
        <v>689</v>
      </c>
      <c r="W1529" s="294" t="s">
        <v>689</v>
      </c>
      <c r="X1529" s="294"/>
      <c r="Y1529" s="297">
        <v>43080</v>
      </c>
      <c r="Z1529" s="297">
        <v>0</v>
      </c>
      <c r="AA1529" s="297">
        <v>0</v>
      </c>
      <c r="AB1529" s="297">
        <v>0</v>
      </c>
      <c r="AC1529" s="297">
        <v>0</v>
      </c>
      <c r="AD1529" s="294"/>
      <c r="AE1529" s="294"/>
      <c r="AF1529" s="294"/>
      <c r="AG1529" s="294"/>
      <c r="AH1529" s="294"/>
      <c r="AI1529" s="294"/>
      <c r="AJ1529" s="294"/>
      <c r="AK1529" s="294"/>
      <c r="AL1529" s="294"/>
      <c r="AM1529" s="294"/>
      <c r="AN1529" s="294"/>
      <c r="AO1529" s="294"/>
      <c r="AP1529" s="294"/>
      <c r="AQ1529" s="294"/>
    </row>
    <row r="1530" spans="1:43" ht="36" x14ac:dyDescent="0.3">
      <c r="A1530" s="294"/>
      <c r="B1530" s="294"/>
      <c r="C1530" s="287" t="s">
        <v>3134</v>
      </c>
      <c r="D1530" s="288">
        <v>66108</v>
      </c>
      <c r="E1530" s="294"/>
      <c r="F1530" s="295" t="s">
        <v>3268</v>
      </c>
      <c r="G1530" s="295" t="s">
        <v>1132</v>
      </c>
      <c r="H1530" s="296"/>
      <c r="I1530" s="290">
        <v>39380</v>
      </c>
      <c r="J1530" s="294"/>
      <c r="K1530" s="294"/>
      <c r="L1530" s="295" t="s">
        <v>3211</v>
      </c>
      <c r="M1530" s="294"/>
      <c r="N1530" s="294"/>
      <c r="O1530" s="294"/>
      <c r="P1530" s="294"/>
      <c r="Q1530" s="294"/>
      <c r="R1530" s="294"/>
      <c r="S1530" s="294"/>
      <c r="T1530" s="294"/>
      <c r="U1530" s="294"/>
      <c r="V1530" s="294" t="s">
        <v>689</v>
      </c>
      <c r="W1530" s="294" t="s">
        <v>689</v>
      </c>
      <c r="X1530" s="294"/>
      <c r="Y1530" s="297">
        <v>43080</v>
      </c>
      <c r="Z1530" s="297">
        <v>0</v>
      </c>
      <c r="AA1530" s="297">
        <v>0</v>
      </c>
      <c r="AB1530" s="297">
        <v>0</v>
      </c>
      <c r="AC1530" s="297">
        <v>0</v>
      </c>
      <c r="AD1530" s="294"/>
      <c r="AE1530" s="294"/>
      <c r="AF1530" s="294"/>
      <c r="AG1530" s="294"/>
      <c r="AH1530" s="294"/>
      <c r="AI1530" s="294"/>
      <c r="AJ1530" s="294"/>
      <c r="AK1530" s="294"/>
      <c r="AL1530" s="294"/>
      <c r="AM1530" s="294"/>
      <c r="AN1530" s="294"/>
      <c r="AO1530" s="294"/>
      <c r="AP1530" s="294"/>
      <c r="AQ1530" s="294"/>
    </row>
    <row r="1531" spans="1:43" ht="36" x14ac:dyDescent="0.3">
      <c r="A1531" s="294"/>
      <c r="B1531" s="294"/>
      <c r="C1531" s="287" t="s">
        <v>3135</v>
      </c>
      <c r="D1531" s="288">
        <v>65897</v>
      </c>
      <c r="E1531" s="294"/>
      <c r="F1531" s="295" t="s">
        <v>3268</v>
      </c>
      <c r="G1531" s="295" t="s">
        <v>1132</v>
      </c>
      <c r="H1531" s="296"/>
      <c r="I1531" s="290">
        <v>39380</v>
      </c>
      <c r="J1531" s="294"/>
      <c r="K1531" s="294"/>
      <c r="L1531" s="295" t="s">
        <v>3211</v>
      </c>
      <c r="M1531" s="294"/>
      <c r="N1531" s="294"/>
      <c r="O1531" s="294"/>
      <c r="P1531" s="294"/>
      <c r="Q1531" s="294"/>
      <c r="R1531" s="294"/>
      <c r="S1531" s="294"/>
      <c r="T1531" s="294"/>
      <c r="U1531" s="294"/>
      <c r="V1531" s="294" t="s">
        <v>689</v>
      </c>
      <c r="W1531" s="294" t="s">
        <v>689</v>
      </c>
      <c r="X1531" s="294"/>
      <c r="Y1531" s="297">
        <v>43080</v>
      </c>
      <c r="Z1531" s="297">
        <v>0</v>
      </c>
      <c r="AA1531" s="297">
        <v>0</v>
      </c>
      <c r="AB1531" s="297">
        <v>0</v>
      </c>
      <c r="AC1531" s="297">
        <v>0</v>
      </c>
      <c r="AD1531" s="294"/>
      <c r="AE1531" s="294"/>
      <c r="AF1531" s="294"/>
      <c r="AG1531" s="294"/>
      <c r="AH1531" s="294"/>
      <c r="AI1531" s="294"/>
      <c r="AJ1531" s="294"/>
      <c r="AK1531" s="294"/>
      <c r="AL1531" s="294"/>
      <c r="AM1531" s="294"/>
      <c r="AN1531" s="294"/>
      <c r="AO1531" s="294"/>
      <c r="AP1531" s="294"/>
      <c r="AQ1531" s="294"/>
    </row>
    <row r="1532" spans="1:43" ht="36" x14ac:dyDescent="0.3">
      <c r="A1532" s="294"/>
      <c r="B1532" s="294"/>
      <c r="C1532" s="287" t="s">
        <v>3136</v>
      </c>
      <c r="D1532" s="288">
        <v>65903</v>
      </c>
      <c r="E1532" s="294"/>
      <c r="F1532" s="295" t="s">
        <v>3268</v>
      </c>
      <c r="G1532" s="295" t="s">
        <v>1132</v>
      </c>
      <c r="H1532" s="296"/>
      <c r="I1532" s="290">
        <v>39380</v>
      </c>
      <c r="J1532" s="294"/>
      <c r="K1532" s="294"/>
      <c r="L1532" s="295" t="s">
        <v>3211</v>
      </c>
      <c r="M1532" s="294"/>
      <c r="N1532" s="294"/>
      <c r="O1532" s="294"/>
      <c r="P1532" s="294"/>
      <c r="Q1532" s="294"/>
      <c r="R1532" s="294"/>
      <c r="S1532" s="294"/>
      <c r="T1532" s="294"/>
      <c r="U1532" s="294"/>
      <c r="V1532" s="294" t="s">
        <v>689</v>
      </c>
      <c r="W1532" s="294" t="s">
        <v>689</v>
      </c>
      <c r="X1532" s="294"/>
      <c r="Y1532" s="297">
        <v>43006</v>
      </c>
      <c r="Z1532" s="297">
        <v>0</v>
      </c>
      <c r="AA1532" s="297">
        <v>0</v>
      </c>
      <c r="AB1532" s="297">
        <v>0</v>
      </c>
      <c r="AC1532" s="297">
        <v>0</v>
      </c>
      <c r="AD1532" s="294"/>
      <c r="AE1532" s="294"/>
      <c r="AF1532" s="294"/>
      <c r="AG1532" s="294"/>
      <c r="AH1532" s="294"/>
      <c r="AI1532" s="294"/>
      <c r="AJ1532" s="294"/>
      <c r="AK1532" s="294"/>
      <c r="AL1532" s="294"/>
      <c r="AM1532" s="294"/>
      <c r="AN1532" s="294"/>
      <c r="AO1532" s="294"/>
      <c r="AP1532" s="294"/>
      <c r="AQ1532" s="294"/>
    </row>
    <row r="1533" spans="1:43" ht="36" x14ac:dyDescent="0.3">
      <c r="A1533" s="294"/>
      <c r="B1533" s="294"/>
      <c r="C1533" s="287" t="s">
        <v>3137</v>
      </c>
      <c r="D1533" s="288">
        <v>65769</v>
      </c>
      <c r="E1533" s="294"/>
      <c r="F1533" s="295" t="s">
        <v>3268</v>
      </c>
      <c r="G1533" s="295" t="s">
        <v>1132</v>
      </c>
      <c r="H1533" s="296"/>
      <c r="I1533" s="290">
        <v>39380</v>
      </c>
      <c r="J1533" s="294"/>
      <c r="K1533" s="294"/>
      <c r="L1533" s="295" t="s">
        <v>3211</v>
      </c>
      <c r="M1533" s="294"/>
      <c r="N1533" s="294"/>
      <c r="O1533" s="294"/>
      <c r="P1533" s="294"/>
      <c r="Q1533" s="294"/>
      <c r="R1533" s="294"/>
      <c r="S1533" s="294"/>
      <c r="T1533" s="294"/>
      <c r="U1533" s="294"/>
      <c r="V1533" s="294" t="s">
        <v>689</v>
      </c>
      <c r="W1533" s="294" t="s">
        <v>689</v>
      </c>
      <c r="X1533" s="294"/>
      <c r="Y1533" s="297">
        <v>42964</v>
      </c>
      <c r="Z1533" s="297">
        <v>0</v>
      </c>
      <c r="AA1533" s="297">
        <v>0</v>
      </c>
      <c r="AB1533" s="297">
        <v>0</v>
      </c>
      <c r="AC1533" s="297">
        <v>0</v>
      </c>
      <c r="AD1533" s="294"/>
      <c r="AE1533" s="294"/>
      <c r="AF1533" s="294"/>
      <c r="AG1533" s="294"/>
      <c r="AH1533" s="294"/>
      <c r="AI1533" s="294"/>
      <c r="AJ1533" s="294"/>
      <c r="AK1533" s="294"/>
      <c r="AL1533" s="294"/>
      <c r="AM1533" s="294"/>
      <c r="AN1533" s="294"/>
      <c r="AO1533" s="294"/>
      <c r="AP1533" s="294"/>
      <c r="AQ1533" s="294"/>
    </row>
    <row r="1534" spans="1:43" ht="36" x14ac:dyDescent="0.3">
      <c r="A1534" s="294"/>
      <c r="B1534" s="294"/>
      <c r="C1534" s="287" t="s">
        <v>3138</v>
      </c>
      <c r="D1534" s="288">
        <v>66152</v>
      </c>
      <c r="E1534" s="294"/>
      <c r="F1534" s="295" t="s">
        <v>3268</v>
      </c>
      <c r="G1534" s="295" t="s">
        <v>1132</v>
      </c>
      <c r="H1534" s="296"/>
      <c r="I1534" s="290">
        <v>39380</v>
      </c>
      <c r="J1534" s="294"/>
      <c r="K1534" s="294"/>
      <c r="L1534" s="295" t="s">
        <v>3211</v>
      </c>
      <c r="M1534" s="294"/>
      <c r="N1534" s="294"/>
      <c r="O1534" s="294"/>
      <c r="P1534" s="294"/>
      <c r="Q1534" s="294"/>
      <c r="R1534" s="294"/>
      <c r="S1534" s="294"/>
      <c r="T1534" s="294"/>
      <c r="U1534" s="294"/>
      <c r="V1534" s="294" t="s">
        <v>689</v>
      </c>
      <c r="W1534" s="294" t="s">
        <v>689</v>
      </c>
      <c r="X1534" s="294"/>
      <c r="Y1534" s="297">
        <v>42954</v>
      </c>
      <c r="Z1534" s="297">
        <v>0</v>
      </c>
      <c r="AA1534" s="297">
        <v>0</v>
      </c>
      <c r="AB1534" s="297">
        <v>0</v>
      </c>
      <c r="AC1534" s="297">
        <v>0</v>
      </c>
      <c r="AD1534" s="294"/>
      <c r="AE1534" s="294"/>
      <c r="AF1534" s="294"/>
      <c r="AG1534" s="294"/>
      <c r="AH1534" s="294"/>
      <c r="AI1534" s="294"/>
      <c r="AJ1534" s="294"/>
      <c r="AK1534" s="294"/>
      <c r="AL1534" s="294"/>
      <c r="AM1534" s="294"/>
      <c r="AN1534" s="294"/>
      <c r="AO1534" s="294"/>
      <c r="AP1534" s="294"/>
      <c r="AQ1534" s="294"/>
    </row>
    <row r="1535" spans="1:43" ht="36" x14ac:dyDescent="0.3">
      <c r="A1535" s="294"/>
      <c r="B1535" s="294"/>
      <c r="C1535" s="287" t="s">
        <v>3139</v>
      </c>
      <c r="D1535" s="288">
        <v>66169</v>
      </c>
      <c r="E1535" s="294"/>
      <c r="F1535" s="295" t="s">
        <v>3268</v>
      </c>
      <c r="G1535" s="295" t="s">
        <v>1132</v>
      </c>
      <c r="H1535" s="296"/>
      <c r="I1535" s="290">
        <v>39380</v>
      </c>
      <c r="J1535" s="294"/>
      <c r="K1535" s="294"/>
      <c r="L1535" s="295" t="s">
        <v>3211</v>
      </c>
      <c r="M1535" s="294"/>
      <c r="N1535" s="294"/>
      <c r="O1535" s="294"/>
      <c r="P1535" s="294"/>
      <c r="Q1535" s="294"/>
      <c r="R1535" s="294"/>
      <c r="S1535" s="294"/>
      <c r="T1535" s="294"/>
      <c r="U1535" s="294"/>
      <c r="V1535" s="294" t="s">
        <v>689</v>
      </c>
      <c r="W1535" s="294" t="s">
        <v>689</v>
      </c>
      <c r="X1535" s="294"/>
      <c r="Y1535" s="297">
        <v>42931</v>
      </c>
      <c r="Z1535" s="297">
        <v>0</v>
      </c>
      <c r="AA1535" s="297">
        <v>0</v>
      </c>
      <c r="AB1535" s="297">
        <v>0</v>
      </c>
      <c r="AC1535" s="297">
        <v>0</v>
      </c>
      <c r="AD1535" s="294"/>
      <c r="AE1535" s="294"/>
      <c r="AF1535" s="294"/>
      <c r="AG1535" s="294"/>
      <c r="AH1535" s="294"/>
      <c r="AI1535" s="294"/>
      <c r="AJ1535" s="294"/>
      <c r="AK1535" s="294"/>
      <c r="AL1535" s="294"/>
      <c r="AM1535" s="294"/>
      <c r="AN1535" s="294"/>
      <c r="AO1535" s="294"/>
      <c r="AP1535" s="294"/>
      <c r="AQ1535" s="294"/>
    </row>
    <row r="1536" spans="1:43" ht="36" x14ac:dyDescent="0.3">
      <c r="A1536" s="294"/>
      <c r="B1536" s="294"/>
      <c r="C1536" s="287" t="s">
        <v>3140</v>
      </c>
      <c r="D1536" s="288">
        <v>65975</v>
      </c>
      <c r="E1536" s="294"/>
      <c r="F1536" s="295" t="s">
        <v>3268</v>
      </c>
      <c r="G1536" s="295" t="s">
        <v>1132</v>
      </c>
      <c r="H1536" s="296"/>
      <c r="I1536" s="290">
        <v>39380</v>
      </c>
      <c r="J1536" s="294"/>
      <c r="K1536" s="294"/>
      <c r="L1536" s="295" t="s">
        <v>3211</v>
      </c>
      <c r="M1536" s="294"/>
      <c r="N1536" s="294"/>
      <c r="O1536" s="294"/>
      <c r="P1536" s="294"/>
      <c r="Q1536" s="294"/>
      <c r="R1536" s="294"/>
      <c r="S1536" s="294"/>
      <c r="T1536" s="294"/>
      <c r="U1536" s="294"/>
      <c r="V1536" s="294" t="s">
        <v>689</v>
      </c>
      <c r="W1536" s="294" t="s">
        <v>689</v>
      </c>
      <c r="X1536" s="294"/>
      <c r="Y1536" s="297">
        <v>42391</v>
      </c>
      <c r="Z1536" s="297">
        <v>0</v>
      </c>
      <c r="AA1536" s="297">
        <v>0</v>
      </c>
      <c r="AB1536" s="297">
        <v>0</v>
      </c>
      <c r="AC1536" s="297">
        <v>0</v>
      </c>
      <c r="AD1536" s="294"/>
      <c r="AE1536" s="294"/>
      <c r="AF1536" s="294"/>
      <c r="AG1536" s="294"/>
      <c r="AH1536" s="294"/>
      <c r="AI1536" s="294"/>
      <c r="AJ1536" s="294"/>
      <c r="AK1536" s="294"/>
      <c r="AL1536" s="294"/>
      <c r="AM1536" s="294"/>
      <c r="AN1536" s="294"/>
      <c r="AO1536" s="294"/>
      <c r="AP1536" s="294"/>
      <c r="AQ1536" s="294"/>
    </row>
    <row r="1537" spans="1:43" ht="36" x14ac:dyDescent="0.3">
      <c r="A1537" s="294"/>
      <c r="B1537" s="294"/>
      <c r="C1537" s="287" t="s">
        <v>3141</v>
      </c>
      <c r="D1537" s="288">
        <v>66029</v>
      </c>
      <c r="E1537" s="294"/>
      <c r="F1537" s="295" t="s">
        <v>3268</v>
      </c>
      <c r="G1537" s="295" t="s">
        <v>1132</v>
      </c>
      <c r="H1537" s="296"/>
      <c r="I1537" s="290">
        <v>39380</v>
      </c>
      <c r="J1537" s="294"/>
      <c r="K1537" s="294"/>
      <c r="L1537" s="295" t="s">
        <v>3211</v>
      </c>
      <c r="M1537" s="294"/>
      <c r="N1537" s="294"/>
      <c r="O1537" s="294"/>
      <c r="P1537" s="294"/>
      <c r="Q1537" s="294"/>
      <c r="R1537" s="294"/>
      <c r="S1537" s="294"/>
      <c r="T1537" s="294"/>
      <c r="U1537" s="294"/>
      <c r="V1537" s="294" t="s">
        <v>689</v>
      </c>
      <c r="W1537" s="294" t="s">
        <v>689</v>
      </c>
      <c r="X1537" s="294"/>
      <c r="Y1537" s="297">
        <v>42240</v>
      </c>
      <c r="Z1537" s="297">
        <v>0</v>
      </c>
      <c r="AA1537" s="297">
        <v>0</v>
      </c>
      <c r="AB1537" s="297">
        <v>0</v>
      </c>
      <c r="AC1537" s="297">
        <v>0</v>
      </c>
      <c r="AD1537" s="294"/>
      <c r="AE1537" s="294"/>
      <c r="AF1537" s="294"/>
      <c r="AG1537" s="294"/>
      <c r="AH1537" s="294"/>
      <c r="AI1537" s="294"/>
      <c r="AJ1537" s="294"/>
      <c r="AK1537" s="294"/>
      <c r="AL1537" s="294"/>
      <c r="AM1537" s="294"/>
      <c r="AN1537" s="294"/>
      <c r="AO1537" s="294"/>
      <c r="AP1537" s="294"/>
      <c r="AQ1537" s="294"/>
    </row>
    <row r="1538" spans="1:43" ht="36" x14ac:dyDescent="0.3">
      <c r="A1538" s="294"/>
      <c r="B1538" s="294"/>
      <c r="C1538" s="287" t="s">
        <v>3142</v>
      </c>
      <c r="D1538" s="288">
        <v>66071</v>
      </c>
      <c r="E1538" s="294"/>
      <c r="F1538" s="295" t="s">
        <v>3268</v>
      </c>
      <c r="G1538" s="295" t="s">
        <v>1132</v>
      </c>
      <c r="H1538" s="296"/>
      <c r="I1538" s="290">
        <v>39380</v>
      </c>
      <c r="J1538" s="294"/>
      <c r="K1538" s="294"/>
      <c r="L1538" s="295" t="s">
        <v>3211</v>
      </c>
      <c r="M1538" s="294"/>
      <c r="N1538" s="294"/>
      <c r="O1538" s="294"/>
      <c r="P1538" s="294"/>
      <c r="Q1538" s="294"/>
      <c r="R1538" s="294"/>
      <c r="S1538" s="294"/>
      <c r="T1538" s="294"/>
      <c r="U1538" s="294"/>
      <c r="V1538" s="294" t="s">
        <v>689</v>
      </c>
      <c r="W1538" s="294" t="s">
        <v>689</v>
      </c>
      <c r="X1538" s="294"/>
      <c r="Y1538" s="297">
        <v>42114</v>
      </c>
      <c r="Z1538" s="297">
        <v>0</v>
      </c>
      <c r="AA1538" s="297">
        <v>0</v>
      </c>
      <c r="AB1538" s="297">
        <v>0</v>
      </c>
      <c r="AC1538" s="297">
        <v>0</v>
      </c>
      <c r="AD1538" s="294"/>
      <c r="AE1538" s="294"/>
      <c r="AF1538" s="294"/>
      <c r="AG1538" s="294"/>
      <c r="AH1538" s="294"/>
      <c r="AI1538" s="294"/>
      <c r="AJ1538" s="294"/>
      <c r="AK1538" s="294"/>
      <c r="AL1538" s="294"/>
      <c r="AM1538" s="294"/>
      <c r="AN1538" s="294"/>
      <c r="AO1538" s="294"/>
      <c r="AP1538" s="294"/>
      <c r="AQ1538" s="294"/>
    </row>
    <row r="1539" spans="1:43" ht="36" x14ac:dyDescent="0.3">
      <c r="A1539" s="294"/>
      <c r="B1539" s="294"/>
      <c r="C1539" s="287" t="s">
        <v>3143</v>
      </c>
      <c r="D1539" s="288">
        <v>66140</v>
      </c>
      <c r="E1539" s="294"/>
      <c r="F1539" s="295" t="s">
        <v>3268</v>
      </c>
      <c r="G1539" s="295" t="s">
        <v>1132</v>
      </c>
      <c r="H1539" s="296"/>
      <c r="I1539" s="290">
        <v>39380</v>
      </c>
      <c r="J1539" s="294"/>
      <c r="K1539" s="294"/>
      <c r="L1539" s="295" t="s">
        <v>3211</v>
      </c>
      <c r="M1539" s="294"/>
      <c r="N1539" s="294"/>
      <c r="O1539" s="294"/>
      <c r="P1539" s="294"/>
      <c r="Q1539" s="294"/>
      <c r="R1539" s="294"/>
      <c r="S1539" s="294"/>
      <c r="T1539" s="294"/>
      <c r="U1539" s="294"/>
      <c r="V1539" s="294" t="s">
        <v>689</v>
      </c>
      <c r="W1539" s="294" t="s">
        <v>689</v>
      </c>
      <c r="X1539" s="294"/>
      <c r="Y1539" s="297">
        <v>41998</v>
      </c>
      <c r="Z1539" s="297">
        <v>0</v>
      </c>
      <c r="AA1539" s="297">
        <v>0</v>
      </c>
      <c r="AB1539" s="297">
        <v>0</v>
      </c>
      <c r="AC1539" s="297">
        <v>0</v>
      </c>
      <c r="AD1539" s="294"/>
      <c r="AE1539" s="294"/>
      <c r="AF1539" s="294"/>
      <c r="AG1539" s="294"/>
      <c r="AH1539" s="294"/>
      <c r="AI1539" s="294"/>
      <c r="AJ1539" s="294"/>
      <c r="AK1539" s="294"/>
      <c r="AL1539" s="294"/>
      <c r="AM1539" s="294"/>
      <c r="AN1539" s="294"/>
      <c r="AO1539" s="294"/>
      <c r="AP1539" s="294"/>
      <c r="AQ1539" s="294"/>
    </row>
    <row r="1540" spans="1:43" ht="36" x14ac:dyDescent="0.3">
      <c r="A1540" s="294"/>
      <c r="B1540" s="294"/>
      <c r="C1540" s="287" t="s">
        <v>3144</v>
      </c>
      <c r="D1540" s="288">
        <v>66043</v>
      </c>
      <c r="E1540" s="294"/>
      <c r="F1540" s="295" t="s">
        <v>3268</v>
      </c>
      <c r="G1540" s="295" t="s">
        <v>1132</v>
      </c>
      <c r="H1540" s="296"/>
      <c r="I1540" s="290">
        <v>39379</v>
      </c>
      <c r="J1540" s="294"/>
      <c r="K1540" s="294"/>
      <c r="L1540" s="295" t="s">
        <v>3211</v>
      </c>
      <c r="M1540" s="294"/>
      <c r="N1540" s="294"/>
      <c r="O1540" s="294"/>
      <c r="P1540" s="294"/>
      <c r="Q1540" s="294"/>
      <c r="R1540" s="294"/>
      <c r="S1540" s="294"/>
      <c r="T1540" s="294"/>
      <c r="U1540" s="294"/>
      <c r="V1540" s="294" t="s">
        <v>689</v>
      </c>
      <c r="W1540" s="294" t="s">
        <v>689</v>
      </c>
      <c r="X1540" s="294"/>
      <c r="Y1540" s="297">
        <v>41920</v>
      </c>
      <c r="Z1540" s="297">
        <v>0</v>
      </c>
      <c r="AA1540" s="297">
        <v>0</v>
      </c>
      <c r="AB1540" s="297">
        <v>0</v>
      </c>
      <c r="AC1540" s="297">
        <v>0</v>
      </c>
      <c r="AD1540" s="294"/>
      <c r="AE1540" s="294"/>
      <c r="AF1540" s="294"/>
      <c r="AG1540" s="294"/>
      <c r="AH1540" s="294"/>
      <c r="AI1540" s="294"/>
      <c r="AJ1540" s="294"/>
      <c r="AK1540" s="294"/>
      <c r="AL1540" s="294"/>
      <c r="AM1540" s="294"/>
      <c r="AN1540" s="294"/>
      <c r="AO1540" s="294"/>
      <c r="AP1540" s="294"/>
      <c r="AQ1540" s="294"/>
    </row>
    <row r="1541" spans="1:43" ht="36" x14ac:dyDescent="0.3">
      <c r="A1541" s="294"/>
      <c r="B1541" s="294"/>
      <c r="C1541" s="287" t="s">
        <v>3145</v>
      </c>
      <c r="D1541" s="288">
        <v>65877</v>
      </c>
      <c r="E1541" s="294"/>
      <c r="F1541" s="295" t="s">
        <v>3268</v>
      </c>
      <c r="G1541" s="295" t="s">
        <v>1132</v>
      </c>
      <c r="H1541" s="296"/>
      <c r="I1541" s="290">
        <v>39380</v>
      </c>
      <c r="J1541" s="294"/>
      <c r="K1541" s="294"/>
      <c r="L1541" s="295" t="s">
        <v>3211</v>
      </c>
      <c r="M1541" s="294"/>
      <c r="N1541" s="294"/>
      <c r="O1541" s="294"/>
      <c r="P1541" s="294"/>
      <c r="Q1541" s="294"/>
      <c r="R1541" s="294"/>
      <c r="S1541" s="294"/>
      <c r="T1541" s="294"/>
      <c r="U1541" s="294"/>
      <c r="V1541" s="294" t="s">
        <v>689</v>
      </c>
      <c r="W1541" s="294" t="s">
        <v>689</v>
      </c>
      <c r="X1541" s="294"/>
      <c r="Y1541" s="297">
        <v>41891</v>
      </c>
      <c r="Z1541" s="297">
        <v>0</v>
      </c>
      <c r="AA1541" s="297">
        <v>0</v>
      </c>
      <c r="AB1541" s="297">
        <v>0</v>
      </c>
      <c r="AC1541" s="297">
        <v>0</v>
      </c>
      <c r="AD1541" s="294"/>
      <c r="AE1541" s="294"/>
      <c r="AF1541" s="294"/>
      <c r="AG1541" s="294"/>
      <c r="AH1541" s="294"/>
      <c r="AI1541" s="294"/>
      <c r="AJ1541" s="294"/>
      <c r="AK1541" s="294"/>
      <c r="AL1541" s="294"/>
      <c r="AM1541" s="294"/>
      <c r="AN1541" s="294"/>
      <c r="AO1541" s="294"/>
      <c r="AP1541" s="294"/>
      <c r="AQ1541" s="294"/>
    </row>
    <row r="1542" spans="1:43" ht="36" x14ac:dyDescent="0.3">
      <c r="A1542" s="294"/>
      <c r="B1542" s="294"/>
      <c r="C1542" s="287" t="s">
        <v>3146</v>
      </c>
      <c r="D1542" s="288">
        <v>65693</v>
      </c>
      <c r="E1542" s="294"/>
      <c r="F1542" s="295" t="s">
        <v>3268</v>
      </c>
      <c r="G1542" s="295" t="s">
        <v>1132</v>
      </c>
      <c r="H1542" s="296"/>
      <c r="I1542" s="290">
        <v>39380</v>
      </c>
      <c r="J1542" s="294"/>
      <c r="K1542" s="294"/>
      <c r="L1542" s="295" t="s">
        <v>3211</v>
      </c>
      <c r="M1542" s="294"/>
      <c r="N1542" s="294"/>
      <c r="O1542" s="294"/>
      <c r="P1542" s="294"/>
      <c r="Q1542" s="294"/>
      <c r="R1542" s="294"/>
      <c r="S1542" s="294"/>
      <c r="T1542" s="294"/>
      <c r="U1542" s="294"/>
      <c r="V1542" s="294" t="s">
        <v>689</v>
      </c>
      <c r="W1542" s="294" t="s">
        <v>689</v>
      </c>
      <c r="X1542" s="294"/>
      <c r="Y1542" s="297">
        <v>41850</v>
      </c>
      <c r="Z1542" s="297">
        <v>0</v>
      </c>
      <c r="AA1542" s="297">
        <v>0</v>
      </c>
      <c r="AB1542" s="297">
        <v>0</v>
      </c>
      <c r="AC1542" s="297">
        <v>0</v>
      </c>
      <c r="AD1542" s="294"/>
      <c r="AE1542" s="294"/>
      <c r="AF1542" s="294"/>
      <c r="AG1542" s="294"/>
      <c r="AH1542" s="294"/>
      <c r="AI1542" s="294"/>
      <c r="AJ1542" s="294"/>
      <c r="AK1542" s="294"/>
      <c r="AL1542" s="294"/>
      <c r="AM1542" s="294"/>
      <c r="AN1542" s="294"/>
      <c r="AO1542" s="294"/>
      <c r="AP1542" s="294"/>
      <c r="AQ1542" s="294"/>
    </row>
    <row r="1543" spans="1:43" ht="36" x14ac:dyDescent="0.3">
      <c r="A1543" s="294"/>
      <c r="B1543" s="294"/>
      <c r="C1543" s="287" t="s">
        <v>3147</v>
      </c>
      <c r="D1543" s="288">
        <v>66103</v>
      </c>
      <c r="E1543" s="294"/>
      <c r="F1543" s="295" t="s">
        <v>3268</v>
      </c>
      <c r="G1543" s="295" t="s">
        <v>1132</v>
      </c>
      <c r="H1543" s="296"/>
      <c r="I1543" s="290">
        <v>39380</v>
      </c>
      <c r="J1543" s="294"/>
      <c r="K1543" s="294"/>
      <c r="L1543" s="295" t="s">
        <v>3211</v>
      </c>
      <c r="M1543" s="294"/>
      <c r="N1543" s="294"/>
      <c r="O1543" s="294"/>
      <c r="P1543" s="294"/>
      <c r="Q1543" s="294"/>
      <c r="R1543" s="294"/>
      <c r="S1543" s="294"/>
      <c r="T1543" s="294"/>
      <c r="U1543" s="294"/>
      <c r="V1543" s="294" t="s">
        <v>689</v>
      </c>
      <c r="W1543" s="294" t="s">
        <v>689</v>
      </c>
      <c r="X1543" s="294"/>
      <c r="Y1543" s="297">
        <v>41585</v>
      </c>
      <c r="Z1543" s="297">
        <v>0</v>
      </c>
      <c r="AA1543" s="297">
        <v>0</v>
      </c>
      <c r="AB1543" s="297">
        <v>0</v>
      </c>
      <c r="AC1543" s="297">
        <v>0</v>
      </c>
      <c r="AD1543" s="294"/>
      <c r="AE1543" s="294"/>
      <c r="AF1543" s="294"/>
      <c r="AG1543" s="294"/>
      <c r="AH1543" s="294"/>
      <c r="AI1543" s="294"/>
      <c r="AJ1543" s="294"/>
      <c r="AK1543" s="294"/>
      <c r="AL1543" s="294"/>
      <c r="AM1543" s="294"/>
      <c r="AN1543" s="294"/>
      <c r="AO1543" s="294"/>
      <c r="AP1543" s="294"/>
      <c r="AQ1543" s="294"/>
    </row>
    <row r="1544" spans="1:43" ht="36" x14ac:dyDescent="0.3">
      <c r="A1544" s="294"/>
      <c r="B1544" s="294"/>
      <c r="C1544" s="287" t="s">
        <v>3148</v>
      </c>
      <c r="D1544" s="288">
        <v>65419</v>
      </c>
      <c r="E1544" s="294"/>
      <c r="F1544" s="295" t="s">
        <v>3268</v>
      </c>
      <c r="G1544" s="295" t="s">
        <v>1132</v>
      </c>
      <c r="H1544" s="296"/>
      <c r="I1544" s="290">
        <v>39380</v>
      </c>
      <c r="J1544" s="294"/>
      <c r="K1544" s="294"/>
      <c r="L1544" s="295" t="s">
        <v>3211</v>
      </c>
      <c r="M1544" s="294"/>
      <c r="N1544" s="294"/>
      <c r="O1544" s="294"/>
      <c r="P1544" s="294"/>
      <c r="Q1544" s="294"/>
      <c r="R1544" s="294"/>
      <c r="S1544" s="294"/>
      <c r="T1544" s="294"/>
      <c r="U1544" s="294"/>
      <c r="V1544" s="294" t="s">
        <v>689</v>
      </c>
      <c r="W1544" s="294" t="s">
        <v>689</v>
      </c>
      <c r="X1544" s="294"/>
      <c r="Y1544" s="297">
        <v>41476</v>
      </c>
      <c r="Z1544" s="297">
        <v>0</v>
      </c>
      <c r="AA1544" s="297">
        <v>0</v>
      </c>
      <c r="AB1544" s="297">
        <v>0</v>
      </c>
      <c r="AC1544" s="297">
        <v>0</v>
      </c>
      <c r="AD1544" s="294"/>
      <c r="AE1544" s="294"/>
      <c r="AF1544" s="294"/>
      <c r="AG1544" s="294"/>
      <c r="AH1544" s="294"/>
      <c r="AI1544" s="294"/>
      <c r="AJ1544" s="294"/>
      <c r="AK1544" s="294"/>
      <c r="AL1544" s="294"/>
      <c r="AM1544" s="294"/>
      <c r="AN1544" s="294"/>
      <c r="AO1544" s="294"/>
      <c r="AP1544" s="294"/>
      <c r="AQ1544" s="294"/>
    </row>
    <row r="1545" spans="1:43" ht="36" x14ac:dyDescent="0.3">
      <c r="A1545" s="294"/>
      <c r="B1545" s="294"/>
      <c r="C1545" s="287" t="s">
        <v>3149</v>
      </c>
      <c r="D1545" s="288">
        <v>64092</v>
      </c>
      <c r="E1545" s="294"/>
      <c r="F1545" s="295" t="s">
        <v>3268</v>
      </c>
      <c r="G1545" s="295" t="s">
        <v>1132</v>
      </c>
      <c r="H1545" s="296"/>
      <c r="I1545" s="290">
        <v>39364</v>
      </c>
      <c r="J1545" s="294"/>
      <c r="K1545" s="294"/>
      <c r="L1545" s="295" t="s">
        <v>3211</v>
      </c>
      <c r="M1545" s="294"/>
      <c r="N1545" s="294"/>
      <c r="O1545" s="294"/>
      <c r="P1545" s="294"/>
      <c r="Q1545" s="294"/>
      <c r="R1545" s="294"/>
      <c r="S1545" s="294"/>
      <c r="T1545" s="294"/>
      <c r="U1545" s="294"/>
      <c r="V1545" s="294" t="s">
        <v>689</v>
      </c>
      <c r="W1545" s="294" t="s">
        <v>689</v>
      </c>
      <c r="X1545" s="294"/>
      <c r="Y1545" s="297">
        <v>41391</v>
      </c>
      <c r="Z1545" s="297">
        <v>0</v>
      </c>
      <c r="AA1545" s="297">
        <v>0</v>
      </c>
      <c r="AB1545" s="297">
        <v>0</v>
      </c>
      <c r="AC1545" s="297">
        <v>0</v>
      </c>
      <c r="AD1545" s="294"/>
      <c r="AE1545" s="294"/>
      <c r="AF1545" s="294"/>
      <c r="AG1545" s="294"/>
      <c r="AH1545" s="294"/>
      <c r="AI1545" s="294"/>
      <c r="AJ1545" s="294"/>
      <c r="AK1545" s="294"/>
      <c r="AL1545" s="294"/>
      <c r="AM1545" s="294"/>
      <c r="AN1545" s="294"/>
      <c r="AO1545" s="294"/>
      <c r="AP1545" s="294"/>
      <c r="AQ1545" s="294"/>
    </row>
    <row r="1546" spans="1:43" ht="36" x14ac:dyDescent="0.3">
      <c r="A1546" s="294"/>
      <c r="B1546" s="294"/>
      <c r="C1546" s="287" t="s">
        <v>3150</v>
      </c>
      <c r="D1546" s="288">
        <v>65743</v>
      </c>
      <c r="E1546" s="294"/>
      <c r="F1546" s="295" t="s">
        <v>3268</v>
      </c>
      <c r="G1546" s="295" t="s">
        <v>1132</v>
      </c>
      <c r="H1546" s="296"/>
      <c r="I1546" s="290">
        <v>39380</v>
      </c>
      <c r="J1546" s="294"/>
      <c r="K1546" s="294"/>
      <c r="L1546" s="295" t="s">
        <v>3211</v>
      </c>
      <c r="M1546" s="294"/>
      <c r="N1546" s="294"/>
      <c r="O1546" s="294"/>
      <c r="P1546" s="294"/>
      <c r="Q1546" s="294"/>
      <c r="R1546" s="294"/>
      <c r="S1546" s="294"/>
      <c r="T1546" s="294"/>
      <c r="U1546" s="294"/>
      <c r="V1546" s="294" t="s">
        <v>689</v>
      </c>
      <c r="W1546" s="294" t="s">
        <v>689</v>
      </c>
      <c r="X1546" s="294"/>
      <c r="Y1546" s="297">
        <v>41377</v>
      </c>
      <c r="Z1546" s="297">
        <v>0</v>
      </c>
      <c r="AA1546" s="297">
        <v>0</v>
      </c>
      <c r="AB1546" s="297">
        <v>0</v>
      </c>
      <c r="AC1546" s="297">
        <v>0</v>
      </c>
      <c r="AD1546" s="294"/>
      <c r="AE1546" s="294"/>
      <c r="AF1546" s="294"/>
      <c r="AG1546" s="294"/>
      <c r="AH1546" s="294"/>
      <c r="AI1546" s="294"/>
      <c r="AJ1546" s="294"/>
      <c r="AK1546" s="294"/>
      <c r="AL1546" s="294"/>
      <c r="AM1546" s="294"/>
      <c r="AN1546" s="294"/>
      <c r="AO1546" s="294"/>
      <c r="AP1546" s="294"/>
      <c r="AQ1546" s="294"/>
    </row>
    <row r="1547" spans="1:43" ht="36" x14ac:dyDescent="0.3">
      <c r="A1547" s="294"/>
      <c r="B1547" s="294"/>
      <c r="C1547" s="287" t="s">
        <v>3151</v>
      </c>
      <c r="D1547" s="288">
        <v>65900</v>
      </c>
      <c r="E1547" s="294"/>
      <c r="F1547" s="295" t="s">
        <v>3268</v>
      </c>
      <c r="G1547" s="295" t="s">
        <v>1132</v>
      </c>
      <c r="H1547" s="296"/>
      <c r="I1547" s="290">
        <v>39380</v>
      </c>
      <c r="J1547" s="294"/>
      <c r="K1547" s="294"/>
      <c r="L1547" s="295" t="s">
        <v>3211</v>
      </c>
      <c r="M1547" s="294"/>
      <c r="N1547" s="294"/>
      <c r="O1547" s="294"/>
      <c r="P1547" s="294"/>
      <c r="Q1547" s="294"/>
      <c r="R1547" s="294"/>
      <c r="S1547" s="294"/>
      <c r="T1547" s="294"/>
      <c r="U1547" s="294"/>
      <c r="V1547" s="294" t="s">
        <v>689</v>
      </c>
      <c r="W1547" s="294" t="s">
        <v>689</v>
      </c>
      <c r="X1547" s="294"/>
      <c r="Y1547" s="297">
        <v>41019</v>
      </c>
      <c r="Z1547" s="297">
        <v>0</v>
      </c>
      <c r="AA1547" s="297">
        <v>0</v>
      </c>
      <c r="AB1547" s="297">
        <v>0</v>
      </c>
      <c r="AC1547" s="297">
        <v>0</v>
      </c>
      <c r="AD1547" s="294"/>
      <c r="AE1547" s="294"/>
      <c r="AF1547" s="294"/>
      <c r="AG1547" s="294"/>
      <c r="AH1547" s="294"/>
      <c r="AI1547" s="294"/>
      <c r="AJ1547" s="294"/>
      <c r="AK1547" s="294"/>
      <c r="AL1547" s="294"/>
      <c r="AM1547" s="294"/>
      <c r="AN1547" s="294"/>
      <c r="AO1547" s="294"/>
      <c r="AP1547" s="294"/>
      <c r="AQ1547" s="294"/>
    </row>
    <row r="1548" spans="1:43" ht="36" x14ac:dyDescent="0.3">
      <c r="A1548" s="294"/>
      <c r="B1548" s="294"/>
      <c r="C1548" s="287" t="s">
        <v>3152</v>
      </c>
      <c r="D1548" s="288">
        <v>66064</v>
      </c>
      <c r="E1548" s="294"/>
      <c r="F1548" s="295" t="s">
        <v>3268</v>
      </c>
      <c r="G1548" s="295" t="s">
        <v>1132</v>
      </c>
      <c r="H1548" s="296"/>
      <c r="I1548" s="290">
        <v>39379</v>
      </c>
      <c r="J1548" s="294"/>
      <c r="K1548" s="294"/>
      <c r="L1548" s="295" t="s">
        <v>3211</v>
      </c>
      <c r="M1548" s="294"/>
      <c r="N1548" s="294"/>
      <c r="O1548" s="294"/>
      <c r="P1548" s="294"/>
      <c r="Q1548" s="294"/>
      <c r="R1548" s="294"/>
      <c r="S1548" s="294"/>
      <c r="T1548" s="294"/>
      <c r="U1548" s="294"/>
      <c r="V1548" s="294" t="s">
        <v>689</v>
      </c>
      <c r="W1548" s="294" t="s">
        <v>689</v>
      </c>
      <c r="X1548" s="294"/>
      <c r="Y1548" s="297">
        <v>40991</v>
      </c>
      <c r="Z1548" s="297">
        <v>0</v>
      </c>
      <c r="AA1548" s="297">
        <v>0</v>
      </c>
      <c r="AB1548" s="297">
        <v>0</v>
      </c>
      <c r="AC1548" s="297">
        <v>0</v>
      </c>
      <c r="AD1548" s="294"/>
      <c r="AE1548" s="294"/>
      <c r="AF1548" s="294"/>
      <c r="AG1548" s="294"/>
      <c r="AH1548" s="294"/>
      <c r="AI1548" s="294"/>
      <c r="AJ1548" s="294"/>
      <c r="AK1548" s="294"/>
      <c r="AL1548" s="294"/>
      <c r="AM1548" s="294"/>
      <c r="AN1548" s="294"/>
      <c r="AO1548" s="294"/>
      <c r="AP1548" s="294"/>
      <c r="AQ1548" s="294"/>
    </row>
    <row r="1549" spans="1:43" ht="36" x14ac:dyDescent="0.3">
      <c r="A1549" s="294"/>
      <c r="B1549" s="294"/>
      <c r="C1549" s="287" t="s">
        <v>3153</v>
      </c>
      <c r="D1549" s="288">
        <v>65963</v>
      </c>
      <c r="E1549" s="294"/>
      <c r="F1549" s="295" t="s">
        <v>3268</v>
      </c>
      <c r="G1549" s="295" t="s">
        <v>1132</v>
      </c>
      <c r="H1549" s="296"/>
      <c r="I1549" s="290">
        <v>39380</v>
      </c>
      <c r="J1549" s="294"/>
      <c r="K1549" s="294"/>
      <c r="L1549" s="295" t="s">
        <v>3211</v>
      </c>
      <c r="M1549" s="294"/>
      <c r="N1549" s="294"/>
      <c r="O1549" s="294"/>
      <c r="P1549" s="294"/>
      <c r="Q1549" s="294"/>
      <c r="R1549" s="294"/>
      <c r="S1549" s="294"/>
      <c r="T1549" s="294"/>
      <c r="U1549" s="294"/>
      <c r="V1549" s="294" t="s">
        <v>689</v>
      </c>
      <c r="W1549" s="294" t="s">
        <v>689</v>
      </c>
      <c r="X1549" s="294"/>
      <c r="Y1549" s="297">
        <v>40886</v>
      </c>
      <c r="Z1549" s="297">
        <v>0</v>
      </c>
      <c r="AA1549" s="297">
        <v>0</v>
      </c>
      <c r="AB1549" s="297">
        <v>0</v>
      </c>
      <c r="AC1549" s="297">
        <v>0</v>
      </c>
      <c r="AD1549" s="294"/>
      <c r="AE1549" s="294"/>
      <c r="AF1549" s="294"/>
      <c r="AG1549" s="294"/>
      <c r="AH1549" s="294"/>
      <c r="AI1549" s="294"/>
      <c r="AJ1549" s="294"/>
      <c r="AK1549" s="294"/>
      <c r="AL1549" s="294"/>
      <c r="AM1549" s="294"/>
      <c r="AN1549" s="294"/>
      <c r="AO1549" s="294"/>
      <c r="AP1549" s="294"/>
      <c r="AQ1549" s="294"/>
    </row>
    <row r="1550" spans="1:43" ht="48" x14ac:dyDescent="0.3">
      <c r="A1550" s="294"/>
      <c r="B1550" s="294"/>
      <c r="C1550" s="287" t="s">
        <v>3154</v>
      </c>
      <c r="D1550" s="288">
        <v>65852</v>
      </c>
      <c r="E1550" s="294"/>
      <c r="F1550" s="295" t="s">
        <v>3268</v>
      </c>
      <c r="G1550" s="295" t="s">
        <v>1132</v>
      </c>
      <c r="H1550" s="296"/>
      <c r="I1550" s="290">
        <v>39380</v>
      </c>
      <c r="J1550" s="294"/>
      <c r="K1550" s="294"/>
      <c r="L1550" s="295" t="s">
        <v>3211</v>
      </c>
      <c r="M1550" s="294"/>
      <c r="N1550" s="294"/>
      <c r="O1550" s="294"/>
      <c r="P1550" s="294"/>
      <c r="Q1550" s="294"/>
      <c r="R1550" s="294"/>
      <c r="S1550" s="294"/>
      <c r="T1550" s="294"/>
      <c r="U1550" s="294"/>
      <c r="V1550" s="294" t="s">
        <v>689</v>
      </c>
      <c r="W1550" s="294" t="s">
        <v>689</v>
      </c>
      <c r="X1550" s="294"/>
      <c r="Y1550" s="297">
        <v>40801</v>
      </c>
      <c r="Z1550" s="297">
        <v>0</v>
      </c>
      <c r="AA1550" s="297">
        <v>0</v>
      </c>
      <c r="AB1550" s="297">
        <v>0</v>
      </c>
      <c r="AC1550" s="297">
        <v>0</v>
      </c>
      <c r="AD1550" s="294"/>
      <c r="AE1550" s="294"/>
      <c r="AF1550" s="294"/>
      <c r="AG1550" s="294"/>
      <c r="AH1550" s="294"/>
      <c r="AI1550" s="294"/>
      <c r="AJ1550" s="294"/>
      <c r="AK1550" s="294"/>
      <c r="AL1550" s="294"/>
      <c r="AM1550" s="294"/>
      <c r="AN1550" s="294"/>
      <c r="AO1550" s="294"/>
      <c r="AP1550" s="294"/>
      <c r="AQ1550" s="294"/>
    </row>
    <row r="1551" spans="1:43" ht="36" x14ac:dyDescent="0.3">
      <c r="A1551" s="294"/>
      <c r="B1551" s="294"/>
      <c r="C1551" s="287" t="s">
        <v>3155</v>
      </c>
      <c r="D1551" s="288">
        <v>65889</v>
      </c>
      <c r="E1551" s="294"/>
      <c r="F1551" s="295" t="s">
        <v>3268</v>
      </c>
      <c r="G1551" s="295" t="s">
        <v>1132</v>
      </c>
      <c r="H1551" s="296"/>
      <c r="I1551" s="290">
        <v>39380</v>
      </c>
      <c r="J1551" s="294"/>
      <c r="K1551" s="294"/>
      <c r="L1551" s="295" t="s">
        <v>3211</v>
      </c>
      <c r="M1551" s="294"/>
      <c r="N1551" s="294"/>
      <c r="O1551" s="294"/>
      <c r="P1551" s="294"/>
      <c r="Q1551" s="294"/>
      <c r="R1551" s="294"/>
      <c r="S1551" s="294"/>
      <c r="T1551" s="294"/>
      <c r="U1551" s="294"/>
      <c r="V1551" s="294" t="s">
        <v>689</v>
      </c>
      <c r="W1551" s="294" t="s">
        <v>689</v>
      </c>
      <c r="X1551" s="294"/>
      <c r="Y1551" s="297">
        <v>40800</v>
      </c>
      <c r="Z1551" s="297">
        <v>0</v>
      </c>
      <c r="AA1551" s="297">
        <v>0</v>
      </c>
      <c r="AB1551" s="297">
        <v>0</v>
      </c>
      <c r="AC1551" s="297">
        <v>0</v>
      </c>
      <c r="AD1551" s="294"/>
      <c r="AE1551" s="294"/>
      <c r="AF1551" s="294"/>
      <c r="AG1551" s="294"/>
      <c r="AH1551" s="294"/>
      <c r="AI1551" s="294"/>
      <c r="AJ1551" s="294"/>
      <c r="AK1551" s="294"/>
      <c r="AL1551" s="294"/>
      <c r="AM1551" s="294"/>
      <c r="AN1551" s="294"/>
      <c r="AO1551" s="294"/>
      <c r="AP1551" s="294"/>
      <c r="AQ1551" s="294"/>
    </row>
    <row r="1552" spans="1:43" ht="36" x14ac:dyDescent="0.3">
      <c r="A1552" s="294"/>
      <c r="B1552" s="294"/>
      <c r="C1552" s="287" t="s">
        <v>3156</v>
      </c>
      <c r="D1552" s="288">
        <v>65993</v>
      </c>
      <c r="E1552" s="294"/>
      <c r="F1552" s="295" t="s">
        <v>3268</v>
      </c>
      <c r="G1552" s="295" t="s">
        <v>1132</v>
      </c>
      <c r="H1552" s="296"/>
      <c r="I1552" s="290">
        <v>39379</v>
      </c>
      <c r="J1552" s="294"/>
      <c r="K1552" s="294"/>
      <c r="L1552" s="295" t="s">
        <v>3211</v>
      </c>
      <c r="M1552" s="294"/>
      <c r="N1552" s="294"/>
      <c r="O1552" s="294"/>
      <c r="P1552" s="294"/>
      <c r="Q1552" s="294"/>
      <c r="R1552" s="294"/>
      <c r="S1552" s="294"/>
      <c r="T1552" s="294"/>
      <c r="U1552" s="294"/>
      <c r="V1552" s="294" t="s">
        <v>689</v>
      </c>
      <c r="W1552" s="294" t="s">
        <v>689</v>
      </c>
      <c r="X1552" s="294"/>
      <c r="Y1552" s="297">
        <v>40500</v>
      </c>
      <c r="Z1552" s="297">
        <v>0</v>
      </c>
      <c r="AA1552" s="297">
        <v>0</v>
      </c>
      <c r="AB1552" s="297">
        <v>0</v>
      </c>
      <c r="AC1552" s="297">
        <v>0</v>
      </c>
      <c r="AD1552" s="294"/>
      <c r="AE1552" s="294"/>
      <c r="AF1552" s="294"/>
      <c r="AG1552" s="294"/>
      <c r="AH1552" s="294"/>
      <c r="AI1552" s="294"/>
      <c r="AJ1552" s="294"/>
      <c r="AK1552" s="294"/>
      <c r="AL1552" s="294"/>
      <c r="AM1552" s="294"/>
      <c r="AN1552" s="294"/>
      <c r="AO1552" s="294"/>
      <c r="AP1552" s="294"/>
      <c r="AQ1552" s="294"/>
    </row>
    <row r="1553" spans="1:43" ht="36" x14ac:dyDescent="0.3">
      <c r="A1553" s="294"/>
      <c r="B1553" s="294"/>
      <c r="C1553" s="287" t="s">
        <v>3157</v>
      </c>
      <c r="D1553" s="288">
        <v>65783</v>
      </c>
      <c r="E1553" s="294"/>
      <c r="F1553" s="295" t="s">
        <v>3268</v>
      </c>
      <c r="G1553" s="295" t="s">
        <v>1132</v>
      </c>
      <c r="H1553" s="296"/>
      <c r="I1553" s="290">
        <v>39380</v>
      </c>
      <c r="J1553" s="294"/>
      <c r="K1553" s="294"/>
      <c r="L1553" s="295" t="s">
        <v>3211</v>
      </c>
      <c r="M1553" s="294"/>
      <c r="N1553" s="294"/>
      <c r="O1553" s="294"/>
      <c r="P1553" s="294"/>
      <c r="Q1553" s="294"/>
      <c r="R1553" s="294"/>
      <c r="S1553" s="294"/>
      <c r="T1553" s="294"/>
      <c r="U1553" s="294"/>
      <c r="V1553" s="294" t="s">
        <v>689</v>
      </c>
      <c r="W1553" s="294" t="s">
        <v>689</v>
      </c>
      <c r="X1553" s="294"/>
      <c r="Y1553" s="297">
        <v>40375</v>
      </c>
      <c r="Z1553" s="297">
        <v>0</v>
      </c>
      <c r="AA1553" s="297">
        <v>0</v>
      </c>
      <c r="AB1553" s="297">
        <v>0</v>
      </c>
      <c r="AC1553" s="297">
        <v>0</v>
      </c>
      <c r="AD1553" s="294"/>
      <c r="AE1553" s="294"/>
      <c r="AF1553" s="294"/>
      <c r="AG1553" s="294"/>
      <c r="AH1553" s="294"/>
      <c r="AI1553" s="294"/>
      <c r="AJ1553" s="294"/>
      <c r="AK1553" s="294"/>
      <c r="AL1553" s="294"/>
      <c r="AM1553" s="294"/>
      <c r="AN1553" s="294"/>
      <c r="AO1553" s="294"/>
      <c r="AP1553" s="294"/>
      <c r="AQ1553" s="294"/>
    </row>
    <row r="1554" spans="1:43" ht="36" x14ac:dyDescent="0.3">
      <c r="A1554" s="294"/>
      <c r="B1554" s="294"/>
      <c r="C1554" s="287" t="s">
        <v>3158</v>
      </c>
      <c r="D1554" s="288">
        <v>65927</v>
      </c>
      <c r="E1554" s="294"/>
      <c r="F1554" s="295" t="s">
        <v>3268</v>
      </c>
      <c r="G1554" s="295" t="s">
        <v>1132</v>
      </c>
      <c r="H1554" s="296"/>
      <c r="I1554" s="290">
        <v>39380</v>
      </c>
      <c r="J1554" s="294"/>
      <c r="K1554" s="294"/>
      <c r="L1554" s="295" t="s">
        <v>3211</v>
      </c>
      <c r="M1554" s="294"/>
      <c r="N1554" s="294"/>
      <c r="O1554" s="294"/>
      <c r="P1554" s="294"/>
      <c r="Q1554" s="294"/>
      <c r="R1554" s="294"/>
      <c r="S1554" s="294"/>
      <c r="T1554" s="294"/>
      <c r="U1554" s="294"/>
      <c r="V1554" s="294" t="s">
        <v>689</v>
      </c>
      <c r="W1554" s="294" t="s">
        <v>689</v>
      </c>
      <c r="X1554" s="294"/>
      <c r="Y1554" s="297">
        <v>40375</v>
      </c>
      <c r="Z1554" s="297">
        <v>0</v>
      </c>
      <c r="AA1554" s="297">
        <v>0</v>
      </c>
      <c r="AB1554" s="297">
        <v>0</v>
      </c>
      <c r="AC1554" s="297">
        <v>0</v>
      </c>
      <c r="AD1554" s="294"/>
      <c r="AE1554" s="294"/>
      <c r="AF1554" s="294"/>
      <c r="AG1554" s="294"/>
      <c r="AH1554" s="294"/>
      <c r="AI1554" s="294"/>
      <c r="AJ1554" s="294"/>
      <c r="AK1554" s="294"/>
      <c r="AL1554" s="294"/>
      <c r="AM1554" s="294"/>
      <c r="AN1554" s="294"/>
      <c r="AO1554" s="294"/>
      <c r="AP1554" s="294"/>
      <c r="AQ1554" s="294"/>
    </row>
    <row r="1555" spans="1:43" ht="36" x14ac:dyDescent="0.3">
      <c r="A1555" s="294"/>
      <c r="B1555" s="294"/>
      <c r="C1555" s="287" t="s">
        <v>3159</v>
      </c>
      <c r="D1555" s="288">
        <v>65794</v>
      </c>
      <c r="E1555" s="294"/>
      <c r="F1555" s="295" t="s">
        <v>3268</v>
      </c>
      <c r="G1555" s="295" t="s">
        <v>1132</v>
      </c>
      <c r="H1555" s="296"/>
      <c r="I1555" s="290">
        <v>39379</v>
      </c>
      <c r="J1555" s="294"/>
      <c r="K1555" s="294"/>
      <c r="L1555" s="295" t="s">
        <v>3211</v>
      </c>
      <c r="M1555" s="294"/>
      <c r="N1555" s="294"/>
      <c r="O1555" s="294"/>
      <c r="P1555" s="294"/>
      <c r="Q1555" s="294"/>
      <c r="R1555" s="294"/>
      <c r="S1555" s="294"/>
      <c r="T1555" s="294"/>
      <c r="U1555" s="294"/>
      <c r="V1555" s="294" t="s">
        <v>689</v>
      </c>
      <c r="W1555" s="294" t="s">
        <v>689</v>
      </c>
      <c r="X1555" s="294"/>
      <c r="Y1555" s="297">
        <v>40224</v>
      </c>
      <c r="Z1555" s="297">
        <v>0</v>
      </c>
      <c r="AA1555" s="297">
        <v>0</v>
      </c>
      <c r="AB1555" s="297">
        <v>0</v>
      </c>
      <c r="AC1555" s="297">
        <v>0</v>
      </c>
      <c r="AD1555" s="294"/>
      <c r="AE1555" s="294"/>
      <c r="AF1555" s="294"/>
      <c r="AG1555" s="294"/>
      <c r="AH1555" s="294"/>
      <c r="AI1555" s="294"/>
      <c r="AJ1555" s="294"/>
      <c r="AK1555" s="294"/>
      <c r="AL1555" s="294"/>
      <c r="AM1555" s="294"/>
      <c r="AN1555" s="294"/>
      <c r="AO1555" s="294"/>
      <c r="AP1555" s="294"/>
      <c r="AQ1555" s="294"/>
    </row>
    <row r="1556" spans="1:43" ht="36" x14ac:dyDescent="0.3">
      <c r="A1556" s="294"/>
      <c r="B1556" s="294"/>
      <c r="C1556" s="287" t="s">
        <v>3160</v>
      </c>
      <c r="D1556" s="288">
        <v>64064</v>
      </c>
      <c r="E1556" s="294"/>
      <c r="F1556" s="295" t="s">
        <v>3268</v>
      </c>
      <c r="G1556" s="295" t="s">
        <v>1132</v>
      </c>
      <c r="H1556" s="296"/>
      <c r="I1556" s="290">
        <v>39364</v>
      </c>
      <c r="J1556" s="294"/>
      <c r="K1556" s="294"/>
      <c r="L1556" s="295" t="s">
        <v>3211</v>
      </c>
      <c r="M1556" s="294"/>
      <c r="N1556" s="294"/>
      <c r="O1556" s="294"/>
      <c r="P1556" s="294"/>
      <c r="Q1556" s="294"/>
      <c r="R1556" s="294"/>
      <c r="S1556" s="294"/>
      <c r="T1556" s="294"/>
      <c r="U1556" s="294"/>
      <c r="V1556" s="294" t="s">
        <v>689</v>
      </c>
      <c r="W1556" s="294" t="s">
        <v>689</v>
      </c>
      <c r="X1556" s="294"/>
      <c r="Y1556" s="297">
        <v>39480</v>
      </c>
      <c r="Z1556" s="297">
        <v>0</v>
      </c>
      <c r="AA1556" s="297">
        <v>0</v>
      </c>
      <c r="AB1556" s="297">
        <v>0</v>
      </c>
      <c r="AC1556" s="297">
        <v>0</v>
      </c>
      <c r="AD1556" s="294"/>
      <c r="AE1556" s="294"/>
      <c r="AF1556" s="294"/>
      <c r="AG1556" s="294"/>
      <c r="AH1556" s="294"/>
      <c r="AI1556" s="294"/>
      <c r="AJ1556" s="294"/>
      <c r="AK1556" s="294"/>
      <c r="AL1556" s="294"/>
      <c r="AM1556" s="294"/>
      <c r="AN1556" s="294"/>
      <c r="AO1556" s="294"/>
      <c r="AP1556" s="294"/>
      <c r="AQ1556" s="294"/>
    </row>
    <row r="1557" spans="1:43" x14ac:dyDescent="0.3">
      <c r="A1557" s="294"/>
      <c r="B1557" s="294"/>
      <c r="C1557" s="287" t="s">
        <v>3161</v>
      </c>
      <c r="D1557" s="288">
        <v>18298</v>
      </c>
      <c r="E1557" s="294"/>
      <c r="F1557" s="295" t="s">
        <v>3228</v>
      </c>
      <c r="G1557" s="295" t="s">
        <v>1132</v>
      </c>
      <c r="H1557" s="296"/>
      <c r="I1557" s="290">
        <v>38488</v>
      </c>
      <c r="J1557" s="294"/>
      <c r="K1557" s="294"/>
      <c r="L1557" s="295" t="s">
        <v>3220</v>
      </c>
      <c r="M1557" s="294"/>
      <c r="N1557" s="294"/>
      <c r="O1557" s="294"/>
      <c r="P1557" s="294"/>
      <c r="Q1557" s="294"/>
      <c r="R1557" s="294"/>
      <c r="S1557" s="294"/>
      <c r="T1557" s="294"/>
      <c r="U1557" s="294"/>
      <c r="V1557" s="294" t="s">
        <v>689</v>
      </c>
      <c r="W1557" s="294" t="s">
        <v>689</v>
      </c>
      <c r="X1557" s="294"/>
      <c r="Y1557" s="297">
        <v>39110</v>
      </c>
      <c r="Z1557" s="297">
        <v>0</v>
      </c>
      <c r="AA1557" s="297">
        <v>0</v>
      </c>
      <c r="AB1557" s="297">
        <v>0</v>
      </c>
      <c r="AC1557" s="297">
        <v>0</v>
      </c>
      <c r="AD1557" s="294"/>
      <c r="AE1557" s="294"/>
      <c r="AF1557" s="294"/>
      <c r="AG1557" s="294"/>
      <c r="AH1557" s="294"/>
      <c r="AI1557" s="294"/>
      <c r="AJ1557" s="294"/>
      <c r="AK1557" s="294"/>
      <c r="AL1557" s="294"/>
      <c r="AM1557" s="294"/>
      <c r="AN1557" s="294"/>
      <c r="AO1557" s="294"/>
      <c r="AP1557" s="294"/>
      <c r="AQ1557" s="294"/>
    </row>
    <row r="1558" spans="1:43" ht="36" x14ac:dyDescent="0.3">
      <c r="A1558" s="294"/>
      <c r="B1558" s="294"/>
      <c r="C1558" s="287" t="s">
        <v>3162</v>
      </c>
      <c r="D1558" s="288">
        <v>66035</v>
      </c>
      <c r="E1558" s="294"/>
      <c r="F1558" s="295" t="s">
        <v>3268</v>
      </c>
      <c r="G1558" s="295" t="s">
        <v>1132</v>
      </c>
      <c r="H1558" s="296"/>
      <c r="I1558" s="290">
        <v>39380</v>
      </c>
      <c r="J1558" s="294"/>
      <c r="K1558" s="294"/>
      <c r="L1558" s="295" t="s">
        <v>3211</v>
      </c>
      <c r="M1558" s="294"/>
      <c r="N1558" s="294"/>
      <c r="O1558" s="294"/>
      <c r="P1558" s="294"/>
      <c r="Q1558" s="294"/>
      <c r="R1558" s="294"/>
      <c r="S1558" s="294"/>
      <c r="T1558" s="294"/>
      <c r="U1558" s="294"/>
      <c r="V1558" s="294" t="s">
        <v>689</v>
      </c>
      <c r="W1558" s="294" t="s">
        <v>689</v>
      </c>
      <c r="X1558" s="294"/>
      <c r="Y1558" s="297">
        <v>38800</v>
      </c>
      <c r="Z1558" s="297">
        <v>0</v>
      </c>
      <c r="AA1558" s="297">
        <v>0</v>
      </c>
      <c r="AB1558" s="297">
        <v>0</v>
      </c>
      <c r="AC1558" s="297">
        <v>0</v>
      </c>
      <c r="AD1558" s="294"/>
      <c r="AE1558" s="294"/>
      <c r="AF1558" s="294"/>
      <c r="AG1558" s="294"/>
      <c r="AH1558" s="294"/>
      <c r="AI1558" s="294"/>
      <c r="AJ1558" s="294"/>
      <c r="AK1558" s="294"/>
      <c r="AL1558" s="294"/>
      <c r="AM1558" s="294"/>
      <c r="AN1558" s="294"/>
      <c r="AO1558" s="294"/>
      <c r="AP1558" s="294"/>
      <c r="AQ1558" s="294"/>
    </row>
    <row r="1559" spans="1:43" ht="36" x14ac:dyDescent="0.3">
      <c r="A1559" s="294"/>
      <c r="B1559" s="294"/>
      <c r="C1559" s="287" t="s">
        <v>3163</v>
      </c>
      <c r="D1559" s="288">
        <v>64112</v>
      </c>
      <c r="E1559" s="294"/>
      <c r="F1559" s="295" t="s">
        <v>3268</v>
      </c>
      <c r="G1559" s="295" t="s">
        <v>1132</v>
      </c>
      <c r="H1559" s="296"/>
      <c r="I1559" s="290">
        <v>39363</v>
      </c>
      <c r="J1559" s="294"/>
      <c r="K1559" s="294"/>
      <c r="L1559" s="295" t="s">
        <v>3211</v>
      </c>
      <c r="M1559" s="294"/>
      <c r="N1559" s="294"/>
      <c r="O1559" s="294"/>
      <c r="P1559" s="294"/>
      <c r="Q1559" s="294"/>
      <c r="R1559" s="294"/>
      <c r="S1559" s="294"/>
      <c r="T1559" s="294"/>
      <c r="U1559" s="294"/>
      <c r="V1559" s="294" t="s">
        <v>689</v>
      </c>
      <c r="W1559" s="294" t="s">
        <v>689</v>
      </c>
      <c r="X1559" s="294"/>
      <c r="Y1559" s="297">
        <v>38577</v>
      </c>
      <c r="Z1559" s="297">
        <v>0</v>
      </c>
      <c r="AA1559" s="297">
        <v>0</v>
      </c>
      <c r="AB1559" s="297">
        <v>0</v>
      </c>
      <c r="AC1559" s="297">
        <v>0</v>
      </c>
      <c r="AD1559" s="294"/>
      <c r="AE1559" s="294"/>
      <c r="AF1559" s="294"/>
      <c r="AG1559" s="294"/>
      <c r="AH1559" s="294"/>
      <c r="AI1559" s="294"/>
      <c r="AJ1559" s="294"/>
      <c r="AK1559" s="294"/>
      <c r="AL1559" s="294"/>
      <c r="AM1559" s="294"/>
      <c r="AN1559" s="294"/>
      <c r="AO1559" s="294"/>
      <c r="AP1559" s="294"/>
      <c r="AQ1559" s="294"/>
    </row>
    <row r="1560" spans="1:43" ht="24" x14ac:dyDescent="0.3">
      <c r="A1560" s="294"/>
      <c r="B1560" s="294"/>
      <c r="C1560" s="287" t="s">
        <v>3164</v>
      </c>
      <c r="D1560" s="288">
        <v>26151</v>
      </c>
      <c r="E1560" s="294"/>
      <c r="F1560" s="295" t="s">
        <v>3228</v>
      </c>
      <c r="G1560" s="295" t="s">
        <v>1132</v>
      </c>
      <c r="H1560" s="296"/>
      <c r="I1560" s="290">
        <v>38679</v>
      </c>
      <c r="J1560" s="294"/>
      <c r="K1560" s="294"/>
      <c r="L1560" s="295" t="s">
        <v>3220</v>
      </c>
      <c r="M1560" s="294"/>
      <c r="N1560" s="294"/>
      <c r="O1560" s="294"/>
      <c r="P1560" s="294"/>
      <c r="Q1560" s="294"/>
      <c r="R1560" s="294"/>
      <c r="S1560" s="294"/>
      <c r="T1560" s="294"/>
      <c r="U1560" s="294"/>
      <c r="V1560" s="294" t="s">
        <v>689</v>
      </c>
      <c r="W1560" s="294" t="s">
        <v>689</v>
      </c>
      <c r="X1560" s="294"/>
      <c r="Y1560" s="297">
        <v>38090</v>
      </c>
      <c r="Z1560" s="297">
        <v>0</v>
      </c>
      <c r="AA1560" s="297">
        <v>0</v>
      </c>
      <c r="AB1560" s="297">
        <v>0</v>
      </c>
      <c r="AC1560" s="297">
        <v>42191.93</v>
      </c>
      <c r="AD1560" s="294"/>
      <c r="AE1560" s="294"/>
      <c r="AF1560" s="294"/>
      <c r="AG1560" s="294"/>
      <c r="AH1560" s="294"/>
      <c r="AI1560" s="294"/>
      <c r="AJ1560" s="294"/>
      <c r="AK1560" s="294"/>
      <c r="AL1560" s="294"/>
      <c r="AM1560" s="294"/>
      <c r="AN1560" s="294"/>
      <c r="AO1560" s="294"/>
      <c r="AP1560" s="294"/>
      <c r="AQ1560" s="294"/>
    </row>
    <row r="1561" spans="1:43" ht="36" x14ac:dyDescent="0.3">
      <c r="A1561" s="294"/>
      <c r="B1561" s="294"/>
      <c r="C1561" s="287" t="s">
        <v>3165</v>
      </c>
      <c r="D1561" s="288">
        <v>65217</v>
      </c>
      <c r="E1561" s="294"/>
      <c r="F1561" s="295" t="s">
        <v>3268</v>
      </c>
      <c r="G1561" s="295" t="s">
        <v>1132</v>
      </c>
      <c r="H1561" s="296"/>
      <c r="I1561" s="290">
        <v>39380</v>
      </c>
      <c r="J1561" s="294"/>
      <c r="K1561" s="294"/>
      <c r="L1561" s="295" t="s">
        <v>3211</v>
      </c>
      <c r="M1561" s="294"/>
      <c r="N1561" s="294"/>
      <c r="O1561" s="294"/>
      <c r="P1561" s="294"/>
      <c r="Q1561" s="294"/>
      <c r="R1561" s="294"/>
      <c r="S1561" s="294"/>
      <c r="T1561" s="294"/>
      <c r="U1561" s="294"/>
      <c r="V1561" s="294" t="s">
        <v>689</v>
      </c>
      <c r="W1561" s="294" t="s">
        <v>689</v>
      </c>
      <c r="X1561" s="294"/>
      <c r="Y1561" s="297">
        <v>35443</v>
      </c>
      <c r="Z1561" s="297">
        <v>0</v>
      </c>
      <c r="AA1561" s="297">
        <v>0</v>
      </c>
      <c r="AB1561" s="297">
        <v>0</v>
      </c>
      <c r="AC1561" s="297">
        <v>0</v>
      </c>
      <c r="AD1561" s="294"/>
      <c r="AE1561" s="294"/>
      <c r="AF1561" s="294"/>
      <c r="AG1561" s="294"/>
      <c r="AH1561" s="294"/>
      <c r="AI1561" s="294"/>
      <c r="AJ1561" s="294"/>
      <c r="AK1561" s="294"/>
      <c r="AL1561" s="294"/>
      <c r="AM1561" s="294"/>
      <c r="AN1561" s="294"/>
      <c r="AO1561" s="294"/>
      <c r="AP1561" s="294"/>
      <c r="AQ1561" s="294"/>
    </row>
    <row r="1562" spans="1:43" ht="36" x14ac:dyDescent="0.3">
      <c r="A1562" s="294"/>
      <c r="B1562" s="294"/>
      <c r="C1562" s="287" t="s">
        <v>3166</v>
      </c>
      <c r="D1562" s="288">
        <v>64330</v>
      </c>
      <c r="E1562" s="294"/>
      <c r="F1562" s="295" t="s">
        <v>3268</v>
      </c>
      <c r="G1562" s="295" t="s">
        <v>1132</v>
      </c>
      <c r="H1562" s="296"/>
      <c r="I1562" s="290">
        <v>39364</v>
      </c>
      <c r="J1562" s="294"/>
      <c r="K1562" s="294"/>
      <c r="L1562" s="295" t="s">
        <v>3211</v>
      </c>
      <c r="M1562" s="294"/>
      <c r="N1562" s="294"/>
      <c r="O1562" s="294"/>
      <c r="P1562" s="294"/>
      <c r="Q1562" s="294"/>
      <c r="R1562" s="294"/>
      <c r="S1562" s="294"/>
      <c r="T1562" s="294"/>
      <c r="U1562" s="294"/>
      <c r="V1562" s="294" t="s">
        <v>689</v>
      </c>
      <c r="W1562" s="294" t="s">
        <v>689</v>
      </c>
      <c r="X1562" s="294"/>
      <c r="Y1562" s="297">
        <v>35259</v>
      </c>
      <c r="Z1562" s="297">
        <v>0</v>
      </c>
      <c r="AA1562" s="297">
        <v>0</v>
      </c>
      <c r="AB1562" s="297">
        <v>0</v>
      </c>
      <c r="AC1562" s="297">
        <v>0</v>
      </c>
      <c r="AD1562" s="294"/>
      <c r="AE1562" s="294"/>
      <c r="AF1562" s="294"/>
      <c r="AG1562" s="294"/>
      <c r="AH1562" s="294"/>
      <c r="AI1562" s="294"/>
      <c r="AJ1562" s="294"/>
      <c r="AK1562" s="294"/>
      <c r="AL1562" s="294"/>
      <c r="AM1562" s="294"/>
      <c r="AN1562" s="294"/>
      <c r="AO1562" s="294"/>
      <c r="AP1562" s="294"/>
      <c r="AQ1562" s="294"/>
    </row>
    <row r="1563" spans="1:43" ht="36" x14ac:dyDescent="0.3">
      <c r="A1563" s="294"/>
      <c r="B1563" s="294"/>
      <c r="C1563" s="287" t="s">
        <v>3167</v>
      </c>
      <c r="D1563" s="288">
        <v>64081</v>
      </c>
      <c r="E1563" s="294"/>
      <c r="F1563" s="295" t="s">
        <v>3285</v>
      </c>
      <c r="G1563" s="295" t="s">
        <v>1132</v>
      </c>
      <c r="H1563" s="296"/>
      <c r="I1563" s="290">
        <v>39363</v>
      </c>
      <c r="J1563" s="294"/>
      <c r="K1563" s="294"/>
      <c r="L1563" s="295" t="s">
        <v>3211</v>
      </c>
      <c r="M1563" s="294"/>
      <c r="N1563" s="294"/>
      <c r="O1563" s="294"/>
      <c r="P1563" s="294"/>
      <c r="Q1563" s="294"/>
      <c r="R1563" s="294"/>
      <c r="S1563" s="294"/>
      <c r="T1563" s="294"/>
      <c r="U1563" s="294"/>
      <c r="V1563" s="294" t="s">
        <v>689</v>
      </c>
      <c r="W1563" s="294" t="s">
        <v>689</v>
      </c>
      <c r="X1563" s="294"/>
      <c r="Y1563" s="297">
        <v>34839</v>
      </c>
      <c r="Z1563" s="297">
        <v>0</v>
      </c>
      <c r="AA1563" s="297">
        <v>0</v>
      </c>
      <c r="AB1563" s="297">
        <v>0</v>
      </c>
      <c r="AC1563" s="297">
        <v>0</v>
      </c>
      <c r="AD1563" s="294"/>
      <c r="AE1563" s="294"/>
      <c r="AF1563" s="294"/>
      <c r="AG1563" s="294"/>
      <c r="AH1563" s="294"/>
      <c r="AI1563" s="294"/>
      <c r="AJ1563" s="294"/>
      <c r="AK1563" s="294"/>
      <c r="AL1563" s="294"/>
      <c r="AM1563" s="294"/>
      <c r="AN1563" s="294"/>
      <c r="AO1563" s="294"/>
      <c r="AP1563" s="294"/>
      <c r="AQ1563" s="294"/>
    </row>
    <row r="1564" spans="1:43" ht="24" x14ac:dyDescent="0.3">
      <c r="A1564" s="294"/>
      <c r="B1564" s="294"/>
      <c r="C1564" s="287" t="s">
        <v>3168</v>
      </c>
      <c r="D1564" s="288">
        <v>18960</v>
      </c>
      <c r="E1564" s="294"/>
      <c r="F1564" s="295" t="s">
        <v>3228</v>
      </c>
      <c r="G1564" s="295" t="s">
        <v>1132</v>
      </c>
      <c r="H1564" s="296"/>
      <c r="I1564" s="290">
        <v>38503</v>
      </c>
      <c r="J1564" s="294"/>
      <c r="K1564" s="294"/>
      <c r="L1564" s="295" t="s">
        <v>3220</v>
      </c>
      <c r="M1564" s="294"/>
      <c r="N1564" s="294"/>
      <c r="O1564" s="294"/>
      <c r="P1564" s="294"/>
      <c r="Q1564" s="294"/>
      <c r="R1564" s="294"/>
      <c r="S1564" s="294"/>
      <c r="T1564" s="294"/>
      <c r="U1564" s="294"/>
      <c r="V1564" s="294" t="s">
        <v>689</v>
      </c>
      <c r="W1564" s="294" t="s">
        <v>691</v>
      </c>
      <c r="X1564" s="294"/>
      <c r="Y1564" s="297">
        <v>34012</v>
      </c>
      <c r="Z1564" s="297">
        <v>0</v>
      </c>
      <c r="AA1564" s="297">
        <v>0</v>
      </c>
      <c r="AB1564" s="297">
        <v>0</v>
      </c>
      <c r="AC1564" s="297">
        <v>47572.11</v>
      </c>
      <c r="AD1564" s="294"/>
      <c r="AE1564" s="294"/>
      <c r="AF1564" s="294"/>
      <c r="AG1564" s="294"/>
      <c r="AH1564" s="294"/>
      <c r="AI1564" s="294"/>
      <c r="AJ1564" s="294"/>
      <c r="AK1564" s="294"/>
      <c r="AL1564" s="294"/>
      <c r="AM1564" s="294"/>
      <c r="AN1564" s="294"/>
      <c r="AO1564" s="294"/>
      <c r="AP1564" s="294"/>
      <c r="AQ1564" s="294"/>
    </row>
    <row r="1565" spans="1:43" ht="36" x14ac:dyDescent="0.3">
      <c r="A1565" s="294"/>
      <c r="B1565" s="294"/>
      <c r="C1565" s="287" t="s">
        <v>3169</v>
      </c>
      <c r="D1565" s="288">
        <v>64236</v>
      </c>
      <c r="E1565" s="294"/>
      <c r="F1565" s="295" t="s">
        <v>3268</v>
      </c>
      <c r="G1565" s="295" t="s">
        <v>1132</v>
      </c>
      <c r="H1565" s="296"/>
      <c r="I1565" s="290">
        <v>39364</v>
      </c>
      <c r="J1565" s="294"/>
      <c r="K1565" s="294"/>
      <c r="L1565" s="295" t="s">
        <v>3211</v>
      </c>
      <c r="M1565" s="294"/>
      <c r="N1565" s="294"/>
      <c r="O1565" s="294"/>
      <c r="P1565" s="294"/>
      <c r="Q1565" s="294"/>
      <c r="R1565" s="294"/>
      <c r="S1565" s="294"/>
      <c r="T1565" s="294"/>
      <c r="U1565" s="294"/>
      <c r="V1565" s="294" t="s">
        <v>689</v>
      </c>
      <c r="W1565" s="294" t="s">
        <v>689</v>
      </c>
      <c r="X1565" s="294"/>
      <c r="Y1565" s="297">
        <v>33894</v>
      </c>
      <c r="Z1565" s="297">
        <v>0</v>
      </c>
      <c r="AA1565" s="297">
        <v>0</v>
      </c>
      <c r="AB1565" s="297">
        <v>0</v>
      </c>
      <c r="AC1565" s="297">
        <v>0</v>
      </c>
      <c r="AD1565" s="294"/>
      <c r="AE1565" s="294"/>
      <c r="AF1565" s="294"/>
      <c r="AG1565" s="294"/>
      <c r="AH1565" s="294"/>
      <c r="AI1565" s="294"/>
      <c r="AJ1565" s="294"/>
      <c r="AK1565" s="294"/>
      <c r="AL1565" s="294"/>
      <c r="AM1565" s="294"/>
      <c r="AN1565" s="294"/>
      <c r="AO1565" s="294"/>
      <c r="AP1565" s="294"/>
      <c r="AQ1565" s="294"/>
    </row>
    <row r="1566" spans="1:43" ht="36" x14ac:dyDescent="0.3">
      <c r="A1566" s="294"/>
      <c r="B1566" s="294"/>
      <c r="C1566" s="287" t="s">
        <v>3170</v>
      </c>
      <c r="D1566" s="288">
        <v>64103</v>
      </c>
      <c r="E1566" s="294"/>
      <c r="F1566" s="295" t="s">
        <v>3268</v>
      </c>
      <c r="G1566" s="295" t="s">
        <v>1132</v>
      </c>
      <c r="H1566" s="296"/>
      <c r="I1566" s="290">
        <v>39364</v>
      </c>
      <c r="J1566" s="294"/>
      <c r="K1566" s="294"/>
      <c r="L1566" s="295" t="s">
        <v>3211</v>
      </c>
      <c r="M1566" s="294"/>
      <c r="N1566" s="294"/>
      <c r="O1566" s="294"/>
      <c r="P1566" s="294"/>
      <c r="Q1566" s="294"/>
      <c r="R1566" s="294"/>
      <c r="S1566" s="294"/>
      <c r="T1566" s="294"/>
      <c r="U1566" s="294"/>
      <c r="V1566" s="294" t="s">
        <v>689</v>
      </c>
      <c r="W1566" s="294" t="s">
        <v>689</v>
      </c>
      <c r="X1566" s="294"/>
      <c r="Y1566" s="297">
        <v>33789</v>
      </c>
      <c r="Z1566" s="297">
        <v>0</v>
      </c>
      <c r="AA1566" s="297">
        <v>0</v>
      </c>
      <c r="AB1566" s="297">
        <v>0</v>
      </c>
      <c r="AC1566" s="297">
        <v>0</v>
      </c>
      <c r="AD1566" s="294"/>
      <c r="AE1566" s="294"/>
      <c r="AF1566" s="294"/>
      <c r="AG1566" s="294"/>
      <c r="AH1566" s="294"/>
      <c r="AI1566" s="294"/>
      <c r="AJ1566" s="294"/>
      <c r="AK1566" s="294"/>
      <c r="AL1566" s="294"/>
      <c r="AM1566" s="294"/>
      <c r="AN1566" s="294"/>
      <c r="AO1566" s="294"/>
      <c r="AP1566" s="294"/>
      <c r="AQ1566" s="294"/>
    </row>
    <row r="1567" spans="1:43" ht="36" x14ac:dyDescent="0.3">
      <c r="A1567" s="294"/>
      <c r="B1567" s="294"/>
      <c r="C1567" s="287" t="s">
        <v>3171</v>
      </c>
      <c r="D1567" s="288">
        <v>65959</v>
      </c>
      <c r="E1567" s="294"/>
      <c r="F1567" s="295" t="s">
        <v>3268</v>
      </c>
      <c r="G1567" s="295" t="s">
        <v>1132</v>
      </c>
      <c r="H1567" s="296"/>
      <c r="I1567" s="290">
        <v>39380</v>
      </c>
      <c r="J1567" s="294"/>
      <c r="K1567" s="294"/>
      <c r="L1567" s="295" t="s">
        <v>3211</v>
      </c>
      <c r="M1567" s="294"/>
      <c r="N1567" s="294"/>
      <c r="O1567" s="294"/>
      <c r="P1567" s="294"/>
      <c r="Q1567" s="294"/>
      <c r="R1567" s="294"/>
      <c r="S1567" s="294"/>
      <c r="T1567" s="294"/>
      <c r="U1567" s="294"/>
      <c r="V1567" s="294" t="s">
        <v>689</v>
      </c>
      <c r="W1567" s="294" t="s">
        <v>689</v>
      </c>
      <c r="X1567" s="294"/>
      <c r="Y1567" s="297">
        <v>33681</v>
      </c>
      <c r="Z1567" s="297">
        <v>0</v>
      </c>
      <c r="AA1567" s="297">
        <v>0</v>
      </c>
      <c r="AB1567" s="297">
        <v>0</v>
      </c>
      <c r="AC1567" s="297">
        <v>0</v>
      </c>
      <c r="AD1567" s="294"/>
      <c r="AE1567" s="294"/>
      <c r="AF1567" s="294"/>
      <c r="AG1567" s="294"/>
      <c r="AH1567" s="294"/>
      <c r="AI1567" s="294"/>
      <c r="AJ1567" s="294"/>
      <c r="AK1567" s="294"/>
      <c r="AL1567" s="294"/>
      <c r="AM1567" s="294"/>
      <c r="AN1567" s="294"/>
      <c r="AO1567" s="294"/>
      <c r="AP1567" s="294"/>
      <c r="AQ1567" s="294"/>
    </row>
    <row r="1568" spans="1:43" ht="36" x14ac:dyDescent="0.3">
      <c r="A1568" s="294"/>
      <c r="B1568" s="294"/>
      <c r="C1568" s="287" t="s">
        <v>3172</v>
      </c>
      <c r="D1568" s="288">
        <v>64221</v>
      </c>
      <c r="E1568" s="294"/>
      <c r="F1568" s="295" t="s">
        <v>3268</v>
      </c>
      <c r="G1568" s="295" t="s">
        <v>1132</v>
      </c>
      <c r="H1568" s="296"/>
      <c r="I1568" s="290">
        <v>39364</v>
      </c>
      <c r="J1568" s="294"/>
      <c r="K1568" s="294"/>
      <c r="L1568" s="295" t="s">
        <v>3211</v>
      </c>
      <c r="M1568" s="294"/>
      <c r="N1568" s="294"/>
      <c r="O1568" s="294"/>
      <c r="P1568" s="294"/>
      <c r="Q1568" s="294"/>
      <c r="R1568" s="294"/>
      <c r="S1568" s="294"/>
      <c r="T1568" s="294"/>
      <c r="U1568" s="294"/>
      <c r="V1568" s="294" t="s">
        <v>689</v>
      </c>
      <c r="W1568" s="294" t="s">
        <v>689</v>
      </c>
      <c r="X1568" s="294"/>
      <c r="Y1568" s="297">
        <v>33369</v>
      </c>
      <c r="Z1568" s="297">
        <v>0</v>
      </c>
      <c r="AA1568" s="297">
        <v>0</v>
      </c>
      <c r="AB1568" s="297">
        <v>0</v>
      </c>
      <c r="AC1568" s="297">
        <v>0</v>
      </c>
      <c r="AD1568" s="294"/>
      <c r="AE1568" s="294"/>
      <c r="AF1568" s="294"/>
      <c r="AG1568" s="294"/>
      <c r="AH1568" s="294"/>
      <c r="AI1568" s="294"/>
      <c r="AJ1568" s="294"/>
      <c r="AK1568" s="294"/>
      <c r="AL1568" s="294"/>
      <c r="AM1568" s="294"/>
      <c r="AN1568" s="294"/>
      <c r="AO1568" s="294"/>
      <c r="AP1568" s="294"/>
      <c r="AQ1568" s="294"/>
    </row>
    <row r="1569" spans="1:43" ht="36" x14ac:dyDescent="0.3">
      <c r="A1569" s="294"/>
      <c r="B1569" s="294"/>
      <c r="C1569" s="287" t="s">
        <v>3173</v>
      </c>
      <c r="D1569" s="288">
        <v>64228</v>
      </c>
      <c r="E1569" s="294"/>
      <c r="F1569" s="295" t="s">
        <v>3268</v>
      </c>
      <c r="G1569" s="295" t="s">
        <v>1132</v>
      </c>
      <c r="H1569" s="296"/>
      <c r="I1569" s="290">
        <v>39363</v>
      </c>
      <c r="J1569" s="294"/>
      <c r="K1569" s="294"/>
      <c r="L1569" s="295" t="s">
        <v>3211</v>
      </c>
      <c r="M1569" s="294"/>
      <c r="N1569" s="294"/>
      <c r="O1569" s="294"/>
      <c r="P1569" s="294"/>
      <c r="Q1569" s="294"/>
      <c r="R1569" s="294"/>
      <c r="S1569" s="294"/>
      <c r="T1569" s="294"/>
      <c r="U1569" s="294"/>
      <c r="V1569" s="294" t="s">
        <v>689</v>
      </c>
      <c r="W1569" s="294" t="s">
        <v>689</v>
      </c>
      <c r="X1569" s="294"/>
      <c r="Y1569" s="297">
        <v>32109</v>
      </c>
      <c r="Z1569" s="297">
        <v>0</v>
      </c>
      <c r="AA1569" s="297">
        <v>0</v>
      </c>
      <c r="AB1569" s="297">
        <v>0</v>
      </c>
      <c r="AC1569" s="297">
        <v>0</v>
      </c>
      <c r="AD1569" s="294"/>
      <c r="AE1569" s="294"/>
      <c r="AF1569" s="294"/>
      <c r="AG1569" s="294"/>
      <c r="AH1569" s="294"/>
      <c r="AI1569" s="294"/>
      <c r="AJ1569" s="294"/>
      <c r="AK1569" s="294"/>
      <c r="AL1569" s="294"/>
      <c r="AM1569" s="294"/>
      <c r="AN1569" s="294"/>
      <c r="AO1569" s="294"/>
      <c r="AP1569" s="294"/>
      <c r="AQ1569" s="294"/>
    </row>
    <row r="1570" spans="1:43" ht="36" x14ac:dyDescent="0.3">
      <c r="A1570" s="294"/>
      <c r="B1570" s="294"/>
      <c r="C1570" s="287" t="s">
        <v>3174</v>
      </c>
      <c r="D1570" s="288">
        <v>64110</v>
      </c>
      <c r="E1570" s="294"/>
      <c r="F1570" s="295" t="s">
        <v>3268</v>
      </c>
      <c r="G1570" s="295" t="s">
        <v>1132</v>
      </c>
      <c r="H1570" s="296"/>
      <c r="I1570" s="290">
        <v>39363</v>
      </c>
      <c r="J1570" s="294"/>
      <c r="K1570" s="294"/>
      <c r="L1570" s="295" t="s">
        <v>3211</v>
      </c>
      <c r="M1570" s="294"/>
      <c r="N1570" s="294"/>
      <c r="O1570" s="294"/>
      <c r="P1570" s="294"/>
      <c r="Q1570" s="294"/>
      <c r="R1570" s="294"/>
      <c r="S1570" s="294"/>
      <c r="T1570" s="294"/>
      <c r="U1570" s="294"/>
      <c r="V1570" s="294" t="s">
        <v>689</v>
      </c>
      <c r="W1570" s="294" t="s">
        <v>689</v>
      </c>
      <c r="X1570" s="294"/>
      <c r="Y1570" s="297">
        <v>31794</v>
      </c>
      <c r="Z1570" s="297">
        <v>0</v>
      </c>
      <c r="AA1570" s="297">
        <v>0</v>
      </c>
      <c r="AB1570" s="297">
        <v>0</v>
      </c>
      <c r="AC1570" s="297">
        <v>0</v>
      </c>
      <c r="AD1570" s="294"/>
      <c r="AE1570" s="294"/>
      <c r="AF1570" s="294"/>
      <c r="AG1570" s="294"/>
      <c r="AH1570" s="294"/>
      <c r="AI1570" s="294"/>
      <c r="AJ1570" s="294"/>
      <c r="AK1570" s="294"/>
      <c r="AL1570" s="294"/>
      <c r="AM1570" s="294"/>
      <c r="AN1570" s="294"/>
      <c r="AO1570" s="294"/>
      <c r="AP1570" s="294"/>
      <c r="AQ1570" s="294"/>
    </row>
    <row r="1571" spans="1:43" ht="36" x14ac:dyDescent="0.3">
      <c r="A1571" s="294"/>
      <c r="B1571" s="294"/>
      <c r="C1571" s="287" t="s">
        <v>3175</v>
      </c>
      <c r="D1571" s="288">
        <v>64179</v>
      </c>
      <c r="E1571" s="294"/>
      <c r="F1571" s="295" t="s">
        <v>3268</v>
      </c>
      <c r="G1571" s="295" t="s">
        <v>1132</v>
      </c>
      <c r="H1571" s="296"/>
      <c r="I1571" s="290">
        <v>39364</v>
      </c>
      <c r="J1571" s="294"/>
      <c r="K1571" s="294"/>
      <c r="L1571" s="295" t="s">
        <v>3211</v>
      </c>
      <c r="M1571" s="294"/>
      <c r="N1571" s="294"/>
      <c r="O1571" s="294"/>
      <c r="P1571" s="294"/>
      <c r="Q1571" s="294"/>
      <c r="R1571" s="294"/>
      <c r="S1571" s="294"/>
      <c r="T1571" s="294"/>
      <c r="U1571" s="294"/>
      <c r="V1571" s="294" t="s">
        <v>689</v>
      </c>
      <c r="W1571" s="294" t="s">
        <v>689</v>
      </c>
      <c r="X1571" s="294"/>
      <c r="Y1571" s="297">
        <v>29673</v>
      </c>
      <c r="Z1571" s="297">
        <v>0</v>
      </c>
      <c r="AA1571" s="297">
        <v>0</v>
      </c>
      <c r="AB1571" s="297">
        <v>0</v>
      </c>
      <c r="AC1571" s="297">
        <v>0</v>
      </c>
      <c r="AD1571" s="294"/>
      <c r="AE1571" s="294"/>
      <c r="AF1571" s="294"/>
      <c r="AG1571" s="294"/>
      <c r="AH1571" s="294"/>
      <c r="AI1571" s="294"/>
      <c r="AJ1571" s="294"/>
      <c r="AK1571" s="294"/>
      <c r="AL1571" s="294"/>
      <c r="AM1571" s="294"/>
      <c r="AN1571" s="294"/>
      <c r="AO1571" s="294"/>
      <c r="AP1571" s="294"/>
      <c r="AQ1571" s="294"/>
    </row>
    <row r="1572" spans="1:43" ht="36" x14ac:dyDescent="0.3">
      <c r="A1572" s="294"/>
      <c r="B1572" s="294"/>
      <c r="C1572" s="287" t="s">
        <v>3176</v>
      </c>
      <c r="D1572" s="288">
        <v>50473</v>
      </c>
      <c r="E1572" s="294"/>
      <c r="F1572" s="295" t="s">
        <v>3228</v>
      </c>
      <c r="G1572" s="295" t="s">
        <v>1132</v>
      </c>
      <c r="H1572" s="296"/>
      <c r="I1572" s="290">
        <v>39241</v>
      </c>
      <c r="J1572" s="294"/>
      <c r="K1572" s="294"/>
      <c r="L1572" s="295" t="s">
        <v>3216</v>
      </c>
      <c r="M1572" s="294"/>
      <c r="N1572" s="294"/>
      <c r="O1572" s="294"/>
      <c r="P1572" s="294"/>
      <c r="Q1572" s="294"/>
      <c r="R1572" s="294"/>
      <c r="S1572" s="294"/>
      <c r="T1572" s="294"/>
      <c r="U1572" s="294"/>
      <c r="V1572" s="294" t="s">
        <v>689</v>
      </c>
      <c r="W1572" s="294" t="s">
        <v>689</v>
      </c>
      <c r="X1572" s="294"/>
      <c r="Y1572" s="297">
        <v>28335</v>
      </c>
      <c r="Z1572" s="297">
        <v>0</v>
      </c>
      <c r="AA1572" s="297">
        <v>0</v>
      </c>
      <c r="AB1572" s="297">
        <v>0</v>
      </c>
      <c r="AC1572" s="297">
        <v>0</v>
      </c>
      <c r="AD1572" s="294"/>
      <c r="AE1572" s="294"/>
      <c r="AF1572" s="294"/>
      <c r="AG1572" s="294"/>
      <c r="AH1572" s="294"/>
      <c r="AI1572" s="294"/>
      <c r="AJ1572" s="294"/>
      <c r="AK1572" s="294"/>
      <c r="AL1572" s="294"/>
      <c r="AM1572" s="294"/>
      <c r="AN1572" s="294"/>
      <c r="AO1572" s="294"/>
      <c r="AP1572" s="294"/>
      <c r="AQ1572" s="294"/>
    </row>
    <row r="1573" spans="1:43" ht="36" x14ac:dyDescent="0.3">
      <c r="A1573" s="294"/>
      <c r="B1573" s="294"/>
      <c r="C1573" s="287" t="s">
        <v>3177</v>
      </c>
      <c r="D1573" s="288">
        <v>64175</v>
      </c>
      <c r="E1573" s="294"/>
      <c r="F1573" s="295" t="s">
        <v>3268</v>
      </c>
      <c r="G1573" s="295" t="s">
        <v>1132</v>
      </c>
      <c r="H1573" s="296"/>
      <c r="I1573" s="290">
        <v>39364</v>
      </c>
      <c r="J1573" s="294"/>
      <c r="K1573" s="294"/>
      <c r="L1573" s="295" t="s">
        <v>3211</v>
      </c>
      <c r="M1573" s="294"/>
      <c r="N1573" s="294"/>
      <c r="O1573" s="294"/>
      <c r="P1573" s="294"/>
      <c r="Q1573" s="294"/>
      <c r="R1573" s="294"/>
      <c r="S1573" s="294"/>
      <c r="T1573" s="294"/>
      <c r="U1573" s="294"/>
      <c r="V1573" s="294" t="s">
        <v>689</v>
      </c>
      <c r="W1573" s="294" t="s">
        <v>689</v>
      </c>
      <c r="X1573" s="294"/>
      <c r="Y1573" s="297">
        <v>27678</v>
      </c>
      <c r="Z1573" s="297">
        <v>0</v>
      </c>
      <c r="AA1573" s="297">
        <v>0</v>
      </c>
      <c r="AB1573" s="297">
        <v>0</v>
      </c>
      <c r="AC1573" s="297">
        <v>0</v>
      </c>
      <c r="AD1573" s="294"/>
      <c r="AE1573" s="294"/>
      <c r="AF1573" s="294"/>
      <c r="AG1573" s="294"/>
      <c r="AH1573" s="294"/>
      <c r="AI1573" s="294"/>
      <c r="AJ1573" s="294"/>
      <c r="AK1573" s="294"/>
      <c r="AL1573" s="294"/>
      <c r="AM1573" s="294"/>
      <c r="AN1573" s="294"/>
      <c r="AO1573" s="294"/>
      <c r="AP1573" s="294"/>
      <c r="AQ1573" s="294"/>
    </row>
    <row r="1574" spans="1:43" ht="24" x14ac:dyDescent="0.3">
      <c r="A1574" s="294"/>
      <c r="B1574" s="294"/>
      <c r="C1574" s="287" t="s">
        <v>3178</v>
      </c>
      <c r="D1574" s="288">
        <v>28844</v>
      </c>
      <c r="E1574" s="294"/>
      <c r="F1574" s="295" t="s">
        <v>3228</v>
      </c>
      <c r="G1574" s="295" t="s">
        <v>1132</v>
      </c>
      <c r="H1574" s="296"/>
      <c r="I1574" s="290">
        <v>38758</v>
      </c>
      <c r="J1574" s="294"/>
      <c r="K1574" s="294"/>
      <c r="L1574" s="295" t="s">
        <v>3220</v>
      </c>
      <c r="M1574" s="294"/>
      <c r="N1574" s="294"/>
      <c r="O1574" s="294"/>
      <c r="P1574" s="294"/>
      <c r="Q1574" s="294"/>
      <c r="R1574" s="294"/>
      <c r="S1574" s="294"/>
      <c r="T1574" s="294"/>
      <c r="U1574" s="294"/>
      <c r="V1574" s="294" t="s">
        <v>689</v>
      </c>
      <c r="W1574" s="294" t="s">
        <v>691</v>
      </c>
      <c r="X1574" s="294"/>
      <c r="Y1574" s="297">
        <v>26433</v>
      </c>
      <c r="Z1574" s="297">
        <v>0</v>
      </c>
      <c r="AA1574" s="297">
        <v>0</v>
      </c>
      <c r="AB1574" s="297">
        <v>0</v>
      </c>
      <c r="AC1574" s="297">
        <v>52189.98</v>
      </c>
      <c r="AD1574" s="294"/>
      <c r="AE1574" s="294"/>
      <c r="AF1574" s="294"/>
      <c r="AG1574" s="294"/>
      <c r="AH1574" s="294"/>
      <c r="AI1574" s="294"/>
      <c r="AJ1574" s="294"/>
      <c r="AK1574" s="294"/>
      <c r="AL1574" s="294"/>
      <c r="AM1574" s="294"/>
      <c r="AN1574" s="294"/>
      <c r="AO1574" s="294"/>
      <c r="AP1574" s="294"/>
      <c r="AQ1574" s="294"/>
    </row>
    <row r="1575" spans="1:43" ht="36" x14ac:dyDescent="0.3">
      <c r="A1575" s="294"/>
      <c r="B1575" s="294"/>
      <c r="C1575" s="287" t="s">
        <v>3179</v>
      </c>
      <c r="D1575" s="288">
        <v>64194</v>
      </c>
      <c r="E1575" s="294"/>
      <c r="F1575" s="295" t="s">
        <v>3268</v>
      </c>
      <c r="G1575" s="295" t="s">
        <v>1132</v>
      </c>
      <c r="H1575" s="296"/>
      <c r="I1575" s="290">
        <v>39364</v>
      </c>
      <c r="J1575" s="294"/>
      <c r="K1575" s="294"/>
      <c r="L1575" s="295" t="s">
        <v>3211</v>
      </c>
      <c r="M1575" s="294"/>
      <c r="N1575" s="294"/>
      <c r="O1575" s="294"/>
      <c r="P1575" s="294"/>
      <c r="Q1575" s="294"/>
      <c r="R1575" s="294"/>
      <c r="S1575" s="294"/>
      <c r="T1575" s="294"/>
      <c r="U1575" s="294"/>
      <c r="V1575" s="294" t="s">
        <v>689</v>
      </c>
      <c r="W1575" s="294" t="s">
        <v>689</v>
      </c>
      <c r="X1575" s="294"/>
      <c r="Y1575" s="297">
        <v>26030</v>
      </c>
      <c r="Z1575" s="297">
        <v>0</v>
      </c>
      <c r="AA1575" s="297">
        <v>0</v>
      </c>
      <c r="AB1575" s="297">
        <v>0</v>
      </c>
      <c r="AC1575" s="297">
        <v>0</v>
      </c>
      <c r="AD1575" s="294"/>
      <c r="AE1575" s="294"/>
      <c r="AF1575" s="294"/>
      <c r="AG1575" s="294"/>
      <c r="AH1575" s="294"/>
      <c r="AI1575" s="294"/>
      <c r="AJ1575" s="294"/>
      <c r="AK1575" s="294"/>
      <c r="AL1575" s="294"/>
      <c r="AM1575" s="294"/>
      <c r="AN1575" s="294"/>
      <c r="AO1575" s="294"/>
      <c r="AP1575" s="294"/>
      <c r="AQ1575" s="294"/>
    </row>
    <row r="1576" spans="1:43" ht="24" x14ac:dyDescent="0.3">
      <c r="A1576" s="294"/>
      <c r="B1576" s="294"/>
      <c r="C1576" s="287" t="s">
        <v>3180</v>
      </c>
      <c r="D1576" s="288">
        <v>9742</v>
      </c>
      <c r="E1576" s="294"/>
      <c r="F1576" s="295" t="s">
        <v>3231</v>
      </c>
      <c r="G1576" s="295" t="s">
        <v>1132</v>
      </c>
      <c r="H1576" s="296"/>
      <c r="I1576" s="290">
        <v>38289</v>
      </c>
      <c r="J1576" s="294"/>
      <c r="K1576" s="294"/>
      <c r="L1576" s="295" t="s">
        <v>3226</v>
      </c>
      <c r="M1576" s="294"/>
      <c r="N1576" s="294"/>
      <c r="O1576" s="294"/>
      <c r="P1576" s="294"/>
      <c r="Q1576" s="294"/>
      <c r="R1576" s="294"/>
      <c r="S1576" s="294"/>
      <c r="T1576" s="294"/>
      <c r="U1576" s="294"/>
      <c r="V1576" s="294" t="s">
        <v>689</v>
      </c>
      <c r="W1576" s="294" t="s">
        <v>691</v>
      </c>
      <c r="X1576" s="294"/>
      <c r="Y1576" s="297">
        <v>24818</v>
      </c>
      <c r="Z1576" s="297">
        <v>0</v>
      </c>
      <c r="AA1576" s="297">
        <v>0</v>
      </c>
      <c r="AB1576" s="297">
        <v>0</v>
      </c>
      <c r="AC1576" s="297" t="s">
        <v>3288</v>
      </c>
      <c r="AD1576" s="294"/>
      <c r="AE1576" s="294"/>
      <c r="AF1576" s="294"/>
      <c r="AG1576" s="294"/>
      <c r="AH1576" s="294"/>
      <c r="AI1576" s="294"/>
      <c r="AJ1576" s="294"/>
      <c r="AK1576" s="294"/>
      <c r="AL1576" s="294"/>
      <c r="AM1576" s="294"/>
      <c r="AN1576" s="294"/>
      <c r="AO1576" s="294"/>
      <c r="AP1576" s="294"/>
      <c r="AQ1576" s="294"/>
    </row>
    <row r="1577" spans="1:43" ht="36" x14ac:dyDescent="0.3">
      <c r="A1577" s="294"/>
      <c r="B1577" s="294"/>
      <c r="C1577" s="287" t="s">
        <v>3181</v>
      </c>
      <c r="D1577" s="288">
        <v>64253</v>
      </c>
      <c r="E1577" s="294"/>
      <c r="F1577" s="295" t="s">
        <v>3268</v>
      </c>
      <c r="G1577" s="295" t="s">
        <v>1132</v>
      </c>
      <c r="H1577" s="296"/>
      <c r="I1577" s="290">
        <v>39363</v>
      </c>
      <c r="J1577" s="294"/>
      <c r="K1577" s="294"/>
      <c r="L1577" s="295" t="s">
        <v>3211</v>
      </c>
      <c r="M1577" s="294"/>
      <c r="N1577" s="294"/>
      <c r="O1577" s="294"/>
      <c r="P1577" s="294"/>
      <c r="Q1577" s="294"/>
      <c r="R1577" s="294"/>
      <c r="S1577" s="294"/>
      <c r="T1577" s="294"/>
      <c r="U1577" s="294"/>
      <c r="V1577" s="294" t="s">
        <v>689</v>
      </c>
      <c r="W1577" s="294" t="s">
        <v>689</v>
      </c>
      <c r="X1577" s="294"/>
      <c r="Y1577" s="297">
        <v>24528</v>
      </c>
      <c r="Z1577" s="297">
        <v>0</v>
      </c>
      <c r="AA1577" s="297">
        <v>0</v>
      </c>
      <c r="AB1577" s="297">
        <v>0</v>
      </c>
      <c r="AC1577" s="297">
        <v>0</v>
      </c>
      <c r="AD1577" s="294"/>
      <c r="AE1577" s="294"/>
      <c r="AF1577" s="294"/>
      <c r="AG1577" s="294"/>
      <c r="AH1577" s="294"/>
      <c r="AI1577" s="294"/>
      <c r="AJ1577" s="294"/>
      <c r="AK1577" s="294"/>
      <c r="AL1577" s="294"/>
      <c r="AM1577" s="294"/>
      <c r="AN1577" s="294"/>
      <c r="AO1577" s="294"/>
      <c r="AP1577" s="294"/>
      <c r="AQ1577" s="294"/>
    </row>
    <row r="1578" spans="1:43" ht="36" x14ac:dyDescent="0.3">
      <c r="A1578" s="294"/>
      <c r="B1578" s="294"/>
      <c r="C1578" s="287" t="s">
        <v>3182</v>
      </c>
      <c r="D1578" s="288">
        <v>64193</v>
      </c>
      <c r="E1578" s="294"/>
      <c r="F1578" s="295" t="s">
        <v>3268</v>
      </c>
      <c r="G1578" s="295" t="s">
        <v>1132</v>
      </c>
      <c r="H1578" s="296"/>
      <c r="I1578" s="290">
        <v>39364</v>
      </c>
      <c r="J1578" s="294"/>
      <c r="K1578" s="294"/>
      <c r="L1578" s="295" t="s">
        <v>3211</v>
      </c>
      <c r="M1578" s="294"/>
      <c r="N1578" s="294"/>
      <c r="O1578" s="294"/>
      <c r="P1578" s="294"/>
      <c r="Q1578" s="294"/>
      <c r="R1578" s="294"/>
      <c r="S1578" s="294"/>
      <c r="T1578" s="294"/>
      <c r="U1578" s="294"/>
      <c r="V1578" s="294" t="s">
        <v>689</v>
      </c>
      <c r="W1578" s="294" t="s">
        <v>689</v>
      </c>
      <c r="X1578" s="294"/>
      <c r="Y1578" s="297">
        <v>24423</v>
      </c>
      <c r="Z1578" s="297">
        <v>0</v>
      </c>
      <c r="AA1578" s="297">
        <v>0</v>
      </c>
      <c r="AB1578" s="297">
        <v>0</v>
      </c>
      <c r="AC1578" s="297">
        <v>0</v>
      </c>
      <c r="AD1578" s="294"/>
      <c r="AE1578" s="294"/>
      <c r="AF1578" s="294"/>
      <c r="AG1578" s="294"/>
      <c r="AH1578" s="294"/>
      <c r="AI1578" s="294"/>
      <c r="AJ1578" s="294"/>
      <c r="AK1578" s="294"/>
      <c r="AL1578" s="294"/>
      <c r="AM1578" s="294"/>
      <c r="AN1578" s="294"/>
      <c r="AO1578" s="294"/>
      <c r="AP1578" s="294"/>
      <c r="AQ1578" s="294"/>
    </row>
    <row r="1579" spans="1:43" ht="36" x14ac:dyDescent="0.3">
      <c r="A1579" s="294"/>
      <c r="B1579" s="294"/>
      <c r="C1579" s="287" t="s">
        <v>3183</v>
      </c>
      <c r="D1579" s="288">
        <v>64247</v>
      </c>
      <c r="E1579" s="294"/>
      <c r="F1579" s="295" t="s">
        <v>3268</v>
      </c>
      <c r="G1579" s="295" t="s">
        <v>1132</v>
      </c>
      <c r="H1579" s="296"/>
      <c r="I1579" s="290">
        <v>39364</v>
      </c>
      <c r="J1579" s="294"/>
      <c r="K1579" s="294"/>
      <c r="L1579" s="295" t="s">
        <v>3211</v>
      </c>
      <c r="M1579" s="294"/>
      <c r="N1579" s="294"/>
      <c r="O1579" s="294"/>
      <c r="P1579" s="294"/>
      <c r="Q1579" s="294"/>
      <c r="R1579" s="294"/>
      <c r="S1579" s="294"/>
      <c r="T1579" s="294"/>
      <c r="U1579" s="294"/>
      <c r="V1579" s="294" t="s">
        <v>689</v>
      </c>
      <c r="W1579" s="294" t="s">
        <v>689</v>
      </c>
      <c r="X1579" s="294"/>
      <c r="Y1579" s="297">
        <v>23793</v>
      </c>
      <c r="Z1579" s="297">
        <v>0</v>
      </c>
      <c r="AA1579" s="297">
        <v>0</v>
      </c>
      <c r="AB1579" s="297">
        <v>0</v>
      </c>
      <c r="AC1579" s="297">
        <v>0</v>
      </c>
      <c r="AD1579" s="294"/>
      <c r="AE1579" s="294"/>
      <c r="AF1579" s="294"/>
      <c r="AG1579" s="294"/>
      <c r="AH1579" s="294"/>
      <c r="AI1579" s="294"/>
      <c r="AJ1579" s="294"/>
      <c r="AK1579" s="294"/>
      <c r="AL1579" s="294"/>
      <c r="AM1579" s="294"/>
      <c r="AN1579" s="294"/>
      <c r="AO1579" s="294"/>
      <c r="AP1579" s="294"/>
      <c r="AQ1579" s="294"/>
    </row>
    <row r="1580" spans="1:43" ht="36" x14ac:dyDescent="0.3">
      <c r="A1580" s="294"/>
      <c r="B1580" s="294"/>
      <c r="C1580" s="287" t="s">
        <v>3184</v>
      </c>
      <c r="D1580" s="288">
        <v>64173</v>
      </c>
      <c r="E1580" s="294"/>
      <c r="F1580" s="295" t="s">
        <v>3268</v>
      </c>
      <c r="G1580" s="295" t="s">
        <v>1132</v>
      </c>
      <c r="H1580" s="296"/>
      <c r="I1580" s="290">
        <v>39363</v>
      </c>
      <c r="J1580" s="294"/>
      <c r="K1580" s="294"/>
      <c r="L1580" s="295" t="s">
        <v>3211</v>
      </c>
      <c r="M1580" s="294"/>
      <c r="N1580" s="294"/>
      <c r="O1580" s="294"/>
      <c r="P1580" s="294"/>
      <c r="Q1580" s="294"/>
      <c r="R1580" s="294"/>
      <c r="S1580" s="294"/>
      <c r="T1580" s="294"/>
      <c r="U1580" s="294"/>
      <c r="V1580" s="294" t="s">
        <v>689</v>
      </c>
      <c r="W1580" s="294" t="s">
        <v>689</v>
      </c>
      <c r="X1580" s="294"/>
      <c r="Y1580" s="297">
        <v>23058</v>
      </c>
      <c r="Z1580" s="297">
        <v>0</v>
      </c>
      <c r="AA1580" s="297">
        <v>0</v>
      </c>
      <c r="AB1580" s="297">
        <v>0</v>
      </c>
      <c r="AC1580" s="297">
        <v>0</v>
      </c>
      <c r="AD1580" s="294"/>
      <c r="AE1580" s="294"/>
      <c r="AF1580" s="294"/>
      <c r="AG1580" s="294"/>
      <c r="AH1580" s="294"/>
      <c r="AI1580" s="294"/>
      <c r="AJ1580" s="294"/>
      <c r="AK1580" s="294"/>
      <c r="AL1580" s="294"/>
      <c r="AM1580" s="294"/>
      <c r="AN1580" s="294"/>
      <c r="AO1580" s="294"/>
      <c r="AP1580" s="294"/>
      <c r="AQ1580" s="294"/>
    </row>
    <row r="1581" spans="1:43" ht="48" x14ac:dyDescent="0.3">
      <c r="A1581" s="294"/>
      <c r="B1581" s="294"/>
      <c r="C1581" s="287" t="s">
        <v>3185</v>
      </c>
      <c r="D1581" s="288">
        <v>64373</v>
      </c>
      <c r="E1581" s="294"/>
      <c r="F1581" s="295" t="s">
        <v>3268</v>
      </c>
      <c r="G1581" s="295" t="s">
        <v>1132</v>
      </c>
      <c r="H1581" s="296"/>
      <c r="I1581" s="290">
        <v>39364</v>
      </c>
      <c r="J1581" s="294"/>
      <c r="K1581" s="294"/>
      <c r="L1581" s="295" t="s">
        <v>3211</v>
      </c>
      <c r="M1581" s="294"/>
      <c r="N1581" s="294"/>
      <c r="O1581" s="294"/>
      <c r="P1581" s="294"/>
      <c r="Q1581" s="294"/>
      <c r="R1581" s="294"/>
      <c r="S1581" s="294"/>
      <c r="T1581" s="294"/>
      <c r="U1581" s="294"/>
      <c r="V1581" s="294" t="s">
        <v>689</v>
      </c>
      <c r="W1581" s="294" t="s">
        <v>689</v>
      </c>
      <c r="X1581" s="294"/>
      <c r="Y1581" s="297">
        <v>23058</v>
      </c>
      <c r="Z1581" s="297">
        <v>0</v>
      </c>
      <c r="AA1581" s="297">
        <v>0</v>
      </c>
      <c r="AB1581" s="297">
        <v>0</v>
      </c>
      <c r="AC1581" s="297">
        <v>0</v>
      </c>
      <c r="AD1581" s="294"/>
      <c r="AE1581" s="294"/>
      <c r="AF1581" s="294"/>
      <c r="AG1581" s="294"/>
      <c r="AH1581" s="294"/>
      <c r="AI1581" s="294"/>
      <c r="AJ1581" s="294"/>
      <c r="AK1581" s="294"/>
      <c r="AL1581" s="294"/>
      <c r="AM1581" s="294"/>
      <c r="AN1581" s="294"/>
      <c r="AO1581" s="294"/>
      <c r="AP1581" s="294"/>
      <c r="AQ1581" s="294"/>
    </row>
    <row r="1582" spans="1:43" ht="24" x14ac:dyDescent="0.3">
      <c r="A1582" s="294"/>
      <c r="B1582" s="294"/>
      <c r="C1582" s="287" t="s">
        <v>3186</v>
      </c>
      <c r="D1582" s="288">
        <v>5689</v>
      </c>
      <c r="E1582" s="294"/>
      <c r="F1582" s="295" t="s">
        <v>3228</v>
      </c>
      <c r="G1582" s="295" t="s">
        <v>1132</v>
      </c>
      <c r="H1582" s="296"/>
      <c r="I1582" s="290">
        <v>37796</v>
      </c>
      <c r="J1582" s="294"/>
      <c r="K1582" s="294"/>
      <c r="L1582" s="295" t="s">
        <v>3225</v>
      </c>
      <c r="M1582" s="294"/>
      <c r="N1582" s="294"/>
      <c r="O1582" s="294"/>
      <c r="P1582" s="294"/>
      <c r="Q1582" s="294"/>
      <c r="R1582" s="294"/>
      <c r="S1582" s="294"/>
      <c r="T1582" s="294"/>
      <c r="U1582" s="294"/>
      <c r="V1582" s="294" t="s">
        <v>689</v>
      </c>
      <c r="W1582" s="294" t="s">
        <v>689</v>
      </c>
      <c r="X1582" s="294"/>
      <c r="Y1582" s="297">
        <v>22390</v>
      </c>
      <c r="Z1582" s="297">
        <v>0</v>
      </c>
      <c r="AA1582" s="297">
        <v>0</v>
      </c>
      <c r="AB1582" s="297">
        <v>0</v>
      </c>
      <c r="AC1582" s="297">
        <v>0</v>
      </c>
      <c r="AD1582" s="294"/>
      <c r="AE1582" s="294"/>
      <c r="AF1582" s="294"/>
      <c r="AG1582" s="294"/>
      <c r="AH1582" s="294"/>
      <c r="AI1582" s="294"/>
      <c r="AJ1582" s="294"/>
      <c r="AK1582" s="294"/>
      <c r="AL1582" s="294"/>
      <c r="AM1582" s="294"/>
      <c r="AN1582" s="294"/>
      <c r="AO1582" s="294"/>
      <c r="AP1582" s="294"/>
      <c r="AQ1582" s="294"/>
    </row>
    <row r="1583" spans="1:43" ht="24" x14ac:dyDescent="0.3">
      <c r="A1583" s="294"/>
      <c r="B1583" s="294"/>
      <c r="C1583" s="287" t="s">
        <v>3187</v>
      </c>
      <c r="D1583" s="288">
        <v>16158</v>
      </c>
      <c r="E1583" s="294"/>
      <c r="F1583" s="295" t="s">
        <v>3228</v>
      </c>
      <c r="G1583" s="295" t="s">
        <v>1132</v>
      </c>
      <c r="H1583" s="296"/>
      <c r="I1583" s="290">
        <v>38407</v>
      </c>
      <c r="J1583" s="294"/>
      <c r="K1583" s="294"/>
      <c r="L1583" s="295" t="s">
        <v>3224</v>
      </c>
      <c r="M1583" s="294"/>
      <c r="N1583" s="294"/>
      <c r="O1583" s="294"/>
      <c r="P1583" s="294"/>
      <c r="Q1583" s="294"/>
      <c r="R1583" s="294"/>
      <c r="S1583" s="294"/>
      <c r="T1583" s="294"/>
      <c r="U1583" s="294"/>
      <c r="V1583" s="294" t="s">
        <v>689</v>
      </c>
      <c r="W1583" s="294" t="s">
        <v>689</v>
      </c>
      <c r="X1583" s="294"/>
      <c r="Y1583" s="297">
        <v>20000</v>
      </c>
      <c r="Z1583" s="297">
        <v>0</v>
      </c>
      <c r="AA1583" s="297">
        <v>0</v>
      </c>
      <c r="AB1583" s="297">
        <v>0</v>
      </c>
      <c r="AC1583" s="297">
        <v>0</v>
      </c>
      <c r="AD1583" s="294"/>
      <c r="AE1583" s="294"/>
      <c r="AF1583" s="294"/>
      <c r="AG1583" s="294"/>
      <c r="AH1583" s="294"/>
      <c r="AI1583" s="294"/>
      <c r="AJ1583" s="294"/>
      <c r="AK1583" s="294"/>
      <c r="AL1583" s="294"/>
      <c r="AM1583" s="294"/>
      <c r="AN1583" s="294"/>
      <c r="AO1583" s="294"/>
      <c r="AP1583" s="294"/>
      <c r="AQ1583" s="294"/>
    </row>
    <row r="1584" spans="1:43" ht="24" x14ac:dyDescent="0.3">
      <c r="A1584" s="294"/>
      <c r="B1584" s="294"/>
      <c r="C1584" s="287" t="s">
        <v>3188</v>
      </c>
      <c r="D1584" s="288">
        <v>39349</v>
      </c>
      <c r="E1584" s="294"/>
      <c r="F1584" s="295" t="s">
        <v>3268</v>
      </c>
      <c r="G1584" s="295" t="s">
        <v>1132</v>
      </c>
      <c r="H1584" s="296"/>
      <c r="I1584" s="290">
        <v>38991</v>
      </c>
      <c r="J1584" s="294"/>
      <c r="K1584" s="294"/>
      <c r="L1584" s="295" t="s">
        <v>3211</v>
      </c>
      <c r="M1584" s="294"/>
      <c r="N1584" s="294"/>
      <c r="O1584" s="294"/>
      <c r="P1584" s="294"/>
      <c r="Q1584" s="294"/>
      <c r="R1584" s="294"/>
      <c r="S1584" s="294"/>
      <c r="T1584" s="294"/>
      <c r="U1584" s="294"/>
      <c r="V1584" s="294" t="s">
        <v>689</v>
      </c>
      <c r="W1584" s="294" t="s">
        <v>689</v>
      </c>
      <c r="X1584" s="294"/>
      <c r="Y1584" s="297">
        <v>12751</v>
      </c>
      <c r="Z1584" s="297">
        <v>0</v>
      </c>
      <c r="AA1584" s="297">
        <v>0</v>
      </c>
      <c r="AB1584" s="297">
        <v>0</v>
      </c>
      <c r="AC1584" s="297">
        <v>12452.08</v>
      </c>
      <c r="AD1584" s="294"/>
      <c r="AE1584" s="294"/>
      <c r="AF1584" s="294"/>
      <c r="AG1584" s="294"/>
      <c r="AH1584" s="294"/>
      <c r="AI1584" s="294"/>
      <c r="AJ1584" s="294"/>
      <c r="AK1584" s="294"/>
      <c r="AL1584" s="294"/>
      <c r="AM1584" s="294"/>
      <c r="AN1584" s="294"/>
      <c r="AO1584" s="294"/>
      <c r="AP1584" s="294"/>
      <c r="AQ1584" s="294"/>
    </row>
    <row r="1585" spans="1:43" ht="36" x14ac:dyDescent="0.3">
      <c r="A1585" s="294"/>
      <c r="B1585" s="294"/>
      <c r="C1585" s="287" t="s">
        <v>3189</v>
      </c>
      <c r="D1585" s="288">
        <v>39372</v>
      </c>
      <c r="E1585" s="294"/>
      <c r="F1585" s="295" t="s">
        <v>3268</v>
      </c>
      <c r="G1585" s="295" t="s">
        <v>1132</v>
      </c>
      <c r="H1585" s="296"/>
      <c r="I1585" s="290">
        <v>38991</v>
      </c>
      <c r="J1585" s="294"/>
      <c r="K1585" s="294"/>
      <c r="L1585" s="295" t="s">
        <v>3211</v>
      </c>
      <c r="M1585" s="294"/>
      <c r="N1585" s="294"/>
      <c r="O1585" s="294"/>
      <c r="P1585" s="294"/>
      <c r="Q1585" s="294"/>
      <c r="R1585" s="294"/>
      <c r="S1585" s="294"/>
      <c r="T1585" s="294"/>
      <c r="U1585" s="294"/>
      <c r="V1585" s="294" t="s">
        <v>689</v>
      </c>
      <c r="W1585" s="294" t="s">
        <v>689</v>
      </c>
      <c r="X1585" s="294"/>
      <c r="Y1585" s="297">
        <v>12751</v>
      </c>
      <c r="Z1585" s="297">
        <v>0</v>
      </c>
      <c r="AA1585" s="297">
        <v>0</v>
      </c>
      <c r="AB1585" s="297">
        <v>0</v>
      </c>
      <c r="AC1585" s="297">
        <v>12455.42</v>
      </c>
      <c r="AD1585" s="294"/>
      <c r="AE1585" s="294"/>
      <c r="AF1585" s="294"/>
      <c r="AG1585" s="294"/>
      <c r="AH1585" s="294"/>
      <c r="AI1585" s="294"/>
      <c r="AJ1585" s="294"/>
      <c r="AK1585" s="294"/>
      <c r="AL1585" s="294"/>
      <c r="AM1585" s="294"/>
      <c r="AN1585" s="294"/>
      <c r="AO1585" s="294"/>
      <c r="AP1585" s="294"/>
      <c r="AQ1585" s="294"/>
    </row>
    <row r="1586" spans="1:43" ht="36" x14ac:dyDescent="0.3">
      <c r="A1586" s="294"/>
      <c r="B1586" s="294"/>
      <c r="C1586" s="287" t="s">
        <v>3190</v>
      </c>
      <c r="D1586" s="288">
        <v>39287</v>
      </c>
      <c r="E1586" s="294"/>
      <c r="F1586" s="295" t="s">
        <v>3268</v>
      </c>
      <c r="G1586" s="295" t="s">
        <v>1132</v>
      </c>
      <c r="H1586" s="296"/>
      <c r="I1586" s="290">
        <v>38987</v>
      </c>
      <c r="J1586" s="294"/>
      <c r="K1586" s="294"/>
      <c r="L1586" s="295" t="s">
        <v>3211</v>
      </c>
      <c r="M1586" s="294"/>
      <c r="N1586" s="294"/>
      <c r="O1586" s="294"/>
      <c r="P1586" s="294"/>
      <c r="Q1586" s="294"/>
      <c r="R1586" s="294"/>
      <c r="S1586" s="294"/>
      <c r="T1586" s="294"/>
      <c r="U1586" s="294"/>
      <c r="V1586" s="294" t="s">
        <v>689</v>
      </c>
      <c r="W1586" s="294" t="s">
        <v>689</v>
      </c>
      <c r="X1586" s="294"/>
      <c r="Y1586" s="297">
        <v>12751</v>
      </c>
      <c r="Z1586" s="297">
        <v>0</v>
      </c>
      <c r="AA1586" s="297">
        <v>0</v>
      </c>
      <c r="AB1586" s="297">
        <v>0</v>
      </c>
      <c r="AC1586" s="297">
        <v>12547.39</v>
      </c>
      <c r="AD1586" s="294"/>
      <c r="AE1586" s="294"/>
      <c r="AF1586" s="294"/>
      <c r="AG1586" s="294"/>
      <c r="AH1586" s="294"/>
      <c r="AI1586" s="294"/>
      <c r="AJ1586" s="294"/>
      <c r="AK1586" s="294"/>
      <c r="AL1586" s="294"/>
      <c r="AM1586" s="294"/>
      <c r="AN1586" s="294"/>
      <c r="AO1586" s="294"/>
      <c r="AP1586" s="294"/>
      <c r="AQ1586" s="294"/>
    </row>
    <row r="1587" spans="1:43" ht="24" x14ac:dyDescent="0.3">
      <c r="A1587" s="294"/>
      <c r="B1587" s="294"/>
      <c r="C1587" s="287" t="s">
        <v>3191</v>
      </c>
      <c r="D1587" s="288">
        <v>39448</v>
      </c>
      <c r="E1587" s="294"/>
      <c r="F1587" s="295" t="s">
        <v>3268</v>
      </c>
      <c r="G1587" s="295" t="s">
        <v>1132</v>
      </c>
      <c r="H1587" s="296"/>
      <c r="I1587" s="290">
        <v>38991</v>
      </c>
      <c r="J1587" s="294"/>
      <c r="K1587" s="294"/>
      <c r="L1587" s="295" t="s">
        <v>3211</v>
      </c>
      <c r="M1587" s="294"/>
      <c r="N1587" s="294"/>
      <c r="O1587" s="294"/>
      <c r="P1587" s="294"/>
      <c r="Q1587" s="294"/>
      <c r="R1587" s="294"/>
      <c r="S1587" s="294"/>
      <c r="T1587" s="294"/>
      <c r="U1587" s="294"/>
      <c r="V1587" s="294" t="s">
        <v>689</v>
      </c>
      <c r="W1587" s="294" t="s">
        <v>689</v>
      </c>
      <c r="X1587" s="294"/>
      <c r="Y1587" s="297">
        <v>12751</v>
      </c>
      <c r="Z1587" s="297">
        <v>0</v>
      </c>
      <c r="AA1587" s="297">
        <v>0</v>
      </c>
      <c r="AB1587" s="297">
        <v>0</v>
      </c>
      <c r="AC1587" s="297">
        <v>12547.46</v>
      </c>
      <c r="AD1587" s="294"/>
      <c r="AE1587" s="294"/>
      <c r="AF1587" s="294"/>
      <c r="AG1587" s="294"/>
      <c r="AH1587" s="294"/>
      <c r="AI1587" s="294"/>
      <c r="AJ1587" s="294"/>
      <c r="AK1587" s="294"/>
      <c r="AL1587" s="294"/>
      <c r="AM1587" s="294"/>
      <c r="AN1587" s="294"/>
      <c r="AO1587" s="294"/>
      <c r="AP1587" s="294"/>
      <c r="AQ1587" s="294"/>
    </row>
    <row r="1588" spans="1:43" ht="36" x14ac:dyDescent="0.3">
      <c r="A1588" s="294"/>
      <c r="B1588" s="294"/>
      <c r="C1588" s="287" t="s">
        <v>3192</v>
      </c>
      <c r="D1588" s="288">
        <v>39355</v>
      </c>
      <c r="E1588" s="294"/>
      <c r="F1588" s="295" t="s">
        <v>3268</v>
      </c>
      <c r="G1588" s="295" t="s">
        <v>1132</v>
      </c>
      <c r="H1588" s="296"/>
      <c r="I1588" s="290">
        <v>38991</v>
      </c>
      <c r="J1588" s="294"/>
      <c r="K1588" s="294"/>
      <c r="L1588" s="295" t="s">
        <v>3211</v>
      </c>
      <c r="M1588" s="294"/>
      <c r="N1588" s="294"/>
      <c r="O1588" s="294"/>
      <c r="P1588" s="294"/>
      <c r="Q1588" s="294"/>
      <c r="R1588" s="294"/>
      <c r="S1588" s="294"/>
      <c r="T1588" s="294"/>
      <c r="U1588" s="294"/>
      <c r="V1588" s="294" t="s">
        <v>689</v>
      </c>
      <c r="W1588" s="294" t="s">
        <v>689</v>
      </c>
      <c r="X1588" s="294"/>
      <c r="Y1588" s="297">
        <v>12751</v>
      </c>
      <c r="Z1588" s="297">
        <v>0</v>
      </c>
      <c r="AA1588" s="297">
        <v>0</v>
      </c>
      <c r="AB1588" s="297">
        <v>0</v>
      </c>
      <c r="AC1588" s="297">
        <v>12455.42</v>
      </c>
      <c r="AD1588" s="294"/>
      <c r="AE1588" s="294"/>
      <c r="AF1588" s="294"/>
      <c r="AG1588" s="294"/>
      <c r="AH1588" s="294"/>
      <c r="AI1588" s="294"/>
      <c r="AJ1588" s="294"/>
      <c r="AK1588" s="294"/>
      <c r="AL1588" s="294"/>
      <c r="AM1588" s="294"/>
      <c r="AN1588" s="294"/>
      <c r="AO1588" s="294"/>
      <c r="AP1588" s="294"/>
      <c r="AQ1588" s="294"/>
    </row>
    <row r="1589" spans="1:43" ht="24" x14ac:dyDescent="0.3">
      <c r="A1589" s="294"/>
      <c r="B1589" s="294"/>
      <c r="C1589" s="287" t="s">
        <v>3193</v>
      </c>
      <c r="D1589" s="288">
        <v>39360</v>
      </c>
      <c r="E1589" s="294"/>
      <c r="F1589" s="295" t="s">
        <v>3268</v>
      </c>
      <c r="G1589" s="295" t="s">
        <v>1132</v>
      </c>
      <c r="H1589" s="296"/>
      <c r="I1589" s="290">
        <v>38991</v>
      </c>
      <c r="J1589" s="294"/>
      <c r="K1589" s="294"/>
      <c r="L1589" s="295" t="s">
        <v>3211</v>
      </c>
      <c r="M1589" s="294"/>
      <c r="N1589" s="294"/>
      <c r="O1589" s="294"/>
      <c r="P1589" s="294"/>
      <c r="Q1589" s="294"/>
      <c r="R1589" s="294"/>
      <c r="S1589" s="294"/>
      <c r="T1589" s="294"/>
      <c r="U1589" s="294"/>
      <c r="V1589" s="294" t="s">
        <v>689</v>
      </c>
      <c r="W1589" s="294" t="s">
        <v>689</v>
      </c>
      <c r="X1589" s="294"/>
      <c r="Y1589" s="297">
        <v>12751</v>
      </c>
      <c r="Z1589" s="297">
        <v>0</v>
      </c>
      <c r="AA1589" s="297">
        <v>0</v>
      </c>
      <c r="AB1589" s="297">
        <v>0</v>
      </c>
      <c r="AC1589" s="297">
        <v>12455.42</v>
      </c>
      <c r="AD1589" s="294"/>
      <c r="AE1589" s="294"/>
      <c r="AF1589" s="294"/>
      <c r="AG1589" s="294"/>
      <c r="AH1589" s="294"/>
      <c r="AI1589" s="294"/>
      <c r="AJ1589" s="294"/>
      <c r="AK1589" s="294"/>
      <c r="AL1589" s="294"/>
      <c r="AM1589" s="294"/>
      <c r="AN1589" s="294"/>
      <c r="AO1589" s="294"/>
      <c r="AP1589" s="294"/>
      <c r="AQ1589" s="294"/>
    </row>
    <row r="1590" spans="1:43" ht="36" x14ac:dyDescent="0.3">
      <c r="A1590" s="294"/>
      <c r="B1590" s="294"/>
      <c r="C1590" s="287" t="s">
        <v>3194</v>
      </c>
      <c r="D1590" s="288">
        <v>39301</v>
      </c>
      <c r="E1590" s="294"/>
      <c r="F1590" s="295" t="s">
        <v>3268</v>
      </c>
      <c r="G1590" s="295" t="s">
        <v>1132</v>
      </c>
      <c r="H1590" s="296"/>
      <c r="I1590" s="290">
        <v>38989</v>
      </c>
      <c r="J1590" s="294"/>
      <c r="K1590" s="294"/>
      <c r="L1590" s="295" t="s">
        <v>3211</v>
      </c>
      <c r="M1590" s="294"/>
      <c r="N1590" s="294"/>
      <c r="O1590" s="294"/>
      <c r="P1590" s="294"/>
      <c r="Q1590" s="294"/>
      <c r="R1590" s="294"/>
      <c r="S1590" s="294"/>
      <c r="T1590" s="294"/>
      <c r="U1590" s="294"/>
      <c r="V1590" s="294" t="s">
        <v>689</v>
      </c>
      <c r="W1590" s="294" t="s">
        <v>689</v>
      </c>
      <c r="X1590" s="294"/>
      <c r="Y1590" s="297">
        <v>12751</v>
      </c>
      <c r="Z1590" s="297">
        <v>0</v>
      </c>
      <c r="AA1590" s="297">
        <v>0</v>
      </c>
      <c r="AB1590" s="297">
        <v>0</v>
      </c>
      <c r="AC1590" s="297">
        <v>12455.42</v>
      </c>
      <c r="AD1590" s="294"/>
      <c r="AE1590" s="294"/>
      <c r="AF1590" s="294"/>
      <c r="AG1590" s="294"/>
      <c r="AH1590" s="294"/>
      <c r="AI1590" s="294"/>
      <c r="AJ1590" s="294"/>
      <c r="AK1590" s="294"/>
      <c r="AL1590" s="294"/>
      <c r="AM1590" s="294"/>
      <c r="AN1590" s="294"/>
      <c r="AO1590" s="294"/>
      <c r="AP1590" s="294"/>
      <c r="AQ1590" s="294"/>
    </row>
    <row r="1591" spans="1:43" ht="36" x14ac:dyDescent="0.3">
      <c r="A1591" s="294"/>
      <c r="B1591" s="294"/>
      <c r="C1591" s="287" t="s">
        <v>3195</v>
      </c>
      <c r="D1591" s="288">
        <v>39363</v>
      </c>
      <c r="E1591" s="294"/>
      <c r="F1591" s="295" t="s">
        <v>3268</v>
      </c>
      <c r="G1591" s="295" t="s">
        <v>1132</v>
      </c>
      <c r="H1591" s="296"/>
      <c r="I1591" s="290">
        <v>38989</v>
      </c>
      <c r="J1591" s="294"/>
      <c r="K1591" s="294"/>
      <c r="L1591" s="295" t="s">
        <v>3211</v>
      </c>
      <c r="M1591" s="294"/>
      <c r="N1591" s="294"/>
      <c r="O1591" s="294"/>
      <c r="P1591" s="294"/>
      <c r="Q1591" s="294"/>
      <c r="R1591" s="294"/>
      <c r="S1591" s="294"/>
      <c r="T1591" s="294"/>
      <c r="U1591" s="294"/>
      <c r="V1591" s="294" t="s">
        <v>689</v>
      </c>
      <c r="W1591" s="294" t="s">
        <v>689</v>
      </c>
      <c r="X1591" s="294"/>
      <c r="Y1591" s="297">
        <v>12751</v>
      </c>
      <c r="Z1591" s="297">
        <v>0</v>
      </c>
      <c r="AA1591" s="297">
        <v>0</v>
      </c>
      <c r="AB1591" s="297">
        <v>0</v>
      </c>
      <c r="AC1591" s="297">
        <v>495</v>
      </c>
      <c r="AD1591" s="294"/>
      <c r="AE1591" s="294"/>
      <c r="AF1591" s="294"/>
      <c r="AG1591" s="294"/>
      <c r="AH1591" s="294"/>
      <c r="AI1591" s="294"/>
      <c r="AJ1591" s="294"/>
      <c r="AK1591" s="294"/>
      <c r="AL1591" s="294"/>
      <c r="AM1591" s="294"/>
      <c r="AN1591" s="294"/>
      <c r="AO1591" s="294"/>
      <c r="AP1591" s="294"/>
      <c r="AQ1591" s="294"/>
    </row>
    <row r="1592" spans="1:43" ht="36" x14ac:dyDescent="0.3">
      <c r="A1592" s="294"/>
      <c r="B1592" s="294"/>
      <c r="C1592" s="287" t="s">
        <v>3196</v>
      </c>
      <c r="D1592" s="288">
        <v>39291</v>
      </c>
      <c r="E1592" s="294"/>
      <c r="F1592" s="295" t="s">
        <v>3268</v>
      </c>
      <c r="G1592" s="295" t="s">
        <v>1132</v>
      </c>
      <c r="H1592" s="296"/>
      <c r="I1592" s="290">
        <v>38987</v>
      </c>
      <c r="J1592" s="294"/>
      <c r="K1592" s="294"/>
      <c r="L1592" s="295" t="s">
        <v>3211</v>
      </c>
      <c r="M1592" s="294"/>
      <c r="N1592" s="294"/>
      <c r="O1592" s="294"/>
      <c r="P1592" s="294"/>
      <c r="Q1592" s="294"/>
      <c r="R1592" s="294"/>
      <c r="S1592" s="294"/>
      <c r="T1592" s="294"/>
      <c r="U1592" s="294"/>
      <c r="V1592" s="294" t="s">
        <v>689</v>
      </c>
      <c r="W1592" s="294" t="s">
        <v>689</v>
      </c>
      <c r="X1592" s="294"/>
      <c r="Y1592" s="297">
        <v>12751</v>
      </c>
      <c r="Z1592" s="297">
        <v>0</v>
      </c>
      <c r="AA1592" s="297">
        <v>0</v>
      </c>
      <c r="AB1592" s="297">
        <v>0</v>
      </c>
      <c r="AC1592" s="297">
        <v>12455.42</v>
      </c>
      <c r="AD1592" s="294"/>
      <c r="AE1592" s="294"/>
      <c r="AF1592" s="294"/>
      <c r="AG1592" s="294"/>
      <c r="AH1592" s="294"/>
      <c r="AI1592" s="294"/>
      <c r="AJ1592" s="294"/>
      <c r="AK1592" s="294"/>
      <c r="AL1592" s="294"/>
      <c r="AM1592" s="294"/>
      <c r="AN1592" s="294"/>
      <c r="AO1592" s="294"/>
      <c r="AP1592" s="294"/>
      <c r="AQ1592" s="294"/>
    </row>
    <row r="1593" spans="1:43" ht="24" x14ac:dyDescent="0.3">
      <c r="A1593" s="294"/>
      <c r="B1593" s="294"/>
      <c r="C1593" s="287" t="s">
        <v>3197</v>
      </c>
      <c r="D1593" s="288">
        <v>39419</v>
      </c>
      <c r="E1593" s="294"/>
      <c r="F1593" s="295" t="s">
        <v>3268</v>
      </c>
      <c r="G1593" s="295" t="s">
        <v>1132</v>
      </c>
      <c r="H1593" s="296"/>
      <c r="I1593" s="290">
        <v>38991</v>
      </c>
      <c r="J1593" s="294"/>
      <c r="K1593" s="294"/>
      <c r="L1593" s="295" t="s">
        <v>3211</v>
      </c>
      <c r="M1593" s="294"/>
      <c r="N1593" s="294"/>
      <c r="O1593" s="294"/>
      <c r="P1593" s="294"/>
      <c r="Q1593" s="294"/>
      <c r="R1593" s="294"/>
      <c r="S1593" s="294"/>
      <c r="T1593" s="294"/>
      <c r="U1593" s="294"/>
      <c r="V1593" s="294" t="s">
        <v>689</v>
      </c>
      <c r="W1593" s="294" t="s">
        <v>689</v>
      </c>
      <c r="X1593" s="294"/>
      <c r="Y1593" s="297">
        <v>12751</v>
      </c>
      <c r="Z1593" s="297">
        <v>0</v>
      </c>
      <c r="AA1593" s="297">
        <v>0</v>
      </c>
      <c r="AB1593" s="297">
        <v>0</v>
      </c>
      <c r="AC1593" s="297">
        <v>12455.42</v>
      </c>
      <c r="AD1593" s="294"/>
      <c r="AE1593" s="294"/>
      <c r="AF1593" s="294"/>
      <c r="AG1593" s="294"/>
      <c r="AH1593" s="294"/>
      <c r="AI1593" s="294"/>
      <c r="AJ1593" s="294"/>
      <c r="AK1593" s="294"/>
      <c r="AL1593" s="294"/>
      <c r="AM1593" s="294"/>
      <c r="AN1593" s="294"/>
      <c r="AO1593" s="294"/>
      <c r="AP1593" s="294"/>
      <c r="AQ1593" s="294"/>
    </row>
    <row r="1594" spans="1:43" ht="36" x14ac:dyDescent="0.3">
      <c r="A1594" s="294"/>
      <c r="B1594" s="294"/>
      <c r="C1594" s="287" t="s">
        <v>3198</v>
      </c>
      <c r="D1594" s="288">
        <v>39304</v>
      </c>
      <c r="E1594" s="294"/>
      <c r="F1594" s="295" t="s">
        <v>3268</v>
      </c>
      <c r="G1594" s="295" t="s">
        <v>1132</v>
      </c>
      <c r="H1594" s="296"/>
      <c r="I1594" s="290">
        <v>38989</v>
      </c>
      <c r="J1594" s="294"/>
      <c r="K1594" s="294"/>
      <c r="L1594" s="295" t="s">
        <v>3211</v>
      </c>
      <c r="M1594" s="294"/>
      <c r="N1594" s="294"/>
      <c r="O1594" s="294"/>
      <c r="P1594" s="294"/>
      <c r="Q1594" s="294"/>
      <c r="R1594" s="294"/>
      <c r="S1594" s="294"/>
      <c r="T1594" s="294"/>
      <c r="U1594" s="294"/>
      <c r="V1594" s="294" t="s">
        <v>689</v>
      </c>
      <c r="W1594" s="294" t="s">
        <v>689</v>
      </c>
      <c r="X1594" s="294"/>
      <c r="Y1594" s="297">
        <v>12751</v>
      </c>
      <c r="Z1594" s="297">
        <v>0</v>
      </c>
      <c r="AA1594" s="297">
        <v>0</v>
      </c>
      <c r="AB1594" s="297">
        <v>0</v>
      </c>
      <c r="AC1594" s="297">
        <v>9000</v>
      </c>
      <c r="AD1594" s="294"/>
      <c r="AE1594" s="294"/>
      <c r="AF1594" s="294"/>
      <c r="AG1594" s="294"/>
      <c r="AH1594" s="294"/>
      <c r="AI1594" s="294"/>
      <c r="AJ1594" s="294"/>
      <c r="AK1594" s="294"/>
      <c r="AL1594" s="294"/>
      <c r="AM1594" s="294"/>
      <c r="AN1594" s="294"/>
      <c r="AO1594" s="294"/>
      <c r="AP1594" s="294"/>
      <c r="AQ1594" s="294"/>
    </row>
    <row r="1595" spans="1:43" ht="36" x14ac:dyDescent="0.3">
      <c r="A1595" s="294"/>
      <c r="B1595" s="294"/>
      <c r="C1595" s="287" t="s">
        <v>3199</v>
      </c>
      <c r="D1595" s="288">
        <v>39309</v>
      </c>
      <c r="E1595" s="294"/>
      <c r="F1595" s="295" t="s">
        <v>3268</v>
      </c>
      <c r="G1595" s="295" t="s">
        <v>1132</v>
      </c>
      <c r="H1595" s="296"/>
      <c r="I1595" s="290">
        <v>38987</v>
      </c>
      <c r="J1595" s="294"/>
      <c r="K1595" s="294"/>
      <c r="L1595" s="295" t="s">
        <v>3211</v>
      </c>
      <c r="M1595" s="294"/>
      <c r="N1595" s="294"/>
      <c r="O1595" s="294"/>
      <c r="P1595" s="294"/>
      <c r="Q1595" s="294"/>
      <c r="R1595" s="294"/>
      <c r="S1595" s="294"/>
      <c r="T1595" s="294"/>
      <c r="U1595" s="294"/>
      <c r="V1595" s="294" t="s">
        <v>689</v>
      </c>
      <c r="W1595" s="294" t="s">
        <v>689</v>
      </c>
      <c r="X1595" s="294"/>
      <c r="Y1595" s="297">
        <v>12751</v>
      </c>
      <c r="Z1595" s="297">
        <v>0</v>
      </c>
      <c r="AA1595" s="297">
        <v>0</v>
      </c>
      <c r="AB1595" s="297">
        <v>0</v>
      </c>
      <c r="AC1595" s="297">
        <v>12455.42</v>
      </c>
      <c r="AD1595" s="294"/>
      <c r="AE1595" s="294"/>
      <c r="AF1595" s="294"/>
      <c r="AG1595" s="294"/>
      <c r="AH1595" s="294"/>
      <c r="AI1595" s="294"/>
      <c r="AJ1595" s="294"/>
      <c r="AK1595" s="294"/>
      <c r="AL1595" s="294"/>
      <c r="AM1595" s="294"/>
      <c r="AN1595" s="294"/>
      <c r="AO1595" s="294"/>
      <c r="AP1595" s="294"/>
      <c r="AQ1595" s="294"/>
    </row>
    <row r="1596" spans="1:43" ht="36" x14ac:dyDescent="0.3">
      <c r="A1596" s="294"/>
      <c r="B1596" s="294"/>
      <c r="C1596" s="287" t="s">
        <v>3200</v>
      </c>
      <c r="D1596" s="288">
        <v>39384</v>
      </c>
      <c r="E1596" s="294"/>
      <c r="F1596" s="295" t="s">
        <v>3268</v>
      </c>
      <c r="G1596" s="295" t="s">
        <v>1132</v>
      </c>
      <c r="H1596" s="296"/>
      <c r="I1596" s="290">
        <v>38989</v>
      </c>
      <c r="J1596" s="294"/>
      <c r="K1596" s="294"/>
      <c r="L1596" s="295" t="s">
        <v>3211</v>
      </c>
      <c r="M1596" s="294"/>
      <c r="N1596" s="294"/>
      <c r="O1596" s="294"/>
      <c r="P1596" s="294"/>
      <c r="Q1596" s="294"/>
      <c r="R1596" s="294"/>
      <c r="S1596" s="294"/>
      <c r="T1596" s="294"/>
      <c r="U1596" s="294"/>
      <c r="V1596" s="294" t="s">
        <v>689</v>
      </c>
      <c r="W1596" s="294" t="s">
        <v>689</v>
      </c>
      <c r="X1596" s="294"/>
      <c r="Y1596" s="297">
        <v>12751</v>
      </c>
      <c r="Z1596" s="297">
        <v>0</v>
      </c>
      <c r="AA1596" s="297">
        <v>0</v>
      </c>
      <c r="AB1596" s="297">
        <v>0</v>
      </c>
      <c r="AC1596" s="297">
        <v>12455.42</v>
      </c>
      <c r="AD1596" s="294"/>
      <c r="AE1596" s="294"/>
      <c r="AF1596" s="294"/>
      <c r="AG1596" s="294"/>
      <c r="AH1596" s="294"/>
      <c r="AI1596" s="294"/>
      <c r="AJ1596" s="294"/>
      <c r="AK1596" s="294"/>
      <c r="AL1596" s="294"/>
      <c r="AM1596" s="294"/>
      <c r="AN1596" s="294"/>
      <c r="AO1596" s="294"/>
      <c r="AP1596" s="294"/>
      <c r="AQ1596" s="294"/>
    </row>
    <row r="1597" spans="1:43" ht="36" x14ac:dyDescent="0.3">
      <c r="A1597" s="294"/>
      <c r="B1597" s="294"/>
      <c r="C1597" s="287" t="s">
        <v>3201</v>
      </c>
      <c r="D1597" s="288">
        <v>39374</v>
      </c>
      <c r="E1597" s="294"/>
      <c r="F1597" s="295" t="s">
        <v>3268</v>
      </c>
      <c r="G1597" s="295" t="s">
        <v>1132</v>
      </c>
      <c r="H1597" s="296"/>
      <c r="I1597" s="290">
        <v>38991</v>
      </c>
      <c r="J1597" s="294"/>
      <c r="K1597" s="294"/>
      <c r="L1597" s="295" t="s">
        <v>3211</v>
      </c>
      <c r="M1597" s="294"/>
      <c r="N1597" s="294"/>
      <c r="O1597" s="294"/>
      <c r="P1597" s="294"/>
      <c r="Q1597" s="294"/>
      <c r="R1597" s="294"/>
      <c r="S1597" s="294"/>
      <c r="T1597" s="294"/>
      <c r="U1597" s="294"/>
      <c r="V1597" s="294" t="s">
        <v>689</v>
      </c>
      <c r="W1597" s="294" t="s">
        <v>689</v>
      </c>
      <c r="X1597" s="294"/>
      <c r="Y1597" s="297">
        <v>12751</v>
      </c>
      <c r="Z1597" s="297">
        <v>0</v>
      </c>
      <c r="AA1597" s="297">
        <v>0</v>
      </c>
      <c r="AB1597" s="297">
        <v>0</v>
      </c>
      <c r="AC1597" s="297">
        <v>12455.42</v>
      </c>
      <c r="AD1597" s="294"/>
      <c r="AE1597" s="294"/>
      <c r="AF1597" s="294"/>
      <c r="AG1597" s="294"/>
      <c r="AH1597" s="294"/>
      <c r="AI1597" s="294"/>
      <c r="AJ1597" s="294"/>
      <c r="AK1597" s="294"/>
      <c r="AL1597" s="294"/>
      <c r="AM1597" s="294"/>
      <c r="AN1597" s="294"/>
      <c r="AO1597" s="294"/>
      <c r="AP1597" s="294"/>
      <c r="AQ1597" s="294"/>
    </row>
    <row r="1598" spans="1:43" ht="36" x14ac:dyDescent="0.3">
      <c r="A1598" s="294"/>
      <c r="B1598" s="294"/>
      <c r="C1598" s="287" t="s">
        <v>3202</v>
      </c>
      <c r="D1598" s="288">
        <v>39379</v>
      </c>
      <c r="E1598" s="294"/>
      <c r="F1598" s="295" t="s">
        <v>3268</v>
      </c>
      <c r="G1598" s="295" t="s">
        <v>1132</v>
      </c>
      <c r="H1598" s="296"/>
      <c r="I1598" s="290">
        <v>38991</v>
      </c>
      <c r="J1598" s="294"/>
      <c r="K1598" s="294"/>
      <c r="L1598" s="295" t="s">
        <v>3211</v>
      </c>
      <c r="M1598" s="294"/>
      <c r="N1598" s="294"/>
      <c r="O1598" s="294"/>
      <c r="P1598" s="294"/>
      <c r="Q1598" s="294"/>
      <c r="R1598" s="294"/>
      <c r="S1598" s="294"/>
      <c r="T1598" s="294"/>
      <c r="U1598" s="294"/>
      <c r="V1598" s="294" t="s">
        <v>689</v>
      </c>
      <c r="W1598" s="294" t="s">
        <v>689</v>
      </c>
      <c r="X1598" s="294"/>
      <c r="Y1598" s="297">
        <v>12751</v>
      </c>
      <c r="Z1598" s="297">
        <v>0</v>
      </c>
      <c r="AA1598" s="297">
        <v>0</v>
      </c>
      <c r="AB1598" s="297">
        <v>0</v>
      </c>
      <c r="AC1598" s="297">
        <v>12547.39</v>
      </c>
      <c r="AD1598" s="294"/>
      <c r="AE1598" s="294"/>
      <c r="AF1598" s="294"/>
      <c r="AG1598" s="294"/>
      <c r="AH1598" s="294"/>
      <c r="AI1598" s="294"/>
      <c r="AJ1598" s="294"/>
      <c r="AK1598" s="294"/>
      <c r="AL1598" s="294"/>
      <c r="AM1598" s="294"/>
      <c r="AN1598" s="294"/>
      <c r="AO1598" s="294"/>
      <c r="AP1598" s="294"/>
      <c r="AQ1598" s="294"/>
    </row>
    <row r="1599" spans="1:43" ht="24" x14ac:dyDescent="0.3">
      <c r="A1599" s="294"/>
      <c r="B1599" s="294"/>
      <c r="C1599" s="287" t="s">
        <v>3203</v>
      </c>
      <c r="D1599" s="288">
        <v>39439</v>
      </c>
      <c r="E1599" s="294"/>
      <c r="F1599" s="295" t="s">
        <v>3268</v>
      </c>
      <c r="G1599" s="295" t="s">
        <v>1132</v>
      </c>
      <c r="H1599" s="296"/>
      <c r="I1599" s="290">
        <v>38991</v>
      </c>
      <c r="J1599" s="294"/>
      <c r="K1599" s="294"/>
      <c r="L1599" s="295" t="s">
        <v>3211</v>
      </c>
      <c r="M1599" s="294"/>
      <c r="N1599" s="294"/>
      <c r="O1599" s="294"/>
      <c r="P1599" s="294"/>
      <c r="Q1599" s="294"/>
      <c r="R1599" s="294"/>
      <c r="S1599" s="294"/>
      <c r="T1599" s="294"/>
      <c r="U1599" s="294"/>
      <c r="V1599" s="294" t="s">
        <v>689</v>
      </c>
      <c r="W1599" s="294" t="s">
        <v>689</v>
      </c>
      <c r="X1599" s="294"/>
      <c r="Y1599" s="297">
        <v>12751</v>
      </c>
      <c r="Z1599" s="297">
        <v>0</v>
      </c>
      <c r="AA1599" s="297">
        <v>0</v>
      </c>
      <c r="AB1599" s="297">
        <v>0</v>
      </c>
      <c r="AC1599" s="297">
        <v>12455.42</v>
      </c>
      <c r="AD1599" s="294"/>
      <c r="AE1599" s="294"/>
      <c r="AF1599" s="294"/>
      <c r="AG1599" s="294"/>
      <c r="AH1599" s="294"/>
      <c r="AI1599" s="294"/>
      <c r="AJ1599" s="294"/>
      <c r="AK1599" s="294"/>
      <c r="AL1599" s="294"/>
      <c r="AM1599" s="294"/>
      <c r="AN1599" s="294"/>
      <c r="AO1599" s="294"/>
      <c r="AP1599" s="294"/>
      <c r="AQ1599" s="294"/>
    </row>
    <row r="1600" spans="1:43" ht="24" x14ac:dyDescent="0.3">
      <c r="A1600" s="294"/>
      <c r="B1600" s="294"/>
      <c r="C1600" s="287" t="s">
        <v>3204</v>
      </c>
      <c r="D1600" s="288">
        <v>39425</v>
      </c>
      <c r="E1600" s="294"/>
      <c r="F1600" s="295" t="s">
        <v>3268</v>
      </c>
      <c r="G1600" s="295" t="s">
        <v>1132</v>
      </c>
      <c r="H1600" s="296"/>
      <c r="I1600" s="290">
        <v>38989</v>
      </c>
      <c r="J1600" s="294"/>
      <c r="K1600" s="294"/>
      <c r="L1600" s="295" t="s">
        <v>3211</v>
      </c>
      <c r="M1600" s="294"/>
      <c r="N1600" s="294"/>
      <c r="O1600" s="294"/>
      <c r="P1600" s="294"/>
      <c r="Q1600" s="294"/>
      <c r="R1600" s="294"/>
      <c r="S1600" s="294"/>
      <c r="T1600" s="294"/>
      <c r="U1600" s="294"/>
      <c r="V1600" s="294" t="s">
        <v>689</v>
      </c>
      <c r="W1600" s="294" t="s">
        <v>689</v>
      </c>
      <c r="X1600" s="294"/>
      <c r="Y1600" s="297">
        <v>12751</v>
      </c>
      <c r="Z1600" s="297">
        <v>0</v>
      </c>
      <c r="AA1600" s="297">
        <v>0</v>
      </c>
      <c r="AB1600" s="297">
        <v>0</v>
      </c>
      <c r="AC1600" s="297">
        <v>12539.61</v>
      </c>
      <c r="AD1600" s="294"/>
      <c r="AE1600" s="294"/>
      <c r="AF1600" s="294"/>
      <c r="AG1600" s="294"/>
      <c r="AH1600" s="294"/>
      <c r="AI1600" s="294"/>
      <c r="AJ1600" s="294"/>
      <c r="AK1600" s="294"/>
      <c r="AL1600" s="294"/>
      <c r="AM1600" s="294"/>
      <c r="AN1600" s="294"/>
      <c r="AO1600" s="294"/>
      <c r="AP1600" s="294"/>
      <c r="AQ1600" s="294"/>
    </row>
    <row r="1601" spans="1:43" ht="36" x14ac:dyDescent="0.3">
      <c r="A1601" s="294"/>
      <c r="B1601" s="294"/>
      <c r="C1601" s="287" t="s">
        <v>3205</v>
      </c>
      <c r="D1601" s="288">
        <v>39434</v>
      </c>
      <c r="E1601" s="294"/>
      <c r="F1601" s="295" t="s">
        <v>3268</v>
      </c>
      <c r="G1601" s="295" t="s">
        <v>1132</v>
      </c>
      <c r="H1601" s="296"/>
      <c r="I1601" s="290">
        <v>38989</v>
      </c>
      <c r="J1601" s="294"/>
      <c r="K1601" s="294"/>
      <c r="L1601" s="295" t="s">
        <v>3211</v>
      </c>
      <c r="M1601" s="294"/>
      <c r="N1601" s="294"/>
      <c r="O1601" s="294"/>
      <c r="P1601" s="294"/>
      <c r="Q1601" s="294"/>
      <c r="R1601" s="294"/>
      <c r="S1601" s="294"/>
      <c r="T1601" s="294"/>
      <c r="U1601" s="294"/>
      <c r="V1601" s="294" t="s">
        <v>689</v>
      </c>
      <c r="W1601" s="294" t="s">
        <v>689</v>
      </c>
      <c r="X1601" s="294"/>
      <c r="Y1601" s="297">
        <v>12751</v>
      </c>
      <c r="Z1601" s="297">
        <v>0</v>
      </c>
      <c r="AA1601" s="297">
        <v>0</v>
      </c>
      <c r="AB1601" s="297">
        <v>0</v>
      </c>
      <c r="AC1601" s="297">
        <v>0</v>
      </c>
      <c r="AD1601" s="294"/>
      <c r="AE1601" s="294"/>
      <c r="AF1601" s="294"/>
      <c r="AG1601" s="294"/>
      <c r="AH1601" s="294"/>
      <c r="AI1601" s="294"/>
      <c r="AJ1601" s="294"/>
      <c r="AK1601" s="294"/>
      <c r="AL1601" s="294"/>
      <c r="AM1601" s="294"/>
      <c r="AN1601" s="294"/>
      <c r="AO1601" s="294"/>
      <c r="AP1601" s="294"/>
      <c r="AQ1601" s="294"/>
    </row>
    <row r="1602" spans="1:43" ht="36" x14ac:dyDescent="0.3">
      <c r="A1602" s="294"/>
      <c r="B1602" s="294"/>
      <c r="C1602" s="287" t="s">
        <v>3206</v>
      </c>
      <c r="D1602" s="288">
        <v>39412</v>
      </c>
      <c r="E1602" s="294"/>
      <c r="F1602" s="295" t="s">
        <v>3268</v>
      </c>
      <c r="G1602" s="295" t="s">
        <v>1132</v>
      </c>
      <c r="H1602" s="296"/>
      <c r="I1602" s="290">
        <v>38991</v>
      </c>
      <c r="J1602" s="294"/>
      <c r="K1602" s="294"/>
      <c r="L1602" s="295" t="s">
        <v>3211</v>
      </c>
      <c r="M1602" s="294"/>
      <c r="N1602" s="294"/>
      <c r="O1602" s="294"/>
      <c r="P1602" s="294"/>
      <c r="Q1602" s="294"/>
      <c r="R1602" s="294"/>
      <c r="S1602" s="294"/>
      <c r="T1602" s="294"/>
      <c r="U1602" s="294"/>
      <c r="V1602" s="294" t="s">
        <v>689</v>
      </c>
      <c r="W1602" s="294" t="s">
        <v>689</v>
      </c>
      <c r="X1602" s="294"/>
      <c r="Y1602" s="297">
        <v>12751</v>
      </c>
      <c r="Z1602" s="297">
        <v>0</v>
      </c>
      <c r="AA1602" s="297">
        <v>0</v>
      </c>
      <c r="AB1602" s="297">
        <v>0</v>
      </c>
      <c r="AC1602" s="297">
        <v>12547.39</v>
      </c>
      <c r="AD1602" s="294"/>
      <c r="AE1602" s="294"/>
      <c r="AF1602" s="294"/>
      <c r="AG1602" s="294"/>
      <c r="AH1602" s="294"/>
      <c r="AI1602" s="294"/>
      <c r="AJ1602" s="294"/>
      <c r="AK1602" s="294"/>
      <c r="AL1602" s="294"/>
      <c r="AM1602" s="294"/>
      <c r="AN1602" s="294"/>
      <c r="AO1602" s="294"/>
      <c r="AP1602" s="294"/>
      <c r="AQ1602" s="294"/>
    </row>
    <row r="1603" spans="1:43" ht="36" x14ac:dyDescent="0.3">
      <c r="A1603" s="294"/>
      <c r="B1603" s="294"/>
      <c r="C1603" s="287" t="s">
        <v>3207</v>
      </c>
      <c r="D1603" s="288">
        <v>39269</v>
      </c>
      <c r="E1603" s="294"/>
      <c r="F1603" s="295" t="s">
        <v>3268</v>
      </c>
      <c r="G1603" s="295" t="s">
        <v>1132</v>
      </c>
      <c r="H1603" s="296"/>
      <c r="I1603" s="290">
        <v>38987</v>
      </c>
      <c r="J1603" s="294"/>
      <c r="K1603" s="294"/>
      <c r="L1603" s="295" t="s">
        <v>3211</v>
      </c>
      <c r="M1603" s="294"/>
      <c r="N1603" s="294"/>
      <c r="O1603" s="294"/>
      <c r="P1603" s="294"/>
      <c r="Q1603" s="294"/>
      <c r="R1603" s="294"/>
      <c r="S1603" s="294"/>
      <c r="T1603" s="294"/>
      <c r="U1603" s="294"/>
      <c r="V1603" s="294" t="s">
        <v>689</v>
      </c>
      <c r="W1603" s="294" t="s">
        <v>689</v>
      </c>
      <c r="X1603" s="294"/>
      <c r="Y1603" s="297">
        <v>12751</v>
      </c>
      <c r="Z1603" s="297">
        <v>0</v>
      </c>
      <c r="AA1603" s="297">
        <v>0</v>
      </c>
      <c r="AB1603" s="297">
        <v>0</v>
      </c>
      <c r="AC1603" s="297">
        <v>12455.42</v>
      </c>
      <c r="AD1603" s="294"/>
      <c r="AE1603" s="294"/>
      <c r="AF1603" s="294"/>
      <c r="AG1603" s="294"/>
      <c r="AH1603" s="294"/>
      <c r="AI1603" s="294"/>
      <c r="AJ1603" s="294"/>
      <c r="AK1603" s="294"/>
      <c r="AL1603" s="294"/>
      <c r="AM1603" s="294"/>
      <c r="AN1603" s="294"/>
      <c r="AO1603" s="294"/>
      <c r="AP1603" s="294"/>
      <c r="AQ1603" s="294"/>
    </row>
    <row r="1604" spans="1:43" ht="36" x14ac:dyDescent="0.3">
      <c r="A1604" s="294"/>
      <c r="B1604" s="294"/>
      <c r="C1604" s="287" t="s">
        <v>3208</v>
      </c>
      <c r="D1604" s="288">
        <v>39364</v>
      </c>
      <c r="E1604" s="294"/>
      <c r="F1604" s="295" t="s">
        <v>3268</v>
      </c>
      <c r="G1604" s="295" t="s">
        <v>1132</v>
      </c>
      <c r="H1604" s="296"/>
      <c r="I1604" s="290">
        <v>38991</v>
      </c>
      <c r="J1604" s="294"/>
      <c r="K1604" s="294"/>
      <c r="L1604" s="295" t="s">
        <v>3211</v>
      </c>
      <c r="M1604" s="294"/>
      <c r="N1604" s="294"/>
      <c r="O1604" s="294"/>
      <c r="P1604" s="294"/>
      <c r="Q1604" s="294"/>
      <c r="R1604" s="294"/>
      <c r="S1604" s="294"/>
      <c r="T1604" s="294"/>
      <c r="U1604" s="294"/>
      <c r="V1604" s="294" t="s">
        <v>689</v>
      </c>
      <c r="W1604" s="294" t="s">
        <v>689</v>
      </c>
      <c r="X1604" s="294"/>
      <c r="Y1604" s="297">
        <v>12751</v>
      </c>
      <c r="Z1604" s="297">
        <v>0</v>
      </c>
      <c r="AA1604" s="297">
        <v>0</v>
      </c>
      <c r="AB1604" s="297">
        <v>0</v>
      </c>
      <c r="AC1604" s="297">
        <v>12547.39</v>
      </c>
      <c r="AD1604" s="294"/>
      <c r="AE1604" s="294"/>
      <c r="AF1604" s="294"/>
      <c r="AG1604" s="294"/>
      <c r="AH1604" s="294"/>
      <c r="AI1604" s="294"/>
      <c r="AJ1604" s="294"/>
      <c r="AK1604" s="294"/>
      <c r="AL1604" s="294"/>
      <c r="AM1604" s="294"/>
      <c r="AN1604" s="294"/>
      <c r="AO1604" s="294"/>
      <c r="AP1604" s="294"/>
      <c r="AQ1604" s="294"/>
    </row>
    <row r="1605" spans="1:43" ht="36" x14ac:dyDescent="0.3">
      <c r="A1605" s="294"/>
      <c r="B1605" s="294"/>
      <c r="C1605" s="287" t="s">
        <v>3209</v>
      </c>
      <c r="D1605" s="288">
        <v>39421</v>
      </c>
      <c r="E1605" s="294"/>
      <c r="F1605" s="295" t="s">
        <v>3268</v>
      </c>
      <c r="G1605" s="295" t="s">
        <v>1132</v>
      </c>
      <c r="H1605" s="296"/>
      <c r="I1605" s="290">
        <v>38991</v>
      </c>
      <c r="J1605" s="294"/>
      <c r="K1605" s="294"/>
      <c r="L1605" s="295" t="s">
        <v>3211</v>
      </c>
      <c r="M1605" s="294"/>
      <c r="N1605" s="294"/>
      <c r="O1605" s="294"/>
      <c r="P1605" s="294"/>
      <c r="Q1605" s="294"/>
      <c r="R1605" s="294"/>
      <c r="S1605" s="294"/>
      <c r="T1605" s="294"/>
      <c r="U1605" s="294"/>
      <c r="V1605" s="294" t="s">
        <v>689</v>
      </c>
      <c r="W1605" s="294" t="s">
        <v>689</v>
      </c>
      <c r="X1605" s="294"/>
      <c r="Y1605" s="297">
        <v>12751</v>
      </c>
      <c r="Z1605" s="297">
        <v>0</v>
      </c>
      <c r="AA1605" s="297">
        <v>0</v>
      </c>
      <c r="AB1605" s="297">
        <v>0</v>
      </c>
      <c r="AC1605" s="297">
        <v>12455.42</v>
      </c>
      <c r="AD1605" s="294"/>
      <c r="AE1605" s="294"/>
      <c r="AF1605" s="294"/>
      <c r="AG1605" s="294"/>
      <c r="AH1605" s="294"/>
      <c r="AI1605" s="294"/>
      <c r="AJ1605" s="294"/>
      <c r="AK1605" s="294"/>
      <c r="AL1605" s="294"/>
      <c r="AM1605" s="294"/>
      <c r="AN1605" s="294"/>
      <c r="AO1605" s="294"/>
      <c r="AP1605" s="294"/>
      <c r="AQ1605" s="294"/>
    </row>
    <row r="1606" spans="1:43" x14ac:dyDescent="0.3">
      <c r="H1606"/>
    </row>
    <row r="1607" spans="1:43" x14ac:dyDescent="0.3">
      <c r="H1607"/>
    </row>
    <row r="1608" spans="1:43" x14ac:dyDescent="0.3">
      <c r="H1608"/>
    </row>
    <row r="1609" spans="1:43" x14ac:dyDescent="0.3">
      <c r="H1609"/>
    </row>
    <row r="1610" spans="1:43" x14ac:dyDescent="0.3">
      <c r="H1610"/>
    </row>
    <row r="1611" spans="1:43" x14ac:dyDescent="0.3">
      <c r="H1611"/>
    </row>
    <row r="1612" spans="1:43" x14ac:dyDescent="0.3">
      <c r="H1612"/>
    </row>
    <row r="1613" spans="1:43" x14ac:dyDescent="0.3">
      <c r="H1613"/>
    </row>
    <row r="1614" spans="1:43" x14ac:dyDescent="0.3">
      <c r="H1614"/>
    </row>
    <row r="1615" spans="1:43" x14ac:dyDescent="0.3">
      <c r="H1615"/>
    </row>
    <row r="1616" spans="1:43" x14ac:dyDescent="0.3">
      <c r="H1616"/>
    </row>
    <row r="1617" spans="8:8" x14ac:dyDescent="0.3">
      <c r="H1617"/>
    </row>
    <row r="1618" spans="8:8" x14ac:dyDescent="0.3">
      <c r="H1618"/>
    </row>
    <row r="1619" spans="8:8" x14ac:dyDescent="0.3">
      <c r="H1619"/>
    </row>
    <row r="1620" spans="8:8" x14ac:dyDescent="0.3">
      <c r="H1620"/>
    </row>
    <row r="1621" spans="8:8" x14ac:dyDescent="0.3">
      <c r="H1621"/>
    </row>
    <row r="1622" spans="8:8" x14ac:dyDescent="0.3">
      <c r="H1622"/>
    </row>
    <row r="1623" spans="8:8" x14ac:dyDescent="0.3">
      <c r="H1623"/>
    </row>
    <row r="1624" spans="8:8" x14ac:dyDescent="0.3">
      <c r="H1624"/>
    </row>
    <row r="1625" spans="8:8" x14ac:dyDescent="0.3">
      <c r="H1625"/>
    </row>
    <row r="1626" spans="8:8" x14ac:dyDescent="0.3">
      <c r="H1626"/>
    </row>
    <row r="1627" spans="8:8" x14ac:dyDescent="0.3">
      <c r="H1627"/>
    </row>
    <row r="1628" spans="8:8" x14ac:dyDescent="0.3">
      <c r="H1628"/>
    </row>
    <row r="1629" spans="8:8" x14ac:dyDescent="0.3">
      <c r="H1629"/>
    </row>
    <row r="1630" spans="8:8" x14ac:dyDescent="0.3">
      <c r="H1630"/>
    </row>
    <row r="1631" spans="8:8" x14ac:dyDescent="0.3">
      <c r="H1631"/>
    </row>
    <row r="1632" spans="8:8" x14ac:dyDescent="0.3">
      <c r="H1632"/>
    </row>
    <row r="1633" spans="8:8" x14ac:dyDescent="0.3">
      <c r="H1633"/>
    </row>
    <row r="1634" spans="8:8" x14ac:dyDescent="0.3">
      <c r="H1634"/>
    </row>
    <row r="1635" spans="8:8" x14ac:dyDescent="0.3">
      <c r="H1635"/>
    </row>
    <row r="1636" spans="8:8" x14ac:dyDescent="0.3">
      <c r="H1636"/>
    </row>
    <row r="1637" spans="8:8" x14ac:dyDescent="0.3">
      <c r="H1637"/>
    </row>
    <row r="1638" spans="8:8" x14ac:dyDescent="0.3">
      <c r="H1638"/>
    </row>
    <row r="1639" spans="8:8" x14ac:dyDescent="0.3">
      <c r="H1639"/>
    </row>
    <row r="1640" spans="8:8" x14ac:dyDescent="0.3">
      <c r="H1640"/>
    </row>
    <row r="1641" spans="8:8" x14ac:dyDescent="0.3">
      <c r="H1641"/>
    </row>
    <row r="1642" spans="8:8" x14ac:dyDescent="0.3">
      <c r="H1642"/>
    </row>
    <row r="1643" spans="8:8" x14ac:dyDescent="0.3">
      <c r="H1643"/>
    </row>
    <row r="1644" spans="8:8" x14ac:dyDescent="0.3">
      <c r="H1644"/>
    </row>
    <row r="1645" spans="8:8" x14ac:dyDescent="0.3">
      <c r="H1645"/>
    </row>
    <row r="1646" spans="8:8" x14ac:dyDescent="0.3">
      <c r="H1646"/>
    </row>
    <row r="1647" spans="8:8" x14ac:dyDescent="0.3">
      <c r="H1647"/>
    </row>
    <row r="1648" spans="8:8" x14ac:dyDescent="0.3">
      <c r="H1648"/>
    </row>
    <row r="1649" spans="8:8" x14ac:dyDescent="0.3">
      <c r="H1649"/>
    </row>
    <row r="1650" spans="8:8" x14ac:dyDescent="0.3">
      <c r="H1650"/>
    </row>
    <row r="1651" spans="8:8" x14ac:dyDescent="0.3">
      <c r="H1651"/>
    </row>
    <row r="1652" spans="8:8" x14ac:dyDescent="0.3">
      <c r="H1652"/>
    </row>
    <row r="1653" spans="8:8" x14ac:dyDescent="0.3">
      <c r="H1653"/>
    </row>
    <row r="1654" spans="8:8" x14ac:dyDescent="0.3">
      <c r="H1654"/>
    </row>
    <row r="1655" spans="8:8" x14ac:dyDescent="0.3">
      <c r="H1655"/>
    </row>
    <row r="1656" spans="8:8" x14ac:dyDescent="0.3">
      <c r="H1656"/>
    </row>
    <row r="1657" spans="8:8" x14ac:dyDescent="0.3">
      <c r="H1657"/>
    </row>
    <row r="1658" spans="8:8" x14ac:dyDescent="0.3">
      <c r="H1658"/>
    </row>
    <row r="1659" spans="8:8" x14ac:dyDescent="0.3">
      <c r="H1659"/>
    </row>
    <row r="1660" spans="8:8" x14ac:dyDescent="0.3">
      <c r="H1660"/>
    </row>
    <row r="1661" spans="8:8" x14ac:dyDescent="0.3">
      <c r="H1661"/>
    </row>
    <row r="1662" spans="8:8" x14ac:dyDescent="0.3">
      <c r="H1662"/>
    </row>
    <row r="1663" spans="8:8" x14ac:dyDescent="0.3">
      <c r="H1663"/>
    </row>
    <row r="1664" spans="8:8" x14ac:dyDescent="0.3">
      <c r="H1664"/>
    </row>
    <row r="1665" spans="8:8" x14ac:dyDescent="0.3">
      <c r="H1665"/>
    </row>
    <row r="1666" spans="8:8" x14ac:dyDescent="0.3">
      <c r="H1666"/>
    </row>
    <row r="1667" spans="8:8" x14ac:dyDescent="0.3">
      <c r="H1667"/>
    </row>
    <row r="1668" spans="8:8" x14ac:dyDescent="0.3">
      <c r="H1668"/>
    </row>
    <row r="1669" spans="8:8" x14ac:dyDescent="0.3">
      <c r="H1669"/>
    </row>
    <row r="1670" spans="8:8" x14ac:dyDescent="0.3">
      <c r="H1670"/>
    </row>
    <row r="1671" spans="8:8" x14ac:dyDescent="0.3">
      <c r="H1671"/>
    </row>
    <row r="1672" spans="8:8" x14ac:dyDescent="0.3">
      <c r="H1672"/>
    </row>
    <row r="1673" spans="8:8" x14ac:dyDescent="0.3">
      <c r="H1673"/>
    </row>
    <row r="1674" spans="8:8" x14ac:dyDescent="0.3">
      <c r="H1674"/>
    </row>
    <row r="1675" spans="8:8" x14ac:dyDescent="0.3">
      <c r="H1675"/>
    </row>
    <row r="1676" spans="8:8" x14ac:dyDescent="0.3">
      <c r="H1676"/>
    </row>
    <row r="1677" spans="8:8" x14ac:dyDescent="0.3">
      <c r="H1677"/>
    </row>
    <row r="1678" spans="8:8" x14ac:dyDescent="0.3">
      <c r="H1678"/>
    </row>
    <row r="1679" spans="8:8" x14ac:dyDescent="0.3">
      <c r="H1679"/>
    </row>
    <row r="1680" spans="8:8" x14ac:dyDescent="0.3">
      <c r="H1680"/>
    </row>
    <row r="1681" spans="8:8" x14ac:dyDescent="0.3">
      <c r="H1681"/>
    </row>
    <row r="1682" spans="8:8" x14ac:dyDescent="0.3">
      <c r="H1682"/>
    </row>
    <row r="1683" spans="8:8" x14ac:dyDescent="0.3">
      <c r="H1683"/>
    </row>
    <row r="1684" spans="8:8" x14ac:dyDescent="0.3">
      <c r="H1684"/>
    </row>
    <row r="1685" spans="8:8" x14ac:dyDescent="0.3">
      <c r="H1685"/>
    </row>
    <row r="1686" spans="8:8" x14ac:dyDescent="0.3">
      <c r="H1686"/>
    </row>
    <row r="1687" spans="8:8" x14ac:dyDescent="0.3">
      <c r="H1687"/>
    </row>
    <row r="1688" spans="8:8" x14ac:dyDescent="0.3">
      <c r="H1688"/>
    </row>
    <row r="1689" spans="8:8" x14ac:dyDescent="0.3">
      <c r="H1689"/>
    </row>
    <row r="1690" spans="8:8" x14ac:dyDescent="0.3">
      <c r="H1690"/>
    </row>
    <row r="1691" spans="8:8" x14ac:dyDescent="0.3">
      <c r="H1691"/>
    </row>
    <row r="1692" spans="8:8" x14ac:dyDescent="0.3">
      <c r="H1692"/>
    </row>
    <row r="1693" spans="8:8" x14ac:dyDescent="0.3">
      <c r="H1693"/>
    </row>
    <row r="1694" spans="8:8" x14ac:dyDescent="0.3">
      <c r="H1694"/>
    </row>
    <row r="1695" spans="8:8" x14ac:dyDescent="0.3">
      <c r="H1695"/>
    </row>
    <row r="1696" spans="8:8" x14ac:dyDescent="0.3">
      <c r="H1696"/>
    </row>
    <row r="1697" spans="8:8" x14ac:dyDescent="0.3">
      <c r="H1697"/>
    </row>
    <row r="1698" spans="8:8" x14ac:dyDescent="0.3">
      <c r="H1698"/>
    </row>
    <row r="1699" spans="8:8" x14ac:dyDescent="0.3">
      <c r="H1699"/>
    </row>
    <row r="1700" spans="8:8" x14ac:dyDescent="0.3">
      <c r="H1700"/>
    </row>
    <row r="1701" spans="8:8" x14ac:dyDescent="0.3">
      <c r="H1701"/>
    </row>
    <row r="1702" spans="8:8" x14ac:dyDescent="0.3">
      <c r="H1702"/>
    </row>
    <row r="1703" spans="8:8" x14ac:dyDescent="0.3">
      <c r="H1703"/>
    </row>
    <row r="1704" spans="8:8" x14ac:dyDescent="0.3">
      <c r="H1704"/>
    </row>
    <row r="1705" spans="8:8" x14ac:dyDescent="0.3">
      <c r="H1705"/>
    </row>
    <row r="1706" spans="8:8" x14ac:dyDescent="0.3">
      <c r="H1706"/>
    </row>
    <row r="1707" spans="8:8" x14ac:dyDescent="0.3">
      <c r="H1707"/>
    </row>
    <row r="1708" spans="8:8" x14ac:dyDescent="0.3">
      <c r="H1708"/>
    </row>
    <row r="1709" spans="8:8" x14ac:dyDescent="0.3">
      <c r="H1709"/>
    </row>
    <row r="1710" spans="8:8" x14ac:dyDescent="0.3">
      <c r="H1710"/>
    </row>
    <row r="1711" spans="8:8" x14ac:dyDescent="0.3">
      <c r="H1711"/>
    </row>
    <row r="1712" spans="8:8" x14ac:dyDescent="0.3">
      <c r="H1712"/>
    </row>
    <row r="1713" spans="8:8" x14ac:dyDescent="0.3">
      <c r="H1713"/>
    </row>
    <row r="1714" spans="8:8" x14ac:dyDescent="0.3">
      <c r="H1714"/>
    </row>
    <row r="1715" spans="8:8" x14ac:dyDescent="0.3">
      <c r="H1715"/>
    </row>
    <row r="1716" spans="8:8" x14ac:dyDescent="0.3">
      <c r="H1716"/>
    </row>
    <row r="1717" spans="8:8" x14ac:dyDescent="0.3">
      <c r="H1717"/>
    </row>
    <row r="1718" spans="8:8" x14ac:dyDescent="0.3">
      <c r="H1718"/>
    </row>
    <row r="1719" spans="8:8" x14ac:dyDescent="0.3">
      <c r="H1719"/>
    </row>
    <row r="1720" spans="8:8" x14ac:dyDescent="0.3">
      <c r="H1720"/>
    </row>
    <row r="1721" spans="8:8" x14ac:dyDescent="0.3">
      <c r="H1721"/>
    </row>
    <row r="1722" spans="8:8" x14ac:dyDescent="0.3">
      <c r="H1722"/>
    </row>
    <row r="1723" spans="8:8" x14ac:dyDescent="0.3">
      <c r="H1723"/>
    </row>
    <row r="1724" spans="8:8" x14ac:dyDescent="0.3">
      <c r="H1724"/>
    </row>
    <row r="1725" spans="8:8" x14ac:dyDescent="0.3">
      <c r="H1725"/>
    </row>
    <row r="1726" spans="8:8" x14ac:dyDescent="0.3">
      <c r="H1726"/>
    </row>
    <row r="1727" spans="8:8" x14ac:dyDescent="0.3">
      <c r="H1727"/>
    </row>
    <row r="1728" spans="8:8" x14ac:dyDescent="0.3">
      <c r="H1728"/>
    </row>
    <row r="1729" spans="8:8" x14ac:dyDescent="0.3">
      <c r="H1729"/>
    </row>
    <row r="1730" spans="8:8" x14ac:dyDescent="0.3">
      <c r="H1730"/>
    </row>
    <row r="1731" spans="8:8" x14ac:dyDescent="0.3">
      <c r="H1731"/>
    </row>
    <row r="1732" spans="8:8" x14ac:dyDescent="0.3">
      <c r="H1732"/>
    </row>
    <row r="1733" spans="8:8" x14ac:dyDescent="0.3">
      <c r="H1733"/>
    </row>
    <row r="1734" spans="8:8" x14ac:dyDescent="0.3">
      <c r="H1734"/>
    </row>
    <row r="1735" spans="8:8" x14ac:dyDescent="0.3">
      <c r="H1735"/>
    </row>
    <row r="1736" spans="8:8" x14ac:dyDescent="0.3">
      <c r="H1736"/>
    </row>
    <row r="1737" spans="8:8" x14ac:dyDescent="0.3">
      <c r="H1737"/>
    </row>
    <row r="1738" spans="8:8" x14ac:dyDescent="0.3">
      <c r="H1738"/>
    </row>
    <row r="1739" spans="8:8" x14ac:dyDescent="0.3">
      <c r="H1739"/>
    </row>
    <row r="1740" spans="8:8" x14ac:dyDescent="0.3">
      <c r="H1740"/>
    </row>
    <row r="1741" spans="8:8" x14ac:dyDescent="0.3">
      <c r="H1741"/>
    </row>
    <row r="1742" spans="8:8" x14ac:dyDescent="0.3">
      <c r="H1742"/>
    </row>
    <row r="1743" spans="8:8" x14ac:dyDescent="0.3">
      <c r="H1743"/>
    </row>
    <row r="1744" spans="8:8" x14ac:dyDescent="0.3">
      <c r="H1744"/>
    </row>
    <row r="1745" spans="8:8" x14ac:dyDescent="0.3">
      <c r="H1745"/>
    </row>
    <row r="1746" spans="8:8" x14ac:dyDescent="0.3">
      <c r="H1746"/>
    </row>
    <row r="1747" spans="8:8" x14ac:dyDescent="0.3">
      <c r="H1747"/>
    </row>
    <row r="1748" spans="8:8" x14ac:dyDescent="0.3">
      <c r="H1748"/>
    </row>
    <row r="1749" spans="8:8" x14ac:dyDescent="0.3">
      <c r="H1749"/>
    </row>
    <row r="1750" spans="8:8" x14ac:dyDescent="0.3">
      <c r="H1750"/>
    </row>
    <row r="1751" spans="8:8" x14ac:dyDescent="0.3">
      <c r="H1751"/>
    </row>
    <row r="1752" spans="8:8" x14ac:dyDescent="0.3">
      <c r="H1752"/>
    </row>
    <row r="1753" spans="8:8" x14ac:dyDescent="0.3">
      <c r="H1753"/>
    </row>
    <row r="1754" spans="8:8" x14ac:dyDescent="0.3">
      <c r="H1754"/>
    </row>
    <row r="1755" spans="8:8" x14ac:dyDescent="0.3">
      <c r="H1755"/>
    </row>
    <row r="1756" spans="8:8" x14ac:dyDescent="0.3">
      <c r="H1756"/>
    </row>
    <row r="1757" spans="8:8" x14ac:dyDescent="0.3">
      <c r="H1757"/>
    </row>
    <row r="1758" spans="8:8" x14ac:dyDescent="0.3">
      <c r="H1758"/>
    </row>
    <row r="1759" spans="8:8" x14ac:dyDescent="0.3">
      <c r="H1759"/>
    </row>
    <row r="1760" spans="8:8" x14ac:dyDescent="0.3">
      <c r="H1760"/>
    </row>
    <row r="1761" spans="8:8" x14ac:dyDescent="0.3">
      <c r="H1761"/>
    </row>
    <row r="1762" spans="8:8" x14ac:dyDescent="0.3">
      <c r="H1762"/>
    </row>
    <row r="1763" spans="8:8" x14ac:dyDescent="0.3">
      <c r="H1763"/>
    </row>
    <row r="1764" spans="8:8" x14ac:dyDescent="0.3">
      <c r="H1764"/>
    </row>
    <row r="1765" spans="8:8" x14ac:dyDescent="0.3">
      <c r="H1765"/>
    </row>
    <row r="1766" spans="8:8" x14ac:dyDescent="0.3">
      <c r="H1766"/>
    </row>
    <row r="1767" spans="8:8" x14ac:dyDescent="0.3">
      <c r="H1767"/>
    </row>
    <row r="1768" spans="8:8" x14ac:dyDescent="0.3">
      <c r="H1768"/>
    </row>
    <row r="1769" spans="8:8" x14ac:dyDescent="0.3">
      <c r="H1769"/>
    </row>
    <row r="1770" spans="8:8" x14ac:dyDescent="0.3">
      <c r="H1770"/>
    </row>
    <row r="1771" spans="8:8" x14ac:dyDescent="0.3">
      <c r="H1771"/>
    </row>
    <row r="1772" spans="8:8" x14ac:dyDescent="0.3">
      <c r="H1772"/>
    </row>
    <row r="1773" spans="8:8" x14ac:dyDescent="0.3">
      <c r="H1773"/>
    </row>
    <row r="1774" spans="8:8" x14ac:dyDescent="0.3">
      <c r="H1774"/>
    </row>
    <row r="1775" spans="8:8" x14ac:dyDescent="0.3">
      <c r="H1775"/>
    </row>
    <row r="1776" spans="8:8" x14ac:dyDescent="0.3">
      <c r="H1776"/>
    </row>
    <row r="1777" spans="8:8" x14ac:dyDescent="0.3">
      <c r="H1777"/>
    </row>
    <row r="1778" spans="8:8" x14ac:dyDescent="0.3">
      <c r="H1778"/>
    </row>
    <row r="1779" spans="8:8" x14ac:dyDescent="0.3">
      <c r="H1779"/>
    </row>
    <row r="1780" spans="8:8" x14ac:dyDescent="0.3">
      <c r="H1780"/>
    </row>
    <row r="1781" spans="8:8" x14ac:dyDescent="0.3">
      <c r="H1781"/>
    </row>
    <row r="1782" spans="8:8" x14ac:dyDescent="0.3">
      <c r="H1782"/>
    </row>
    <row r="1783" spans="8:8" x14ac:dyDescent="0.3">
      <c r="H1783"/>
    </row>
    <row r="1784" spans="8:8" x14ac:dyDescent="0.3">
      <c r="H1784"/>
    </row>
    <row r="1785" spans="8:8" x14ac:dyDescent="0.3">
      <c r="H1785"/>
    </row>
    <row r="1786" spans="8:8" x14ac:dyDescent="0.3">
      <c r="H1786"/>
    </row>
    <row r="1787" spans="8:8" x14ac:dyDescent="0.3">
      <c r="H1787"/>
    </row>
    <row r="1788" spans="8:8" x14ac:dyDescent="0.3">
      <c r="H1788"/>
    </row>
    <row r="1789" spans="8:8" x14ac:dyDescent="0.3">
      <c r="H1789"/>
    </row>
    <row r="1790" spans="8:8" x14ac:dyDescent="0.3">
      <c r="H1790"/>
    </row>
    <row r="1791" spans="8:8" x14ac:dyDescent="0.3">
      <c r="H1791"/>
    </row>
    <row r="1792" spans="8:8" x14ac:dyDescent="0.3">
      <c r="H1792"/>
    </row>
    <row r="1793" spans="8:8" x14ac:dyDescent="0.3">
      <c r="H1793"/>
    </row>
    <row r="1794" spans="8:8" x14ac:dyDescent="0.3">
      <c r="H1794"/>
    </row>
    <row r="1795" spans="8:8" x14ac:dyDescent="0.3">
      <c r="H1795"/>
    </row>
    <row r="1796" spans="8:8" x14ac:dyDescent="0.3">
      <c r="H1796"/>
    </row>
    <row r="1797" spans="8:8" x14ac:dyDescent="0.3">
      <c r="H1797"/>
    </row>
    <row r="1798" spans="8:8" x14ac:dyDescent="0.3">
      <c r="H1798"/>
    </row>
    <row r="1799" spans="8:8" x14ac:dyDescent="0.3">
      <c r="H1799"/>
    </row>
    <row r="1800" spans="8:8" x14ac:dyDescent="0.3">
      <c r="H1800"/>
    </row>
    <row r="1801" spans="8:8" x14ac:dyDescent="0.3">
      <c r="H1801"/>
    </row>
    <row r="1802" spans="8:8" x14ac:dyDescent="0.3">
      <c r="H1802"/>
    </row>
    <row r="1803" spans="8:8" x14ac:dyDescent="0.3">
      <c r="H1803"/>
    </row>
    <row r="1804" spans="8:8" x14ac:dyDescent="0.3">
      <c r="H1804"/>
    </row>
    <row r="1805" spans="8:8" x14ac:dyDescent="0.3">
      <c r="H1805"/>
    </row>
    <row r="1806" spans="8:8" x14ac:dyDescent="0.3">
      <c r="H1806"/>
    </row>
    <row r="1807" spans="8:8" x14ac:dyDescent="0.3">
      <c r="H1807"/>
    </row>
    <row r="1808" spans="8:8" x14ac:dyDescent="0.3">
      <c r="H1808"/>
    </row>
    <row r="1809" spans="8:8" x14ac:dyDescent="0.3">
      <c r="H1809"/>
    </row>
    <row r="1810" spans="8:8" x14ac:dyDescent="0.3">
      <c r="H1810"/>
    </row>
    <row r="1811" spans="8:8" x14ac:dyDescent="0.3">
      <c r="H1811"/>
    </row>
    <row r="1812" spans="8:8" x14ac:dyDescent="0.3">
      <c r="H1812"/>
    </row>
    <row r="1813" spans="8:8" x14ac:dyDescent="0.3">
      <c r="H1813"/>
    </row>
    <row r="1814" spans="8:8" x14ac:dyDescent="0.3">
      <c r="H1814"/>
    </row>
    <row r="1815" spans="8:8" x14ac:dyDescent="0.3">
      <c r="H1815"/>
    </row>
    <row r="1816" spans="8:8" x14ac:dyDescent="0.3">
      <c r="H1816"/>
    </row>
    <row r="1817" spans="8:8" x14ac:dyDescent="0.3">
      <c r="H1817"/>
    </row>
    <row r="1818" spans="8:8" x14ac:dyDescent="0.3">
      <c r="H1818"/>
    </row>
    <row r="1819" spans="8:8" x14ac:dyDescent="0.3">
      <c r="H1819"/>
    </row>
    <row r="1820" spans="8:8" x14ac:dyDescent="0.3">
      <c r="H1820"/>
    </row>
    <row r="1821" spans="8:8" x14ac:dyDescent="0.3">
      <c r="H1821"/>
    </row>
    <row r="1822" spans="8:8" x14ac:dyDescent="0.3">
      <c r="H1822"/>
    </row>
    <row r="1823" spans="8:8" x14ac:dyDescent="0.3">
      <c r="H1823"/>
    </row>
    <row r="1824" spans="8:8" x14ac:dyDescent="0.3">
      <c r="H1824"/>
    </row>
    <row r="1825" spans="8:8" x14ac:dyDescent="0.3">
      <c r="H1825"/>
    </row>
    <row r="1826" spans="8:8" x14ac:dyDescent="0.3">
      <c r="H1826"/>
    </row>
    <row r="1827" spans="8:8" x14ac:dyDescent="0.3">
      <c r="H1827"/>
    </row>
    <row r="1828" spans="8:8" x14ac:dyDescent="0.3">
      <c r="H1828"/>
    </row>
    <row r="1829" spans="8:8" x14ac:dyDescent="0.3">
      <c r="H1829"/>
    </row>
    <row r="1830" spans="8:8" x14ac:dyDescent="0.3">
      <c r="H1830"/>
    </row>
    <row r="1831" spans="8:8" x14ac:dyDescent="0.3">
      <c r="H1831"/>
    </row>
    <row r="1832" spans="8:8" x14ac:dyDescent="0.3">
      <c r="H1832"/>
    </row>
    <row r="1833" spans="8:8" x14ac:dyDescent="0.3">
      <c r="H1833"/>
    </row>
    <row r="1834" spans="8:8" x14ac:dyDescent="0.3">
      <c r="H1834"/>
    </row>
    <row r="1835" spans="8:8" x14ac:dyDescent="0.3">
      <c r="H1835"/>
    </row>
    <row r="1836" spans="8:8" x14ac:dyDescent="0.3">
      <c r="H1836"/>
    </row>
    <row r="1837" spans="8:8" x14ac:dyDescent="0.3">
      <c r="H1837"/>
    </row>
    <row r="1838" spans="8:8" x14ac:dyDescent="0.3">
      <c r="H1838"/>
    </row>
    <row r="1839" spans="8:8" x14ac:dyDescent="0.3">
      <c r="H1839"/>
    </row>
    <row r="1840" spans="8:8" x14ac:dyDescent="0.3">
      <c r="H1840"/>
    </row>
    <row r="1841" spans="8:8" x14ac:dyDescent="0.3">
      <c r="H1841"/>
    </row>
    <row r="1842" spans="8:8" x14ac:dyDescent="0.3">
      <c r="H1842"/>
    </row>
    <row r="1843" spans="8:8" x14ac:dyDescent="0.3">
      <c r="H1843"/>
    </row>
    <row r="1844" spans="8:8" x14ac:dyDescent="0.3">
      <c r="H1844"/>
    </row>
    <row r="1845" spans="8:8" x14ac:dyDescent="0.3">
      <c r="H1845"/>
    </row>
    <row r="1846" spans="8:8" x14ac:dyDescent="0.3">
      <c r="H1846"/>
    </row>
    <row r="1847" spans="8:8" x14ac:dyDescent="0.3">
      <c r="H1847"/>
    </row>
    <row r="1848" spans="8:8" x14ac:dyDescent="0.3">
      <c r="H1848"/>
    </row>
    <row r="1849" spans="8:8" x14ac:dyDescent="0.3">
      <c r="H1849"/>
    </row>
    <row r="1850" spans="8:8" x14ac:dyDescent="0.3">
      <c r="H1850"/>
    </row>
    <row r="1851" spans="8:8" x14ac:dyDescent="0.3">
      <c r="H1851"/>
    </row>
    <row r="1852" spans="8:8" x14ac:dyDescent="0.3">
      <c r="H1852"/>
    </row>
    <row r="1853" spans="8:8" x14ac:dyDescent="0.3">
      <c r="H1853"/>
    </row>
    <row r="1854" spans="8:8" x14ac:dyDescent="0.3">
      <c r="H1854"/>
    </row>
    <row r="1855" spans="8:8" x14ac:dyDescent="0.3">
      <c r="H1855"/>
    </row>
    <row r="1856" spans="8:8" x14ac:dyDescent="0.3">
      <c r="H1856"/>
    </row>
    <row r="1857" spans="8:8" x14ac:dyDescent="0.3">
      <c r="H1857"/>
    </row>
    <row r="1858" spans="8:8" x14ac:dyDescent="0.3">
      <c r="H1858"/>
    </row>
    <row r="1859" spans="8:8" x14ac:dyDescent="0.3">
      <c r="H1859"/>
    </row>
    <row r="1860" spans="8:8" x14ac:dyDescent="0.3">
      <c r="H1860"/>
    </row>
    <row r="1861" spans="8:8" x14ac:dyDescent="0.3">
      <c r="H1861"/>
    </row>
    <row r="1862" spans="8:8" x14ac:dyDescent="0.3">
      <c r="H1862"/>
    </row>
    <row r="1863" spans="8:8" x14ac:dyDescent="0.3">
      <c r="H1863"/>
    </row>
    <row r="1864" spans="8:8" x14ac:dyDescent="0.3">
      <c r="H1864"/>
    </row>
    <row r="1865" spans="8:8" x14ac:dyDescent="0.3">
      <c r="H1865"/>
    </row>
    <row r="1866" spans="8:8" x14ac:dyDescent="0.3">
      <c r="H1866"/>
    </row>
    <row r="1867" spans="8:8" x14ac:dyDescent="0.3">
      <c r="H1867"/>
    </row>
    <row r="1868" spans="8:8" x14ac:dyDescent="0.3">
      <c r="H1868"/>
    </row>
    <row r="1869" spans="8:8" x14ac:dyDescent="0.3">
      <c r="H1869"/>
    </row>
    <row r="1870" spans="8:8" x14ac:dyDescent="0.3">
      <c r="H1870"/>
    </row>
    <row r="1871" spans="8:8" x14ac:dyDescent="0.3">
      <c r="H1871"/>
    </row>
    <row r="1872" spans="8:8" x14ac:dyDescent="0.3">
      <c r="H1872"/>
    </row>
    <row r="1873" spans="8:8" x14ac:dyDescent="0.3">
      <c r="H1873"/>
    </row>
    <row r="1874" spans="8:8" x14ac:dyDescent="0.3">
      <c r="H1874"/>
    </row>
    <row r="1875" spans="8:8" x14ac:dyDescent="0.3">
      <c r="H1875"/>
    </row>
    <row r="1876" spans="8:8" x14ac:dyDescent="0.3">
      <c r="H1876"/>
    </row>
    <row r="1877" spans="8:8" x14ac:dyDescent="0.3">
      <c r="H1877"/>
    </row>
    <row r="1878" spans="8:8" x14ac:dyDescent="0.3">
      <c r="H1878"/>
    </row>
    <row r="1879" spans="8:8" x14ac:dyDescent="0.3">
      <c r="H1879"/>
    </row>
    <row r="1880" spans="8:8" x14ac:dyDescent="0.3">
      <c r="H1880"/>
    </row>
    <row r="1881" spans="8:8" x14ac:dyDescent="0.3">
      <c r="H1881"/>
    </row>
    <row r="1882" spans="8:8" x14ac:dyDescent="0.3">
      <c r="H1882"/>
    </row>
    <row r="1883" spans="8:8" x14ac:dyDescent="0.3">
      <c r="H1883"/>
    </row>
    <row r="1884" spans="8:8" x14ac:dyDescent="0.3">
      <c r="H1884"/>
    </row>
    <row r="1885" spans="8:8" x14ac:dyDescent="0.3">
      <c r="H1885"/>
    </row>
    <row r="1886" spans="8:8" x14ac:dyDescent="0.3">
      <c r="H1886"/>
    </row>
    <row r="1887" spans="8:8" x14ac:dyDescent="0.3">
      <c r="H1887"/>
    </row>
    <row r="1888" spans="8:8" x14ac:dyDescent="0.3">
      <c r="H1888"/>
    </row>
    <row r="1889" spans="8:8" x14ac:dyDescent="0.3">
      <c r="H1889"/>
    </row>
    <row r="1890" spans="8:8" x14ac:dyDescent="0.3">
      <c r="H1890"/>
    </row>
    <row r="1891" spans="8:8" x14ac:dyDescent="0.3">
      <c r="H1891"/>
    </row>
    <row r="1892" spans="8:8" x14ac:dyDescent="0.3">
      <c r="H1892"/>
    </row>
    <row r="1893" spans="8:8" x14ac:dyDescent="0.3">
      <c r="H1893"/>
    </row>
    <row r="1894" spans="8:8" x14ac:dyDescent="0.3">
      <c r="H1894"/>
    </row>
    <row r="1895" spans="8:8" x14ac:dyDescent="0.3">
      <c r="H1895"/>
    </row>
    <row r="1896" spans="8:8" x14ac:dyDescent="0.3">
      <c r="H1896"/>
    </row>
    <row r="1897" spans="8:8" x14ac:dyDescent="0.3">
      <c r="H1897"/>
    </row>
    <row r="1898" spans="8:8" x14ac:dyDescent="0.3">
      <c r="H1898"/>
    </row>
    <row r="1899" spans="8:8" x14ac:dyDescent="0.3">
      <c r="H1899"/>
    </row>
    <row r="1900" spans="8:8" x14ac:dyDescent="0.3">
      <c r="H1900"/>
    </row>
    <row r="1901" spans="8:8" x14ac:dyDescent="0.3">
      <c r="H1901"/>
    </row>
    <row r="1902" spans="8:8" x14ac:dyDescent="0.3">
      <c r="H1902"/>
    </row>
    <row r="1903" spans="8:8" x14ac:dyDescent="0.3">
      <c r="H1903"/>
    </row>
    <row r="1904" spans="8:8" x14ac:dyDescent="0.3">
      <c r="H1904"/>
    </row>
    <row r="1905" spans="8:8" x14ac:dyDescent="0.3">
      <c r="H1905"/>
    </row>
    <row r="1906" spans="8:8" x14ac:dyDescent="0.3">
      <c r="H1906"/>
    </row>
    <row r="1907" spans="8:8" x14ac:dyDescent="0.3">
      <c r="H1907"/>
    </row>
    <row r="1908" spans="8:8" x14ac:dyDescent="0.3">
      <c r="H1908"/>
    </row>
    <row r="1909" spans="8:8" x14ac:dyDescent="0.3">
      <c r="H1909"/>
    </row>
    <row r="1910" spans="8:8" x14ac:dyDescent="0.3">
      <c r="H1910"/>
    </row>
    <row r="1911" spans="8:8" x14ac:dyDescent="0.3">
      <c r="H1911"/>
    </row>
    <row r="1912" spans="8:8" x14ac:dyDescent="0.3">
      <c r="H1912"/>
    </row>
    <row r="1913" spans="8:8" x14ac:dyDescent="0.3">
      <c r="H1913"/>
    </row>
    <row r="1914" spans="8:8" x14ac:dyDescent="0.3">
      <c r="H1914"/>
    </row>
    <row r="1915" spans="8:8" x14ac:dyDescent="0.3">
      <c r="H1915"/>
    </row>
    <row r="1916" spans="8:8" x14ac:dyDescent="0.3">
      <c r="H1916"/>
    </row>
    <row r="1917" spans="8:8" x14ac:dyDescent="0.3">
      <c r="H1917"/>
    </row>
    <row r="1918" spans="8:8" x14ac:dyDescent="0.3">
      <c r="H1918"/>
    </row>
    <row r="1919" spans="8:8" x14ac:dyDescent="0.3">
      <c r="H1919"/>
    </row>
    <row r="1920" spans="8:8" x14ac:dyDescent="0.3">
      <c r="H1920"/>
    </row>
    <row r="1921" spans="8:8" x14ac:dyDescent="0.3">
      <c r="H1921"/>
    </row>
    <row r="1922" spans="8:8" x14ac:dyDescent="0.3">
      <c r="H1922"/>
    </row>
    <row r="1923" spans="8:8" x14ac:dyDescent="0.3">
      <c r="H1923"/>
    </row>
    <row r="1924" spans="8:8" x14ac:dyDescent="0.3">
      <c r="H1924"/>
    </row>
    <row r="1925" spans="8:8" x14ac:dyDescent="0.3">
      <c r="H1925"/>
    </row>
    <row r="1926" spans="8:8" x14ac:dyDescent="0.3">
      <c r="H1926"/>
    </row>
    <row r="1927" spans="8:8" x14ac:dyDescent="0.3">
      <c r="H1927"/>
    </row>
    <row r="1928" spans="8:8" x14ac:dyDescent="0.3">
      <c r="H1928"/>
    </row>
    <row r="1929" spans="8:8" x14ac:dyDescent="0.3">
      <c r="H1929"/>
    </row>
    <row r="1930" spans="8:8" x14ac:dyDescent="0.3">
      <c r="H1930"/>
    </row>
    <row r="1931" spans="8:8" x14ac:dyDescent="0.3">
      <c r="H1931"/>
    </row>
    <row r="1932" spans="8:8" x14ac:dyDescent="0.3">
      <c r="H1932"/>
    </row>
    <row r="1933" spans="8:8" x14ac:dyDescent="0.3">
      <c r="H1933"/>
    </row>
    <row r="1934" spans="8:8" x14ac:dyDescent="0.3">
      <c r="H1934"/>
    </row>
    <row r="1935" spans="8:8" x14ac:dyDescent="0.3">
      <c r="H1935"/>
    </row>
    <row r="1936" spans="8:8" x14ac:dyDescent="0.3">
      <c r="H1936"/>
    </row>
    <row r="1937" spans="8:8" x14ac:dyDescent="0.3">
      <c r="H1937"/>
    </row>
    <row r="1938" spans="8:8" x14ac:dyDescent="0.3">
      <c r="H1938"/>
    </row>
    <row r="1939" spans="8:8" x14ac:dyDescent="0.3">
      <c r="H1939"/>
    </row>
    <row r="1940" spans="8:8" x14ac:dyDescent="0.3">
      <c r="H1940"/>
    </row>
    <row r="1941" spans="8:8" x14ac:dyDescent="0.3">
      <c r="H1941"/>
    </row>
    <row r="1942" spans="8:8" x14ac:dyDescent="0.3">
      <c r="H1942"/>
    </row>
    <row r="1943" spans="8:8" x14ac:dyDescent="0.3">
      <c r="H1943"/>
    </row>
    <row r="1944" spans="8:8" x14ac:dyDescent="0.3">
      <c r="H1944"/>
    </row>
    <row r="1945" spans="8:8" x14ac:dyDescent="0.3">
      <c r="H1945"/>
    </row>
    <row r="1946" spans="8:8" x14ac:dyDescent="0.3">
      <c r="H1946"/>
    </row>
    <row r="1947" spans="8:8" x14ac:dyDescent="0.3">
      <c r="H1947"/>
    </row>
    <row r="1948" spans="8:8" x14ac:dyDescent="0.3">
      <c r="H1948"/>
    </row>
    <row r="1949" spans="8:8" x14ac:dyDescent="0.3">
      <c r="H1949"/>
    </row>
    <row r="1950" spans="8:8" x14ac:dyDescent="0.3">
      <c r="H1950"/>
    </row>
    <row r="1951" spans="8:8" x14ac:dyDescent="0.3">
      <c r="H1951"/>
    </row>
    <row r="1952" spans="8:8" x14ac:dyDescent="0.3">
      <c r="H1952"/>
    </row>
    <row r="1953" spans="8:8" x14ac:dyDescent="0.3">
      <c r="H1953"/>
    </row>
    <row r="1954" spans="8:8" x14ac:dyDescent="0.3">
      <c r="H1954"/>
    </row>
    <row r="1955" spans="8:8" x14ac:dyDescent="0.3">
      <c r="H1955"/>
    </row>
    <row r="1956" spans="8:8" x14ac:dyDescent="0.3">
      <c r="H1956"/>
    </row>
    <row r="1957" spans="8:8" x14ac:dyDescent="0.3">
      <c r="H1957"/>
    </row>
    <row r="1958" spans="8:8" x14ac:dyDescent="0.3">
      <c r="H1958"/>
    </row>
    <row r="1959" spans="8:8" x14ac:dyDescent="0.3">
      <c r="H1959"/>
    </row>
    <row r="1960" spans="8:8" x14ac:dyDescent="0.3">
      <c r="H1960"/>
    </row>
    <row r="1961" spans="8:8" x14ac:dyDescent="0.3">
      <c r="H1961"/>
    </row>
    <row r="1962" spans="8:8" x14ac:dyDescent="0.3">
      <c r="H1962"/>
    </row>
    <row r="1963" spans="8:8" x14ac:dyDescent="0.3">
      <c r="H1963"/>
    </row>
    <row r="1964" spans="8:8" x14ac:dyDescent="0.3">
      <c r="H1964"/>
    </row>
    <row r="1965" spans="8:8" x14ac:dyDescent="0.3">
      <c r="H1965"/>
    </row>
    <row r="1966" spans="8:8" x14ac:dyDescent="0.3">
      <c r="H1966"/>
    </row>
    <row r="1967" spans="8:8" x14ac:dyDescent="0.3">
      <c r="H1967"/>
    </row>
    <row r="1968" spans="8:8" x14ac:dyDescent="0.3">
      <c r="H1968"/>
    </row>
    <row r="1969" spans="8:8" x14ac:dyDescent="0.3">
      <c r="H1969"/>
    </row>
    <row r="1970" spans="8:8" x14ac:dyDescent="0.3">
      <c r="H1970"/>
    </row>
    <row r="1971" spans="8:8" x14ac:dyDescent="0.3">
      <c r="H1971"/>
    </row>
    <row r="1972" spans="8:8" x14ac:dyDescent="0.3">
      <c r="H1972"/>
    </row>
    <row r="1973" spans="8:8" x14ac:dyDescent="0.3">
      <c r="H1973"/>
    </row>
    <row r="1974" spans="8:8" x14ac:dyDescent="0.3">
      <c r="H1974"/>
    </row>
    <row r="1975" spans="8:8" x14ac:dyDescent="0.3">
      <c r="H1975"/>
    </row>
    <row r="1976" spans="8:8" x14ac:dyDescent="0.3">
      <c r="H1976"/>
    </row>
    <row r="1977" spans="8:8" x14ac:dyDescent="0.3">
      <c r="H1977"/>
    </row>
    <row r="1978" spans="8:8" x14ac:dyDescent="0.3">
      <c r="H1978"/>
    </row>
    <row r="1979" spans="8:8" x14ac:dyDescent="0.3">
      <c r="H1979"/>
    </row>
    <row r="1980" spans="8:8" x14ac:dyDescent="0.3">
      <c r="H1980"/>
    </row>
    <row r="1981" spans="8:8" x14ac:dyDescent="0.3">
      <c r="H1981"/>
    </row>
    <row r="1982" spans="8:8" x14ac:dyDescent="0.3">
      <c r="H1982"/>
    </row>
    <row r="1983" spans="8:8" x14ac:dyDescent="0.3">
      <c r="H1983"/>
    </row>
    <row r="1984" spans="8:8" x14ac:dyDescent="0.3">
      <c r="H1984"/>
    </row>
    <row r="1985" spans="8:8" x14ac:dyDescent="0.3">
      <c r="H1985"/>
    </row>
    <row r="1986" spans="8:8" x14ac:dyDescent="0.3">
      <c r="H1986"/>
    </row>
    <row r="1987" spans="8:8" x14ac:dyDescent="0.3">
      <c r="H1987"/>
    </row>
    <row r="1988" spans="8:8" x14ac:dyDescent="0.3">
      <c r="H1988"/>
    </row>
    <row r="1989" spans="8:8" x14ac:dyDescent="0.3">
      <c r="H1989"/>
    </row>
    <row r="1990" spans="8:8" x14ac:dyDescent="0.3">
      <c r="H1990"/>
    </row>
    <row r="1991" spans="8:8" x14ac:dyDescent="0.3">
      <c r="H1991"/>
    </row>
    <row r="1992" spans="8:8" x14ac:dyDescent="0.3">
      <c r="H1992"/>
    </row>
    <row r="1993" spans="8:8" x14ac:dyDescent="0.3">
      <c r="H1993"/>
    </row>
    <row r="1994" spans="8:8" x14ac:dyDescent="0.3">
      <c r="H1994"/>
    </row>
    <row r="1995" spans="8:8" x14ac:dyDescent="0.3">
      <c r="H1995"/>
    </row>
    <row r="1996" spans="8:8" x14ac:dyDescent="0.3">
      <c r="H1996"/>
    </row>
    <row r="1997" spans="8:8" x14ac:dyDescent="0.3">
      <c r="H1997"/>
    </row>
    <row r="1998" spans="8:8" x14ac:dyDescent="0.3">
      <c r="H1998"/>
    </row>
    <row r="1999" spans="8:8" x14ac:dyDescent="0.3">
      <c r="H1999"/>
    </row>
    <row r="2000" spans="8:8" x14ac:dyDescent="0.3">
      <c r="H2000"/>
    </row>
    <row r="2001" spans="8:8" x14ac:dyDescent="0.3">
      <c r="H2001"/>
    </row>
    <row r="2002" spans="8:8" x14ac:dyDescent="0.3">
      <c r="H2002"/>
    </row>
    <row r="2003" spans="8:8" x14ac:dyDescent="0.3">
      <c r="H2003"/>
    </row>
    <row r="2004" spans="8:8" x14ac:dyDescent="0.3">
      <c r="H2004"/>
    </row>
    <row r="2005" spans="8:8" x14ac:dyDescent="0.3">
      <c r="H2005"/>
    </row>
    <row r="2006" spans="8:8" x14ac:dyDescent="0.3">
      <c r="H2006"/>
    </row>
    <row r="2007" spans="8:8" x14ac:dyDescent="0.3">
      <c r="H2007"/>
    </row>
    <row r="2008" spans="8:8" x14ac:dyDescent="0.3">
      <c r="H2008"/>
    </row>
    <row r="2009" spans="8:8" x14ac:dyDescent="0.3">
      <c r="H2009"/>
    </row>
    <row r="2010" spans="8:8" x14ac:dyDescent="0.3">
      <c r="H2010"/>
    </row>
    <row r="2011" spans="8:8" x14ac:dyDescent="0.3">
      <c r="H2011"/>
    </row>
    <row r="2012" spans="8:8" x14ac:dyDescent="0.3">
      <c r="H2012"/>
    </row>
    <row r="2013" spans="8:8" x14ac:dyDescent="0.3">
      <c r="H2013"/>
    </row>
    <row r="2014" spans="8:8" x14ac:dyDescent="0.3">
      <c r="H2014"/>
    </row>
    <row r="2015" spans="8:8" x14ac:dyDescent="0.3">
      <c r="H2015"/>
    </row>
    <row r="2016" spans="8:8" x14ac:dyDescent="0.3">
      <c r="H2016"/>
    </row>
    <row r="2017" spans="8:8" x14ac:dyDescent="0.3">
      <c r="H2017"/>
    </row>
    <row r="2018" spans="8:8" x14ac:dyDescent="0.3">
      <c r="H2018"/>
    </row>
    <row r="2019" spans="8:8" x14ac:dyDescent="0.3">
      <c r="H2019"/>
    </row>
    <row r="2020" spans="8:8" x14ac:dyDescent="0.3">
      <c r="H2020"/>
    </row>
    <row r="2021" spans="8:8" x14ac:dyDescent="0.3">
      <c r="H2021"/>
    </row>
    <row r="2022" spans="8:8" x14ac:dyDescent="0.3">
      <c r="H2022"/>
    </row>
    <row r="2023" spans="8:8" x14ac:dyDescent="0.3">
      <c r="H2023"/>
    </row>
    <row r="2024" spans="8:8" x14ac:dyDescent="0.3">
      <c r="H2024"/>
    </row>
    <row r="2025" spans="8:8" x14ac:dyDescent="0.3">
      <c r="H2025"/>
    </row>
    <row r="2026" spans="8:8" x14ac:dyDescent="0.3">
      <c r="H2026"/>
    </row>
    <row r="2027" spans="8:8" x14ac:dyDescent="0.3">
      <c r="H2027"/>
    </row>
    <row r="2028" spans="8:8" x14ac:dyDescent="0.3">
      <c r="H2028"/>
    </row>
    <row r="2029" spans="8:8" x14ac:dyDescent="0.3">
      <c r="H2029"/>
    </row>
    <row r="2030" spans="8:8" x14ac:dyDescent="0.3">
      <c r="H2030"/>
    </row>
    <row r="2031" spans="8:8" x14ac:dyDescent="0.3">
      <c r="H2031"/>
    </row>
    <row r="2032" spans="8:8" x14ac:dyDescent="0.3">
      <c r="H2032"/>
    </row>
    <row r="2033" spans="8:8" x14ac:dyDescent="0.3">
      <c r="H2033"/>
    </row>
    <row r="2034" spans="8:8" x14ac:dyDescent="0.3">
      <c r="H2034"/>
    </row>
    <row r="2035" spans="8:8" x14ac:dyDescent="0.3">
      <c r="H2035"/>
    </row>
    <row r="2036" spans="8:8" x14ac:dyDescent="0.3">
      <c r="H2036"/>
    </row>
    <row r="2037" spans="8:8" x14ac:dyDescent="0.3">
      <c r="H2037"/>
    </row>
    <row r="2038" spans="8:8" x14ac:dyDescent="0.3">
      <c r="H2038"/>
    </row>
    <row r="2039" spans="8:8" x14ac:dyDescent="0.3">
      <c r="H2039"/>
    </row>
    <row r="2040" spans="8:8" x14ac:dyDescent="0.3">
      <c r="H2040"/>
    </row>
    <row r="2041" spans="8:8" x14ac:dyDescent="0.3">
      <c r="H2041"/>
    </row>
    <row r="2042" spans="8:8" x14ac:dyDescent="0.3">
      <c r="H2042"/>
    </row>
    <row r="2043" spans="8:8" x14ac:dyDescent="0.3">
      <c r="H2043"/>
    </row>
    <row r="2044" spans="8:8" x14ac:dyDescent="0.3">
      <c r="H2044"/>
    </row>
    <row r="2045" spans="8:8" x14ac:dyDescent="0.3">
      <c r="H2045"/>
    </row>
    <row r="2046" spans="8:8" x14ac:dyDescent="0.3">
      <c r="H2046"/>
    </row>
    <row r="2047" spans="8:8" x14ac:dyDescent="0.3">
      <c r="H2047"/>
    </row>
    <row r="2048" spans="8:8" x14ac:dyDescent="0.3">
      <c r="H2048"/>
    </row>
    <row r="2049" spans="8:8" x14ac:dyDescent="0.3">
      <c r="H2049"/>
    </row>
    <row r="2050" spans="8:8" x14ac:dyDescent="0.3">
      <c r="H2050"/>
    </row>
    <row r="2051" spans="8:8" x14ac:dyDescent="0.3">
      <c r="H2051"/>
    </row>
    <row r="2052" spans="8:8" x14ac:dyDescent="0.3">
      <c r="H2052"/>
    </row>
    <row r="2053" spans="8:8" x14ac:dyDescent="0.3">
      <c r="H2053"/>
    </row>
    <row r="2054" spans="8:8" x14ac:dyDescent="0.3">
      <c r="H2054"/>
    </row>
    <row r="2055" spans="8:8" x14ac:dyDescent="0.3">
      <c r="H2055"/>
    </row>
    <row r="2056" spans="8:8" x14ac:dyDescent="0.3">
      <c r="H2056"/>
    </row>
    <row r="2057" spans="8:8" x14ac:dyDescent="0.3">
      <c r="H2057"/>
    </row>
    <row r="2058" spans="8:8" x14ac:dyDescent="0.3">
      <c r="H2058"/>
    </row>
    <row r="2059" spans="8:8" x14ac:dyDescent="0.3">
      <c r="H2059"/>
    </row>
    <row r="2060" spans="8:8" x14ac:dyDescent="0.3">
      <c r="H2060"/>
    </row>
    <row r="2061" spans="8:8" x14ac:dyDescent="0.3">
      <c r="H2061"/>
    </row>
    <row r="2062" spans="8:8" x14ac:dyDescent="0.3">
      <c r="H2062"/>
    </row>
    <row r="2063" spans="8:8" x14ac:dyDescent="0.3">
      <c r="H2063"/>
    </row>
    <row r="2064" spans="8:8" x14ac:dyDescent="0.3">
      <c r="H2064"/>
    </row>
    <row r="2065" spans="8:8" x14ac:dyDescent="0.3">
      <c r="H2065"/>
    </row>
    <row r="2066" spans="8:8" x14ac:dyDescent="0.3">
      <c r="H2066"/>
    </row>
    <row r="2067" spans="8:8" x14ac:dyDescent="0.3">
      <c r="H2067"/>
    </row>
    <row r="2068" spans="8:8" x14ac:dyDescent="0.3">
      <c r="H2068"/>
    </row>
    <row r="2069" spans="8:8" x14ac:dyDescent="0.3">
      <c r="H2069"/>
    </row>
    <row r="2070" spans="8:8" x14ac:dyDescent="0.3">
      <c r="H2070"/>
    </row>
    <row r="2071" spans="8:8" x14ac:dyDescent="0.3">
      <c r="H2071"/>
    </row>
    <row r="2072" spans="8:8" x14ac:dyDescent="0.3">
      <c r="H2072"/>
    </row>
    <row r="2073" spans="8:8" x14ac:dyDescent="0.3">
      <c r="H2073"/>
    </row>
    <row r="2074" spans="8:8" x14ac:dyDescent="0.3">
      <c r="H2074"/>
    </row>
    <row r="2075" spans="8:8" x14ac:dyDescent="0.3">
      <c r="H2075"/>
    </row>
    <row r="2076" spans="8:8" x14ac:dyDescent="0.3">
      <c r="H2076"/>
    </row>
    <row r="2077" spans="8:8" x14ac:dyDescent="0.3">
      <c r="H2077"/>
    </row>
    <row r="2078" spans="8:8" x14ac:dyDescent="0.3">
      <c r="H2078"/>
    </row>
    <row r="2079" spans="8:8" x14ac:dyDescent="0.3">
      <c r="H2079"/>
    </row>
    <row r="2080" spans="8:8" x14ac:dyDescent="0.3">
      <c r="H2080"/>
    </row>
    <row r="2081" spans="8:8" x14ac:dyDescent="0.3">
      <c r="H2081"/>
    </row>
    <row r="2082" spans="8:8" x14ac:dyDescent="0.3">
      <c r="H2082"/>
    </row>
    <row r="2083" spans="8:8" x14ac:dyDescent="0.3">
      <c r="H2083"/>
    </row>
    <row r="2084" spans="8:8" x14ac:dyDescent="0.3">
      <c r="H2084"/>
    </row>
    <row r="2085" spans="8:8" x14ac:dyDescent="0.3">
      <c r="H2085"/>
    </row>
    <row r="2086" spans="8:8" x14ac:dyDescent="0.3">
      <c r="H2086"/>
    </row>
    <row r="2087" spans="8:8" x14ac:dyDescent="0.3">
      <c r="H2087"/>
    </row>
    <row r="2088" spans="8:8" x14ac:dyDescent="0.3">
      <c r="H2088"/>
    </row>
    <row r="2089" spans="8:8" x14ac:dyDescent="0.3">
      <c r="H2089"/>
    </row>
    <row r="2090" spans="8:8" x14ac:dyDescent="0.3">
      <c r="H2090"/>
    </row>
    <row r="2091" spans="8:8" x14ac:dyDescent="0.3">
      <c r="H2091"/>
    </row>
    <row r="2092" spans="8:8" x14ac:dyDescent="0.3">
      <c r="H2092"/>
    </row>
    <row r="2093" spans="8:8" x14ac:dyDescent="0.3">
      <c r="H2093"/>
    </row>
    <row r="2094" spans="8:8" x14ac:dyDescent="0.3">
      <c r="H2094"/>
    </row>
    <row r="2095" spans="8:8" x14ac:dyDescent="0.3">
      <c r="H2095"/>
    </row>
    <row r="2096" spans="8:8" x14ac:dyDescent="0.3">
      <c r="H2096"/>
    </row>
    <row r="2097" spans="8:8" x14ac:dyDescent="0.3">
      <c r="H2097"/>
    </row>
    <row r="2098" spans="8:8" x14ac:dyDescent="0.3">
      <c r="H2098"/>
    </row>
    <row r="2099" spans="8:8" x14ac:dyDescent="0.3">
      <c r="H2099"/>
    </row>
    <row r="2100" spans="8:8" x14ac:dyDescent="0.3">
      <c r="H2100"/>
    </row>
    <row r="2101" spans="8:8" x14ac:dyDescent="0.3">
      <c r="H2101"/>
    </row>
    <row r="2102" spans="8:8" x14ac:dyDescent="0.3">
      <c r="H2102"/>
    </row>
    <row r="2103" spans="8:8" x14ac:dyDescent="0.3">
      <c r="H2103"/>
    </row>
    <row r="2104" spans="8:8" x14ac:dyDescent="0.3">
      <c r="H2104"/>
    </row>
    <row r="2105" spans="8:8" x14ac:dyDescent="0.3">
      <c r="H2105"/>
    </row>
    <row r="2106" spans="8:8" x14ac:dyDescent="0.3">
      <c r="H2106"/>
    </row>
    <row r="2107" spans="8:8" x14ac:dyDescent="0.3">
      <c r="H2107"/>
    </row>
    <row r="2108" spans="8:8" x14ac:dyDescent="0.3">
      <c r="H2108"/>
    </row>
    <row r="2109" spans="8:8" x14ac:dyDescent="0.3">
      <c r="H2109"/>
    </row>
    <row r="2110" spans="8:8" x14ac:dyDescent="0.3">
      <c r="H2110"/>
    </row>
    <row r="2111" spans="8:8" x14ac:dyDescent="0.3">
      <c r="H2111"/>
    </row>
    <row r="2112" spans="8:8" x14ac:dyDescent="0.3">
      <c r="H2112"/>
    </row>
    <row r="2113" spans="8:8" x14ac:dyDescent="0.3">
      <c r="H2113"/>
    </row>
    <row r="2114" spans="8:8" x14ac:dyDescent="0.3">
      <c r="H2114"/>
    </row>
    <row r="2115" spans="8:8" x14ac:dyDescent="0.3">
      <c r="H2115"/>
    </row>
    <row r="2116" spans="8:8" x14ac:dyDescent="0.3">
      <c r="H2116"/>
    </row>
    <row r="2117" spans="8:8" x14ac:dyDescent="0.3">
      <c r="H2117"/>
    </row>
    <row r="2118" spans="8:8" x14ac:dyDescent="0.3">
      <c r="H2118"/>
    </row>
    <row r="2119" spans="8:8" x14ac:dyDescent="0.3">
      <c r="H2119"/>
    </row>
    <row r="2120" spans="8:8" x14ac:dyDescent="0.3">
      <c r="H2120"/>
    </row>
    <row r="2121" spans="8:8" x14ac:dyDescent="0.3">
      <c r="H2121"/>
    </row>
    <row r="2122" spans="8:8" x14ac:dyDescent="0.3">
      <c r="H2122"/>
    </row>
    <row r="2123" spans="8:8" x14ac:dyDescent="0.3">
      <c r="H2123"/>
    </row>
    <row r="2124" spans="8:8" x14ac:dyDescent="0.3">
      <c r="H2124"/>
    </row>
    <row r="2125" spans="8:8" x14ac:dyDescent="0.3">
      <c r="H2125"/>
    </row>
    <row r="2126" spans="8:8" x14ac:dyDescent="0.3">
      <c r="H2126"/>
    </row>
    <row r="2127" spans="8:8" x14ac:dyDescent="0.3">
      <c r="H2127"/>
    </row>
    <row r="2128" spans="8:8" x14ac:dyDescent="0.3">
      <c r="H2128"/>
    </row>
    <row r="2129" spans="8:8" x14ac:dyDescent="0.3">
      <c r="H2129"/>
    </row>
    <row r="2130" spans="8:8" x14ac:dyDescent="0.3">
      <c r="H2130"/>
    </row>
    <row r="2131" spans="8:8" x14ac:dyDescent="0.3">
      <c r="H2131"/>
    </row>
    <row r="2132" spans="8:8" x14ac:dyDescent="0.3">
      <c r="H2132"/>
    </row>
    <row r="2133" spans="8:8" x14ac:dyDescent="0.3">
      <c r="H2133"/>
    </row>
    <row r="2134" spans="8:8" x14ac:dyDescent="0.3">
      <c r="H2134"/>
    </row>
    <row r="2135" spans="8:8" x14ac:dyDescent="0.3">
      <c r="H2135"/>
    </row>
    <row r="2136" spans="8:8" x14ac:dyDescent="0.3">
      <c r="H2136"/>
    </row>
    <row r="2137" spans="8:8" x14ac:dyDescent="0.3">
      <c r="H2137"/>
    </row>
    <row r="2138" spans="8:8" x14ac:dyDescent="0.3">
      <c r="H2138"/>
    </row>
    <row r="2139" spans="8:8" x14ac:dyDescent="0.3">
      <c r="H2139"/>
    </row>
    <row r="2140" spans="8:8" x14ac:dyDescent="0.3">
      <c r="H2140"/>
    </row>
    <row r="2141" spans="8:8" x14ac:dyDescent="0.3">
      <c r="H2141"/>
    </row>
    <row r="2142" spans="8:8" x14ac:dyDescent="0.3">
      <c r="H2142"/>
    </row>
    <row r="2143" spans="8:8" x14ac:dyDescent="0.3">
      <c r="H2143"/>
    </row>
    <row r="2144" spans="8:8" x14ac:dyDescent="0.3">
      <c r="H2144"/>
    </row>
    <row r="2145" spans="8:8" x14ac:dyDescent="0.3">
      <c r="H2145"/>
    </row>
    <row r="2146" spans="8:8" x14ac:dyDescent="0.3">
      <c r="H2146"/>
    </row>
    <row r="2147" spans="8:8" x14ac:dyDescent="0.3">
      <c r="H2147"/>
    </row>
    <row r="2148" spans="8:8" x14ac:dyDescent="0.3">
      <c r="H2148"/>
    </row>
    <row r="2149" spans="8:8" x14ac:dyDescent="0.3">
      <c r="H2149"/>
    </row>
    <row r="2150" spans="8:8" x14ac:dyDescent="0.3">
      <c r="H2150"/>
    </row>
    <row r="2151" spans="8:8" x14ac:dyDescent="0.3">
      <c r="H2151"/>
    </row>
    <row r="2152" spans="8:8" x14ac:dyDescent="0.3">
      <c r="H2152"/>
    </row>
    <row r="2153" spans="8:8" x14ac:dyDescent="0.3">
      <c r="H2153"/>
    </row>
    <row r="2154" spans="8:8" x14ac:dyDescent="0.3">
      <c r="H2154"/>
    </row>
    <row r="2155" spans="8:8" x14ac:dyDescent="0.3">
      <c r="H2155"/>
    </row>
    <row r="2156" spans="8:8" x14ac:dyDescent="0.3">
      <c r="H2156"/>
    </row>
    <row r="2157" spans="8:8" x14ac:dyDescent="0.3">
      <c r="H2157"/>
    </row>
    <row r="2158" spans="8:8" x14ac:dyDescent="0.3">
      <c r="H2158"/>
    </row>
    <row r="2159" spans="8:8" x14ac:dyDescent="0.3">
      <c r="H2159"/>
    </row>
    <row r="2160" spans="8:8" x14ac:dyDescent="0.3">
      <c r="H2160"/>
    </row>
    <row r="2161" spans="8:8" x14ac:dyDescent="0.3">
      <c r="H2161"/>
    </row>
    <row r="2162" spans="8:8" x14ac:dyDescent="0.3">
      <c r="H2162"/>
    </row>
    <row r="2163" spans="8:8" x14ac:dyDescent="0.3">
      <c r="H2163"/>
    </row>
    <row r="2164" spans="8:8" x14ac:dyDescent="0.3">
      <c r="H2164"/>
    </row>
    <row r="2165" spans="8:8" x14ac:dyDescent="0.3">
      <c r="H2165"/>
    </row>
    <row r="2166" spans="8:8" x14ac:dyDescent="0.3">
      <c r="H2166"/>
    </row>
    <row r="2167" spans="8:8" x14ac:dyDescent="0.3">
      <c r="H2167"/>
    </row>
    <row r="2168" spans="8:8" x14ac:dyDescent="0.3">
      <c r="H2168"/>
    </row>
    <row r="2169" spans="8:8" x14ac:dyDescent="0.3">
      <c r="H2169"/>
    </row>
    <row r="2170" spans="8:8" x14ac:dyDescent="0.3">
      <c r="H2170"/>
    </row>
    <row r="2171" spans="8:8" x14ac:dyDescent="0.3">
      <c r="H2171"/>
    </row>
    <row r="2172" spans="8:8" x14ac:dyDescent="0.3">
      <c r="H2172"/>
    </row>
    <row r="2173" spans="8:8" x14ac:dyDescent="0.3">
      <c r="H2173"/>
    </row>
    <row r="2174" spans="8:8" x14ac:dyDescent="0.3">
      <c r="H2174"/>
    </row>
    <row r="2175" spans="8:8" x14ac:dyDescent="0.3">
      <c r="H2175"/>
    </row>
    <row r="2176" spans="8:8" x14ac:dyDescent="0.3">
      <c r="H2176"/>
    </row>
    <row r="2177" spans="8:8" x14ac:dyDescent="0.3">
      <c r="H2177"/>
    </row>
    <row r="2178" spans="8:8" x14ac:dyDescent="0.3">
      <c r="H2178"/>
    </row>
    <row r="2179" spans="8:8" x14ac:dyDescent="0.3">
      <c r="H2179"/>
    </row>
    <row r="2180" spans="8:8" x14ac:dyDescent="0.3">
      <c r="H2180"/>
    </row>
    <row r="2181" spans="8:8" x14ac:dyDescent="0.3">
      <c r="H2181"/>
    </row>
    <row r="2182" spans="8:8" x14ac:dyDescent="0.3">
      <c r="H2182"/>
    </row>
    <row r="2183" spans="8:8" x14ac:dyDescent="0.3">
      <c r="H2183"/>
    </row>
    <row r="2184" spans="8:8" x14ac:dyDescent="0.3">
      <c r="H2184"/>
    </row>
    <row r="2185" spans="8:8" x14ac:dyDescent="0.3">
      <c r="H2185"/>
    </row>
    <row r="2186" spans="8:8" x14ac:dyDescent="0.3">
      <c r="H2186"/>
    </row>
    <row r="2187" spans="8:8" x14ac:dyDescent="0.3">
      <c r="H2187"/>
    </row>
    <row r="2188" spans="8:8" x14ac:dyDescent="0.3">
      <c r="H2188"/>
    </row>
    <row r="2189" spans="8:8" x14ac:dyDescent="0.3">
      <c r="H2189"/>
    </row>
    <row r="2190" spans="8:8" x14ac:dyDescent="0.3">
      <c r="H2190"/>
    </row>
    <row r="2191" spans="8:8" x14ac:dyDescent="0.3">
      <c r="H2191"/>
    </row>
    <row r="2192" spans="8:8" x14ac:dyDescent="0.3">
      <c r="H2192"/>
    </row>
    <row r="2193" spans="8:8" x14ac:dyDescent="0.3">
      <c r="H2193"/>
    </row>
    <row r="2194" spans="8:8" x14ac:dyDescent="0.3">
      <c r="H2194"/>
    </row>
    <row r="2195" spans="8:8" x14ac:dyDescent="0.3">
      <c r="H2195"/>
    </row>
    <row r="2196" spans="8:8" x14ac:dyDescent="0.3">
      <c r="H2196"/>
    </row>
    <row r="2197" spans="8:8" x14ac:dyDescent="0.3">
      <c r="H2197"/>
    </row>
    <row r="2198" spans="8:8" x14ac:dyDescent="0.3">
      <c r="H2198"/>
    </row>
    <row r="2199" spans="8:8" x14ac:dyDescent="0.3">
      <c r="H2199"/>
    </row>
    <row r="2200" spans="8:8" x14ac:dyDescent="0.3">
      <c r="H2200"/>
    </row>
    <row r="2201" spans="8:8" x14ac:dyDescent="0.3">
      <c r="H2201"/>
    </row>
    <row r="2202" spans="8:8" x14ac:dyDescent="0.3">
      <c r="H2202"/>
    </row>
    <row r="2203" spans="8:8" x14ac:dyDescent="0.3">
      <c r="H2203"/>
    </row>
    <row r="2204" spans="8:8" x14ac:dyDescent="0.3">
      <c r="H2204"/>
    </row>
    <row r="2205" spans="8:8" x14ac:dyDescent="0.3">
      <c r="H2205"/>
    </row>
    <row r="2206" spans="8:8" x14ac:dyDescent="0.3">
      <c r="H2206"/>
    </row>
    <row r="2207" spans="8:8" x14ac:dyDescent="0.3">
      <c r="H2207"/>
    </row>
    <row r="2208" spans="8:8" x14ac:dyDescent="0.3">
      <c r="H2208"/>
    </row>
    <row r="2209" spans="8:8" x14ac:dyDescent="0.3">
      <c r="H2209"/>
    </row>
    <row r="2210" spans="8:8" x14ac:dyDescent="0.3">
      <c r="H2210"/>
    </row>
    <row r="2211" spans="8:8" x14ac:dyDescent="0.3">
      <c r="H2211"/>
    </row>
    <row r="2212" spans="8:8" x14ac:dyDescent="0.3">
      <c r="H2212"/>
    </row>
    <row r="2213" spans="8:8" x14ac:dyDescent="0.3">
      <c r="H2213"/>
    </row>
    <row r="2214" spans="8:8" x14ac:dyDescent="0.3">
      <c r="H2214"/>
    </row>
    <row r="2215" spans="8:8" x14ac:dyDescent="0.3">
      <c r="H2215"/>
    </row>
    <row r="2216" spans="8:8" x14ac:dyDescent="0.3">
      <c r="H2216"/>
    </row>
    <row r="2217" spans="8:8" x14ac:dyDescent="0.3">
      <c r="H2217"/>
    </row>
    <row r="2218" spans="8:8" x14ac:dyDescent="0.3">
      <c r="H2218"/>
    </row>
    <row r="2219" spans="8:8" x14ac:dyDescent="0.3">
      <c r="H2219"/>
    </row>
    <row r="2220" spans="8:8" x14ac:dyDescent="0.3">
      <c r="H2220"/>
    </row>
    <row r="2221" spans="8:8" x14ac:dyDescent="0.3">
      <c r="H2221"/>
    </row>
    <row r="2222" spans="8:8" x14ac:dyDescent="0.3">
      <c r="H2222"/>
    </row>
    <row r="2223" spans="8:8" x14ac:dyDescent="0.3">
      <c r="H2223"/>
    </row>
    <row r="2224" spans="8:8" x14ac:dyDescent="0.3">
      <c r="H2224"/>
    </row>
    <row r="2225" spans="8:8" x14ac:dyDescent="0.3">
      <c r="H2225"/>
    </row>
    <row r="2226" spans="8:8" x14ac:dyDescent="0.3">
      <c r="H2226"/>
    </row>
    <row r="2227" spans="8:8" x14ac:dyDescent="0.3">
      <c r="H2227"/>
    </row>
    <row r="2228" spans="8:8" x14ac:dyDescent="0.3">
      <c r="H2228"/>
    </row>
    <row r="2229" spans="8:8" x14ac:dyDescent="0.3">
      <c r="H2229"/>
    </row>
    <row r="2230" spans="8:8" x14ac:dyDescent="0.3">
      <c r="H2230"/>
    </row>
    <row r="2231" spans="8:8" x14ac:dyDescent="0.3">
      <c r="H2231"/>
    </row>
    <row r="2232" spans="8:8" x14ac:dyDescent="0.3">
      <c r="H2232"/>
    </row>
    <row r="2233" spans="8:8" x14ac:dyDescent="0.3">
      <c r="H2233"/>
    </row>
    <row r="2234" spans="8:8" x14ac:dyDescent="0.3">
      <c r="H2234"/>
    </row>
    <row r="2235" spans="8:8" x14ac:dyDescent="0.3">
      <c r="H2235"/>
    </row>
    <row r="2236" spans="8:8" x14ac:dyDescent="0.3">
      <c r="H2236"/>
    </row>
    <row r="2237" spans="8:8" x14ac:dyDescent="0.3">
      <c r="H2237"/>
    </row>
    <row r="2238" spans="8:8" x14ac:dyDescent="0.3">
      <c r="H2238"/>
    </row>
    <row r="2239" spans="8:8" x14ac:dyDescent="0.3">
      <c r="H2239"/>
    </row>
    <row r="2240" spans="8:8" x14ac:dyDescent="0.3">
      <c r="H2240"/>
    </row>
    <row r="2241" spans="8:8" x14ac:dyDescent="0.3">
      <c r="H2241"/>
    </row>
    <row r="2242" spans="8:8" x14ac:dyDescent="0.3">
      <c r="H2242"/>
    </row>
    <row r="2243" spans="8:8" x14ac:dyDescent="0.3">
      <c r="H2243"/>
    </row>
    <row r="2244" spans="8:8" x14ac:dyDescent="0.3">
      <c r="H2244"/>
    </row>
    <row r="2245" spans="8:8" x14ac:dyDescent="0.3">
      <c r="H2245"/>
    </row>
    <row r="2246" spans="8:8" x14ac:dyDescent="0.3">
      <c r="H2246"/>
    </row>
    <row r="2247" spans="8:8" x14ac:dyDescent="0.3">
      <c r="H2247"/>
    </row>
    <row r="2248" spans="8:8" x14ac:dyDescent="0.3">
      <c r="H2248"/>
    </row>
    <row r="2249" spans="8:8" x14ac:dyDescent="0.3">
      <c r="H2249"/>
    </row>
    <row r="2250" spans="8:8" x14ac:dyDescent="0.3">
      <c r="H2250"/>
    </row>
    <row r="2251" spans="8:8" x14ac:dyDescent="0.3">
      <c r="H2251"/>
    </row>
    <row r="2252" spans="8:8" x14ac:dyDescent="0.3">
      <c r="H2252"/>
    </row>
    <row r="2253" spans="8:8" x14ac:dyDescent="0.3">
      <c r="H2253"/>
    </row>
    <row r="2254" spans="8:8" x14ac:dyDescent="0.3">
      <c r="H2254"/>
    </row>
    <row r="2255" spans="8:8" x14ac:dyDescent="0.3">
      <c r="H2255"/>
    </row>
    <row r="2256" spans="8:8" x14ac:dyDescent="0.3">
      <c r="H2256"/>
    </row>
    <row r="2257" spans="8:8" x14ac:dyDescent="0.3">
      <c r="H2257"/>
    </row>
    <row r="2258" spans="8:8" x14ac:dyDescent="0.3">
      <c r="H2258"/>
    </row>
    <row r="2259" spans="8:8" x14ac:dyDescent="0.3">
      <c r="H2259"/>
    </row>
    <row r="2260" spans="8:8" x14ac:dyDescent="0.3">
      <c r="H2260"/>
    </row>
    <row r="2261" spans="8:8" x14ac:dyDescent="0.3">
      <c r="H2261"/>
    </row>
    <row r="2262" spans="8:8" x14ac:dyDescent="0.3">
      <c r="H2262"/>
    </row>
    <row r="2263" spans="8:8" x14ac:dyDescent="0.3">
      <c r="H2263"/>
    </row>
    <row r="2264" spans="8:8" x14ac:dyDescent="0.3">
      <c r="H2264"/>
    </row>
    <row r="2265" spans="8:8" x14ac:dyDescent="0.3">
      <c r="H2265"/>
    </row>
    <row r="2266" spans="8:8" x14ac:dyDescent="0.3">
      <c r="H2266"/>
    </row>
    <row r="2267" spans="8:8" x14ac:dyDescent="0.3">
      <c r="H2267"/>
    </row>
    <row r="2268" spans="8:8" x14ac:dyDescent="0.3">
      <c r="H2268"/>
    </row>
    <row r="2269" spans="8:8" x14ac:dyDescent="0.3">
      <c r="H2269"/>
    </row>
    <row r="2270" spans="8:8" x14ac:dyDescent="0.3">
      <c r="H2270"/>
    </row>
    <row r="2271" spans="8:8" x14ac:dyDescent="0.3">
      <c r="H2271"/>
    </row>
    <row r="2272" spans="8:8" x14ac:dyDescent="0.3">
      <c r="H2272"/>
    </row>
    <row r="2273" spans="8:8" x14ac:dyDescent="0.3">
      <c r="H2273"/>
    </row>
    <row r="2274" spans="8:8" x14ac:dyDescent="0.3">
      <c r="H2274"/>
    </row>
    <row r="2275" spans="8:8" x14ac:dyDescent="0.3">
      <c r="H2275"/>
    </row>
    <row r="2276" spans="8:8" x14ac:dyDescent="0.3">
      <c r="H2276"/>
    </row>
    <row r="2277" spans="8:8" x14ac:dyDescent="0.3">
      <c r="H2277"/>
    </row>
    <row r="2278" spans="8:8" x14ac:dyDescent="0.3">
      <c r="H2278"/>
    </row>
    <row r="2279" spans="8:8" x14ac:dyDescent="0.3">
      <c r="H2279"/>
    </row>
    <row r="2280" spans="8:8" x14ac:dyDescent="0.3">
      <c r="H2280"/>
    </row>
    <row r="2281" spans="8:8" x14ac:dyDescent="0.3">
      <c r="H2281"/>
    </row>
    <row r="2282" spans="8:8" x14ac:dyDescent="0.3">
      <c r="H2282"/>
    </row>
    <row r="2283" spans="8:8" x14ac:dyDescent="0.3">
      <c r="H2283"/>
    </row>
    <row r="2284" spans="8:8" x14ac:dyDescent="0.3">
      <c r="H2284"/>
    </row>
    <row r="2285" spans="8:8" x14ac:dyDescent="0.3">
      <c r="H2285"/>
    </row>
    <row r="2286" spans="8:8" x14ac:dyDescent="0.3">
      <c r="H2286"/>
    </row>
    <row r="2287" spans="8:8" x14ac:dyDescent="0.3">
      <c r="H2287"/>
    </row>
    <row r="2288" spans="8:8" x14ac:dyDescent="0.3">
      <c r="H2288"/>
    </row>
    <row r="2289" spans="8:8" x14ac:dyDescent="0.3">
      <c r="H2289"/>
    </row>
    <row r="2290" spans="8:8" x14ac:dyDescent="0.3">
      <c r="H2290"/>
    </row>
    <row r="2291" spans="8:8" x14ac:dyDescent="0.3">
      <c r="H2291"/>
    </row>
    <row r="2292" spans="8:8" x14ac:dyDescent="0.3">
      <c r="H2292"/>
    </row>
    <row r="2293" spans="8:8" x14ac:dyDescent="0.3">
      <c r="H2293"/>
    </row>
    <row r="2294" spans="8:8" x14ac:dyDescent="0.3">
      <c r="H2294"/>
    </row>
    <row r="2295" spans="8:8" x14ac:dyDescent="0.3">
      <c r="H2295"/>
    </row>
    <row r="2296" spans="8:8" x14ac:dyDescent="0.3">
      <c r="H2296"/>
    </row>
    <row r="2297" spans="8:8" x14ac:dyDescent="0.3">
      <c r="H2297"/>
    </row>
    <row r="2298" spans="8:8" x14ac:dyDescent="0.3">
      <c r="H2298"/>
    </row>
    <row r="2299" spans="8:8" x14ac:dyDescent="0.3">
      <c r="H2299"/>
    </row>
    <row r="2300" spans="8:8" x14ac:dyDescent="0.3">
      <c r="H2300"/>
    </row>
    <row r="2301" spans="8:8" x14ac:dyDescent="0.3">
      <c r="H2301"/>
    </row>
    <row r="2302" spans="8:8" x14ac:dyDescent="0.3">
      <c r="H2302"/>
    </row>
    <row r="2303" spans="8:8" x14ac:dyDescent="0.3">
      <c r="H2303"/>
    </row>
    <row r="2304" spans="8:8" x14ac:dyDescent="0.3">
      <c r="H2304"/>
    </row>
    <row r="2305" spans="8:8" x14ac:dyDescent="0.3">
      <c r="H2305"/>
    </row>
    <row r="2306" spans="8:8" x14ac:dyDescent="0.3">
      <c r="H2306"/>
    </row>
    <row r="2307" spans="8:8" x14ac:dyDescent="0.3">
      <c r="H2307"/>
    </row>
    <row r="2308" spans="8:8" x14ac:dyDescent="0.3">
      <c r="H2308"/>
    </row>
    <row r="2309" spans="8:8" x14ac:dyDescent="0.3">
      <c r="H2309"/>
    </row>
    <row r="2310" spans="8:8" x14ac:dyDescent="0.3">
      <c r="H2310"/>
    </row>
    <row r="2311" spans="8:8" x14ac:dyDescent="0.3">
      <c r="H2311"/>
    </row>
    <row r="2312" spans="8:8" x14ac:dyDescent="0.3">
      <c r="H2312"/>
    </row>
    <row r="2313" spans="8:8" x14ac:dyDescent="0.3">
      <c r="H2313"/>
    </row>
    <row r="2314" spans="8:8" x14ac:dyDescent="0.3">
      <c r="H2314"/>
    </row>
    <row r="2315" spans="8:8" x14ac:dyDescent="0.3">
      <c r="H2315"/>
    </row>
    <row r="2316" spans="8:8" x14ac:dyDescent="0.3">
      <c r="H2316"/>
    </row>
    <row r="2317" spans="8:8" x14ac:dyDescent="0.3">
      <c r="H2317"/>
    </row>
    <row r="2318" spans="8:8" x14ac:dyDescent="0.3">
      <c r="H2318"/>
    </row>
    <row r="2319" spans="8:8" x14ac:dyDescent="0.3">
      <c r="H2319"/>
    </row>
    <row r="2320" spans="8:8" x14ac:dyDescent="0.3">
      <c r="H2320"/>
    </row>
    <row r="2321" spans="8:8" x14ac:dyDescent="0.3">
      <c r="H2321"/>
    </row>
    <row r="2322" spans="8:8" x14ac:dyDescent="0.3">
      <c r="H2322"/>
    </row>
    <row r="2323" spans="8:8" x14ac:dyDescent="0.3">
      <c r="H2323"/>
    </row>
    <row r="2324" spans="8:8" x14ac:dyDescent="0.3">
      <c r="H2324"/>
    </row>
    <row r="2325" spans="8:8" x14ac:dyDescent="0.3">
      <c r="H2325"/>
    </row>
    <row r="2326" spans="8:8" x14ac:dyDescent="0.3">
      <c r="H2326"/>
    </row>
    <row r="2327" spans="8:8" x14ac:dyDescent="0.3">
      <c r="H2327"/>
    </row>
    <row r="2328" spans="8:8" x14ac:dyDescent="0.3">
      <c r="H2328"/>
    </row>
    <row r="2329" spans="8:8" x14ac:dyDescent="0.3">
      <c r="H2329"/>
    </row>
    <row r="2330" spans="8:8" x14ac:dyDescent="0.3">
      <c r="H2330"/>
    </row>
    <row r="2331" spans="8:8" x14ac:dyDescent="0.3">
      <c r="H2331"/>
    </row>
    <row r="2332" spans="8:8" x14ac:dyDescent="0.3">
      <c r="H2332"/>
    </row>
    <row r="2333" spans="8:8" x14ac:dyDescent="0.3">
      <c r="H2333"/>
    </row>
    <row r="2334" spans="8:8" x14ac:dyDescent="0.3">
      <c r="H2334"/>
    </row>
    <row r="2335" spans="8:8" x14ac:dyDescent="0.3">
      <c r="H2335"/>
    </row>
    <row r="2336" spans="8:8" x14ac:dyDescent="0.3">
      <c r="H2336"/>
    </row>
    <row r="2337" spans="8:8" x14ac:dyDescent="0.3">
      <c r="H2337"/>
    </row>
    <row r="2338" spans="8:8" x14ac:dyDescent="0.3">
      <c r="H2338"/>
    </row>
    <row r="2339" spans="8:8" x14ac:dyDescent="0.3">
      <c r="H2339"/>
    </row>
    <row r="2340" spans="8:8" x14ac:dyDescent="0.3">
      <c r="H2340"/>
    </row>
    <row r="2341" spans="8:8" x14ac:dyDescent="0.3">
      <c r="H2341"/>
    </row>
    <row r="2342" spans="8:8" x14ac:dyDescent="0.3">
      <c r="H2342"/>
    </row>
    <row r="2343" spans="8:8" x14ac:dyDescent="0.3">
      <c r="H2343"/>
    </row>
    <row r="2344" spans="8:8" x14ac:dyDescent="0.3">
      <c r="H2344"/>
    </row>
    <row r="2345" spans="8:8" x14ac:dyDescent="0.3">
      <c r="H2345"/>
    </row>
    <row r="2346" spans="8:8" x14ac:dyDescent="0.3">
      <c r="H2346"/>
    </row>
    <row r="2347" spans="8:8" x14ac:dyDescent="0.3">
      <c r="H2347"/>
    </row>
    <row r="2348" spans="8:8" x14ac:dyDescent="0.3">
      <c r="H2348"/>
    </row>
    <row r="2349" spans="8:8" x14ac:dyDescent="0.3">
      <c r="H2349"/>
    </row>
    <row r="2350" spans="8:8" x14ac:dyDescent="0.3">
      <c r="H2350"/>
    </row>
  </sheetData>
  <autoFilter ref="A3:AQ1605"/>
  <mergeCells count="9">
    <mergeCell ref="B1:AQ1"/>
    <mergeCell ref="K2:M2"/>
    <mergeCell ref="N2:O2"/>
    <mergeCell ref="V2:W2"/>
    <mergeCell ref="Z2:AC2"/>
    <mergeCell ref="AE2:AF2"/>
    <mergeCell ref="AH2:AI2"/>
    <mergeCell ref="AJ2:AM2"/>
    <mergeCell ref="AN2:AP2"/>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14:formula1>
            <xm:f>[10]Desplegables!#REF!</xm:f>
          </x14:formula1>
          <xm:sqref>L902 L916</xm:sqref>
        </x14:dataValidation>
        <x14:dataValidation type="list" allowBlank="1" showInputMessage="1" showErrorMessage="1">
          <x14:formula1>
            <xm:f>[9]Desplegables!#REF!</xm:f>
          </x14:formula1>
          <xm:sqref>L903:L915 L917:L921</xm:sqref>
        </x14:dataValidation>
        <x14:dataValidation type="list" allowBlank="1" showInputMessage="1" showErrorMessage="1">
          <x14:formula1>
            <xm:f>Desplegables!$A$13:$A$30</xm:f>
          </x14:formula1>
          <xm:sqref>L4:L859 L922:L941</xm:sqref>
        </x14:dataValidation>
        <x14:dataValidation type="list" allowBlank="1" showInputMessage="1" showErrorMessage="1">
          <x14:formula1>
            <xm:f>[8]Desplegables!#REF!</xm:f>
          </x14:formula1>
          <xm:sqref>AH726:AH731 AH733:AH734 AH736:AH739 AH741 AH744:AH746 AH748:AH749 AH751 AH753 AH755:AH759 AH763 AH765:AH768 AH770 AH773 AH775:AH779 AH781:AH782 AH784:AH788 AH790:AH794 AH796:AH797 AH799 AH801:AH804 AH806:AH807 AH809:AH814 AH817 AH822:AH823 AH825:AH828 AH830:AH834 AH837 AH839:AH841 AH843:AH859</xm:sqref>
        </x14:dataValidation>
        <x14:dataValidation type="list" allowBlank="1" showInputMessage="1" showErrorMessage="1">
          <x14:formula1>
            <xm:f>[7]Desplegables!#REF!</xm:f>
          </x14:formula1>
          <xm:sqref>AH242 AH244 AH246 AH249:AH250 AH252:AH255 AH257 AH259:AH261 AH264:AH266 AH270 AH272:AH274 AH278 AH280:AH283 AH285:AH296 AH298 AH300 AH303:AH304 AH307 AH309 AH312 AH315 AH317 AH320:AH321 AH324:AH329 AH331:AH333 AH335:AH337 AH339:AH340 AH342:AH343 AH347:AH348 AH350:AH356 AH358 AH360:AH363 AH365 AH367:AH376</xm:sqref>
        </x14:dataValidation>
        <x14:dataValidation type="list" allowBlank="1" showInputMessage="1" showErrorMessage="1">
          <x14:formula1>
            <xm:f>[6]Desplegables!#REF!</xm:f>
          </x14:formula1>
          <xm:sqref>AH466:AH485</xm:sqref>
        </x14:dataValidation>
        <x14:dataValidation type="list" allowBlank="1" showInputMessage="1" showErrorMessage="1">
          <x14:formula1>
            <xm:f>[5]Desplegables!#REF!</xm:f>
          </x14:formula1>
          <xm:sqref>AH426:AH429 AH431:AH433 AH435:AH446 AH448 AH450:AH465</xm:sqref>
        </x14:dataValidation>
        <x14:dataValidation type="list" allowBlank="1" showInputMessage="1" showErrorMessage="1">
          <x14:formula1>
            <xm:f>[4]Desplegables!#REF!</xm:f>
          </x14:formula1>
          <xm:sqref>AH406:AH425</xm:sqref>
        </x14:dataValidation>
        <x14:dataValidation type="list" allowBlank="1" showInputMessage="1" showErrorMessage="1">
          <x14:formula1>
            <xm:f>[3]Desplegables!#REF!</xm:f>
          </x14:formula1>
          <xm:sqref>AH671:AH722 AH725</xm:sqref>
        </x14:dataValidation>
        <x14:dataValidation type="list" allowBlank="1" showInputMessage="1" showErrorMessage="1">
          <x14:formula1>
            <xm:f>[2]Desplegables!#REF!</xm:f>
          </x14:formula1>
          <xm:sqref>AH377:AH405</xm:sqref>
        </x14:dataValidation>
        <x14:dataValidation type="list" allowBlank="1" showInputMessage="1" showErrorMessage="1">
          <x14:formula1>
            <xm:f>[1]Desplegables!#REF!</xm:f>
          </x14:formula1>
          <xm:sqref>AH237:AH241 AH141:AH163 AH165:AH186 AH191 AH193:AH198 AH200:AH207 AH212:AH219 AH221:AH235 AH506:AH507 AH513 AH519 AH521:AH526 AH529:AH531 AH533 AH535 AH538:AH558 AH560 AH562:AH567 AH569 AH571:AH576 AH578 AH585:AH588 AH591:AH596 AH600:AH601 AH603:AH604 AH608:AH609 AH617 AH619 AH622:AH623 AH627:AH630 AH632:AH633 AH635:AH638 AH640:AH649 AH651:AH657 AH659:AH663 AH665 L860:L901</xm:sqref>
        </x14:dataValidation>
        <x14:dataValidation type="list" allowBlank="1" showInputMessage="1" showErrorMessage="1">
          <x14:formula1>
            <xm:f>Desplegables!$A$2:$A$8</xm:f>
          </x14:formula1>
          <xm:sqref>AH4:AH140 AH164 AH187:AH190 AH192 AH199 AH208:AH211 AH220 AH236 AH243 AH245 AH247:AH248 AH251 AH256 AH258 AH262:AH263 AH267:AH269 AH271 AH275:AH277 AH279 AH284 AH297 AH299 AH301:AH302 AH305:AH306 AH308 AH310:AH311 AH313:AH314 AH316 AH318:AH319 AH322:AH323 AH330 AH334 AH338 AH341 AH344:AH346 AH349 AH357 AH359 AH364 AH366 AH430 AH434 AH447 AH449 AH489 AH504:AH505 AH508:AH512 AH514:AH518 AH520 AH527:AH528 AH532 AH534 AH536:AH537 AH559 AH561 AH568 AH570 AH577 AH579:AH584 AH589:AH590 AH597:AH599 AH602 AH605:AH607 AH610:AH616 AH618 AH620:AH621 AH624:AH626 AH631 AH634 AH639 AH650 AH658 AH664 AH723:AH724 AH732 AH735 AH740 AH742:AH743 AH747 AH750 AH752 AH754 AH760:AH762 AH764 AH769 AH771:AH772 AH774 AH780 AH783 AH789 AH795 AH798 AH800 AH805 AH808 AH815:AH816 AH818:AH821 AH824 AH829 AH835:AH836 AH838 AH842 AH924:AH926 AH928 AH931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Inventario</vt:lpstr>
      <vt:lpstr>Paralizados</vt:lpstr>
      <vt:lpstr>Desplegables</vt:lpstr>
      <vt:lpstr>Inventario Completo</vt:lpstr>
      <vt:lpstr>Reportes</vt:lpstr>
      <vt:lpstr>Pruebas</vt:lpstr>
      <vt:lpstr>'Inventario Completo'!Área_de_impresión</vt:lpstr>
      <vt:lpstr>'Inventario Completo'!Títulos_a_imprimir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Wilmer Chuquilin Madera</dc:creator>
  <cp:lastModifiedBy>Maria R. Agreda Pereira</cp:lastModifiedBy>
  <cp:lastPrinted>2017-05-12T16:24:01Z</cp:lastPrinted>
  <dcterms:created xsi:type="dcterms:W3CDTF">2016-01-12T17:27:39Z</dcterms:created>
  <dcterms:modified xsi:type="dcterms:W3CDTF">2017-05-12T16:27:07Z</dcterms:modified>
</cp:coreProperties>
</file>